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180329 - Domov pod lípou,..." sheetId="2" r:id="rId2"/>
    <sheet name="I. - ZDROJ" sheetId="3" r:id="rId3"/>
    <sheet name="II. - MaR" sheetId="4" r:id="rId4"/>
    <sheet name="Pokyny pro vyplnění" sheetId="5" r:id="rId5"/>
  </sheets>
  <definedNames>
    <definedName name="_xlnm.Print_Area" localSheetId="0">'Rekapitulace stavby'!$D$4:$AO$33,'Rekapitulace stavby'!$C$39:$AQ$55</definedName>
    <definedName name="_xlnm._FilterDatabase" localSheetId="1" hidden="1">'180329 - Domov pod lípou,...'!$C$109:$K$2491</definedName>
    <definedName name="_xlnm.Print_Area" localSheetId="1">'180329 - Domov pod lípou,...'!$C$4:$J$34,'180329 - Domov pod lípou,...'!$C$40:$J$93,'180329 - Domov pod lípou,...'!$C$99:$K$2491</definedName>
    <definedName name="_xlnm._FilterDatabase" localSheetId="2" hidden="1">'I. - ZDROJ'!$C$77:$K$147</definedName>
    <definedName name="_xlnm.Print_Area" localSheetId="2">'I. - ZDROJ'!$C$4:$J$36,'I. - ZDROJ'!$C$42:$J$59,'I. - ZDROJ'!$C$65:$K$147</definedName>
    <definedName name="_xlnm._FilterDatabase" localSheetId="3" hidden="1">'II. - MaR'!$C$76:$K$118</definedName>
    <definedName name="_xlnm.Print_Area" localSheetId="3">'II. - MaR'!$C$4:$J$36,'II. - MaR'!$C$42:$J$58,'II. - MaR'!$C$64:$K$118</definedName>
    <definedName name="_xlnm.Print_Area" localSheetId="4">'Pokyny pro vyplnění'!$B$2:$K$69,'Pokyny pro vyplnění'!$B$72:$K$116,'Pokyny pro vyplnění'!$B$119:$K$188,'Pokyny pro vyplnění'!$B$196:$K$216</definedName>
    <definedName name="_xlnm.Print_Titles" localSheetId="0">'Rekapitulace stavby'!$49:$49</definedName>
    <definedName name="_xlnm.Print_Titles" localSheetId="2">'I. - ZDROJ'!$77:$77</definedName>
    <definedName name="_xlnm.Print_Titles" localSheetId="3">'II. - MaR'!$76:$76</definedName>
  </definedNames>
  <calcPr fullCalcOnLoad="1"/>
</workbook>
</file>

<file path=xl/sharedStrings.xml><?xml version="1.0" encoding="utf-8"?>
<sst xmlns="http://schemas.openxmlformats.org/spreadsheetml/2006/main" count="26014" uniqueCount="4288">
  <si>
    <t>Export VZ</t>
  </si>
  <si>
    <t>List obsahuje:</t>
  </si>
  <si>
    <t>1) Rekapitulace stavby</t>
  </si>
  <si>
    <t>2) Rekapitulace objektů stavby a soupisů prací</t>
  </si>
  <si>
    <t>3.0</t>
  </si>
  <si>
    <t>ZAMOK</t>
  </si>
  <si>
    <t>False</t>
  </si>
  <si>
    <t>{6c5c9127-b7f9-4124-a0b4-60e4c6a0f7db}</t>
  </si>
  <si>
    <t>0,01</t>
  </si>
  <si>
    <t>21</t>
  </si>
  <si>
    <t>15</t>
  </si>
  <si>
    <t>REKAPITULACE STAVBY</t>
  </si>
  <si>
    <t>v ---  níže se nacházejí doplnkové a pomocné údaje k sestavám  --- v</t>
  </si>
  <si>
    <t>Návod na vyplnění</t>
  </si>
  <si>
    <t>0,001</t>
  </si>
  <si>
    <t>Kód:</t>
  </si>
  <si>
    <t>180329</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</si>
  <si>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</si>
  <si>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</si>
  <si>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Domov pod lípou, poskytovatel sociálních služeb</t>
  </si>
  <si>
    <t>KSO:</t>
  </si>
  <si>
    <t/>
  </si>
  <si>
    <t>CC-CZ:</t>
  </si>
  <si>
    <t>Místo:</t>
  </si>
  <si>
    <t>Lipník 110, 294 43 Čachovice</t>
  </si>
  <si>
    <t>Datum:</t>
  </si>
  <si>
    <t>15. 1. 2019</t>
  </si>
  <si>
    <t>Zadavatel:</t>
  </si>
  <si>
    <t>IČ:</t>
  </si>
  <si>
    <t xml:space="preserve"> </t>
  </si>
  <si>
    <t>DIČ:</t>
  </si>
  <si>
    <t>Uchazeč:</t>
  </si>
  <si>
    <t>Vyplň údaj</t>
  </si>
  <si>
    <t>Projektant:</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</si>
  <si>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</si>
  <si>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</si>
  <si>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</si>
  <si>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</si>
  <si>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</si>
  <si>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</si>
  <si>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</si>
  <si>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</si>
  <si>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</si>
  <si>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</si>
  <si>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</si>
  <si>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</si>
  <si>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</si>
  <si>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</si>
  <si>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</si>
  <si>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</si>
  <si>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</si>
  <si>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</si>
  <si>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</si>
  <si>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</si>
  <si>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</si>
  <si>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</si>
  <si>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</si>
  <si>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</si>
  <si>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</si>
  <si>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</si>
  <si>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</si>
  <si>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</si>
  <si>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</si>
  <si>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</si>
  <si>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</si>
  <si>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</si>
  <si>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</si>
  <si>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</si>
  <si>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</si>
  <si>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</si>
  <si>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</si>
  <si>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</si>
  <si>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</si>
  <si>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</si>
  <si>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</si>
  <si>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</si>
  <si>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</si>
  <si>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</si>
  <si>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I.</t>
  </si>
  <si>
    <t>ZDROJ</t>
  </si>
  <si>
    <t>{cb80fc98-a52d-4d59-8fd4-096007474965}</t>
  </si>
  <si>
    <t>2</t>
  </si>
  <si>
    <t>II.</t>
  </si>
  <si>
    <t>MaR</t>
  </si>
  <si>
    <t>{93a4e8df-8bd1-4cfc-98f5-25ee3e736d74}</t>
  </si>
  <si>
    <t>1) Krycí list soupisu</t>
  </si>
  <si>
    <t>2) Rekapitulace</t>
  </si>
  <si>
    <t>3) Soupis prací</t>
  </si>
  <si>
    <t>Zpět na list:</t>
  </si>
  <si>
    <t>Rekapitulace stavby</t>
  </si>
  <si>
    <t>KRYCÍ LIST SOUPISU</t>
  </si>
  <si>
    <t>REKAPITULACE ČLENĚNÍ SOUPISU PRACÍ</t>
  </si>
  <si>
    <t>Kód dílu - Popis</t>
  </si>
  <si>
    <t>Cena celkem [CZK]</t>
  </si>
  <si>
    <t>Náklady soupisu celkem</t>
  </si>
  <si>
    <t>-1</t>
  </si>
  <si>
    <t>HSV -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</si>
  <si>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</si>
  <si>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</si>
  <si>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</si>
  <si>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</si>
  <si>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</si>
  <si>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</si>
  <si>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61 - Úprava povrchů vnitřních</t>
  </si>
  <si>
    <t xml:space="preserve">      62 - Úprava povrchů vnějších</t>
  </si>
  <si>
    <t xml:space="preserve">      63 - Podlahy a podlahové konstrukce</t>
  </si>
  <si>
    <t xml:space="preserve">      64 - Osazování výplní otvorů</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</si>
  <si>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</si>
  <si>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</si>
  <si>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</si>
  <si>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</si>
  <si>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</si>
  <si>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</si>
  <si>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713 - Izolace tepelné</t>
  </si>
  <si>
    <t xml:space="preserve">    714 - Akustická a protiotřesová opatření</t>
  </si>
  <si>
    <t xml:space="preserve">    721 - Zdravotechnika - vnitřní kanalizace</t>
  </si>
  <si>
    <t xml:space="preserve">    722 - Zdravotechnika - vnitřní vodovod</t>
  </si>
  <si>
    <t xml:space="preserve">    727 - Zdravotechnika - požární ochrana</t>
  </si>
  <si>
    <t xml:space="preserve">    732 - Ústřední vytápění - strojovny</t>
  </si>
  <si>
    <t xml:space="preserve">    741 - Elektroinstalace - silnoproud</t>
  </si>
  <si>
    <t xml:space="preserve">    751 - Vzduchotechnika</t>
  </si>
  <si>
    <t xml:space="preserve">    762 - Konstrukce tesařské</t>
  </si>
  <si>
    <t xml:space="preserve">    763 - Konstrukce suché výstavby</t>
  </si>
  <si>
    <t xml:space="preserve">    764 - Konstrukce klempířské</t>
  </si>
  <si>
    <t xml:space="preserve">    765 - Krytina skládaná</t>
  </si>
  <si>
    <t xml:space="preserve">    766 - Konstrukce truhlářské</t>
  </si>
  <si>
    <t xml:space="preserve">    767 - Konstrukce zámečnické</t>
  </si>
  <si>
    <t xml:space="preserve">    771 - Podlahy z dlaždic</t>
  </si>
  <si>
    <t xml:space="preserve">    781 - Dokončovací práce - obklady</t>
  </si>
  <si>
    <t xml:space="preserve">    783 - Dokončovací práce - nátěry</t>
  </si>
  <si>
    <t xml:space="preserve">    784 - Dokončovací práce - malby a tapety</t>
  </si>
  <si>
    <t>N00 - Nepojmenované práce</t>
  </si>
  <si>
    <t xml:space="preserve">    003 - Lešení</t>
  </si>
  <si>
    <t xml:space="preserve">    N01 - Konstrukce s obsahem azbestu</t>
  </si>
  <si>
    <t>OST - Neuznatelné náklady</t>
  </si>
  <si>
    <t>VRN - Vedlejší rozpočtové náklady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</si>
  <si>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</si>
  <si>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</si>
  <si>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</si>
  <si>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</si>
  <si>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</si>
  <si>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</si>
  <si>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</si>
  <si>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</si>
  <si>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</si>
  <si>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</si>
  <si>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</si>
  <si>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</si>
  <si>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</si>
  <si>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</si>
  <si>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</si>
  <si>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ROZPOCET</t>
  </si>
  <si>
    <t>Zemní práce</t>
  </si>
  <si>
    <t>248</t>
  </si>
  <si>
    <t>K</t>
  </si>
  <si>
    <t>119003227</t>
  </si>
  <si>
    <t>Pomocné konstrukce při zabezpečení výkopu svislé ocelové mobilní oplocení, výšky do 2 200 mm panely vyplněné dráty zřízení</t>
  </si>
  <si>
    <t>m</t>
  </si>
  <si>
    <t>CS ÚRS 2017 02</t>
  </si>
  <si>
    <t>4</t>
  </si>
  <si>
    <t>-874993747</t>
  </si>
  <si>
    <t>PSC</t>
  </si>
  <si>
    <t xml:space="preserve">Poznámka k souboru cen:
1. V ceně zřízení -2121, -2131, -2411, -3211, -3212, -3213, -3215, -3217, -3121, -3223, -3227 jsou započteny i náklady na opotřebení. 2. V ceně zřízení mobilního oplocení -3211, -3213, -3217, -3223, -3227 je zahrnuto i opotřebení betonové patky, vzpěry, spojky. 3. Položku -2411 lze použít pouze pro šířku výkopu do 1,0 m. 4. V položce -3131 jsou započteny i náklady na dřevěný sloupek. 5. U položek -2311, -4111, -4121 je uvažováno se 100% opotřebením. Bezpečný vlez nebo výlez se zpravidla umisťuje po 20 m délky výkopu. 6. Položky tohoto souboru cen jsou určeny k ocenění pomocných konstrukcí sloužících k zabezpečení výkopů (BOZP) na veřejných prostranstvích (v obcích, na komunikacích apod.). Položky nelze užít k ocenění zařízení staveniště, pokud se toto oceňuje pomocí VRN. </t>
  </si>
  <si>
    <t>VV</t>
  </si>
  <si>
    <t>30</t>
  </si>
  <si>
    <t>30*5 'Přepočtené koeficientem množství</t>
  </si>
  <si>
    <t>249</t>
  </si>
  <si>
    <t>119003228</t>
  </si>
  <si>
    <t>Pomocné konstrukce při zabezpečení výkopu svislé ocelové mobilní oplocení, výšky do 2 200 mm panely vyplněné dráty odstranění</t>
  </si>
  <si>
    <t>923079251</t>
  </si>
  <si>
    <t>227</t>
  </si>
  <si>
    <t>121101101</t>
  </si>
  <si>
    <t>Sejmutí ornice nebo lesní půdy s vodorovným přemístěním na hromady v místě upotřebení nebo na dočasné či trvalé skládky se složením, na vzdálenost do 50 m</t>
  </si>
  <si>
    <t>m3</t>
  </si>
  <si>
    <t>CS ÚRS 2018 01</t>
  </si>
  <si>
    <t>1728077144</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</si>
  <si>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</si>
  <si>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21*1,1*0,15"u zdiva 1pp</t>
  </si>
  <si>
    <t>(38+17)*0,8*0,15"u zdiva 1np pro okap. chodník</t>
  </si>
  <si>
    <t>13*0,8*3*0,15+2*2*4*0,15</t>
  </si>
  <si>
    <t>31*0,15"v místě nové dlažby u rampy</t>
  </si>
  <si>
    <t>(5,2+7,5+3,4+9,4+9,7+7,03+41,7)*0,15"v místě tras potrubí TČ</t>
  </si>
  <si>
    <t>Součet</t>
  </si>
  <si>
    <t>509</t>
  </si>
  <si>
    <t>122201101</t>
  </si>
  <si>
    <t>Odkopávky a prokopávky nezapažené s přehozením výkopku na vzdálenost do 3 m nebo s naložením na dopravní prostředek v hornině tř. 3 do 100 m3</t>
  </si>
  <si>
    <t>-799863490</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</si>
  <si>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</si>
  <si>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31*(0,26-0,15)"v místě nové dlažby u rampy</t>
  </si>
  <si>
    <t>510</t>
  </si>
  <si>
    <t>122201109</t>
  </si>
  <si>
    <t>Odkopávky a prokopávky nezapažené s přehozením výkopku na vzdálenost do 3 m nebo s naložením na dopravní prostředek v hornině tř. 3 Příplatek k cenám za lepivost horniny tř. 3</t>
  </si>
  <si>
    <t>-903596033</t>
  </si>
  <si>
    <t>288</t>
  </si>
  <si>
    <t>131201101</t>
  </si>
  <si>
    <t>Hloubení nezapažených jam a zářezů s urovnáním dna do předepsaného profilu a spádu v hornině tř. 3 do 100 m3</t>
  </si>
  <si>
    <t>597840775</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</si>
  <si>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</si>
  <si>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2*2*2*4"zasakovací boxi</t>
  </si>
  <si>
    <t>3,4*1,3"sběrná šachta TČ</t>
  </si>
  <si>
    <t>289</t>
  </si>
  <si>
    <t>131201109</t>
  </si>
  <si>
    <t>Hloubení nezapažených jam a zářezů s urovnáním dna do předepsaného profilu a spádu Příplatek k cenám za lepivost horniny tř. 3</t>
  </si>
  <si>
    <t>-412347217</t>
  </si>
  <si>
    <t>558</t>
  </si>
  <si>
    <t>132201101</t>
  </si>
  <si>
    <t>Hloubení zapažených i nezapažených rýh šířky do 600 mm s urovnáním dna do předepsaného profilu a spádu v hornině tř. 3 do 100 m3</t>
  </si>
  <si>
    <t>590527388</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</si>
  <si>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</si>
  <si>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1,15*(5,2+7,5+3,4+9,4+9,7+7,03+7,7)*2/3"rýhy pro potrubí TČ</t>
  </si>
  <si>
    <t>559</t>
  </si>
  <si>
    <t>132201109</t>
  </si>
  <si>
    <t>Hloubení zapažených i nezapažených rýh šířky do 600 mm s urovnáním dna do předepsaného profilu a spádu v hornině tř. 3 Příplatek k cenám za lepivost horniny tř. 3</t>
  </si>
  <si>
    <t>-841218612</t>
  </si>
  <si>
    <t>560</t>
  </si>
  <si>
    <t>132212102</t>
  </si>
  <si>
    <t>Hloubení zapažených i nezapažených rýh šířky do 600 mm ručním nebo pneumatickým nářadím s urovnáním dna do předepsaného profilu a spádu v horninách tř. 3 nesoudržných</t>
  </si>
  <si>
    <t>-532112432</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</si>
  <si>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</si>
  <si>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1,15*(5,2+7,5+3,4+9,4+9,7+7,03+7,7)*1/3"rýhy pro potrubí TČ</t>
  </si>
  <si>
    <t>561</t>
  </si>
  <si>
    <t>132212109</t>
  </si>
  <si>
    <t>Hloubení zapažených i nezapažených rýh šířky do 600 mm ručním nebo pneumatickým nářadím s urovnáním dna do předepsaného profilu a spádu v horninách tř. 3 Příplatek k cenám za lepivost horniny tř. 3</t>
  </si>
  <si>
    <t>-996581958</t>
  </si>
  <si>
    <t>231</t>
  </si>
  <si>
    <t>132201201</t>
  </si>
  <si>
    <t>Hloubení zapažených i nezapažených rýh šířky přes 600 do 2 000 mm s urovnáním dna do předepsaného profilu a spádu v hornině tř. 3 do 100 m3</t>
  </si>
  <si>
    <t>-349549696</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</si>
  <si>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</si>
  <si>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38*2,35*1,1"u zdiva 1pp</t>
  </si>
  <si>
    <t>13*0,8*1*3"potrubí dešťové kanalizace</t>
  </si>
  <si>
    <t>1,15*41,7*2/3"rýhy pro potrubí TČ</t>
  </si>
  <si>
    <t>232</t>
  </si>
  <si>
    <t>132201209</t>
  </si>
  <si>
    <t>Hloubení zapažených i nezapažených rýh šířky přes 600 do 2 000 mm s urovnáním dna do předepsaného profilu a spádu v hornině tř. 3 Příplatek k cenám za lepivost horniny tř. 3</t>
  </si>
  <si>
    <t>1937246582</t>
  </si>
  <si>
    <t>241</t>
  </si>
  <si>
    <t>132212202</t>
  </si>
  <si>
    <t>Hloubení zapažených i nezapažených rýh šířky přes 600 do 2 000 mm ručním nebo pneumatickým nářadím s urovnáním dna do předepsaného profilu a spádu v horninách tř. 3 nesoudržných</t>
  </si>
  <si>
    <t>-284067451</t>
  </si>
  <si>
    <t xml:space="preserve">Poznámka k souboru cen:
1. V cenách jsou započteny i náklady na přehození výkopku na přilehlém terénu na vzdálenost do 5 m od podélné osy rýhy nebo naložení výkopku na dopravní prostředek. 2. V cenách 12-2201 až 41-2202 je započítán i svislý přesun horniny po házečkách do 2 metrů </t>
  </si>
  <si>
    <t>38*(2,5-1,8)*1,1"u zdiva 1pp</t>
  </si>
  <si>
    <t>(28+32)*0,8*(1-0,15)"u zdiva 1np</t>
  </si>
  <si>
    <t>1,15*41,7*1/3"rýhy pro potrubí TČ</t>
  </si>
  <si>
    <t>242</t>
  </si>
  <si>
    <t>132212209</t>
  </si>
  <si>
    <t>Hloubení zapažených i nezapažených rýh šířky přes 600 do 2 000 mm ručním nebo pneumatickým nářadím s urovnáním dna do předepsaného profilu a spádu v horninách tř. 3 Příplatek k cenám za lepivost horniny tř. 3</t>
  </si>
  <si>
    <t>1472232991</t>
  </si>
  <si>
    <t>235</t>
  </si>
  <si>
    <t>130001101</t>
  </si>
  <si>
    <t>Příplatek k cenám hloubených vykopávek za ztížení vykopávky v blízkosti podzemního vedení nebo výbušnin pro jakoukoliv třídu horniny</t>
  </si>
  <si>
    <t>1767123842</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</si>
  <si>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</si>
  <si>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(106,44+70,06)/10</t>
  </si>
  <si>
    <t>236</t>
  </si>
  <si>
    <t>151101102</t>
  </si>
  <si>
    <t>Zřízení pažení a rozepření stěn rýh pro podzemní vedení pro všechny šířky rýhy příložné pro jakoukoliv mezerovitost, hloubky do 4 m</t>
  </si>
  <si>
    <t>m2</t>
  </si>
  <si>
    <t>654230886</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</si>
  <si>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</si>
  <si>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38*2,5"u zdiva 1pp-práce na etapy</t>
  </si>
  <si>
    <t>95*3 'Přepočtené koeficientem množství</t>
  </si>
  <si>
    <t>237</t>
  </si>
  <si>
    <t>151101112</t>
  </si>
  <si>
    <t>Odstranění pažení a rozepření stěn rýh pro podzemní vedení s uložením materiálu na vzdálenost do 3 m od kraje výkopu příložné, hloubky přes 2 do 4 m</t>
  </si>
  <si>
    <t>-1170335137</t>
  </si>
  <si>
    <t>501</t>
  </si>
  <si>
    <t>175101201</t>
  </si>
  <si>
    <t>Obsypání objektů nad přilehlým původním terénem sypaninou z vhodných hornin 1 až 4 nebo materiálem uloženým ve vzdálenosti do 3 m od vnějšího kraje objektu pro jakoukoliv míru zhutnění bez prohození sypaniny sítem</t>
  </si>
  <si>
    <t>-154276789</t>
  </si>
  <si>
    <t xml:space="preserve">Poznámka k souboru cen:
1. Ceny jsou určeny pro objem obsypu do vzdálenosti 3 m od přilehlého líce objektu nad přilehlým původním terénem. Zásyp pod tímto terénem se oceňuje jako zásyp okolo objektu cenami 174 10-1101, 174 10-1103 nebo 174 20-1101 a 174 20-1103; zbývající obsyp se ocení příslušnými cenami souboru cen 171 . 0-11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20-1101 Uložení sypaniny do nezhutněných násypů. 3. Ceny nelze použít pro obsyp potrubí; tento se oceňuje cenami 175 11-11 Obsyp potrubí ručně, nebo 175 15-11 Obsypání potrubí strojně. 4. V cenách nejsou započteny náklady na: a) svahování obsypu; toto se oceňuje cenami souboru cen 182 . 0-11 Svahování, b) humusování obsypu; toto se oceňuje cenami souboru cen 18 . 30-11 Rozprostření a urovnání ornice, c) osetí obsypu; toto se oceňuje příslušnými cenami souborů cen části A Zřízení konstrukcí katalogu 823-2 Rekultivace. 5. Vzdáleností do 3 m uvedenou v popisu souboru cen se rozumí nejkratší vzdálenost těžiště hromady nebo dočasné skládky, z níž se sypanina odebírá, od vnějšího okraje objektu. Použije-li se pro obsyp objektů sypaniny ze zeminy, kterou je nutno přemisťovat ze vzdálenosti přes 30 m od vnějšího okraje objektu a rozpojovat, oceňuje se toto a) přemístění sypaniny cenami souboru cen 162 . 0-1 . Vodorovné přemístění výkopku, b) rozpojení dle čl. 3172 Všeobecných podmínek katalogu přičemž se vzdálenost 3 m od celkové vzdálenosti neodečítá. 6. Míru zhutnění předepisuje projekt. 7. V cenách nejsou zahrnuty náklady na nakupovanou sypaninu. Tato se oceňuje ve specifikaci. </t>
  </si>
  <si>
    <t>0,14*1,65*8,5"podél pův. zdi rampy vedl. vstupu</t>
  </si>
  <si>
    <t>24*0,15"pod rampou u vedl. vstupu</t>
  </si>
  <si>
    <t>24*0,135"dtto</t>
  </si>
  <si>
    <t>502</t>
  </si>
  <si>
    <t>M</t>
  </si>
  <si>
    <t>58333651</t>
  </si>
  <si>
    <t>kamenivo těžené hrubé frakce 8-16</t>
  </si>
  <si>
    <t>t</t>
  </si>
  <si>
    <t>8</t>
  </si>
  <si>
    <t>1437753225</t>
  </si>
  <si>
    <t>5,564*2 'Přepočtené koeficientem množství</t>
  </si>
  <si>
    <t>503</t>
  </si>
  <si>
    <t>58333674</t>
  </si>
  <si>
    <t>kamenivo těžené hrubé frakce 16/32</t>
  </si>
  <si>
    <t>-1176686119</t>
  </si>
  <si>
    <t>3,24*2 'Přepočtené koeficientem množství</t>
  </si>
  <si>
    <t>226</t>
  </si>
  <si>
    <t>181301102</t>
  </si>
  <si>
    <t>Rozprostření a urovnání ornice v rovině nebo ve svahu sklonu do 1:5 při souvislé ploše do 500 m2, tl. vrstvy přes 100 do 150 mm</t>
  </si>
  <si>
    <t>2049363919</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</si>
  <si>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</si>
  <si>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21*1,1"u zdiva 1pp</t>
  </si>
  <si>
    <t>(38+17)*0,8"u zdiva 1np podél okap. chodníku</t>
  </si>
  <si>
    <t>13*0,8*3+2*2*4</t>
  </si>
  <si>
    <t xml:space="preserve">(34,385-(114,3*0,15))/0,15"přebytečná ornice </t>
  </si>
  <si>
    <t>228</t>
  </si>
  <si>
    <t>181411131</t>
  </si>
  <si>
    <t>Založení trávníku na půdě předem připravené plochy do 1000 m2 výsevem včetně utažení parkového v rovině nebo na svahu do 1:5</t>
  </si>
  <si>
    <t>-381918483</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</si>
  <si>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</si>
  <si>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229</t>
  </si>
  <si>
    <t>00572410</t>
  </si>
  <si>
    <t>osivo směs travní parková</t>
  </si>
  <si>
    <t>kg</t>
  </si>
  <si>
    <t>-322288603</t>
  </si>
  <si>
    <t>114,3</t>
  </si>
  <si>
    <t>343,533*0,015 'Přepočtené koeficientem množství</t>
  </si>
  <si>
    <t>230</t>
  </si>
  <si>
    <t>185803111</t>
  </si>
  <si>
    <t>Ošetření trávníku jednorázové v rovině nebo na svahu do 1:5</t>
  </si>
  <si>
    <t>-13250106</t>
  </si>
  <si>
    <t xml:space="preserve">Poznámka k souboru cen:
1. V cenách nejsou započteny náklady na : a) vypletí; tyto práce se oceňují cenami části C02 souboru cen 185 80-42 Vypletí, b) zalití; tyto práce se oceňují cenami části C02 souboru cen 185 80-43 Zalití rostlin vodou c) chemické odplevelení; tyto práce se oceňují cenami části A02 souboru cen 184 80-22 Chemické odplevelení trávníku, d) hnojení; tyto práce se oceňuji cenami části A02 souboru cen 184 85-11 Hnojení roztokem hnojiva nebo 185 80-21 Hnojení. 2. V cenách jsou započteny i náklady na pokosení se shrabáním, naložením shrabu na dopravní prostředek s odvezením do vzdálenosti 20 km a vyložením shrabu. 3. V cenách o sklonu svahu přes 1:1 jsou uvažovány podmínky pro svahy běžně schůdné; bez použití lezeckých technik. V případě použití lezeckých technik se tyto náklady oceňují individuálně. </t>
  </si>
  <si>
    <t>251</t>
  </si>
  <si>
    <t>181951102</t>
  </si>
  <si>
    <t>Úprava pláně vyrovnáním výškových rozdílů v hornině tř. 1 až 4 se zhutněním</t>
  </si>
  <si>
    <t>-302784725</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</si>
  <si>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</si>
  <si>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(38+17)*0,8"u zdiva 1np pro okap. chodník</t>
  </si>
  <si>
    <t>110+24*1</t>
  </si>
  <si>
    <t>13*0,8*3+2*2*4"dešťová kanalizace a zasakovací boxi</t>
  </si>
  <si>
    <t>31"nová dlažba u rampy</t>
  </si>
  <si>
    <t>20"pod rampou mimo původní</t>
  </si>
  <si>
    <t>290</t>
  </si>
  <si>
    <t>451572111</t>
  </si>
  <si>
    <t>Lože pod potrubí, stoky a drobné objekty v otevřeném výkopu z kameniva drobného těženého 0 až 4 mm</t>
  </si>
  <si>
    <t>1800937774</t>
  </si>
  <si>
    <t xml:space="preserve">Poznámka k souboru cen:
1. Ceny -1111 a -1192 lze použít i pro zřízení sběrných vrstev nad drenážními trubkami. 2. V cenách -5111 a -1192 jsou započteny i náklady na prohození výkopku získaného při zemních pracích. </t>
  </si>
  <si>
    <t>13*0,8*0,1*3"potrubí dešťové kanalizace</t>
  </si>
  <si>
    <t>2*2*0,1*4"pod zasakovací boxi</t>
  </si>
  <si>
    <t>0,1*(5,2+7,5+3,4+9,4+9,7+7,03+7,7)"pod potrubí TČ</t>
  </si>
  <si>
    <t>0,1*41,7"pod potrubí TČ</t>
  </si>
  <si>
    <t>0,2*3,4"pod sběrnou šachtu</t>
  </si>
  <si>
    <t>291</t>
  </si>
  <si>
    <t>174101101</t>
  </si>
  <si>
    <t>Zásyp sypaninou z jakékoliv horniny s uložením výkopku ve vrstvách se zhutněním jam, šachet, rýh nebo kolem objektů v těchto vykopávkách</t>
  </si>
  <si>
    <t>1990688498</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</si>
  <si>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</si>
  <si>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13*0,8*0,9*3"potrubí dešťové kanalizace</t>
  </si>
  <si>
    <t>2*2*2*4-1,8*1,8*1,6*4"zasakovací boxi</t>
  </si>
  <si>
    <t>38*1,94"před zdivem 1pp</t>
  </si>
  <si>
    <t>(57,42+47,96)*0,98+4,42-1,5-(4,99+4,17+0,68)"zásyp rýh a jam od potrubí a šachet TČ</t>
  </si>
  <si>
    <t>293</t>
  </si>
  <si>
    <t>175111109</t>
  </si>
  <si>
    <t>Obsypání potrubí ručně sypaninou z vhodných hornin tř. 1 až 4 nebo materiálem připraveným podél výkopu ve vzdálenosti do 3 m od jeho kraje, pro jakoukoliv hloubku výkopu a míru zhutnění Příplatek k ceně za prohození sypaniny sítem</t>
  </si>
  <si>
    <t>-1536746702</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</si>
  <si>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</si>
  <si>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209,416*0,25 'Přepočtené koeficientem množství</t>
  </si>
  <si>
    <t>562</t>
  </si>
  <si>
    <t>R051</t>
  </si>
  <si>
    <t>Vrty pro TČ vč vystrojení s tlakovým proinjektováním</t>
  </si>
  <si>
    <t>2120818909</t>
  </si>
  <si>
    <t>P</t>
  </si>
  <si>
    <t>Poznámka k položce:
proinjektování cementobentonitovou termosměsí, vystrojení vč pažnice a zárubnice, průměr vrtu zvolen adekvátně instalaci zvolenému vystrojení a 4x PE 63 umístěnými do středu vrtu</t>
  </si>
  <si>
    <t>7*150</t>
  </si>
  <si>
    <t>Zakládání</t>
  </si>
  <si>
    <t>500</t>
  </si>
  <si>
    <t>271532213</t>
  </si>
  <si>
    <t>Podsyp pod základové konstrukce se zhutněním a urovnáním povrchu z kameniva hrubého, frakce 8 - 16 mm</t>
  </si>
  <si>
    <t>1987929753</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</si>
  <si>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</si>
  <si>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0,1*0,35*21"pod zdí rampy</t>
  </si>
  <si>
    <t>0,25*2,8*0,1+0,3*2,8"pod schodištěm</t>
  </si>
  <si>
    <t>1,645*1,25 'Přepočtené koeficientem množství</t>
  </si>
  <si>
    <t>504</t>
  </si>
  <si>
    <t>274313611</t>
  </si>
  <si>
    <t>Základy z betonu prostého pasy betonu kamenem neprokládaného tř. C 16/20</t>
  </si>
  <si>
    <t>-1192884129</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</si>
  <si>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</si>
  <si>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0,2*0,9*20,6"pod rampou</t>
  </si>
  <si>
    <t>0,25*0,9*2,8"pod schodištěm u hl. vstupu</t>
  </si>
  <si>
    <t>4,338*1,1 'Přepočtené koeficientem množství</t>
  </si>
  <si>
    <t>3</t>
  </si>
  <si>
    <t>Svislé a kompletní konstrukce</t>
  </si>
  <si>
    <t>375</t>
  </si>
  <si>
    <t>310231051</t>
  </si>
  <si>
    <t>Zazdívka otvorů ve zdivu nadzákladovém děrovanými cihlami plochy přes 0,25 m2 do 1 m2 přes P10 do P15, tl. zdiva 300 mm</t>
  </si>
  <si>
    <t>42110653</t>
  </si>
  <si>
    <t>1*0,5"zdivo tech. místnosti</t>
  </si>
  <si>
    <t>700</t>
  </si>
  <si>
    <t>311272111</t>
  </si>
  <si>
    <t>Zdivo z pórobetonových tvárnic na tenké maltové lože, tl. zdiva 250 mm pevnost tvárnic do P2, objemová hmotnost do 450 kg/m3 hladkých</t>
  </si>
  <si>
    <t>-2065115042</t>
  </si>
  <si>
    <t>8,6*0,21"doplnění zdiva terasy nad hl vstupem</t>
  </si>
  <si>
    <t>(21,5+3,1+3,4)*1,25"zdivo terasy ve 2np</t>
  </si>
  <si>
    <t>201</t>
  </si>
  <si>
    <t>311272311</t>
  </si>
  <si>
    <t>Zdivo z pórobetonových tvárnic na tenké maltové lože, tl. zdiva 375 mm pevnost tvárnic do P2, objemová hmotnost do 450 kg/m3 hladkých</t>
  </si>
  <si>
    <t>924032250</t>
  </si>
  <si>
    <t>(1,86*3,14+1,86*3,7)*1,05"zdivo u výtahu</t>
  </si>
  <si>
    <t>506</t>
  </si>
  <si>
    <t>311113222</t>
  </si>
  <si>
    <t>Nadzákladové zdi z tvárnic ztraceného bednění štípaných, včetně výplně z betonu třídy C 16/20 barevných, tloušťky zdiva 200 mm</t>
  </si>
  <si>
    <t>1043063059</t>
  </si>
  <si>
    <t xml:space="preserve">Poznámka k souboru cen:
1. V cenách jsou započteny i náklady na dodání a uložení betonu 2. V cenách -3212 až -3234 jsou započteny i náklady na doplňkové - rohové tvárnice. 3. V cenách nejsou započteny náklady na dodání a uložení betonářské výztuže; tyto se oceňují cenami souboru cen 31* 36- . . Výztuž nadzákladových zdí. 4. Množství jednotek se určuje v m2 plochy zdiva. </t>
  </si>
  <si>
    <t>6,5+2,5+1"boční zeď rampy</t>
  </si>
  <si>
    <t>10*1,1 'Přepočtené koeficientem množství</t>
  </si>
  <si>
    <t>507</t>
  </si>
  <si>
    <t>311361221</t>
  </si>
  <si>
    <t>Výztuž nadzákladových zdí nosných svislých nebo odkloněných od svislice, rovných nebo oblých z betonářské oceli 10 216 (E)</t>
  </si>
  <si>
    <t>-167247120</t>
  </si>
  <si>
    <t>(5*1*2+5*1*2)*11*0,89/1000"výztuž ZB zídky rampy</t>
  </si>
  <si>
    <t>0,196*1,1 'Přepočtené koeficientem množství</t>
  </si>
  <si>
    <t>508</t>
  </si>
  <si>
    <t>R045</t>
  </si>
  <si>
    <t>Příplatek za seříznutí vrchní řady tvárnic ZB</t>
  </si>
  <si>
    <t>-1471221136</t>
  </si>
  <si>
    <t>Vodorovné konstrukce</t>
  </si>
  <si>
    <t>703</t>
  </si>
  <si>
    <t>417321313</t>
  </si>
  <si>
    <t>Ztužující pásy a věnce z betonu železového (bez výztuže) tř. C 16/20</t>
  </si>
  <si>
    <t>-542584495</t>
  </si>
  <si>
    <t>5,18*0,15"věnec na zdivu u terasy ve 2np</t>
  </si>
  <si>
    <t>0,777*1,1 'Přepočtené koeficientem množství</t>
  </si>
  <si>
    <t>701</t>
  </si>
  <si>
    <t>417351115</t>
  </si>
  <si>
    <t>Bednění bočnic ztužujících pásů a věnců včetně vzpěr zřízení</t>
  </si>
  <si>
    <t>-1391906574</t>
  </si>
  <si>
    <t>20,04*0,15+21,44*0,15</t>
  </si>
  <si>
    <t>6,222*1,1 'Přepočtené koeficientem množství</t>
  </si>
  <si>
    <t>702</t>
  </si>
  <si>
    <t>417351116</t>
  </si>
  <si>
    <t>Bednění bočnic ztužujících pásů a věnců včetně vzpěr odstranění</t>
  </si>
  <si>
    <t>1467471515</t>
  </si>
  <si>
    <t>704</t>
  </si>
  <si>
    <t>417361821</t>
  </si>
  <si>
    <t>Výztuž ztužujících pásů a věnců z betonářské oceli 10 505 (R) nebo BSt 500</t>
  </si>
  <si>
    <t>269405198</t>
  </si>
  <si>
    <t>4*21,44*0,89/1000"výztuž věnce na terase 2np</t>
  </si>
  <si>
    <t>0,72*86*0,22/1000"dtto</t>
  </si>
  <si>
    <t>0,09*1,1 'Přepočtené koeficientem množství</t>
  </si>
  <si>
    <t>514</t>
  </si>
  <si>
    <t>430321515</t>
  </si>
  <si>
    <t>Schodišťové konstrukce a rampy z betonu železového (bez výztuže) stupně, schodnice, ramena, podesty s nosníky tř. C 20/25</t>
  </si>
  <si>
    <t>-575994301</t>
  </si>
  <si>
    <t>0,25*2,8"schodiště u hl. vstupu</t>
  </si>
  <si>
    <t>515</t>
  </si>
  <si>
    <t>430362021</t>
  </si>
  <si>
    <t>Výztuž schodišťových konstrukcí a ramp stupňů, schodnic, ramen, podest s nosníky ze svařovaných sítí z drátů typu KARI</t>
  </si>
  <si>
    <t>322083861</t>
  </si>
  <si>
    <t>0,25*2,8*100/1000"schodiště u hl. vstupu</t>
  </si>
  <si>
    <t>516</t>
  </si>
  <si>
    <t>434351141</t>
  </si>
  <si>
    <t>Bednění stupňů betonovaných na podstupňové desce nebo na terénu půdorysně přímočarých zřízení</t>
  </si>
  <si>
    <t>1849036511</t>
  </si>
  <si>
    <t xml:space="preserve">Poznámka k souboru cen:
1. Množství měrných jednotek bednění stupňů se určuje v m2 plochy stupnic a podstupnic. </t>
  </si>
  <si>
    <t>0,35*2+0,155*2,8*3"schodiště u hl. vstupu</t>
  </si>
  <si>
    <t>517</t>
  </si>
  <si>
    <t>434351142</t>
  </si>
  <si>
    <t>Bednění stupňů betonovaných na podstupňové desce nebo na terénu půdorysně přímočarých odstranění</t>
  </si>
  <si>
    <t>-990555927</t>
  </si>
  <si>
    <t>5</t>
  </si>
  <si>
    <t>Komunikace pozemní</t>
  </si>
  <si>
    <t>238</t>
  </si>
  <si>
    <t>113106171</t>
  </si>
  <si>
    <t>Rozebrání dlažeb a dílců vozovek a ploch s přemístěním hmot na skládku na vzdálenost do 3 m nebo s naložením na dopravní prostředek, s jakoukoliv výplní spár ručně ze zámkové dlažby s ložem z kameniva</t>
  </si>
  <si>
    <t>-820552273</t>
  </si>
  <si>
    <t xml:space="preserve">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</si>
  <si>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239</t>
  </si>
  <si>
    <t>113202111</t>
  </si>
  <si>
    <t>Vytrhání obrub s vybouráním lože, s přemístěním hmot na skládku na vzdálenost do 3 m nebo s naložením na dopravní prostředek z krajníků nebo obrubníků stojatých</t>
  </si>
  <si>
    <t>-546147424</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</si>
  <si>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</si>
  <si>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615</t>
  </si>
  <si>
    <t>113107152</t>
  </si>
  <si>
    <t>Odstranění podkladů nebo krytů strojně plochy jednotlivě přes 50 m2 do 200 m2 s přemístěním hmot na skládku na vzdálenost do 20 m nebo s naložením na dopravní prostředek z kameniva těženého, o tl. vrstvy přes 100 do 200 mm</t>
  </si>
  <si>
    <t>-576424639</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</si>
  <si>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</si>
  <si>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95"kamenivo v prostoru nádrží</t>
  </si>
  <si>
    <t>240</t>
  </si>
  <si>
    <t>113107153</t>
  </si>
  <si>
    <t>Odstranění podkladů nebo krytů strojně plochy jednotlivě přes 50 m2 do 200 m2 s přemístěním hmot na skládku na vzdálenost do 20 m nebo s naložením na dopravní prostředek z kameniva těženého, o tl. vrstvy přes 200 do 300 mm</t>
  </si>
  <si>
    <t>-1235250447</t>
  </si>
  <si>
    <t>245</t>
  </si>
  <si>
    <t>919726123</t>
  </si>
  <si>
    <t>Geotextilie netkaná pro ochranu, separaci nebo filtraci měrná hmotnost přes 300 do 500 g/m2</t>
  </si>
  <si>
    <t>1719398292</t>
  </si>
  <si>
    <t xml:space="preserve">Poznámka k souboru cen:
1. V cenách jsou započteny i náklady na položení a dodání geotextilie včetně přesahů. </t>
  </si>
  <si>
    <t>134</t>
  </si>
  <si>
    <t>49,52"okapový chodník</t>
  </si>
  <si>
    <t>(2*1,8*1,8+4*1,8*1,6)*4"zasakovací boxi</t>
  </si>
  <si>
    <t>306,52*1,1 'Přepočtené koeficientem množství</t>
  </si>
  <si>
    <t>246</t>
  </si>
  <si>
    <t>916131213</t>
  </si>
  <si>
    <t>Osazení silničního obrubníku betonového se zřízením lože, s vyplněním a zatřením spár cementovou maltou stojatého s boční opěrou z betonu prostého, do lože z betonu prostého</t>
  </si>
  <si>
    <t>820425630</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</si>
  <si>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</si>
  <si>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247</t>
  </si>
  <si>
    <t>59217017</t>
  </si>
  <si>
    <t>obrubník betonový chodníkový 100x10x25 cm</t>
  </si>
  <si>
    <t>-1490458680</t>
  </si>
  <si>
    <t>21*1,05 'Přepočtené koeficientem množství</t>
  </si>
  <si>
    <t>253</t>
  </si>
  <si>
    <t>916231213</t>
  </si>
  <si>
    <t>Osazení chodníkového obrubníku betonového se zřízením lože, s vyplněním a zatřením spár cementovou maltou stojatého s boční opěrou z betonu prostého, do lože z betonu prostého</t>
  </si>
  <si>
    <t>-501663693</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</si>
  <si>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</si>
  <si>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3,4+7,4+5,7+33,8+11,6"okapový chodník</t>
  </si>
  <si>
    <t>4,2+19"podél dlažby u rampy</t>
  </si>
  <si>
    <t>254</t>
  </si>
  <si>
    <t>59217018</t>
  </si>
  <si>
    <t>obrubník betonový chodníkový 100x8x20 cm</t>
  </si>
  <si>
    <t>-507669547</t>
  </si>
  <si>
    <t>85,1*1,05 'Přepočtené koeficientem množství</t>
  </si>
  <si>
    <t>252</t>
  </si>
  <si>
    <t>564831111</t>
  </si>
  <si>
    <t>Podklad ze štěrkodrti ŠD s rozprostřením a zhutněním, po zhutnění tl. 100 mm</t>
  </si>
  <si>
    <t>-1197191091</t>
  </si>
  <si>
    <t>(3,4+7,4+5,7+33,8+11,6)*(0,4+0,4)"okapový chodník</t>
  </si>
  <si>
    <t>244</t>
  </si>
  <si>
    <t>564871111</t>
  </si>
  <si>
    <t>Podklad ze štěrkodrti ŠD s rozprostřením a zhutněním, po zhutnění tl. 250 mm</t>
  </si>
  <si>
    <t>-580276749</t>
  </si>
  <si>
    <t>511</t>
  </si>
  <si>
    <t>564871116</t>
  </si>
  <si>
    <t>Podklad ze štěrkodrti ŠD s rozprostřením a zhutněním, po zhutnění tl. 300 mm</t>
  </si>
  <si>
    <t>563090732</t>
  </si>
  <si>
    <t>512</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</si>
  <si>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</si>
  <si>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</si>
  <si>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-1805886004</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</si>
  <si>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</si>
  <si>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513</t>
  </si>
  <si>
    <t>59245015</t>
  </si>
  <si>
    <t>dlažba zámková profilová základní 20x16,5x6 cm přírodní</t>
  </si>
  <si>
    <t>1932889776</t>
  </si>
  <si>
    <t>31*1,05 'Přepočtené koeficientem množství</t>
  </si>
  <si>
    <t>243</t>
  </si>
  <si>
    <t>596212212</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</si>
  <si>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100 do 300 m2</t>
  </si>
  <si>
    <t>-539488604</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</si>
  <si>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</si>
  <si>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255</t>
  </si>
  <si>
    <t>596841220</t>
  </si>
  <si>
    <t>Kladení dlažby z betonových nebo kameninových dlaždic komunikací pro pěší s vyplněním spár a se smetením přebytečného materiálu na vzdálenost do 3 m s ložem z cementové malty tl. do 30 mm velikosti dlaždic přes 0,09 m2 do 0,25 m2, pro plochy do 50 m2</t>
  </si>
  <si>
    <t>935390686</t>
  </si>
  <si>
    <t xml:space="preserve">Poznámka k souboru cen: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</si>
  <si>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(3,4+7,4+5,7+33,8+11,6)*0,4"okapový chodník</t>
  </si>
  <si>
    <t>256</t>
  </si>
  <si>
    <t>59245320</t>
  </si>
  <si>
    <t>dlažba skladebná betonová 40x40x4,5 cm přírodní</t>
  </si>
  <si>
    <t>-1930456947</t>
  </si>
  <si>
    <t>24,76*1,05 'Přepočtené koeficientem množství</t>
  </si>
  <si>
    <t>6</t>
  </si>
  <si>
    <t>Úpravy povrchů, podlahy a osazování výplní</t>
  </si>
  <si>
    <t>61</t>
  </si>
  <si>
    <t>Úprava povrchů vnitřních</t>
  </si>
  <si>
    <t>494</t>
  </si>
  <si>
    <t>619991011</t>
  </si>
  <si>
    <t>Zakrytí vnitřních ploch před znečištěním včetně pozdějšího odkrytí konstrukcí a prvků obalením fólií a přelepením páskou</t>
  </si>
  <si>
    <t>1238054556</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</si>
  <si>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</si>
  <si>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1,3*1,8+2,4*1,8+2,4*1,8+1,6*1,2+0,8*1,6+3,5*2,4+4,1*2,4+0,8*1,6+0,8*1,6+1,5*1,6+1,5*1,6+3*1,6+1,6*1,5+1,6*1,5+0,8*1,5+2,4*1,5"plocha oken</t>
  </si>
  <si>
    <t>0,8*1,5+1,5*2+1,35*1,5+4,75*2,28+1,8*1,5+1,3*0,8+2*0,8*0,3+0,6*1,6+0,85+3,4*2,2+1,1*0,8+1,8*2,4+3*2,2+2,4*1,8"dtto</t>
  </si>
  <si>
    <t>1,64+3,2*2+2,1*1,8+5,7*2,4+2,4*2,4*3+4,2*2,7+4,7*1,5+0,8*1,5"dtto</t>
  </si>
  <si>
    <t>2,4*2,77+2,065+1,2*2,5+2,33*2,77+1*2,18+1,1*1,97+1,08*0,58+2,4*2,77"plocha dveří</t>
  </si>
  <si>
    <t>2,4*1,6+0,8*1,6+2*1,65*1,8+1,6*1,8+2,4*1,8*5+1,2*2,56+1,1*2,1+1,64*2*2+1,1*2,7*2"dtto</t>
  </si>
  <si>
    <t>460</t>
  </si>
  <si>
    <t>622143004</t>
  </si>
  <si>
    <t>Montáž omítkových profilů plastových nebo pozinkovaných, upevněných vtlačením do podkladní vrstvy nebo přibitím začišťovacích samolepících pro vytvoření dilatujícího spoje s okenním rámem</t>
  </si>
  <si>
    <t>-1903153743</t>
  </si>
  <si>
    <t xml:space="preserve">Poznámka k souboru cen: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</si>
  <si>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(0,5+0,9+0,5)*4"1pp</t>
  </si>
  <si>
    <t>2*1,8+1,3+2*1,8+2,4+2*1,8+2,4+2*1,2+1,6+2*2,8+2,4+2*1,6+0,8+2*2+1+2*2+1+2*1,6+0,6+2*2,1+1+1,04+2*2+1+2*2,8+2,4+2*1,6+2,4+2*1,6+0,63+2*1,6"1np</t>
  </si>
  <si>
    <t>1,64+2*1,64+1,6+2*1,8+1,6+5*(2*1,8+2,4)+2*2,28+4,36+2*2,8+2,2"1np</t>
  </si>
  <si>
    <t>2*2,4+3,5+2*2,4+4,1+2*1,6+0,8+1,2+1,2+3,6+2*1,6+0,8+2*2,2+3,4+2*0,8+0,97+2*2+1,8+2*2,2+3+2*1,8+2,4+2*2,06+1,4+0,34+1,4+2*2,06+1,4+0,3+1,4+2*1,8"2np</t>
  </si>
  <si>
    <t>2,1+2*2,4+2,7+2,7+0,3+3*(2*2,4+2,4)+2*2,7+4"2np</t>
  </si>
  <si>
    <t>2*(2*1,5+1,6)+2*1,5+0,8+2*1,5+2,4+2*1,5+0,8+2+2,8+2,5+2*1,5+1,2+2*1,5+1,2+2*0,75*1,5+2*1,5"3np</t>
  </si>
  <si>
    <t>1,4+2*1,5+1,6+2*1,5+0,8+2*1,5+2,4+5*(2*1,5+2,4)+2*2,5+0,8+4+2*1,5"3np</t>
  </si>
  <si>
    <t>461</t>
  </si>
  <si>
    <t>59051476</t>
  </si>
  <si>
    <t>profil okenní začišťovací se sklovláknitou armovací tkaninou 9 mm/2,4 m</t>
  </si>
  <si>
    <t>1586396334</t>
  </si>
  <si>
    <t>365,21*1,05 'Přepočtené koeficientem množství</t>
  </si>
  <si>
    <t>462</t>
  </si>
  <si>
    <t>622143003</t>
  </si>
  <si>
    <t>Montáž omítkových profilů plastových nebo pozinkovaných, upevněných vtlačením do podkladní vrstvy nebo přibitím rohových s tkaninou</t>
  </si>
  <si>
    <t>-1958995951</t>
  </si>
  <si>
    <t>463</t>
  </si>
  <si>
    <t>59051480</t>
  </si>
  <si>
    <t>profil rohový Al s tkaninou kontaktního zateplení</t>
  </si>
  <si>
    <t>1374066655</t>
  </si>
  <si>
    <t>202</t>
  </si>
  <si>
    <t>612142001</t>
  </si>
  <si>
    <t>Potažení vnitřních ploch pletivem v ploše nebo pruzích, na plném podkladu sklovláknitým vtlačením do tmelu stěn</t>
  </si>
  <si>
    <t>1877597157</t>
  </si>
  <si>
    <t xml:space="preserve">Poznámka k souboru cen:
1. V cenách -2001 jsou započteny i náklady na tmel. </t>
  </si>
  <si>
    <t>7,6*0,35+137,01*0,45+122,45*0,45+98,15*0,45"vnitřní ostění 1pp až 3np</t>
  </si>
  <si>
    <t>203</t>
  </si>
  <si>
    <t>612131121</t>
  </si>
  <si>
    <t>Podkladní a spojovací vrstva vnitřních omítaných ploch penetrace akrylát-silikonová nanášená ručně stěn</t>
  </si>
  <si>
    <t>-1896610685</t>
  </si>
  <si>
    <t>204</t>
  </si>
  <si>
    <t>612311131</t>
  </si>
  <si>
    <t>Potažení vnitřních ploch štukem tloušťky do 3 mm svislých konstrukcí stěn</t>
  </si>
  <si>
    <t>-1257625561</t>
  </si>
  <si>
    <t>479</t>
  </si>
  <si>
    <t>615142012</t>
  </si>
  <si>
    <t>Potažení vnitřních ploch pletivem v ploše nebo pruzích, na plném podkladu rabicovým provizorním přichycením nosníků</t>
  </si>
  <si>
    <t>1325997173</t>
  </si>
  <si>
    <t>(0,14*1,2)*2+0,07*1,2"1pp</t>
  </si>
  <si>
    <t>(0,14*1,8)*2+0,21*1,8"1np</t>
  </si>
  <si>
    <t>((0,14*2)*2+0,14*2)*2"1np</t>
  </si>
  <si>
    <t>(0,14*1,3)*2+0,21*1,3"3np</t>
  </si>
  <si>
    <t>621</t>
  </si>
  <si>
    <t>611311131</t>
  </si>
  <si>
    <t>Potažení vnitřních ploch štukem tloušťky do 3 mm vodorovných konstrukcí stropů rovných</t>
  </si>
  <si>
    <t>-1522343351</t>
  </si>
  <si>
    <t>6,06+10,45+20,34+15,24+11,62"stropy v 1pp</t>
  </si>
  <si>
    <t>194,094</t>
  </si>
  <si>
    <t>62</t>
  </si>
  <si>
    <t>Úprava povrchů vnějších</t>
  </si>
  <si>
    <t>734</t>
  </si>
  <si>
    <t>629995101</t>
  </si>
  <si>
    <t>Očištění vnějších ploch tlakovou vodou omytím</t>
  </si>
  <si>
    <t>805674600</t>
  </si>
  <si>
    <t>11,68*11,33+10*11,33+4,56*9+5,67*9+2,4*5,7+2,4*3,38+6*2,4+5,97*11,33+5,365*11,33+4,8*11,33+3,28*4,37+3,26*5,7+3,3*5,23+3,84*5,23+7,1*5,23+5,23+5,24"pl</t>
  </si>
  <si>
    <t>0,97*5,23+6,3*5,23+31,4+11,25+18,53*11,25+3,94*11,25+11,44*2,5+3,08*6+1,8*8,36+3,4*7,3+5,3*0,3+7,4*1,2+7,7*7,5+7,4*4,2"plocha fasády</t>
  </si>
  <si>
    <t>7,4*0,9+7,8+15,7*0,9+10,61*2,6+1,9*7,4+8+13,8+5,6+5,4"dtto</t>
  </si>
  <si>
    <t>-163,2"plocha oken</t>
  </si>
  <si>
    <t>-83,2"plocha dveří</t>
  </si>
  <si>
    <t>735</t>
  </si>
  <si>
    <t>622325102</t>
  </si>
  <si>
    <t>Oprava vápenocementové omítky vnějších ploch stupně členitosti 1 hladké stěn, v rozsahu opravované plochy přes 10 do 30%</t>
  </si>
  <si>
    <t>-447259493</t>
  </si>
  <si>
    <t>736</t>
  </si>
  <si>
    <t>622135011</t>
  </si>
  <si>
    <t>Vyrovnání nerovností podkladu vnějších omítaných ploch tmelem, tloušťky do 2 mm stěn</t>
  </si>
  <si>
    <t>-371713175</t>
  </si>
  <si>
    <t xml:space="preserve">Poznámka k souboru cen:
1. V cenách nejsou započteny náklady na případné vkládání výztuže do vyrovnávací vrstvy; tyto se ocení cenami souboru cen 62.-14-10.. Potažení vnějších ploch pletivem v části A04, katalogu 801-1 Budovy a haly - zděné a monolitické. 2. Ceny -5011 nelze použít, je-li předepsáno vkládání výztužné tkaniny; náklady se ocení cenami 62. 14-1001 v části A04, katalogu 801-1 Budovy a haly - zděné a monolitické. 3. Ceny lze použít i pro ocenění vyrovnání nerovností podkladu ploch určených k omítání u novostaveb. 4. Vyrovnáním se rozumí: a) vrstva omítky pro vyrovnání nerovností podkladu (výtluků apod.), b) vrstva omítky pro vyrovnání křivě postavené zdi, v tomto případě se uvádí průměrná tloušťka vrstvy omítky. </t>
  </si>
  <si>
    <t>752</t>
  </si>
  <si>
    <t>622135001</t>
  </si>
  <si>
    <t>Vyrovnání nerovností podkladu vnějších omítaných ploch maltou, tloušťky do 10 mm vápenocementovou stěn</t>
  </si>
  <si>
    <t>-699961049</t>
  </si>
  <si>
    <t>493</t>
  </si>
  <si>
    <t>629991012</t>
  </si>
  <si>
    <t>Zakrytí vnějších ploch před znečištěním včetně pozdějšího odkrytí výplní otvorů a svislých ploch fólií přilepenou na začišťovací lištu</t>
  </si>
  <si>
    <t>-700387743</t>
  </si>
  <si>
    <t xml:space="preserve">Poznámka k souboru cen:
1. V ceně -1012 nejsou započteny náklady na dodávku a montáž začišťovací lišty; tyto se oceňují cenou 622 14-3004 této části katalogu a materiálem ve specifikaci. </t>
  </si>
  <si>
    <t>246,446"plocha oken a dveří</t>
  </si>
  <si>
    <t>469</t>
  </si>
  <si>
    <t>622252001</t>
  </si>
  <si>
    <t>Montáž lišt kontaktního zateplení zakládacích soklových připevněných hmoždinkami</t>
  </si>
  <si>
    <t>-145450078</t>
  </si>
  <si>
    <t xml:space="preserve">Poznámka k souboru cen:
1. V cenách jsou započteny náklady na osazení lišt. 2. V cenách nejsou započteny náklady dodávku lišt; tyto se ocení ve specifikaci. Ztratné lze stanovit ve výši 5%. 3. Položku -2002 nelze použít v případě montáže lišt kontaktního zateplení ostění nebo nadpraží, kde jsou náklady na osazení rohovníků již započteny. </t>
  </si>
  <si>
    <t>470</t>
  </si>
  <si>
    <t>59051657</t>
  </si>
  <si>
    <t>lišta soklová Al s okapničkou zakládací U 20cm 0,95/200cm</t>
  </si>
  <si>
    <t>2036444338</t>
  </si>
  <si>
    <t>106*1,05 'Přepočtené koeficientem množství</t>
  </si>
  <si>
    <t>471</t>
  </si>
  <si>
    <t>622252002</t>
  </si>
  <si>
    <t>Montáž lišt kontaktního zateplení ostatních stěnových, dilatačních apod. lepených do tmelu</t>
  </si>
  <si>
    <t>1968699452</t>
  </si>
  <si>
    <t>473</t>
  </si>
  <si>
    <t>771486429</t>
  </si>
  <si>
    <t>2*1,8+1,3+2*1,8+2,4+2*1,8+2,4+2*1,2+1,6+2*2,8+2,4+2*1,6+0,8+2*2+1+2*2+1+2*1,6+0,6+2*2,1+1+1,04+2*2+1+2*2,8+2,4+2*1,6"1np</t>
  </si>
  <si>
    <t>2,4+2*1,6+0,63+2*1,6+1,64+2*1,64+1,6+2*1,8+1,6+5*(2*1,8+2,4)+2*2,28+4,36+2*2,8+2,2"1np</t>
  </si>
  <si>
    <t>2*2,4+3,5+2*2,4+4,1+2*1,6+0,8+1,2+1,2+3,6+2*1,6+0,8+2*2,2+3,4+2*0,8+0,97+2*2+1,8+2*2,2+3+2*1,8+2,4+2*2,06+1,4+0,34"2np</t>
  </si>
  <si>
    <t>1,4+2*2,06+1,4+0,3+1,4+2*1,8+2,1+2*2,4+2,7+2,7+0,3+3*(2*2,4+2,4)+2*2,7+4"2np</t>
  </si>
  <si>
    <t>472</t>
  </si>
  <si>
    <t>1067044026</t>
  </si>
  <si>
    <t>11,3+6,2+7+1,5+3,3+3,4+5,2+5,2+5,2+7,1+11,3+11,3+11,4+11,4+1,8+7,7+5,4+5,4+3,2+3,2+2,2+2,2+4,4+4,4+0,7+0,7"nároží objektu</t>
  </si>
  <si>
    <t>1,8+12,8+11,2-2,8+5,6+10,2+5,3+6+12,5+19,6+7,5+4,8+12,9+1,5+1,5+4"podbití objektu</t>
  </si>
  <si>
    <t>621,71*1,05 'Přepočtené koeficientem množství</t>
  </si>
  <si>
    <t>457</t>
  </si>
  <si>
    <t>622142001</t>
  </si>
  <si>
    <t>Potažení vnějších ploch pletivem v ploše nebo pruzích, na plném podkladu sklovláknitým vtlačením do tmelu stěn</t>
  </si>
  <si>
    <t>-934721064</t>
  </si>
  <si>
    <t>(0,5*(2,2+21,6)+0,5*(32,9+4+11,2)+0,15*15,4)*3"sokl nad terénem</t>
  </si>
  <si>
    <t>7,6*0,16"1pp</t>
  </si>
  <si>
    <t>137,01*0,21"1np</t>
  </si>
  <si>
    <t>122,45*0,21"2np</t>
  </si>
  <si>
    <t>98,15*0,21"3np</t>
  </si>
  <si>
    <t>9,3*1,3-1,2*0,8"elektroměrový pilíř</t>
  </si>
  <si>
    <t>156,99*3"fasáda do výšky 2,5m</t>
  </si>
  <si>
    <t>850,2*2"fasáda od výšky 2,5m</t>
  </si>
  <si>
    <t>2373,595*1,02 'Přepočtené koeficientem množství</t>
  </si>
  <si>
    <t>464</t>
  </si>
  <si>
    <t>R043</t>
  </si>
  <si>
    <t>Příplatek za zesílenou tkaninu, D+M</t>
  </si>
  <si>
    <t>552729056</t>
  </si>
  <si>
    <t>Poznámka k položce:
Velikost ok cca 5x5 mm. Plošná hmotnost upravené tkaniny ≥ 525 g/m2</t>
  </si>
  <si>
    <t>(0,5*(2,2+21,6)+0,5*(32,9+4+11,2)+0,15*15,4)*2"sokl nad terénem</t>
  </si>
  <si>
    <t>156,99"fasáda do výšky 2,5m</t>
  </si>
  <si>
    <t>233,51*1,02 'Přepočtené koeficientem množství</t>
  </si>
  <si>
    <t>492</t>
  </si>
  <si>
    <t>622131121</t>
  </si>
  <si>
    <t>Podkladní a spojovací vrstva vnějších omítaných ploch penetrace akrylát-silikonová nanášená ručně stěn</t>
  </si>
  <si>
    <t>-1350653790</t>
  </si>
  <si>
    <t>1050,911"fasáda</t>
  </si>
  <si>
    <t>495</t>
  </si>
  <si>
    <t>622531021</t>
  </si>
  <si>
    <t>Omítka tenkovrstvá silikonová vnějších ploch probarvená, včetně penetrace podkladu zrnitá, tloušťky 2,0 mm stěn</t>
  </si>
  <si>
    <t>-1968826920</t>
  </si>
  <si>
    <t>850,2"fasáda od výšky 2,5m</t>
  </si>
  <si>
    <t>1083,505*1,02 'Přepočtené koeficientem množství</t>
  </si>
  <si>
    <t>465</t>
  </si>
  <si>
    <t>622381021</t>
  </si>
  <si>
    <t>Omítka tenkovrstvá minerální vnějších ploch probarvená, včetně penetrace podkladu zrnitá, tloušťky 2,0 mm stěn</t>
  </si>
  <si>
    <t>613655819</t>
  </si>
  <si>
    <t>0,5*(2,2+21,6)+0,5*(32,9+4+11,2)+0,15*15,4"sokl nad terénem</t>
  </si>
  <si>
    <t>49,39*1,02 'Přepočtené koeficientem množství</t>
  </si>
  <si>
    <t>331</t>
  </si>
  <si>
    <t>621142001</t>
  </si>
  <si>
    <t>Potažení vnějších ploch pletivem v ploše nebo pruzích, na plném podkladu sklovláknitým vtlačením do tmelu podhledů</t>
  </si>
  <si>
    <t>962390848</t>
  </si>
  <si>
    <t>0,7*24"přesah pultové střechy</t>
  </si>
  <si>
    <t>0,4*7,4"přesah střechy arkýře</t>
  </si>
  <si>
    <t>0,5*(12,2+57+16,9)"přesah střechy hlavní</t>
  </si>
  <si>
    <t>4,37*2+3,3+0,7"opláštění stěn vzt komínu</t>
  </si>
  <si>
    <t>139,26*1,02 'Přepočtené koeficientem množství</t>
  </si>
  <si>
    <t>491</t>
  </si>
  <si>
    <t>621131121</t>
  </si>
  <si>
    <t>Podkladní a spojovací vrstva vnějších omítaných ploch penetrace akrylát-silikonová nanášená ručně podhledů</t>
  </si>
  <si>
    <t>-1009447842</t>
  </si>
  <si>
    <t>332</t>
  </si>
  <si>
    <t>621531021</t>
  </si>
  <si>
    <t>Omítka tenkovrstvá silikonová vnějších ploch probarvená, včetně penetrace podkladu zrnitá, tloušťky 2,0 mm podhledů</t>
  </si>
  <si>
    <t>-1979432249</t>
  </si>
  <si>
    <t>75,55*1,02 'Přepočtené koeficientem množství</t>
  </si>
  <si>
    <t>773</t>
  </si>
  <si>
    <t>629999011</t>
  </si>
  <si>
    <t>Příplatky k cenám úprav vnějších povrchů za zvýšenou pracnost při provádění styku dvou struktur na fasádě</t>
  </si>
  <si>
    <t>916299046</t>
  </si>
  <si>
    <t xml:space="preserve">Poznámka k souboru cen:
1. Cena -9001 je určena pro předepsané vícenásobné kropení např. u pórobetonu. 2. Cenu -9011 lze použít pro ocenění provádění: a) různobarevných ploch omítek, b) přechodů různých struktur omítek, c) pracovní spáry v případě, že nelze provést celou plochu najednou, d) šambrán, e) přechodů různých materiálů. 3. Cena -9022 je určena pro ocenění omítání: a) zaoblených rohů stěn s poloměrem větším než 100 mm jako příplatek ke stěnám, b) kulatých sloupů jako příplatek k pilířům nebo sloupům. Měrná jednotka se určuje v m2 rozvinuté plochy zaoblení. 4. Ceny -9031 až -9032 jsou určeny pro omítání ploch s využitím omítkových profilů, kde úhrnná plocha jednotlivých otvorů v souvisle omítané fasádě je větší než 45 % z celkové plochy průčelí. Nevztahuje se na průčelí se souvislými pásy oken neohraničených omítkou alespoň ze tří stran. Měrná jednotka se určuje v m2 celkové omítané plochy jednotlivých průčelí (uliční, dvorní, štítové). 5. Ceny -9031 až -9032 nelze použít pro vyspravení, zatření, hydrofobizaci a tenkovrstvé omítky. 6. K cenám úprav vnějších povrchů lze případně použít i ceny příplatků souboru cen 619 99- této části katalogu </t>
  </si>
  <si>
    <t>63</t>
  </si>
  <si>
    <t>Podlahy a podlahové konstrukce</t>
  </si>
  <si>
    <t>546</t>
  </si>
  <si>
    <t>636311112</t>
  </si>
  <si>
    <t>Kladení dlažby z betonových dlaždic na sucho na terče z umělé hmoty o rozměru dlažby 40x40 cm, o výšce terče přes 25 do 70 mm</t>
  </si>
  <si>
    <t>1554634133</t>
  </si>
  <si>
    <t xml:space="preserve">Poznámka k souboru cen:
1. V cenách jsou započteny i náklady na rozmístění terčů na připravenou podkladní konstrukci a položení dlažebních prvků na připravené terče. 2. Dodání dlaždic se oceňuje ve specifikaci. Ztratné lze stanovit ve výši 2 %. </t>
  </si>
  <si>
    <t>22,5+40+12"terasy ve 3. a 2.np</t>
  </si>
  <si>
    <t>547</t>
  </si>
  <si>
    <t>59246005</t>
  </si>
  <si>
    <t>dlažba plošná betonová terasová reliéfní 40x40x4cm</t>
  </si>
  <si>
    <t>673478935</t>
  </si>
  <si>
    <t>74,5*1,02 'Přepočtené koeficientem množství</t>
  </si>
  <si>
    <t>526</t>
  </si>
  <si>
    <t>631342122</t>
  </si>
  <si>
    <t>Mazanina z betonu lehkého tepelně-izolačního polystyrénového tl. přes 80 do 120 mm, objemové hmotnosti 500 kg/m3</t>
  </si>
  <si>
    <t>-2024995815</t>
  </si>
  <si>
    <t xml:space="preserve">Poznámka k souboru cen:
1. Ceny jsou určeny pro výplňové a vyrovnávací vrstvy podlah a spádové vrstvy plochých střech. </t>
  </si>
  <si>
    <t>(22,5+40+12)*0,09"terasy ve 3. a 2.np</t>
  </si>
  <si>
    <t>6,705*1,1 'Přepočtené koeficientem množství</t>
  </si>
  <si>
    <t>527</t>
  </si>
  <si>
    <t>631319012</t>
  </si>
  <si>
    <t>Příplatek k cenám mazanin za úpravu povrchu mazaniny přehlazením, mazanina tl. přes 80 do 120 mm</t>
  </si>
  <si>
    <t>-1426845706</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</si>
  <si>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</si>
  <si>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528</t>
  </si>
  <si>
    <t>631319173</t>
  </si>
  <si>
    <t>Příplatek k cenám mazanin za stržení povrchu spodní vrstvy mazaniny latí před vložením výztuže nebo pletiva pro tl. obou vrstev mazaniny přes 80 do 120 mm</t>
  </si>
  <si>
    <t>1629397684</t>
  </si>
  <si>
    <t>537</t>
  </si>
  <si>
    <t>632453341</t>
  </si>
  <si>
    <t>Potěr betonový samonivelační litý tl. přes 30 mm do 40 mm tř. C 25/30</t>
  </si>
  <si>
    <t>-1884218903</t>
  </si>
  <si>
    <t xml:space="preserve">Poznámka k souboru cen:
1. Ceny jsou určeny pro potěr na betonových konstrukcích. </t>
  </si>
  <si>
    <t>538</t>
  </si>
  <si>
    <t>632481111</t>
  </si>
  <si>
    <t>Vložka do cementového potěru nebo mazaniny z rabicového pletiva černého</t>
  </si>
  <si>
    <t>1127604279</t>
  </si>
  <si>
    <t>539</t>
  </si>
  <si>
    <t>633991111</t>
  </si>
  <si>
    <t>Nástřik proti odpařování vody betonových povrchů</t>
  </si>
  <si>
    <t>1119109131</t>
  </si>
  <si>
    <t>(22,5+40+12)*2"terasy ve 3. a 2.np</t>
  </si>
  <si>
    <t>540</t>
  </si>
  <si>
    <t>634111115</t>
  </si>
  <si>
    <t>Obvodová dilatace mezi stěnou a mazaninou pružnou těsnicí páskou výšky 120 mm</t>
  </si>
  <si>
    <t>-980005115</t>
  </si>
  <si>
    <t>16+30+20"terasy ve 2. a 3.np</t>
  </si>
  <si>
    <t>541</t>
  </si>
  <si>
    <t>634112123</t>
  </si>
  <si>
    <t>Obvodová dilatace mezi stěnou a samonivelačním potěrem podlahovým páskem s fólií výšky 80 mm, šířky 5 mm</t>
  </si>
  <si>
    <t>649058794</t>
  </si>
  <si>
    <t>64</t>
  </si>
  <si>
    <t>Osazování výplní otvorů</t>
  </si>
  <si>
    <t>346</t>
  </si>
  <si>
    <t>R035</t>
  </si>
  <si>
    <t>OK/01</t>
  </si>
  <si>
    <t>kus</t>
  </si>
  <si>
    <t>-2145074683</t>
  </si>
  <si>
    <t>Poznámka k položce:
Podrobná specifikace výplě viz výkaz výplní otvorů, technická zpráva stavební části a požárně bezpečnostní řešení</t>
  </si>
  <si>
    <t>347</t>
  </si>
  <si>
    <t>R035a</t>
  </si>
  <si>
    <t>OK/03</t>
  </si>
  <si>
    <t>-304563388</t>
  </si>
  <si>
    <t>349</t>
  </si>
  <si>
    <t>R035b</t>
  </si>
  <si>
    <t>OK/04</t>
  </si>
  <si>
    <t>930469065</t>
  </si>
  <si>
    <t>350</t>
  </si>
  <si>
    <t>R035c</t>
  </si>
  <si>
    <t>OK/05</t>
  </si>
  <si>
    <t>1701889913</t>
  </si>
  <si>
    <t>351</t>
  </si>
  <si>
    <t>R035d</t>
  </si>
  <si>
    <t>OK/06</t>
  </si>
  <si>
    <t>-2009262839</t>
  </si>
  <si>
    <t>352</t>
  </si>
  <si>
    <t>R035e</t>
  </si>
  <si>
    <t>OK/07</t>
  </si>
  <si>
    <t>-862127253</t>
  </si>
  <si>
    <t>353</t>
  </si>
  <si>
    <t>R035f</t>
  </si>
  <si>
    <t>OK/08</t>
  </si>
  <si>
    <t>-1378831150</t>
  </si>
  <si>
    <t>354</t>
  </si>
  <si>
    <t>R035g</t>
  </si>
  <si>
    <t>OK/09a</t>
  </si>
  <si>
    <t>-103086469</t>
  </si>
  <si>
    <t>755</t>
  </si>
  <si>
    <t>R035g1</t>
  </si>
  <si>
    <t>OK/09b</t>
  </si>
  <si>
    <t>373089068</t>
  </si>
  <si>
    <t>355</t>
  </si>
  <si>
    <t>R035h</t>
  </si>
  <si>
    <t>OK/013</t>
  </si>
  <si>
    <t>1126562228</t>
  </si>
  <si>
    <t>356</t>
  </si>
  <si>
    <t>R035i</t>
  </si>
  <si>
    <t>OK/014</t>
  </si>
  <si>
    <t>2093030206</t>
  </si>
  <si>
    <t>357</t>
  </si>
  <si>
    <t>R035j</t>
  </si>
  <si>
    <t>OK/015</t>
  </si>
  <si>
    <t>1506341141</t>
  </si>
  <si>
    <t>358</t>
  </si>
  <si>
    <t>R035k</t>
  </si>
  <si>
    <t>OK/016</t>
  </si>
  <si>
    <t>-584052228</t>
  </si>
  <si>
    <t>359</t>
  </si>
  <si>
    <t>R035l</t>
  </si>
  <si>
    <t>OK/017</t>
  </si>
  <si>
    <t>1497015648</t>
  </si>
  <si>
    <t>360</t>
  </si>
  <si>
    <t>R035m</t>
  </si>
  <si>
    <t>OK/018</t>
  </si>
  <si>
    <t>1576098314</t>
  </si>
  <si>
    <t>361</t>
  </si>
  <si>
    <t>R035n</t>
  </si>
  <si>
    <t>OK/019</t>
  </si>
  <si>
    <t>-725426866</t>
  </si>
  <si>
    <t>362</t>
  </si>
  <si>
    <t>R035o</t>
  </si>
  <si>
    <t>OK/021</t>
  </si>
  <si>
    <t>-837936063</t>
  </si>
  <si>
    <t>363</t>
  </si>
  <si>
    <t>R035p</t>
  </si>
  <si>
    <t>OK/022</t>
  </si>
  <si>
    <t>1663206568</t>
  </si>
  <si>
    <t>364</t>
  </si>
  <si>
    <t>R035q</t>
  </si>
  <si>
    <t>OK/023</t>
  </si>
  <si>
    <t>606069184</t>
  </si>
  <si>
    <t>365</t>
  </si>
  <si>
    <t>R035r</t>
  </si>
  <si>
    <t>OK/024</t>
  </si>
  <si>
    <t>958198483</t>
  </si>
  <si>
    <t>366</t>
  </si>
  <si>
    <t>R035s</t>
  </si>
  <si>
    <t>OK/025</t>
  </si>
  <si>
    <t>1750704488</t>
  </si>
  <si>
    <t>367</t>
  </si>
  <si>
    <t>R035t</t>
  </si>
  <si>
    <t>OK/026</t>
  </si>
  <si>
    <t>1763244741</t>
  </si>
  <si>
    <t>368</t>
  </si>
  <si>
    <t>R035u</t>
  </si>
  <si>
    <t>OK/027</t>
  </si>
  <si>
    <t>594398837</t>
  </si>
  <si>
    <t>376</t>
  </si>
  <si>
    <t>R035v</t>
  </si>
  <si>
    <t>OK/028</t>
  </si>
  <si>
    <t>506001740</t>
  </si>
  <si>
    <t>377</t>
  </si>
  <si>
    <t>R035w</t>
  </si>
  <si>
    <t>OK/029</t>
  </si>
  <si>
    <t>-1644865283</t>
  </si>
  <si>
    <t>378</t>
  </si>
  <si>
    <t>R035x</t>
  </si>
  <si>
    <t>OK/030</t>
  </si>
  <si>
    <t>571096960</t>
  </si>
  <si>
    <t>379</t>
  </si>
  <si>
    <t>R035y</t>
  </si>
  <si>
    <t>OK/031</t>
  </si>
  <si>
    <t>-731359322</t>
  </si>
  <si>
    <t>380</t>
  </si>
  <si>
    <t>R035z</t>
  </si>
  <si>
    <t>OK/032</t>
  </si>
  <si>
    <t>-1810957320</t>
  </si>
  <si>
    <t>381</t>
  </si>
  <si>
    <t>R036</t>
  </si>
  <si>
    <t>OK/033</t>
  </si>
  <si>
    <t>-1599455844</t>
  </si>
  <si>
    <t>382</t>
  </si>
  <si>
    <t>R036a</t>
  </si>
  <si>
    <t>OK/034</t>
  </si>
  <si>
    <t>-260789340</t>
  </si>
  <si>
    <t>383</t>
  </si>
  <si>
    <t>R036b</t>
  </si>
  <si>
    <t>OK/036</t>
  </si>
  <si>
    <t>1965951428</t>
  </si>
  <si>
    <t>384</t>
  </si>
  <si>
    <t>R036c</t>
  </si>
  <si>
    <t>OK/037</t>
  </si>
  <si>
    <t>-1043062443</t>
  </si>
  <si>
    <t>385</t>
  </si>
  <si>
    <t>R036d</t>
  </si>
  <si>
    <t>OK/038</t>
  </si>
  <si>
    <t>559409663</t>
  </si>
  <si>
    <t>386</t>
  </si>
  <si>
    <t>R036e</t>
  </si>
  <si>
    <t>OK/039</t>
  </si>
  <si>
    <t>617612271</t>
  </si>
  <si>
    <t>387</t>
  </si>
  <si>
    <t>R036f</t>
  </si>
  <si>
    <t>OK/040</t>
  </si>
  <si>
    <t>-326063911</t>
  </si>
  <si>
    <t>388</t>
  </si>
  <si>
    <t>R036g</t>
  </si>
  <si>
    <t>OK/041</t>
  </si>
  <si>
    <t>-1437462444</t>
  </si>
  <si>
    <t>389</t>
  </si>
  <si>
    <t>R036h</t>
  </si>
  <si>
    <t>OK/042</t>
  </si>
  <si>
    <t>73173971</t>
  </si>
  <si>
    <t>390</t>
  </si>
  <si>
    <t>R036i</t>
  </si>
  <si>
    <t>OK/043</t>
  </si>
  <si>
    <t>1223867171</t>
  </si>
  <si>
    <t>391</t>
  </si>
  <si>
    <t>R036j</t>
  </si>
  <si>
    <t>OK/044</t>
  </si>
  <si>
    <t>1413046699</t>
  </si>
  <si>
    <t>392</t>
  </si>
  <si>
    <t>R036k</t>
  </si>
  <si>
    <t>OK/045</t>
  </si>
  <si>
    <t>-1726048288</t>
  </si>
  <si>
    <t>393</t>
  </si>
  <si>
    <t>R036l</t>
  </si>
  <si>
    <t>OK/046</t>
  </si>
  <si>
    <t>-1087663518</t>
  </si>
  <si>
    <t>394</t>
  </si>
  <si>
    <t>R036m</t>
  </si>
  <si>
    <t>OK/047</t>
  </si>
  <si>
    <t>-1188467475</t>
  </si>
  <si>
    <t>395</t>
  </si>
  <si>
    <t>R036n</t>
  </si>
  <si>
    <t>OK/048</t>
  </si>
  <si>
    <t>1851628303</t>
  </si>
  <si>
    <t>396</t>
  </si>
  <si>
    <t>R036o</t>
  </si>
  <si>
    <t>OK/049</t>
  </si>
  <si>
    <t>-632156737</t>
  </si>
  <si>
    <t>397</t>
  </si>
  <si>
    <t>R036p</t>
  </si>
  <si>
    <t>OK/050</t>
  </si>
  <si>
    <t>410282974</t>
  </si>
  <si>
    <t>398</t>
  </si>
  <si>
    <t>R036q</t>
  </si>
  <si>
    <t>OK/051</t>
  </si>
  <si>
    <t>-1266934698</t>
  </si>
  <si>
    <t>697</t>
  </si>
  <si>
    <t>R065</t>
  </si>
  <si>
    <t>DV 01 -dveře vnitřní s nadsvětlíkem vč ocel. zárubně, D+M</t>
  </si>
  <si>
    <t>1301340365</t>
  </si>
  <si>
    <t>Poznámka k položce:
světlý rozměr 800/1970 + 750 výška nadsvětlíku mm (levé), vnitřní rám MDF s výplní HDF plné, v 1.np</t>
  </si>
  <si>
    <t>698</t>
  </si>
  <si>
    <t>R065a</t>
  </si>
  <si>
    <t>DV 02 -dveře vnitřní vč ocel. zárubně, D+M</t>
  </si>
  <si>
    <t>1529472523</t>
  </si>
  <si>
    <t>Poznámka k položce:
světlý rozměr 1000/1970 mm (pravé), vnitřní rám MDF s výplní HDF plné, v 1.np</t>
  </si>
  <si>
    <t>699</t>
  </si>
  <si>
    <t>R065b</t>
  </si>
  <si>
    <t>DV 03 -dveře vnitřní vč ocel. zárubně, s požární odolností, D+M</t>
  </si>
  <si>
    <t>1090105207</t>
  </si>
  <si>
    <t>Poznámka k položce:
světlý rozměr 900/1970 mm, pravé, v 1.pp</t>
  </si>
  <si>
    <t>649</t>
  </si>
  <si>
    <t>R063</t>
  </si>
  <si>
    <t>Dálkový ovladač pro žaluzie, D+M</t>
  </si>
  <si>
    <t>1006571154</t>
  </si>
  <si>
    <t>677</t>
  </si>
  <si>
    <t>R063a</t>
  </si>
  <si>
    <t>Příplatek za uzamykatelnou kliku okenního křídla, D+M</t>
  </si>
  <si>
    <t>-1432683324</t>
  </si>
  <si>
    <t>786</t>
  </si>
  <si>
    <t>R063b</t>
  </si>
  <si>
    <t>Elektromotor pohonu žaluzií, D+M</t>
  </si>
  <si>
    <t>2007525061</t>
  </si>
  <si>
    <t>Poznámka k položce:
vč připojení na přívodní kabel, příkon 100W/kus</t>
  </si>
  <si>
    <t>343</t>
  </si>
  <si>
    <t>R034</t>
  </si>
  <si>
    <t>Montáž výplní otvorů s plastovým rámem</t>
  </si>
  <si>
    <t>-1316032101</t>
  </si>
  <si>
    <t>756</t>
  </si>
  <si>
    <t>R034c</t>
  </si>
  <si>
    <t>Úprava spáry pro výplně otvorů s plastovým rámem, D+M</t>
  </si>
  <si>
    <t>1441212014</t>
  </si>
  <si>
    <t>Poznámka k položce:
Parotěsné a paropropustné pásky (šíře 70 mm) pro spáry rám výplně otvoru/ostění otvoru s vyplněním PUR pěnou</t>
  </si>
  <si>
    <t>344</t>
  </si>
  <si>
    <t>R034a</t>
  </si>
  <si>
    <t>Montáž výplní otvorů s hliníkovým rámem</t>
  </si>
  <si>
    <t>120475301</t>
  </si>
  <si>
    <t>2,8*2+2,2+2,4+2,2+2,8*4+0,9+0,9+2,1*4+1+2,1*2+1+2,1*2+1,5+2,06*2+0,8+2,5*2+2,4+2*2,8+2,4*2+1,5*2</t>
  </si>
  <si>
    <t>757</t>
  </si>
  <si>
    <t>R034d</t>
  </si>
  <si>
    <t>Úprava spáry pro výplně otvorů s hliníkovým rámem, D+M</t>
  </si>
  <si>
    <t>-1431882920</t>
  </si>
  <si>
    <t>348</t>
  </si>
  <si>
    <t>R034b</t>
  </si>
  <si>
    <t>Přesun hmot pro výplně otvorů</t>
  </si>
  <si>
    <t>kpl</t>
  </si>
  <si>
    <t>-1752796358</t>
  </si>
  <si>
    <t>Trubní vedení</t>
  </si>
  <si>
    <t>283</t>
  </si>
  <si>
    <t>871265211</t>
  </si>
  <si>
    <t>Kanalizační potrubí z tvrdého PVC v otevřeném výkopu ve sklonu do 20 %, hladkého plnostěnného jednovrstvého, tuhost třídy SN 4 DN 110</t>
  </si>
  <si>
    <t>1389031408</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</si>
  <si>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</si>
  <si>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 xml:space="preserve">13*(0,5+3)"od lapačů </t>
  </si>
  <si>
    <t>3*(1+4)"od anglických dvorků</t>
  </si>
  <si>
    <t>284</t>
  </si>
  <si>
    <t>877265211</t>
  </si>
  <si>
    <t>Montáž tvarovek na kanalizačním potrubí z trub z plastu z tvrdého PVC nebo z polypropylenu v otevřeném výkopu jednoosých DN 100</t>
  </si>
  <si>
    <t>272987395</t>
  </si>
  <si>
    <t xml:space="preserve">Poznámka k souboru cen:
1. V cenách nejsou započteny náklady na dodání tvarovek. Tvarovky se oceňují ve ve specifikaci. </t>
  </si>
  <si>
    <t>285</t>
  </si>
  <si>
    <t>28611349</t>
  </si>
  <si>
    <t>koleno kanalizace PVC KG 110x15°</t>
  </si>
  <si>
    <t>-1712337536</t>
  </si>
  <si>
    <t>596</t>
  </si>
  <si>
    <t>28611351</t>
  </si>
  <si>
    <t>koleno kanalizační PVC KG 110x45°</t>
  </si>
  <si>
    <t>1671732655</t>
  </si>
  <si>
    <t>286</t>
  </si>
  <si>
    <t>877265221</t>
  </si>
  <si>
    <t>Montáž tvarovek na kanalizačním potrubí z trub z plastu z tvrdého PVC nebo z polypropylenu v otevřeném výkopu dvouosých DN 100</t>
  </si>
  <si>
    <t>1064770742</t>
  </si>
  <si>
    <t>287</t>
  </si>
  <si>
    <t>28611387</t>
  </si>
  <si>
    <t>odbočka kanalizační PVC s hrdlem 100/100/45°</t>
  </si>
  <si>
    <t>-1012754050</t>
  </si>
  <si>
    <t>282</t>
  </si>
  <si>
    <t>895971111</t>
  </si>
  <si>
    <t>Zasakovací boxy z polypropylenu PP bez možnosti revize a čištění pro vsakování deštových vod v jednořadové galerii o celkovém objemu do 5 m3</t>
  </si>
  <si>
    <t>soubor</t>
  </si>
  <si>
    <t>-1187329156</t>
  </si>
  <si>
    <t xml:space="preserve">Poznámka k souboru cen:
1. V cenách jsou započteny i náklady na zhutněnou vyrovnávací násypnou vrstvu ze štěrku 16/32 tl. 200 mm. 2. V cenách -2113 až – 2236 jsou započteny i náklady na: a) dvě vstupní hrdla (nátoky) v dimenzi DN 160/315 b) šachtový adaptér DN 600/315, šachtovou rouru a poklop s prstencem. 3. V cenách nejsou započteny náklady na: a) fixování zasakovacích boxů obsypem, který se oceňuje cenami souboru 174.0-11 zásyp sypaninou z jakékoliv horniny katalogu 800-1 Zemní práce části A01, b) napojení stávajícího kanalizačního potrubí, c) dodání dešťové šachty pro zasakovací boxy a retenci. Tyto se oceňují cenami souboru cen 894 81-2... této části katalogu. </t>
  </si>
  <si>
    <t>566</t>
  </si>
  <si>
    <t>R055</t>
  </si>
  <si>
    <t>Sběrná jímka TČ prefabrikovaná, D+M</t>
  </si>
  <si>
    <t>-1776503503</t>
  </si>
  <si>
    <t>Poznámka k položce:
prozapojení 7mi vrtů (7+7), zatížení jímky-pojezdová, do 600 kg zatížení poklopu, vodotěsná pro netlakovou vodu, materiál jímky PE, model "PROFI"</t>
  </si>
  <si>
    <t>795</t>
  </si>
  <si>
    <t>Rx01</t>
  </si>
  <si>
    <t>Přechod potrubí PE DN63 ze 4 na 2</t>
  </si>
  <si>
    <t>270689548</t>
  </si>
  <si>
    <t>1*7 'Přepočtené koeficientem množství</t>
  </si>
  <si>
    <t>9</t>
  </si>
  <si>
    <t>Ostatní konstrukce a práce, bourání</t>
  </si>
  <si>
    <t>476</t>
  </si>
  <si>
    <t>317941123</t>
  </si>
  <si>
    <t>Osazování ocelových válcovaných nosníků na zdivu I nebo IE nebo U nebo UE nebo L č. 14 až 22 nebo výšky do 220 mm</t>
  </si>
  <si>
    <t>1252617231</t>
  </si>
  <si>
    <t xml:space="preserve">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</si>
  <si>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1,2*1*14,3/1000"1pp</t>
  </si>
  <si>
    <t>1,8*3*14,3/1000"1np</t>
  </si>
  <si>
    <t>2*4*14,3/1000"1np</t>
  </si>
  <si>
    <t>1,3*3*14,3/1000"3np</t>
  </si>
  <si>
    <t>477</t>
  </si>
  <si>
    <t>13010716</t>
  </si>
  <si>
    <t>ocel profilová IPN 140 jakost 11 375</t>
  </si>
  <si>
    <t>2059990618</t>
  </si>
  <si>
    <t>478</t>
  </si>
  <si>
    <t>346244381</t>
  </si>
  <si>
    <t>Plentování ocelových válcovaných nosníků jednostranné cihlami na maltu, výška stojiny do 200 mm</t>
  </si>
  <si>
    <t>367394160</t>
  </si>
  <si>
    <t>1,2*0,14*2"1pp</t>
  </si>
  <si>
    <t>1,8*0,14*2"1np</t>
  </si>
  <si>
    <t>2*0,14*4"1np</t>
  </si>
  <si>
    <t>1,3*0,14*2"3np</t>
  </si>
  <si>
    <t>196</t>
  </si>
  <si>
    <t>310278842</t>
  </si>
  <si>
    <t>Zazdívka otvorů ve zdivu nadzákladovém nepálenými tvárnicemi plochy přes 0,25 m2 do 1 m2 , ve zdi tl. do 300 mm</t>
  </si>
  <si>
    <t>-88552687</t>
  </si>
  <si>
    <t>0,6*0,55*0,5"okno 1pp</t>
  </si>
  <si>
    <t>0,555*0,8*0,5*2+1,65*0,06*0,37*2+1,2*0,6*0,37+0,9*0,5*0,38"okna v 1np</t>
  </si>
  <si>
    <t>197</t>
  </si>
  <si>
    <t>310279842</t>
  </si>
  <si>
    <t>Zazdívka otvorů ve zdivu nadzákladovém nepálenými tvárnicemi plochy přes 1 m2 do 4 m2 , ve zdi tl. do 300 mm</t>
  </si>
  <si>
    <t>1216021491</t>
  </si>
  <si>
    <t>1,8*1,5*0,37"okno v 1np</t>
  </si>
  <si>
    <t>199</t>
  </si>
  <si>
    <t>346272266</t>
  </si>
  <si>
    <t>Přizdívky z pórobetonových tvárnic objemová hmotnost do 500 kg/m3, na tenké maltové lože, tloušťka přizdívky 200 mm</t>
  </si>
  <si>
    <t>1060530157</t>
  </si>
  <si>
    <t>0,45*2,28*2+0,38*1,6"okno v 1np</t>
  </si>
  <si>
    <t>0,38*2,2*2"okno 2np</t>
  </si>
  <si>
    <t>0,5*1,5*2+0,555*1,5+0,38*1,5*2+0,38*2,5"okno 3np</t>
  </si>
  <si>
    <t>200</t>
  </si>
  <si>
    <t>346272246</t>
  </si>
  <si>
    <t>Přizdívky z pórobetonových tvárnic objemová hmotnost do 500 kg/m3, na tenké maltové lože, tloušťka přizdívky 125 mm</t>
  </si>
  <si>
    <t>1303788305</t>
  </si>
  <si>
    <t>0,45*2,28"okno v 1np</t>
  </si>
  <si>
    <t>0,38*2,7*2+0,15*0,8"okna v 2np</t>
  </si>
  <si>
    <t>0,38*2,5"dveře v 3np</t>
  </si>
  <si>
    <t>259</t>
  </si>
  <si>
    <t>631311134</t>
  </si>
  <si>
    <t>Mazanina z betonu prostého bez zvýšených nároků na prostředí tl. přes 120 do 240 mm tř. C 16/20</t>
  </si>
  <si>
    <t>-431367327</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</si>
  <si>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</si>
  <si>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(1,9+2,4+2,8)*0,15"roznášesí desky pod technologii v technické místnosti</t>
  </si>
  <si>
    <t>32,7*0,15"rampa u vedl. vstupu</t>
  </si>
  <si>
    <t>4,9*0,15"v chodbě 1np vedle výtahu</t>
  </si>
  <si>
    <t>260</t>
  </si>
  <si>
    <t>631362021</t>
  </si>
  <si>
    <t>Výztuž mazanin ze svařovaných sítí z drátů typu KARI</t>
  </si>
  <si>
    <t>134780661</t>
  </si>
  <si>
    <t>(1,9+2,4+2,8)*2*7,9/1000"roznášesí desky pod technologii v technické místnosti</t>
  </si>
  <si>
    <t>4,5*1*2*7,9/1000"v tech. místnosti</t>
  </si>
  <si>
    <t>32,7*7,9/1000"rampa u vedl. vstupu</t>
  </si>
  <si>
    <t>4,9*7,9/1000"chodba vedle výtahu v 1np</t>
  </si>
  <si>
    <t>0,48*1,1 'Přepočtené koeficientem množství</t>
  </si>
  <si>
    <t>261</t>
  </si>
  <si>
    <t>631319197</t>
  </si>
  <si>
    <t>Příplatek k cenám mazanin za malou plochu do 5 m2 jednotlivě mazanina tl. přes 120 do 240 mm</t>
  </si>
  <si>
    <t>1176909017</t>
  </si>
  <si>
    <t>1,065</t>
  </si>
  <si>
    <t>4,9*0,15</t>
  </si>
  <si>
    <t>262</t>
  </si>
  <si>
    <t>631319013</t>
  </si>
  <si>
    <t>Příplatek k cenám mazanin za úpravu povrchu mazaniny přehlazením, mazanina tl. přes 120 do 240 mm</t>
  </si>
  <si>
    <t>-23076179</t>
  </si>
  <si>
    <t>263</t>
  </si>
  <si>
    <t>631351101</t>
  </si>
  <si>
    <t>Bednění v podlahách rýh a hran zřízení</t>
  </si>
  <si>
    <t>-1150667650</t>
  </si>
  <si>
    <t>(5,1+4,2)*0,15"roznášesí desky pod technologii v technické místnosti</t>
  </si>
  <si>
    <t>264</t>
  </si>
  <si>
    <t>631351102</t>
  </si>
  <si>
    <t>Bednění v podlahách rýh a hran odstranění</t>
  </si>
  <si>
    <t>919283748</t>
  </si>
  <si>
    <t>223</t>
  </si>
  <si>
    <t>961031411</t>
  </si>
  <si>
    <t>Bourání základů ze zdiva cihelného na maltu cementovou</t>
  </si>
  <si>
    <t>-1767029330</t>
  </si>
  <si>
    <t>38*2,5*0,1"přizdívka zdiva 1pp</t>
  </si>
  <si>
    <t>209</t>
  </si>
  <si>
    <t>965042141</t>
  </si>
  <si>
    <t>Bourání mazanin betonových nebo z litého asfaltu tl. do 100 mm, plochy přes 4 m2</t>
  </si>
  <si>
    <t>-604914779</t>
  </si>
  <si>
    <t>5,94*0,1"balkon u výtahu 3np</t>
  </si>
  <si>
    <t>19,44*0,1"terasa ve 3np</t>
  </si>
  <si>
    <t>12,98*0,1+31,31*0,1+40*0,04"terasa ve 2np</t>
  </si>
  <si>
    <t>(10,9+9,9)*0,1"rampy v 1np</t>
  </si>
  <si>
    <t>4,5*1*0,1"v tech. místnosti</t>
  </si>
  <si>
    <t>210</t>
  </si>
  <si>
    <t>965049111</t>
  </si>
  <si>
    <t>Bourání mazanin Příplatek k cenám za bourání mazanin betonových se svařovanou sítí, tl. do 100 mm</t>
  </si>
  <si>
    <t>629818571</t>
  </si>
  <si>
    <t>257</t>
  </si>
  <si>
    <t>965042231</t>
  </si>
  <si>
    <t>Bourání mazanin betonových nebo z litého asfaltu tl. přes 100 mm, plochy do 4 m2</t>
  </si>
  <si>
    <t>1823801594</t>
  </si>
  <si>
    <t>1,5*2,5*0,15"pod kotlem</t>
  </si>
  <si>
    <t>258</t>
  </si>
  <si>
    <t>965049112</t>
  </si>
  <si>
    <t>Bourání mazanin Příplatek k cenám za bourání mazanin betonových se svařovanou sítí, tl. přes 100 mm</t>
  </si>
  <si>
    <t>15141019</t>
  </si>
  <si>
    <t>215</t>
  </si>
  <si>
    <t>965081423</t>
  </si>
  <si>
    <t>Bourání podlah z dlaždic bez podkladního lože nebo mazaniny, s jakoukoliv výplní spár betonových kladených na terče výšky do 100 mm, plochy přes 1 m2</t>
  </si>
  <si>
    <t>-1416791727</t>
  </si>
  <si>
    <t xml:space="preserve">Poznámka k souboru cen:
1. Odsekání soklíků se oceňuje cenami souboru cen 965 08. </t>
  </si>
  <si>
    <t>19,44+5,94"3np</t>
  </si>
  <si>
    <t>12,98+31,31+5,94"2np</t>
  </si>
  <si>
    <t>218</t>
  </si>
  <si>
    <t>965082923</t>
  </si>
  <si>
    <t>Odstranění násypu pod podlahami nebo ochranného násypu na střechách tl. do 100 mm, plochy přes 2 m2</t>
  </si>
  <si>
    <t>1864893706</t>
  </si>
  <si>
    <t>22,5*0,08+40*0,08"terasy 2e 3. a 2.np</t>
  </si>
  <si>
    <t>221</t>
  </si>
  <si>
    <t>965082941</t>
  </si>
  <si>
    <t>Odstranění násypu pod podlahami nebo ochranného násypu na střechách tl. přes 200 mm jakékoliv plochy</t>
  </si>
  <si>
    <t>-1593255718</t>
  </si>
  <si>
    <t>9,9*0,25"pod rampou u hl vstupu</t>
  </si>
  <si>
    <t>275</t>
  </si>
  <si>
    <t>966003810</t>
  </si>
  <si>
    <t>Rozebrání dřevěného oplocení se sloupky osové vzdálenosti do 4,00 m, výšky do 2,50 m, osazených do hloubky 1,00 m s příčníky a dřevěnými sloupky z prken a latí</t>
  </si>
  <si>
    <t>113064794</t>
  </si>
  <si>
    <t>335</t>
  </si>
  <si>
    <t>974031132</t>
  </si>
  <si>
    <t>Vysekání rýh ve zdivu cihelném na maltu vápennou nebo vápenocementovou do hl. 50 mm a šířky do 70 mm</t>
  </si>
  <si>
    <t>971883232</t>
  </si>
  <si>
    <t>35+8"pro kabel od FVE do tech. místnosti</t>
  </si>
  <si>
    <t>16,1+1,6+1,6+10,9+1+2,8+0,8+8,4+3,4+4,9+11,4+0,4+0,4+3,4+1,1+3,4+2,9+1,5+0,5+4,7+1,2+1,1+4,9+4,3"rýhy pro kebel k žaluziím</t>
  </si>
  <si>
    <t>1,2+0,4+0,6+0,7+2,2+1,4+4,21+7,6+3,3+1,6+0,7+1,4+1,1+1,7+0,3+6,4+1,6+2+1,6+1,6+1,5+0,6+2,5+0,9+1,8+2,6+1,8+0,8+7,3+1+8,3+3,4+1+1+17,49+4+2,3+3,3"dtto</t>
  </si>
  <si>
    <t>0,9+20,8+1,1+3,2+2,1+1,4+2+10+4,2+1,5+3,3+17,5+2+9,2+0,9+4,4"dtto</t>
  </si>
  <si>
    <t>369</t>
  </si>
  <si>
    <t>977312112</t>
  </si>
  <si>
    <t>Řezání stávajících betonových mazanin s vyztužením hloubky přes 50 do 100 mm</t>
  </si>
  <si>
    <t>1193175533</t>
  </si>
  <si>
    <t>4,5*2+1"v tech. místnosti</t>
  </si>
  <si>
    <t>370</t>
  </si>
  <si>
    <t>977312113</t>
  </si>
  <si>
    <t>Řezání stávajících betonových mazanin s vyztužením hloubky přes 100 do 150 mm</t>
  </si>
  <si>
    <t>3027076</t>
  </si>
  <si>
    <t>616</t>
  </si>
  <si>
    <t>978021241</t>
  </si>
  <si>
    <t>Otlučení cementových vnitřních ploch stropů, v rozsahu do 30 %</t>
  </si>
  <si>
    <t>-385844048</t>
  </si>
  <si>
    <t>617</t>
  </si>
  <si>
    <t>611335402</t>
  </si>
  <si>
    <t>Oprava cementové omítky vnitřních ploch hrubé, tloušťky do 20 mm, stropů, v rozsahu opravované plochy přes 10 do 30%</t>
  </si>
  <si>
    <t>-277762446</t>
  </si>
  <si>
    <t xml:space="preserve">Poznámka k souboru cen:
1. Pro ocenění opravy omítek plochy do 1 m2 se použijí ceny souboru cen 61. 33-52.. Cementová omítka jednotlivých malých ploch. </t>
  </si>
  <si>
    <t>724</t>
  </si>
  <si>
    <t>622325107</t>
  </si>
  <si>
    <t>Oprava vápenocementové omítky vnějších ploch stupně členitosti 1 hladké stěn, v rozsahu opravované plochy přes 50 do 65%</t>
  </si>
  <si>
    <t>-1455948144</t>
  </si>
  <si>
    <t>1,2*4,1"Zídka u zadního vstupu</t>
  </si>
  <si>
    <t>2,2"Zídka u zadního vstupu - rampa - čelo</t>
  </si>
  <si>
    <t>662</t>
  </si>
  <si>
    <t>612325423</t>
  </si>
  <si>
    <t>Oprava vápenocementové omítky vnitřních ploch štukové dvouvrstvé, tloušťky do 20 mm a tloušťky štuku do 3 mm stěn, v rozsahu opravované plochy přes 30 do 50%</t>
  </si>
  <si>
    <t>-3898255</t>
  </si>
  <si>
    <t xml:space="preserve">Poznámka k souboru cen:
1. Pro ocenění opravy omítek plochy do 1 m2 se použijí ceny souboru cen 61. 32-52.. Vápenocementová omítka jednotlivých malých ploch. </t>
  </si>
  <si>
    <t>(3,3+1,1+1,3+2)*1"oprava po injektáži zdiva</t>
  </si>
  <si>
    <t>1*1"dtto</t>
  </si>
  <si>
    <t>(13,8+10,8+8,2+7,8)*1"dtto</t>
  </si>
  <si>
    <t>11,2*1"dtto</t>
  </si>
  <si>
    <t>277</t>
  </si>
  <si>
    <t>R028</t>
  </si>
  <si>
    <t>Zpětná montáž dřevěného oplocení</t>
  </si>
  <si>
    <t>951444068</t>
  </si>
  <si>
    <t>Poznámka k položce:
S případným doplněním nevyhovujících či poškozených částí</t>
  </si>
  <si>
    <t>276</t>
  </si>
  <si>
    <t>966071821</t>
  </si>
  <si>
    <t>Rozebrání oplocení z pletiva drátěného se čtvercovými oky, výšky do 1,6 m</t>
  </si>
  <si>
    <t>-700048914</t>
  </si>
  <si>
    <t xml:space="preserve">Poznámka k souboru cen:
1. V cenách nejsou započteny náklady na demontáž sloupků. </t>
  </si>
  <si>
    <t>198</t>
  </si>
  <si>
    <t>973031325</t>
  </si>
  <si>
    <t>Vysekání výklenků nebo kapes ve zdivu z cihel na maltu vápennou nebo vápenocementovou kapes, plochy do 0,10 m2, hl. do 300 mm</t>
  </si>
  <si>
    <t>1600784024</t>
  </si>
  <si>
    <t>4"okna 1np</t>
  </si>
  <si>
    <t>20"krov pultové střechy</t>
  </si>
  <si>
    <t>225</t>
  </si>
  <si>
    <t>978036151</t>
  </si>
  <si>
    <t>Otlučení cementových omítek vnějších ploch s vyškrabáním spar zdiva a s očištěním povrchu, v rozsahu přes 30 do 40 %</t>
  </si>
  <si>
    <t>-924358956</t>
  </si>
  <si>
    <t>87*(0,5+1)"soklové zdivo 1np</t>
  </si>
  <si>
    <t>224</t>
  </si>
  <si>
    <t>978036171</t>
  </si>
  <si>
    <t>Otlučení cementových omítek vnějších ploch s vyškrabáním spar zdiva a s očištěním povrchu, v rozsahu přes 50 do 65 %</t>
  </si>
  <si>
    <t>1567182885</t>
  </si>
  <si>
    <t>38*2,5"zdivo 1pp</t>
  </si>
  <si>
    <t>97</t>
  </si>
  <si>
    <t>R016</t>
  </si>
  <si>
    <t>Odstranění betonových květníků</t>
  </si>
  <si>
    <t>16</t>
  </si>
  <si>
    <t>129572834</t>
  </si>
  <si>
    <t>Poznámka k položce:
rozměr 2,15*0,3*0,25 m</t>
  </si>
  <si>
    <t>99</t>
  </si>
  <si>
    <t>966051111</t>
  </si>
  <si>
    <t>Bourání palisád betonových osazených v řadě</t>
  </si>
  <si>
    <t>-246158284</t>
  </si>
  <si>
    <t xml:space="preserve">Poznámka k souboru cen:
1. V položkách jsou i náklady na bourání základu pro palisády. </t>
  </si>
  <si>
    <t>0,2*0,4*1"u dílny</t>
  </si>
  <si>
    <t>631312141</t>
  </si>
  <si>
    <t>Doplnění dosavadních mazanin prostým betonem s dodáním hmot, bez potěru, plochy jednotlivě rýh v dosavadních mazaninách</t>
  </si>
  <si>
    <t>-213973144</t>
  </si>
  <si>
    <t>4,5*1*0,15+4,5*1*0,1"tech. místnost</t>
  </si>
  <si>
    <t>18</t>
  </si>
  <si>
    <t>961055111</t>
  </si>
  <si>
    <t>Bourání základů z betonu železového</t>
  </si>
  <si>
    <t>1455255761</t>
  </si>
  <si>
    <t>2,5*0,06*1+0,8*0,06*3"obetonování anglických dvorků</t>
  </si>
  <si>
    <t>10,9*0,3*0,2*2"pasy rampy u hl vstupu</t>
  </si>
  <si>
    <t>1,2*4*0,8*2"základy pod nádržemi plynu</t>
  </si>
  <si>
    <t>1*0,6*0,8"základ pod rozvaděčem plynu</t>
  </si>
  <si>
    <t>4,5*1*0,15" v tech. místnosti</t>
  </si>
  <si>
    <t>96</t>
  </si>
  <si>
    <t>962032240</t>
  </si>
  <si>
    <t>Bourání zdiva nadzákladového z cihel nebo tvárnic z cihel pálených nebo vápenopískových, na maltu cementovou, objemu do 1 m3</t>
  </si>
  <si>
    <t>1097206705</t>
  </si>
  <si>
    <t xml:space="preserve">Poznámka k souboru cen:
1. Bourání pilířů o průřezu přes 0,36 m2 se oceňuje příslušnými cenami -2230, -2231, -2240, -2241,-2253 a -2254 jako bourání zdiva nadzákladového cihelného. </t>
  </si>
  <si>
    <t>1,2*0,38*2"štíty pultové střechy pod FVE</t>
  </si>
  <si>
    <t>8,6*0,24*0,21"ubourání zdiva terasy nad hl vstupem</t>
  </si>
  <si>
    <t>1*0,38*0,5"tech. místnost</t>
  </si>
  <si>
    <t>20</t>
  </si>
  <si>
    <t>962032241</t>
  </si>
  <si>
    <t>Bourání zdiva nadzákladového z cihel nebo tvárnic z cihel pálených nebo vápenopískových, na maltu cementovou, objemu přes 1 m3</t>
  </si>
  <si>
    <t>1820597907</t>
  </si>
  <si>
    <t>(21,5+3,1+3,4)*0,39*1,25"zdivo terasy ve 2np</t>
  </si>
  <si>
    <t>219</t>
  </si>
  <si>
    <t>962052210</t>
  </si>
  <si>
    <t>Bourání zdiva železobetonového nadzákladového, objemu do 1 m3</t>
  </si>
  <si>
    <t>-637230719</t>
  </si>
  <si>
    <t xml:space="preserve">Poznámka k souboru cen:
1. Bourání pilířů o průřezu přes 0,36 m2 se oceňuje cenami - 2210 a -2211 jako bourání zdiva nadzákladového železobetonového. </t>
  </si>
  <si>
    <t>1,4*0,1*2+1,7*0,25*0,1*2"rampa u hl vstupu</t>
  </si>
  <si>
    <t>8,7*0,3*0,1"rampa vedlejší</t>
  </si>
  <si>
    <t>581</t>
  </si>
  <si>
    <t>953961212</t>
  </si>
  <si>
    <t>Kotvy chemické s vyvrtáním otvoru do betonu, železobetonu nebo tvrdého kamene chemická patrona, velikost M 10, hloubka 90 mm</t>
  </si>
  <si>
    <t>-131966082</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</si>
  <si>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</si>
  <si>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10"ZV/06</t>
  </si>
  <si>
    <t>583</t>
  </si>
  <si>
    <t>953965117</t>
  </si>
  <si>
    <t>Kotvy chemické s vyvrtáním otvoru kotevní šrouby pro chemické kotvy, velikost M 10, délka 290 mm</t>
  </si>
  <si>
    <t>-1670348690</t>
  </si>
  <si>
    <t>298</t>
  </si>
  <si>
    <t>953961214</t>
  </si>
  <si>
    <t>Kotvy chemické s vyvrtáním otvoru do betonu, železobetonu nebo tvrdého kamene chemická patrona, velikost M 16, hloubka 125 mm</t>
  </si>
  <si>
    <t>-185182480</t>
  </si>
  <si>
    <t>4*3"sloupky pultové střechy</t>
  </si>
  <si>
    <t>9"vaznice dtto</t>
  </si>
  <si>
    <t>15*1"pozednice dtto</t>
  </si>
  <si>
    <t>2*6"krokve arkýře</t>
  </si>
  <si>
    <t>7*2"nosná kce opláštění vzt potrubí</t>
  </si>
  <si>
    <t>112"ZV/01</t>
  </si>
  <si>
    <t>12"ZV/02</t>
  </si>
  <si>
    <t>24"ZV/03</t>
  </si>
  <si>
    <t>2"ZV/05</t>
  </si>
  <si>
    <t>8"ZV/07</t>
  </si>
  <si>
    <t>8"ZV/10</t>
  </si>
  <si>
    <t>407</t>
  </si>
  <si>
    <t>953965131</t>
  </si>
  <si>
    <t>Kotvy chemické s vyvrtáním otvoru kotevní šrouby pro chemické kotvy, velikost M 16, délka 190 mm</t>
  </si>
  <si>
    <t>-1556949908</t>
  </si>
  <si>
    <t>325</t>
  </si>
  <si>
    <t>953961216</t>
  </si>
  <si>
    <t>Kotvy chemické s vyvrtáním otvoru do betonu, železobetonu nebo tvrdého kamene chemická patrona, velikost M 24, hloubka 210 mm</t>
  </si>
  <si>
    <t>947451978</t>
  </si>
  <si>
    <t>4*6"ocelové vazníky</t>
  </si>
  <si>
    <t>408</t>
  </si>
  <si>
    <t>953965151</t>
  </si>
  <si>
    <t>Kotvy chemické s vyvrtáním otvoru kotevní šrouby pro chemické kotvy, velikost M 24, délka 290 mm</t>
  </si>
  <si>
    <t>19657233</t>
  </si>
  <si>
    <t>22</t>
  </si>
  <si>
    <t>963051113</t>
  </si>
  <si>
    <t>Bourání železobetonových stropů deskových, tl. přes 80 mm</t>
  </si>
  <si>
    <t>-366682990</t>
  </si>
  <si>
    <t xml:space="preserve">Poznámka k souboru cen:
1. Cenu -1313 lze použít i pro bourání bedničkových stropů. Množství jednotek se určuje v m3 včetně dutin. </t>
  </si>
  <si>
    <t>0,7*0,65*0,3"v místnosti 1.21</t>
  </si>
  <si>
    <t>68</t>
  </si>
  <si>
    <t>967031733</t>
  </si>
  <si>
    <t>Přisekání (špicování) plošné nebo rovných ostění zdiva z cihel pálených plošné, na maltu vápennou nebo vápenocementovou, tl. na maltu vápennou nebo vápenocementovou, tl. do 150 mm</t>
  </si>
  <si>
    <t>-834866793</t>
  </si>
  <si>
    <t>8,7*1,7</t>
  </si>
  <si>
    <t>51</t>
  </si>
  <si>
    <t>761661803</t>
  </si>
  <si>
    <t>Demontáž sklepních světlíků (anglických dvorků) hloubky přes 0,60 do 1,00 m</t>
  </si>
  <si>
    <t>-26279166</t>
  </si>
  <si>
    <t>41</t>
  </si>
  <si>
    <t>968062374</t>
  </si>
  <si>
    <t>Vybourání dřevěných rámů oken s křídly, dveřních zárubní, vrat, stěn, ostění nebo obkladů rámů oken s křídly zdvojených, plochy do 1 m2</t>
  </si>
  <si>
    <t>1376532607</t>
  </si>
  <si>
    <t xml:space="preserve">Poznámka k souboru cen:
1. V cenách -2244 až -2747 jsou započteny i náklady na vyvěšení křídel. </t>
  </si>
  <si>
    <t>Poznámka k položce:
vč. interiérových žaluzií</t>
  </si>
  <si>
    <t>3,14*1,06*1,06/4"1np</t>
  </si>
  <si>
    <t>0,6"1np</t>
  </si>
  <si>
    <t>0,6*1,6"1np</t>
  </si>
  <si>
    <t>0,3*0,8*2"1np</t>
  </si>
  <si>
    <t>0,87*0,48*2"1np</t>
  </si>
  <si>
    <t>0,9*0,5*4"1pp</t>
  </si>
  <si>
    <t>0,6*0,55"1pp</t>
  </si>
  <si>
    <t>1,1*0,8"2np</t>
  </si>
  <si>
    <t>42</t>
  </si>
  <si>
    <t>968062375</t>
  </si>
  <si>
    <t>Vybourání dřevěných rámů oken s křídly, dveřních zárubní, vrat, stěn, ostění nebo obkladů rámů oken s křídly zdvojených, plochy do 2 m2</t>
  </si>
  <si>
    <t>1982423868</t>
  </si>
  <si>
    <t>0,8*1,6"1np</t>
  </si>
  <si>
    <t>0,9*1,97"1np</t>
  </si>
  <si>
    <t>0,9*2,1"1np</t>
  </si>
  <si>
    <t>0,8*1,8"1np</t>
  </si>
  <si>
    <t>1,75*3"2np</t>
  </si>
  <si>
    <t>0,8*1,6*2"2np</t>
  </si>
  <si>
    <t>0,8*2,4"2np</t>
  </si>
  <si>
    <t>1,33*1,5"3np</t>
  </si>
  <si>
    <t>0,8*1,5*2"3np</t>
  </si>
  <si>
    <t>43</t>
  </si>
  <si>
    <t>968062376</t>
  </si>
  <si>
    <t>Vybourání dřevěných rámů oken s křídly, dveřních zárubní, vrat, stěn, ostění nebo obkladů rámů oken s křídly zdvojených, plochy do 4 m2</t>
  </si>
  <si>
    <t>-286798697</t>
  </si>
  <si>
    <t>1,6*1,8*2"1np</t>
  </si>
  <si>
    <t>1,65*1,8*2"1np</t>
  </si>
  <si>
    <t>2,4*1,6"1np</t>
  </si>
  <si>
    <t>1,8*1,5"1np</t>
  </si>
  <si>
    <t>1*2,065*2"1np</t>
  </si>
  <si>
    <t>1,2*2,5"1np</t>
  </si>
  <si>
    <t>2,1*1,8"2np</t>
  </si>
  <si>
    <t>1,475*2,06*4"2np</t>
  </si>
  <si>
    <t>1,56*2,2*2"2np</t>
  </si>
  <si>
    <t>1,425*2,2*2"2np</t>
  </si>
  <si>
    <t>1,2*2,5"2np</t>
  </si>
  <si>
    <t>2,4*1,5*7"3np</t>
  </si>
  <si>
    <t>1,6*1,5*2"3np</t>
  </si>
  <si>
    <t>1,5*1,5"3np</t>
  </si>
  <si>
    <t>1,445*1,5"3np</t>
  </si>
  <si>
    <t>1,1*2"3np</t>
  </si>
  <si>
    <t>1,7*2"3np</t>
  </si>
  <si>
    <t>1,2*2,5"3np</t>
  </si>
  <si>
    <t>44</t>
  </si>
  <si>
    <t>968062377</t>
  </si>
  <si>
    <t>Vybourání dřevěných rámů oken s křídly, dveřních zárubní, vrat, stěn, ostění nebo obkladů rámů oken s křídly zdvojených, plochy přes 4 m2</t>
  </si>
  <si>
    <t>343528348</t>
  </si>
  <si>
    <t>1,8*2,4*5" 1np</t>
  </si>
  <si>
    <t>2,4*2,8"1np</t>
  </si>
  <si>
    <t>2,4*2,8*4"1np</t>
  </si>
  <si>
    <t>2,4*1,8*2"1np</t>
  </si>
  <si>
    <t>4,725*2,28"1np</t>
  </si>
  <si>
    <t>2,4*2,4*3"2np</t>
  </si>
  <si>
    <t>6,3+5,7"2np</t>
  </si>
  <si>
    <t>2,4*1,8"2np</t>
  </si>
  <si>
    <t>1,8*2,4"2np</t>
  </si>
  <si>
    <t>3,35*2,2"2np</t>
  </si>
  <si>
    <t>8,6"2np</t>
  </si>
  <si>
    <t>2,4*2,4"2np</t>
  </si>
  <si>
    <t>4,18*3,25"2np</t>
  </si>
  <si>
    <t>4,18*1,5"3np</t>
  </si>
  <si>
    <t>968072866</t>
  </si>
  <si>
    <t>Vybourání kovových rámů oken s křídly, dveřních zárubní, vrat, stěn, ostění nebo obkladů rolet svinovacích z vlnitého plechu, plochy přes 2 m2</t>
  </si>
  <si>
    <t>-962998650</t>
  </si>
  <si>
    <t xml:space="preserve">Poznámka k souboru cen:
1. V cenách -2244 až -2559 jsou započteny i náklady na vyvěšení křídel. 2. Cenou -2641 se oceňuje i vybourání nosné ocelové konstrukce pro sádrokartonové příčky. </t>
  </si>
  <si>
    <t>2,4*1,8"1np</t>
  </si>
  <si>
    <t>45</t>
  </si>
  <si>
    <t>R001</t>
  </si>
  <si>
    <t>Příplatek za demontáž výplní otvorů vč. rámu z jiných materiálů (kov, plast)</t>
  </si>
  <si>
    <t>1314525309</t>
  </si>
  <si>
    <t>46</t>
  </si>
  <si>
    <t>R002</t>
  </si>
  <si>
    <t>Příplatek za provádění demontáže výplní otvorů na etapy</t>
  </si>
  <si>
    <t>269414883</t>
  </si>
  <si>
    <t>60</t>
  </si>
  <si>
    <t>R003</t>
  </si>
  <si>
    <t>Vysekání rýh pro kabely vedené po fasádě, jejich uložení a zajištění zatřením fasádním lepidlem po 0,5 m</t>
  </si>
  <si>
    <t>hod</t>
  </si>
  <si>
    <t>-1167779828</t>
  </si>
  <si>
    <t>65</t>
  </si>
  <si>
    <t>R005</t>
  </si>
  <si>
    <t>Demontáž a zpětná montáž dvoukřídlých dřevěných vrátek</t>
  </si>
  <si>
    <t>-220749961</t>
  </si>
  <si>
    <t>Poznámka k položce:
Nově namontovat každé křídlo na vlastní sloupek zabetonovaný do země. Vč zkrácení a úpravy navazujícího oplocení. Vč povrchových úprav a 2x syntetického nátěru.</t>
  </si>
  <si>
    <t>67</t>
  </si>
  <si>
    <t>R007</t>
  </si>
  <si>
    <t>Demontáž a instalace nového kulového zahradního kohoutu užitkové vody na fasádě s koncovkou pro připojení zahradní hadice 3/4"</t>
  </si>
  <si>
    <t>169850730</t>
  </si>
  <si>
    <t>Poznámka k položce:
Tělo nového k. kohoutu z mosazi a PP kopolymeru. Maximální provozní tlak PN 16. Pracovní podmínky -20 ÷ 75°C. Vč.  prodloužení potrubí PPR a zkoušky těsnosti.</t>
  </si>
  <si>
    <t>70</t>
  </si>
  <si>
    <t>R009</t>
  </si>
  <si>
    <t>Kryt a usazovací rám plastový pro nivelační bod, vč informativní značky</t>
  </si>
  <si>
    <t>-2135223762</t>
  </si>
  <si>
    <t>Poznámka k položce:
vč úpravy zatepl. systému dle PD, nová informativní značka -lepená dvousložkovým lepidlem</t>
  </si>
  <si>
    <t>85</t>
  </si>
  <si>
    <t>R013</t>
  </si>
  <si>
    <t>Cedule nad hlavním vchodem-demontáž a zpětná montáž</t>
  </si>
  <si>
    <t>34069788</t>
  </si>
  <si>
    <t>87</t>
  </si>
  <si>
    <t>R014</t>
  </si>
  <si>
    <t>Kryty a mřížky na fasádě-demontáž a montáž</t>
  </si>
  <si>
    <t>1777982728</t>
  </si>
  <si>
    <t>Poznámka k položce:
Pro zpětnou montáž budou použity nové kryty a mřížky stejných rozměrů a kvalitativních vlastností</t>
  </si>
  <si>
    <t>195</t>
  </si>
  <si>
    <t>971033561</t>
  </si>
  <si>
    <t>Vybourání otvorů ve zdivu základovém nebo nadzákladovém z cihel, tvárnic, příčkovek z cihel pálených na maltu vápennou nebo vápenocementovou plochy do 1 m2, tl. do 600 mm</t>
  </si>
  <si>
    <t>-978882472</t>
  </si>
  <si>
    <t>0,5*1*2"dveře v 1np</t>
  </si>
  <si>
    <t>2*0,25*0,37*1,8+1,8*0,14*0,37"okno v 1np</t>
  </si>
  <si>
    <t>34</t>
  </si>
  <si>
    <t>971033651</t>
  </si>
  <si>
    <t>Vybourání otvorů ve zdivu základovém nebo nadzákladovém z cihel, tvárnic, příčkovek z cihel pálených na maltu vápennou nebo vápenocementovou plochy do 4 m2, tl. do 600 mm</t>
  </si>
  <si>
    <t>-1375410967</t>
  </si>
  <si>
    <t>(1,25*0,8*0,49+1,8*0,14*0,49)*1,05"okno v 1np</t>
  </si>
  <si>
    <t>0,8*1,5*0,45+1,2*0,14*0,45"okno v 3np</t>
  </si>
  <si>
    <t>710</t>
  </si>
  <si>
    <t>971038141</t>
  </si>
  <si>
    <t>Vybourání otvorů ve zdivu základovém nebo nadzákladovém z cihel, tvárnic, příčkovek dutých tvárnic nebo příčkovek, velikosti průměru profilu do 60 mm, tl. do 300 mm</t>
  </si>
  <si>
    <t>913584171</t>
  </si>
  <si>
    <t>709</t>
  </si>
  <si>
    <t>971052241</t>
  </si>
  <si>
    <t>Vybourání a prorážení otvorů v železobetonových příčkách a zdech základových nebo nadzákladových, plochy do 0,0225 m2, tl. do 300 mm</t>
  </si>
  <si>
    <t>-525023661</t>
  </si>
  <si>
    <t>442</t>
  </si>
  <si>
    <t>R042</t>
  </si>
  <si>
    <t>Ochranná a separační geotextilie před nopovou folií, 300g/m2, svislá poloha, D+M</t>
  </si>
  <si>
    <t>82738784</t>
  </si>
  <si>
    <t>2,5*(2,2+21,6)+1*(32,9+4+11,2)</t>
  </si>
  <si>
    <t>107,6*1,2 'Přepočtené koeficientem množství</t>
  </si>
  <si>
    <t>101</t>
  </si>
  <si>
    <t>R017</t>
  </si>
  <si>
    <t>Odtrhové zkoušky přídržnosti kontaktního zateplení</t>
  </si>
  <si>
    <t>-656664341</t>
  </si>
  <si>
    <t>Poznámka k položce:
Na každé světové straně objektu a to v oblasti soklu a v úrovni 1. nebo 2.np, tj min. 8 ks</t>
  </si>
  <si>
    <t>271</t>
  </si>
  <si>
    <t>R024</t>
  </si>
  <si>
    <t>Provizorní bezbariérová rampa D+M, šíře 1,5m, sklon 1:16, oboustranné zábradlí, dřevěná konstrukce</t>
  </si>
  <si>
    <t>1849820695</t>
  </si>
  <si>
    <t>272</t>
  </si>
  <si>
    <t>R025</t>
  </si>
  <si>
    <t>Provizorní zaplachtování výkopů PE foliemi vč pomocných konstrukcí vč odstranění</t>
  </si>
  <si>
    <t>1797842244</t>
  </si>
  <si>
    <t>Poznámka k položce:
Možnost vícenásobné montáže a demontáže dle klimatických podmínek</t>
  </si>
  <si>
    <t>273</t>
  </si>
  <si>
    <t>R026</t>
  </si>
  <si>
    <t>Čerpání vody z výkopů</t>
  </si>
  <si>
    <t>-1054950663</t>
  </si>
  <si>
    <t>278</t>
  </si>
  <si>
    <t>R029</t>
  </si>
  <si>
    <t>Demontáž plynového kotle a ohřívače TUV</t>
  </si>
  <si>
    <t>-1009365960</t>
  </si>
  <si>
    <t>Poznámka k položce:
S umístěním kotle na pozemku investora, podložením a zaplachtováním. Ohřívač do suti</t>
  </si>
  <si>
    <t>2*6</t>
  </si>
  <si>
    <t>279</t>
  </si>
  <si>
    <t>R030</t>
  </si>
  <si>
    <t>Demontáž venkovních nadzemních rozvodů plynu a rozvodů v technické místnosti</t>
  </si>
  <si>
    <t>-509900822</t>
  </si>
  <si>
    <t>Poznámka k položce:
venkovní rozvody budou odstraněny mon. do hl. 0,3 m pod terén</t>
  </si>
  <si>
    <t>2*8</t>
  </si>
  <si>
    <t>684</t>
  </si>
  <si>
    <t>R064</t>
  </si>
  <si>
    <t>Stěhování nábytku a jeho zakrývání plachtou, D+M</t>
  </si>
  <si>
    <t>-1543507172</t>
  </si>
  <si>
    <t>Poznámka k položce:
Vč pozdějšího odkrytí a přemístění na původní místo. Úkon uvažován v rámci jedné místnosti nebo nejdále v rámci podlaží.</t>
  </si>
  <si>
    <t>725</t>
  </si>
  <si>
    <t>952901106</t>
  </si>
  <si>
    <t>Čištění budov při provádění oprav a udržovacích prací oken dvojitých nebo zdvojených omytím, plochy do přes 0,6 do 1,5 m2</t>
  </si>
  <si>
    <t>777307138</t>
  </si>
  <si>
    <t xml:space="preserve">Poznámka k souboru cen:
1. Ceny jsou určeny pro oceňování konečného čištění po ukončení oprav a udržovacích prací před předáním do užívání. Do výměry ploch se započítávají i plochy místností, schodišť a chodeb, kterými se přepravuje materiál pro stavební práce. 2. Čištění vnějších ploch tlakovou vodou a tryskáním:pískem se oceňuje cenami souboru cen 629 99 -51 tohoto katalogu. 3. Množství jednotek čištěných ploch: a) se určuje v m2 ploch místností a chodeb nebo jejich částí, kterými se dopravuje materiál nebo jsou používány pro stavební práce b) schodiště se určuje v m2 rozvinuté plochy schodišťových stupňů, c) podest se určuje v m2 půdorysné plochy, d) oken, dveří a vrat v m2 plochy, e) konstrukcí a prvků se určuje v m2 pohledové plochy. 4. Povrch hladký je rovný, nezdrsněný, nezvrásněný (např. linoleum, teraco, hladké dlažby, parkety apod. ). Povrch drsný je nerovný, zdrsněný, zvrásněný (např. betonový potěr, mozaiková dlažba, palubky apod.). 5. V cenách očištění schodišť jsou započteny náklady na očištění schodišťových stupňů a schodišťového zábradlí. Plocha podest se započítává do plochy podlah. 6. V cenách čištění oken a balkonových dveří jsou započteny náklady na očištění rámu, parapetu, prahu a kování a očištění a vyleštění skleněné výplně. 7. V cenách čištění dveří a vrat jsou započteny náklady na očištění rámu, výplně, prahu a kování. 8. Čištění říms (odstraňování smetí, prachu, náletů apod.) se oceňuje individuálně. 9. Odvoz odpadu se ocení položkami odvozu suti ceníku 801-3, hmotnost se stanoví individuálně. </t>
  </si>
  <si>
    <t>246,446*2"plocha oken a dveří</t>
  </si>
  <si>
    <t>726</t>
  </si>
  <si>
    <t>952902021</t>
  </si>
  <si>
    <t>Čištění budov při provádění oprav a udržovacích prací podlah hladkých zametením</t>
  </si>
  <si>
    <t>-332857965</t>
  </si>
  <si>
    <t>6,06+10,45+20,34+15,24+11,62+35,8+1,56+1,95"1pp</t>
  </si>
  <si>
    <t>15,2+12,46+27,1+8,6+9,3+11,82+11,65+8,55+1,89+10,83+15,73+14,95+19,7+61,7+9,14+23,15+16,8+15,37+17,16+12,05+15,47+7,17"1np</t>
  </si>
  <si>
    <t>1,73+0,95+17,59+7,71+2,84+8,45+5,73+5+1,6+2,54+1,86+4,2"1np</t>
  </si>
  <si>
    <t>17,4+21,2+12,98+5,94+22,09+22,39+14,57+31,36+11,63+19,76+41,22+20,76+24,05+24,47+9,2+23,08+18,13+3,04+4,94+4,04+16,73+22,74+31,4"2np</t>
  </si>
  <si>
    <t>30,84+5,94+13,25+12,73+29,01+14,5+19,44+39,4+22,48+22,48+22,48+22,48+23,79+7,85+17,58+4,39+5+4,88+2,69+7,98+5,05+1,62"3np</t>
  </si>
  <si>
    <t>728</t>
  </si>
  <si>
    <t>952902041</t>
  </si>
  <si>
    <t>Čištění budov při provádění oprav a udržovacích prací podlah hladkých drhnutím s chemickými prostředky</t>
  </si>
  <si>
    <t>-2038220606</t>
  </si>
  <si>
    <t>997</t>
  </si>
  <si>
    <t>Přesun sutě</t>
  </si>
  <si>
    <t>280</t>
  </si>
  <si>
    <t>997013312</t>
  </si>
  <si>
    <t>Doprava suti shozem montáž a demontáž shozu výšky přes 10 do 20 m</t>
  </si>
  <si>
    <t>669469323</t>
  </si>
  <si>
    <t xml:space="preserve">Poznámka k souboru cen:
1. Shozy vyšší než 75 m se oceňují individuálně. 2. Výškou se rozumí vzdálenost od vyústění shozu do úrovně plnícího trychtýře. 3. Náklady na vodorovnou dopravu suti se oceňují cenami 977 01-3111, -3151 a -3211 pro budovy a haly výšky do 6 m souboru cen 977 01-3 Vnitrostaveništní doprava suti a vybouraných hmot. </t>
  </si>
  <si>
    <t>4*10</t>
  </si>
  <si>
    <t>281</t>
  </si>
  <si>
    <t>997013322</t>
  </si>
  <si>
    <t>Doprava suti shozem montáž a demontáž shozu výšky Příplatek za první a každý další den použití shozu k ceně -3312</t>
  </si>
  <si>
    <t>1915408647</t>
  </si>
  <si>
    <t>40</t>
  </si>
  <si>
    <t>40*15 'Přepočtené koeficientem množství</t>
  </si>
  <si>
    <t>59</t>
  </si>
  <si>
    <t>997013154</t>
  </si>
  <si>
    <t>Vnitrostaveništní doprava suti a vybouraných hmot vodorovně do 50 m svisle s omezením mechanizace pro budovy a haly výšky přes 12 do 15 m</t>
  </si>
  <si>
    <t>1976686905</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</si>
  <si>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</si>
  <si>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38</t>
  </si>
  <si>
    <t>997013501</t>
  </si>
  <si>
    <t>Odvoz suti a vybouraných hmot na skládku nebo meziskládku se složením, na vzdálenost do 1 km</t>
  </si>
  <si>
    <t>-2146783809</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</si>
  <si>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</si>
  <si>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39</t>
  </si>
  <si>
    <t>997013509</t>
  </si>
  <si>
    <t>Odvoz suti a vybouraných hmot na skládku nebo meziskládku se složením, na vzdálenost Příplatek k ceně za každý další i započatý 1 km přes 1 km</t>
  </si>
  <si>
    <t>-972603542</t>
  </si>
  <si>
    <t>299,672*4 'Přepočtené koeficientem množství</t>
  </si>
  <si>
    <t>790</t>
  </si>
  <si>
    <t>997013831</t>
  </si>
  <si>
    <t>Poplatek za uložení stavebního odpadu na skládce (skládkovné) směsného stavebního a demoličního zatříděného do Katalogu odpadů pod kódem 170 904</t>
  </si>
  <si>
    <t>-658822265</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</si>
  <si>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</si>
  <si>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299,672-1,322-17,878-39,53</t>
  </si>
  <si>
    <t>791</t>
  </si>
  <si>
    <t>997013814</t>
  </si>
  <si>
    <t>Poplatek za uložení stavebního odpadu na skládce (skládkovné) z izolačních materiálů zatříděného do Katalogu odpadů pod kódem 170 604</t>
  </si>
  <si>
    <t>-929108379</t>
  </si>
  <si>
    <t>1,241+0,081</t>
  </si>
  <si>
    <t>792</t>
  </si>
  <si>
    <t>997223855</t>
  </si>
  <si>
    <t>Poplatek za uložení stavebního odpadu na skládce (skládkovné) zeminy a kameniva zatříděného do Katalogu odpadů pod kódem 170 504</t>
  </si>
  <si>
    <t>1910361956</t>
  </si>
  <si>
    <t>998</t>
  </si>
  <si>
    <t>Přesun hmot</t>
  </si>
  <si>
    <t>345</t>
  </si>
  <si>
    <t>998017003</t>
  </si>
  <si>
    <t>Přesun hmot pro budovy občanské výstavby, bydlení, výrobu a služby s omezením mechanizace vodorovná dopravní vzdálenost do 100 m pro budovy s jakoukoliv nosnou konstrukcí výšky přes 12 do 24 m</t>
  </si>
  <si>
    <t>-348562604</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</si>
  <si>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</si>
  <si>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</si>
  <si>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</si>
  <si>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</si>
  <si>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</si>
  <si>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659</t>
  </si>
  <si>
    <t>319202111</t>
  </si>
  <si>
    <t>Dodatečná izolace zdiva injektáží nízkotlakou metodou silikonovou mikroemulzí, tloušťka zdiva do 150 mm</t>
  </si>
  <si>
    <t>-431039035</t>
  </si>
  <si>
    <t xml:space="preserve">Poznámka k souboru cen:
1. Množství měrných jednotek se určuje v m délky izolovaného zdiva. 2. V cenách jsou započteny i náklady vyvrtání otvorů (8 kusů /m), jejich vyčištění a provedení injektáže včetně dodávky injektážní hmoty. 3. V cenách nejsou započteny náklady na uzavření povrchu zdiva před injektováním - otlučení omítek, spárování, zaplnění dutin, penetraci, stěrku apod. </t>
  </si>
  <si>
    <t>3,3+1,1+1,3+2</t>
  </si>
  <si>
    <t>7,7*1,05 'Přepočtené koeficientem množství</t>
  </si>
  <si>
    <t>660</t>
  </si>
  <si>
    <t>319202112</t>
  </si>
  <si>
    <t>Dodatečná izolace zdiva injektáží nízkotlakou metodou silikonovou mikroemulzí, tloušťka zdiva přes 150 do 300 mm</t>
  </si>
  <si>
    <t>1921577046</t>
  </si>
  <si>
    <t>1*1,05 'Přepočtené koeficientem množství</t>
  </si>
  <si>
    <t>658</t>
  </si>
  <si>
    <t>319202113</t>
  </si>
  <si>
    <t>Dodatečná izolace zdiva injektáží nízkotlakou metodou silikonovou mikroemulzí, tloušťka zdiva přes 300 do 450 mm</t>
  </si>
  <si>
    <t>152871159</t>
  </si>
  <si>
    <t>13,8+10,8+8,2+7,8</t>
  </si>
  <si>
    <t>40,6*1,05 'Přepočtené koeficientem množství</t>
  </si>
  <si>
    <t>661</t>
  </si>
  <si>
    <t>319202115</t>
  </si>
  <si>
    <t>Dodatečná izolace zdiva injektáží nízkotlakou metodou silikonovou mikroemulzí, tloušťka zdiva přes 600 do 900 mm</t>
  </si>
  <si>
    <t>2134973908</t>
  </si>
  <si>
    <t>11,2</t>
  </si>
  <si>
    <t>11,2*1,05 'Přepočtené koeficientem množství</t>
  </si>
  <si>
    <t>574</t>
  </si>
  <si>
    <t>711191201</t>
  </si>
  <si>
    <t>Provedení izolace proti zemní vlhkosti hydroizolační stěrkou na ploše vodorovné V dvouvrstvá na betonu</t>
  </si>
  <si>
    <t>-432559924</t>
  </si>
  <si>
    <t xml:space="preserve">Poznámka k souboru cen:
1. V cenách nejsou započteny náklady na dodávku materiálu, tyto se oceňují ve specifikaci. </t>
  </si>
  <si>
    <t>5,94"místnost 2.02</t>
  </si>
  <si>
    <t>575</t>
  </si>
  <si>
    <t>711192202</t>
  </si>
  <si>
    <t>Provedení izolace proti zemní vlhkosti hydroizolační stěrkou na ploše svislé S dvouvrstvá na zdivu</t>
  </si>
  <si>
    <t>1354078902</t>
  </si>
  <si>
    <t>8*0,3"místnost 2.02</t>
  </si>
  <si>
    <t>573</t>
  </si>
  <si>
    <t>24551275</t>
  </si>
  <si>
    <t>stěrka minerální hydroizolační 2-složková cementem pojená</t>
  </si>
  <si>
    <t>32</t>
  </si>
  <si>
    <t>-2099895834</t>
  </si>
  <si>
    <t>8,34*1,5 'Přepočtené koeficientem množství</t>
  </si>
  <si>
    <t>542</t>
  </si>
  <si>
    <t>711131111</t>
  </si>
  <si>
    <t>Provedení izolace proti zemní vlhkosti pásy na sucho samolepícího asfaltového pásu na ploše vodovné V</t>
  </si>
  <si>
    <t>-1023238290</t>
  </si>
  <si>
    <t xml:space="preserve">Poznámka k souboru cen:
1. Izolace plochy jednotlivě do 10 m2 se oceňují skladebně cenou příslušné izolace a cenou 711 19-9096 Příplatek za plochu do 10 m2. </t>
  </si>
  <si>
    <t>544</t>
  </si>
  <si>
    <t>711132111</t>
  </si>
  <si>
    <t>Provedení izolace proti zemní vlhkosti pásy na sucho samolepícího asfaltového pásu na ploše svislé S</t>
  </si>
  <si>
    <t>264645298</t>
  </si>
  <si>
    <t>(16+30+20)*0,3"terasy ve 2. a 3.np</t>
  </si>
  <si>
    <t>543</t>
  </si>
  <si>
    <t>62851002</t>
  </si>
  <si>
    <t>pás asfaltový modifikovaný samolepící podkladní tl. 3 mm na různé povrchy</t>
  </si>
  <si>
    <t>-1495486670</t>
  </si>
  <si>
    <t>94,3*1,15 'Přepočtené koeficientem množství</t>
  </si>
  <si>
    <t>212</t>
  </si>
  <si>
    <t>711131811</t>
  </si>
  <si>
    <t>Odstranění izolace proti zemní vlhkosti na ploše vodorovné V</t>
  </si>
  <si>
    <t>1789241762</t>
  </si>
  <si>
    <t xml:space="preserve">Poznámka k souboru cen:
1. Ceny se používají pro odstranění hydroizolačních pásů a folií bez rozlišení tloušťky a počtu vrstev. </t>
  </si>
  <si>
    <t>12,98+31,31*4+5,94"2np</t>
  </si>
  <si>
    <t>4,5*1"v tech. místnosti</t>
  </si>
  <si>
    <t>216</t>
  </si>
  <si>
    <t>711131821</t>
  </si>
  <si>
    <t>Odstranění izolace proti zemní vlhkosti na ploše svislé S</t>
  </si>
  <si>
    <t>1712671267</t>
  </si>
  <si>
    <t>80,3*0,3</t>
  </si>
  <si>
    <t>38*2,5"izolace na zdivu 1pp</t>
  </si>
  <si>
    <t>438</t>
  </si>
  <si>
    <t>711491273</t>
  </si>
  <si>
    <t>Provedení izolace proti povrchové a podpovrchové tlakové vodě ostatní na ploše svislé S z nopové fólie</t>
  </si>
  <si>
    <t>271478632</t>
  </si>
  <si>
    <t xml:space="preserve">Poznámka k souboru cen: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</si>
  <si>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439</t>
  </si>
  <si>
    <t>28323503</t>
  </si>
  <si>
    <t>fólie multifunkční profilovaná (nopová) 2,4 x 20 m</t>
  </si>
  <si>
    <t>-1144580470</t>
  </si>
  <si>
    <t>440</t>
  </si>
  <si>
    <t>711161384</t>
  </si>
  <si>
    <t>Izolace proti zemní vlhkosti a beztlakové vodě nopovými fóliemi ostatní ukončení izolace provětrávací lištou</t>
  </si>
  <si>
    <t>772140031</t>
  </si>
  <si>
    <t>2,2+21,6+32,9+4+11,2</t>
  </si>
  <si>
    <t>211</t>
  </si>
  <si>
    <t>711491876</t>
  </si>
  <si>
    <t>Demontáž lišty pro přichycení izolace ukončovací</t>
  </si>
  <si>
    <t>-429071815</t>
  </si>
  <si>
    <t>3,7+4,3+19,6"3np</t>
  </si>
  <si>
    <t>18,3+26,4+8"2np</t>
  </si>
  <si>
    <t>371</t>
  </si>
  <si>
    <t>711111002</t>
  </si>
  <si>
    <t>Provedení izolace proti zemní vlhkosti natěradly a tmely za studena na ploše vodorovné V nátěrem lakem asfaltovým</t>
  </si>
  <si>
    <t>1035287715</t>
  </si>
  <si>
    <t xml:space="preserve">Poznámka k souboru cen:
1. Izolace plochy jednotlivě do 10 m2 se oceňují skladebně cenou příslušné izolace a cenou 711 19-9095 Příplatek za plochu do 10 m2. </t>
  </si>
  <si>
    <t>(22,5+40+12)*2"terasy 2e 3. a 2.np</t>
  </si>
  <si>
    <t>434</t>
  </si>
  <si>
    <t>711112002</t>
  </si>
  <si>
    <t>Provedení izolace proti zemní vlhkosti natěradly a tmely za studena na ploše svislé S nátěrem lakem asfaltovým</t>
  </si>
  <si>
    <t>-151157348</t>
  </si>
  <si>
    <t>3*(2,2+21,6)+1,5*(32,9+4+11,2)+1*15,4"stěny pod terénem a v oblasti soklu</t>
  </si>
  <si>
    <t>435</t>
  </si>
  <si>
    <t>11163150</t>
  </si>
  <si>
    <t>lak asfaltový penetrační</t>
  </si>
  <si>
    <t>1243546209</t>
  </si>
  <si>
    <t>312,45*0,00045 'Přepočtené koeficientem množství</t>
  </si>
  <si>
    <t>373</t>
  </si>
  <si>
    <t>711141559</t>
  </si>
  <si>
    <t>Provedení izolace proti zemní vlhkosti pásy přitavením NAIP na ploše vodorovné V</t>
  </si>
  <si>
    <t>1585710360</t>
  </si>
  <si>
    <t xml:space="preserve">Poznámka k souboru cen:
1. Izolace plochy jednotlivě do 10 m2 se oceňují skladebně cenou příslušné izolace a cenou 711 19-9097 Příplatek za plochu do 10 m2. </t>
  </si>
  <si>
    <t>374</t>
  </si>
  <si>
    <t>62841170</t>
  </si>
  <si>
    <t>pásy s modifikovaným asfaltem vložka PE rouno minerální jemnozrnný posyp tl 3mm</t>
  </si>
  <si>
    <t>901810836</t>
  </si>
  <si>
    <t>4,5*1,15 'Přepočtené koeficientem množství</t>
  </si>
  <si>
    <t>436</t>
  </si>
  <si>
    <t>711142559</t>
  </si>
  <si>
    <t>Provedení izolace proti zemní vlhkosti pásy přitavením NAIP na ploše svislé S</t>
  </si>
  <si>
    <t>-1568643228</t>
  </si>
  <si>
    <t>(16+30+20)*0,3*2"terasy ve 2. a 3.np</t>
  </si>
  <si>
    <t>437</t>
  </si>
  <si>
    <t>62852254</t>
  </si>
  <si>
    <t>pásy s modifikovaným asfaltem tl. 4,0 mm vložka polyesterové rouno minerální jemnozrnný posyp</t>
  </si>
  <si>
    <t>-584203955</t>
  </si>
  <si>
    <t>5,94+8*0,3"místnost 2.02</t>
  </si>
  <si>
    <t>196,94*1,2 'Přepočtené koeficientem množství</t>
  </si>
  <si>
    <t>545</t>
  </si>
  <si>
    <t>R047</t>
  </si>
  <si>
    <t>Příplatek za hydroizolační pás s požární odolností Broof t3</t>
  </si>
  <si>
    <t>1612214788</t>
  </si>
  <si>
    <t>94,3*1,2 'Přepočtené koeficientem množství</t>
  </si>
  <si>
    <t>441</t>
  </si>
  <si>
    <t>R041</t>
  </si>
  <si>
    <t>Vodotěsná úprava prostupu potrubí/kabelu hydroizolací, přes 5 do 10 ti kusů, D+M</t>
  </si>
  <si>
    <t>125370023</t>
  </si>
  <si>
    <t>214</t>
  </si>
  <si>
    <t>R015</t>
  </si>
  <si>
    <t>Stavební přípomoce</t>
  </si>
  <si>
    <t>491470654</t>
  </si>
  <si>
    <t>213</t>
  </si>
  <si>
    <t>998711203</t>
  </si>
  <si>
    <t>Přesun hmot pro izolace proti vodě, vlhkosti a plynům stanovený procentní sazbou (%) z ceny vodorovná dopravní vzdálenost do 50 m v objektech výšky přes 12 do 60 m</t>
  </si>
  <si>
    <t>%</t>
  </si>
  <si>
    <t>550992896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</si>
  <si>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</si>
  <si>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713</t>
  </si>
  <si>
    <t>Izolace tepelné</t>
  </si>
  <si>
    <t>183</t>
  </si>
  <si>
    <t>713110811</t>
  </si>
  <si>
    <t>Odstranění tepelné izolace běžných stavebních konstrukcí z rohoží, pásů, dílců, desek, bloků stropů nebo podhledů volně kladených z vláknitých materiálů, tloušťka izolace do 100 mm</t>
  </si>
  <si>
    <t>1597957130</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</si>
  <si>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</si>
  <si>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39,5"nad místností ve 2np</t>
  </si>
  <si>
    <t>5,8"podhled střechy arkýře</t>
  </si>
  <si>
    <t>217</t>
  </si>
  <si>
    <t>713120851</t>
  </si>
  <si>
    <t>Odstranění tepelné izolace běžných stavebních konstrukcí z rohoží, pásů, dílců, desek, bloků podlah připevněných lepením z polystyrenu, tloušťka izolace do 100 mm</t>
  </si>
  <si>
    <t>225125723</t>
  </si>
  <si>
    <t>40"2np</t>
  </si>
  <si>
    <t>619</t>
  </si>
  <si>
    <t>621211021</t>
  </si>
  <si>
    <t>Montáž kontaktního zateplení z polystyrenových desek nebo z kombinovaných desek na vnější podhledy, tloušťky desek přes 80 do 120 mm</t>
  </si>
  <si>
    <t>2126075491</t>
  </si>
  <si>
    <t xml:space="preserve">Poznámka k souboru cen: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621 25-1101 a -1105 jsou započteny náklady na osazení a dodávku tepelněizolačních zátek v počtu 9 ks/m2 pro podhledy. 4. V cenách 622 25-1101 a -1105 jsou započteny náklady na osazení a dodávku tepelněizolačních zátek v počtu a 6 ks/m2 pro stěny. 5. Kombinovaná deska je např. sendvičově uspořádaná deska tvořena izolačním jádrem z grafitového polystyrenu a krycí deskou z minerální vlny. </t>
  </si>
  <si>
    <t>620</t>
  </si>
  <si>
    <t>28375938</t>
  </si>
  <si>
    <t>deska EPS 70 fasádní λ=0,039 tl 100mm</t>
  </si>
  <si>
    <t>-1038134024</t>
  </si>
  <si>
    <t>63,71*1,02 'Přepočtené koeficientem množství</t>
  </si>
  <si>
    <t>621221031</t>
  </si>
  <si>
    <t>Montáž kontaktního zateplení z desek z minerální vlny s podélnou orientací vláken na vnější podhledy, tloušťky desek přes 120 do 160 mm</t>
  </si>
  <si>
    <t>916175310</t>
  </si>
  <si>
    <t>714</t>
  </si>
  <si>
    <t>63151538</t>
  </si>
  <si>
    <t>deska izolační minerální kontaktních fasád podélné vlákno λ=0,036 tl 150mm</t>
  </si>
  <si>
    <t>86828913</t>
  </si>
  <si>
    <t>13,8+5,4+5,6"na atice ve 2. a 3.np</t>
  </si>
  <si>
    <t>24,8*1,02 'Přepočtené koeficientem množství</t>
  </si>
  <si>
    <t>329</t>
  </si>
  <si>
    <t>621221011</t>
  </si>
  <si>
    <t>Montáž kontaktního zateplení z desek z minerální vlny s podélnou orientací vláken na vnější podhledy, tloušťky desek přes 40 do 80 mm</t>
  </si>
  <si>
    <t>-1844342623</t>
  </si>
  <si>
    <t>753</t>
  </si>
  <si>
    <t>622221041</t>
  </si>
  <si>
    <t>Montáž kontaktního zateplení z desek z minerální vlny s podélnou orientací vláken na vnější stěny, tloušťky desek přes 160 mm</t>
  </si>
  <si>
    <t>-1814136274</t>
  </si>
  <si>
    <t>762</t>
  </si>
  <si>
    <t>622221011</t>
  </si>
  <si>
    <t>Montáž kontaktního zateplení z desek z minerální vlny s podélnou orientací vláken na vnější stěny, tloušťky desek přes 40 do 80 mm</t>
  </si>
  <si>
    <t>-1693014428</t>
  </si>
  <si>
    <t>763</t>
  </si>
  <si>
    <t>622221031</t>
  </si>
  <si>
    <t>Montáž kontaktního zateplení z desek z minerální vlny s podélnou orientací vláken na vnější stěny, tloušťky desek přes 120 do 160 mm</t>
  </si>
  <si>
    <t>-1072364297</t>
  </si>
  <si>
    <t>330</t>
  </si>
  <si>
    <t>63151519</t>
  </si>
  <si>
    <t>deska izolační minerální kontaktních fasád podélné vlákno λ=0,036 tl 50mm</t>
  </si>
  <si>
    <t>-1228607583</t>
  </si>
  <si>
    <t>62,81*1,02 'Přepočtené koeficientem množství</t>
  </si>
  <si>
    <t>712</t>
  </si>
  <si>
    <t>63151520</t>
  </si>
  <si>
    <t>deska izolační minerální kontaktních fasád podélné vlákno λ=0,036 tl 60mm</t>
  </si>
  <si>
    <t>2075974232</t>
  </si>
  <si>
    <t>764</t>
  </si>
  <si>
    <t>-96611379</t>
  </si>
  <si>
    <t>850,2</t>
  </si>
  <si>
    <t>850,2*1,02 'Přepočtené koeficientem množství</t>
  </si>
  <si>
    <t>765</t>
  </si>
  <si>
    <t>-818829077</t>
  </si>
  <si>
    <t>754</t>
  </si>
  <si>
    <t>63151540</t>
  </si>
  <si>
    <t>deska izolační minerální kontaktních fasád podélné vlákno λ=0,036 tl 200mm</t>
  </si>
  <si>
    <t>1791091974</t>
  </si>
  <si>
    <t>105,7*2-1,25*0,55-2-0,47-1,97-5,1-2,4-0,6-1,6-1,6-1,5-2,8*5-4,05-3,6-1,1-2,1-2,1-0,48-4,01-1,1-1,97-1,97"do výšky 2,5 m</t>
  </si>
  <si>
    <t>156,993*1,02 'Přepočtené koeficientem množství</t>
  </si>
  <si>
    <t>443</t>
  </si>
  <si>
    <t>622211031</t>
  </si>
  <si>
    <t>Montáž kontaktního zateplení z polystyrenových desek nebo z kombinovaných desek na vnější stěny, tloušťky desek přes 120 do 160 mm</t>
  </si>
  <si>
    <t>-1106671933</t>
  </si>
  <si>
    <t>2,5*(2,2+21,6)+1*(32,9+4+11,2)+0,85*15,4"xps pod terénem</t>
  </si>
  <si>
    <t>0,5*(2,2+21,6)+0,5*(32,9+4+11,2)+0,15*15,4"xps nad ter.</t>
  </si>
  <si>
    <t>445</t>
  </si>
  <si>
    <t>622251101</t>
  </si>
  <si>
    <t>Montáž kontaktního zateplení Příplatek k cenám za zápustnou montáž kotev s použitím tepelněizolačních zátek na vnější stěny z polystyrenu</t>
  </si>
  <si>
    <t>-655126220</t>
  </si>
  <si>
    <t>770</t>
  </si>
  <si>
    <t>622251105</t>
  </si>
  <si>
    <t>Montáž kontaktního zateplení Příplatek k cenám za zápustnou montáž kotev s použitím tepelněizolačních zátek na vnější stěny z minerální vlny</t>
  </si>
  <si>
    <t>-1450359395</t>
  </si>
  <si>
    <t>1007,2</t>
  </si>
  <si>
    <t>444</t>
  </si>
  <si>
    <t>28376425</t>
  </si>
  <si>
    <t>deska z polystyrénu XPS, hrana polodrážková a hladký povrch tl 160mm</t>
  </si>
  <si>
    <t>-224908136</t>
  </si>
  <si>
    <t>158,95*1,05 'Přepočtené koeficientem množství</t>
  </si>
  <si>
    <t>533</t>
  </si>
  <si>
    <t>713141135</t>
  </si>
  <si>
    <t>Montáž tepelné izolace střech plochých rohožemi, pásy, deskami, dílci, bloky (izolační materiál ve specifikaci) přilepenými za studena bodově, jednovrstvá</t>
  </si>
  <si>
    <t>-1706797374</t>
  </si>
  <si>
    <t xml:space="preserve">Poznámka k souboru cen: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t>
  </si>
  <si>
    <t>22,5+40+12"terasy 2e 3. a 2.np</t>
  </si>
  <si>
    <t>5,94*2"místnost 2.02</t>
  </si>
  <si>
    <t>534</t>
  </si>
  <si>
    <t>R046</t>
  </si>
  <si>
    <t>Vakuově izolační panely, tl. 40 mm</t>
  </si>
  <si>
    <t>813447767</t>
  </si>
  <si>
    <t>Poznámka k položce:
Objemová hmotnost 180-210 kg/m3, pevnost v tlaku &gt;160 kPa, pevnost v tahu &gt;60 kPa, součinitel tepelné vodivosti λ=0,007 W/mK</t>
  </si>
  <si>
    <t>80,44*1,05 'Přepočtené koeficientem množství</t>
  </si>
  <si>
    <t>567</t>
  </si>
  <si>
    <t>28376360</t>
  </si>
  <si>
    <t>deska XPS strukturovaný povrch hrana rovná λ=0,034 tl 20mm</t>
  </si>
  <si>
    <t>-425579364</t>
  </si>
  <si>
    <t>306</t>
  </si>
  <si>
    <t>713151111</t>
  </si>
  <si>
    <t>Montáž tepelné izolace střech šikmých rohožemi, pásy, deskami (izolační materiál ve specifikaci) kladenými volně mezi krokve</t>
  </si>
  <si>
    <t>-2081183687</t>
  </si>
  <si>
    <t xml:space="preserve">Poznámka k souboru cen:
1. V cenách -1141 až -1147 nejsou započteny náklady na podkladní rošt a olištování zdí; tyto se oceňují pro kovový rošt cenami souboru 763 12-16 katalogu 763 - Konstrukce suché výstavby nebo pro dřevěný rošt cenami souboru 766 41-72 katalogu 766 – Konstrukce truhlářské. 2. V cenách -1211 až -1218 nejsou započteny náklady na osazení latí pokud rozteč krokví je větší než 1000 mm; tyto se oceňují cenami souboru 762 34-.. Bednění a laťování katalogu 762 - Konstrukce tesařské. </t>
  </si>
  <si>
    <t>55*1,065+6*1,32"střecha pultová a arkýř</t>
  </si>
  <si>
    <t>307</t>
  </si>
  <si>
    <t>63148157</t>
  </si>
  <si>
    <t>deska izolační minerální pro suchou výstavbu univerzální λ=0,035 tl 160mm</t>
  </si>
  <si>
    <t>1176879679</t>
  </si>
  <si>
    <t>66,495*1,02 'Přepočtené koeficientem množství</t>
  </si>
  <si>
    <t>312</t>
  </si>
  <si>
    <t>713151155</t>
  </si>
  <si>
    <t>Montáž tepelné izolace střech šikmých rohožemi, pásy, deskami (izolační materiál ve specifikaci) přišroubovanými šrouby nad krokve, sklonu střechy do 30° tloušťky izolace přes 140 do 160 mm</t>
  </si>
  <si>
    <t>2132197876</t>
  </si>
  <si>
    <t>313</t>
  </si>
  <si>
    <t>63140407</t>
  </si>
  <si>
    <t>deska izolační minerální dvouvrstvá plochých střech pochozích λ=0,038 tl 160mm</t>
  </si>
  <si>
    <t>505061065</t>
  </si>
  <si>
    <t>308</t>
  </si>
  <si>
    <t>R032</t>
  </si>
  <si>
    <t>Příplatek za opevnění TI drátem přibitým ke spodní hraně krokví</t>
  </si>
  <si>
    <t>-1931030719</t>
  </si>
  <si>
    <t>535</t>
  </si>
  <si>
    <t>713191132</t>
  </si>
  <si>
    <t>Montáž tepelné izolace stavebních konstrukcí - doplňky a konstrukční součásti podlah, stropů vrchem nebo střech překrytím fólií separační z PE</t>
  </si>
  <si>
    <t>14123991</t>
  </si>
  <si>
    <t>536</t>
  </si>
  <si>
    <t>59244080</t>
  </si>
  <si>
    <t>fólie nedifúzní pro tříplášťové střechy - 1 m2</t>
  </si>
  <si>
    <t>1453787508</t>
  </si>
  <si>
    <t>74,5*1,1 'Přepočtené koeficientem množství</t>
  </si>
  <si>
    <t>184</t>
  </si>
  <si>
    <t>1937885071</t>
  </si>
  <si>
    <t>182</t>
  </si>
  <si>
    <t>998713203</t>
  </si>
  <si>
    <t>Přesun hmot pro izolace tepelné stanovený procentní sazbou (%) z ceny vodorovná dopravní vzdálenost do 50 m v objektech výšky přes 12 do 24 m</t>
  </si>
  <si>
    <t>-426210033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</si>
  <si>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</si>
  <si>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Akustická a protiotřesová opatření</t>
  </si>
  <si>
    <t>529</t>
  </si>
  <si>
    <t>714451011</t>
  </si>
  <si>
    <t>Montáž antivibračních rohoží stavebních konstrukcí a strojních zařízení z recyklované pryže celoplošně lepené vodorovně</t>
  </si>
  <si>
    <t>-1194863891</t>
  </si>
  <si>
    <t xml:space="preserve">Poznámka k souboru cen:
1. V cenách nejsou započteny náklady na dodávku rohoží; tyto rohože se oceňují ve specifikaci,ztratné lze stanovit ve výši 5%. </t>
  </si>
  <si>
    <t>530</t>
  </si>
  <si>
    <t>27342002</t>
  </si>
  <si>
    <t>deska pryžovámikroporézní tl 3mm</t>
  </si>
  <si>
    <t>-747575917</t>
  </si>
  <si>
    <t>532</t>
  </si>
  <si>
    <t>-1412906101</t>
  </si>
  <si>
    <t>531</t>
  </si>
  <si>
    <t>998714203</t>
  </si>
  <si>
    <t>Přesun hmot pro akustická a protiotřesová opatření stanovený procentní sazbou (%) z ceny vodorovná dopravní vzdálenost do 50 m v objektech výšky přes 12 do 24 m</t>
  </si>
  <si>
    <t>-2059343713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</si>
  <si>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</si>
  <si>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721</t>
  </si>
  <si>
    <t>Zdravotechnika - vnitřní kanalizace</t>
  </si>
  <si>
    <t>553</t>
  </si>
  <si>
    <t>721173735</t>
  </si>
  <si>
    <t>Potrubí z plastových trub polyetylenové svařované dešťové DN 80</t>
  </si>
  <si>
    <t>2124666255</t>
  </si>
  <si>
    <t xml:space="preserve">Poznámka k souboru cen: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</si>
  <si>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4,5+0,7*2+0,1</t>
  </si>
  <si>
    <t>554</t>
  </si>
  <si>
    <t>721173736</t>
  </si>
  <si>
    <t>Potrubí z plastových trub polyetylenové svařované dešťové DN 100</t>
  </si>
  <si>
    <t>1893311816</t>
  </si>
  <si>
    <t>0,9+0,7+0,7+0,7</t>
  </si>
  <si>
    <t>552</t>
  </si>
  <si>
    <t>721194107</t>
  </si>
  <si>
    <t>Vyměření přípojek na potrubí vyvedení a upevnění odpadních výpustek DN 70</t>
  </si>
  <si>
    <t>295773973</t>
  </si>
  <si>
    <t xml:space="preserve">Poznámka k souboru cen:
1. Cenami lze oceňovat i vyvedení a upevnění odpadních výpustek ke strojům a zařízením. 2. Potrubí odpadních výpustek se oceňují cenami souboru cen 721 17- . . Potrubí z plastových trub, části A 01. </t>
  </si>
  <si>
    <t>548</t>
  </si>
  <si>
    <t>721233211</t>
  </si>
  <si>
    <t>Střešní vtoky (vpusti) polypropylenové (PP) pro pochůzné střechy s odtokem svislým DN 75</t>
  </si>
  <si>
    <t>61118883</t>
  </si>
  <si>
    <t>549</t>
  </si>
  <si>
    <t>721233212</t>
  </si>
  <si>
    <t>Střešní vtoky (vpusti) polypropylenové (PP) pro pochůzné střechy s odtokem svislým DN 110</t>
  </si>
  <si>
    <t>149073854</t>
  </si>
  <si>
    <t>550</t>
  </si>
  <si>
    <t>721233221</t>
  </si>
  <si>
    <t>Střešní vtoky (vpusti) polypropylenové (PP) pro pochůzné střechy s odtokem vodorovným DN 75/110</t>
  </si>
  <si>
    <t>770886456</t>
  </si>
  <si>
    <t>555</t>
  </si>
  <si>
    <t>R048</t>
  </si>
  <si>
    <t>Příplatek za vyhřívání střešní vpusti</t>
  </si>
  <si>
    <t>1961644378</t>
  </si>
  <si>
    <t>Poznámka k položce:
vyhřívání integrované ve vpusti-součást výrobku</t>
  </si>
  <si>
    <t>556</t>
  </si>
  <si>
    <t>R049</t>
  </si>
  <si>
    <t>Pojistný přepad</t>
  </si>
  <si>
    <t>914656931</t>
  </si>
  <si>
    <t>Poznámka k položce:
Pojistný přepad hranatý, 100/100 mm, z polyamidu s integrovanou bitumenovou manžetou (modifikovanou SBS), včetně vyjímatelné ochranné mřížky</t>
  </si>
  <si>
    <t>551</t>
  </si>
  <si>
    <t>721242115</t>
  </si>
  <si>
    <t>Lapače střešních splavenin polypropylenové (PP) DN 110</t>
  </si>
  <si>
    <t>-837211941</t>
  </si>
  <si>
    <t>187</t>
  </si>
  <si>
    <t>721242803</t>
  </si>
  <si>
    <t>Demontáž lapačů střešních splavenin DN 110</t>
  </si>
  <si>
    <t>658296355</t>
  </si>
  <si>
    <t>189</t>
  </si>
  <si>
    <t>659004405</t>
  </si>
  <si>
    <t>188</t>
  </si>
  <si>
    <t>998721203</t>
  </si>
  <si>
    <t>Přesun hmot pro vnitřní kanalizace stanovený procentní sazbou (%) z ceny vodorovná dopravní vzdálenost do 50 m v objektech výšky přes 12 do 24 m</t>
  </si>
  <si>
    <t>-70118672</t>
  </si>
  <si>
    <t>722</t>
  </si>
  <si>
    <t>Zdravotechnika - vnitřní vodovod</t>
  </si>
  <si>
    <t>747</t>
  </si>
  <si>
    <t>722130235</t>
  </si>
  <si>
    <t>Potrubí z ocelových trubek pozinkovaných závitových svařovaných běžných DN 40</t>
  </si>
  <si>
    <t>-17383440</t>
  </si>
  <si>
    <t>4+2+2</t>
  </si>
  <si>
    <t>741</t>
  </si>
  <si>
    <t>722231055</t>
  </si>
  <si>
    <t>Armatury se dvěma závity šoupátka mosazná PN 10 do 80°C G 6/4</t>
  </si>
  <si>
    <t>29944946</t>
  </si>
  <si>
    <t>742</t>
  </si>
  <si>
    <t>722234267</t>
  </si>
  <si>
    <t>Armatury se dvěma závity filtry mosazný PN 16 do 120 °C G 6/4</t>
  </si>
  <si>
    <t>602977013</t>
  </si>
  <si>
    <t>744</t>
  </si>
  <si>
    <t>722239105</t>
  </si>
  <si>
    <t>Armatury se dvěma závity montáž vodovodních armatur se dvěma závity ostatních typů G 6/4</t>
  </si>
  <si>
    <t>-952414795</t>
  </si>
  <si>
    <t>745</t>
  </si>
  <si>
    <t>31942605</t>
  </si>
  <si>
    <t>koleno závitové fitinky mosazné závit vnitří/vnější PN 10 6/4" x 6/4"</t>
  </si>
  <si>
    <t>-57160582</t>
  </si>
  <si>
    <t>746</t>
  </si>
  <si>
    <t>31942644</t>
  </si>
  <si>
    <t>T-kus mosaz 6/4"x6/4"x6/4"</t>
  </si>
  <si>
    <t>1084859367</t>
  </si>
  <si>
    <t>743</t>
  </si>
  <si>
    <t>R066b</t>
  </si>
  <si>
    <t>Demontáž stávající ATS</t>
  </si>
  <si>
    <t>-2095000714</t>
  </si>
  <si>
    <t>Poznámka k položce:
Včetně likvidace odpadu</t>
  </si>
  <si>
    <t>748</t>
  </si>
  <si>
    <t>R066c</t>
  </si>
  <si>
    <t>Demontáž potrubí a tvarovek při stávající ATS</t>
  </si>
  <si>
    <t>1511826210</t>
  </si>
  <si>
    <t>749</t>
  </si>
  <si>
    <t>R066d</t>
  </si>
  <si>
    <t>Zkouška těsnosti vodovodu po montáži ATS a souvisejících prvků a potrubí</t>
  </si>
  <si>
    <t>-650024590</t>
  </si>
  <si>
    <t>750</t>
  </si>
  <si>
    <t>R066e</t>
  </si>
  <si>
    <t>Napojení na stávající vodovodní potrubí DN 40</t>
  </si>
  <si>
    <t>1308557720</t>
  </si>
  <si>
    <t>751</t>
  </si>
  <si>
    <t>R066f</t>
  </si>
  <si>
    <t>Pomocný materiál, D+M</t>
  </si>
  <si>
    <t>-632594529</t>
  </si>
  <si>
    <t>737</t>
  </si>
  <si>
    <t>R066</t>
  </si>
  <si>
    <t>Automatická tlaková stanice, D+M</t>
  </si>
  <si>
    <t>-1806023738</t>
  </si>
  <si>
    <t>Poznámka k položce:
Zvýšení tlaku ve vnitřním vodovodu bude automatickou tlakovou stanicí s frekvenčním měničem s pracovním bodem Q=4 l/s a H=30 m. Tlaková automatická stanice bude mít by-pass, který bude uzavřen servoventilem, který se v případě výpadku proudu otevře.</t>
  </si>
  <si>
    <t>740</t>
  </si>
  <si>
    <t>R066a</t>
  </si>
  <si>
    <t>Servoventil, D+M</t>
  </si>
  <si>
    <t>1855040794</t>
  </si>
  <si>
    <t>Poznámka k položce:
- je schopen pracovat s nulovým tlakem
- velká spolehlivost, dlouhá životnost
- pracovní médium : Vzduch/voda/olej
- pracovní tlak : Vzduch 0-10 Bar , Voda , olej : 0-7 Bar
- maximální tlak : 10 Bar (1 Mpa)
- teplota okolí : -5 až 80 °C
- materiál těla : Nerez s atestem na pitnou vodu
- viskozita tekutiny &lt;; 20 CST
- otevřený bez proudu
- přímo řízený
- tolerance napětí +- 10%
Velikost štěrbiny  400:40mm
Připojení  40:1 1/2"
Standartní napětí  AC230V 50Hz
Vstup  40
CV hodnota  29
Koncovka připojení  1 1/2"
A  141
B  93
C  172
D  124
K  G1 1/2"</t>
  </si>
  <si>
    <t>738</t>
  </si>
  <si>
    <t>82311304</t>
  </si>
  <si>
    <t>739</t>
  </si>
  <si>
    <t>998722203</t>
  </si>
  <si>
    <t>Přesun hmot pro vnitřní vodovod stanovený procentní sazbou (%) z ceny vodorovná dopravní vzdálenost do 50 m v objektech výšky přes 12 do 24 m</t>
  </si>
  <si>
    <t>1451032080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</si>
  <si>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</si>
  <si>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727</t>
  </si>
  <si>
    <t>Zdravotechnika - požární ochrana</t>
  </si>
  <si>
    <t>804</t>
  </si>
  <si>
    <t>R074</t>
  </si>
  <si>
    <t>Přenosný hasící přístroj, typ 113B, D+M</t>
  </si>
  <si>
    <t>-479162240</t>
  </si>
  <si>
    <t>Poznámka k položce:
hmotnost náplně 6 kg</t>
  </si>
  <si>
    <t>732</t>
  </si>
  <si>
    <t>Ústřední vytápění - strojovny</t>
  </si>
  <si>
    <t>800</t>
  </si>
  <si>
    <t>Rx06</t>
  </si>
  <si>
    <t>Náplň ekologického chladiva</t>
  </si>
  <si>
    <t>690283523</t>
  </si>
  <si>
    <t>801</t>
  </si>
  <si>
    <t>Rx07</t>
  </si>
  <si>
    <t>Práce - náplň ekologického chladiva</t>
  </si>
  <si>
    <t>l</t>
  </si>
  <si>
    <t>-1568852462</t>
  </si>
  <si>
    <t>1*4244 'Přepočtené koeficientem množství</t>
  </si>
  <si>
    <t>802</t>
  </si>
  <si>
    <t>871161141</t>
  </si>
  <si>
    <t>Montáž vodovodního potrubí z plastů v otevřeném výkopu z polyetylenu PE 100 svařovaných na tupo SDR 11/PN16 D 32 x 3,0 mm</t>
  </si>
  <si>
    <t>312553903</t>
  </si>
  <si>
    <t xml:space="preserve">Poznámka k souboru cen:
1. V cenách potrubí nejsou započteny náklady na: a) dodání potrubí; potrubí se oceňuje ve specifikaci; ztratné lze dohodnout u trub polyetylénových ve výši 1,5 %; u trub z tvrdého PVC ve výši 3 %, b) dodání tvarovek; tvarovky se oceňují ve specifikaci. 2. Ceny -2111 jsou určeny i pro plošné kolektory primárních okruhů tepelných čerpadel. </t>
  </si>
  <si>
    <t>4200</t>
  </si>
  <si>
    <t>803</t>
  </si>
  <si>
    <t>28613595</t>
  </si>
  <si>
    <t>potrubí dvouvrstvé PE100 s 10% signalizační vrstvou SDR 11 32x3,0 dl 12m</t>
  </si>
  <si>
    <t>-1524974970</t>
  </si>
  <si>
    <t>793</t>
  </si>
  <si>
    <t>871211141</t>
  </si>
  <si>
    <t>Montáž vodovodního potrubí z plastů v otevřeném výkopu z polyetylenu PE 100 svařovaných na tupo SDR 11/PN16 D 63 x 5,8 mm</t>
  </si>
  <si>
    <t>-2132216982</t>
  </si>
  <si>
    <t>794</t>
  </si>
  <si>
    <t>28613598</t>
  </si>
  <si>
    <t>potrubí dvouvrstvé PE100 s 10% signalizační vrstvou SDR 11 63x5,8 dl 12m</t>
  </si>
  <si>
    <t>-780458882</t>
  </si>
  <si>
    <t>Elektroinstalace - silnoproud</t>
  </si>
  <si>
    <t>R004</t>
  </si>
  <si>
    <t>Demontáž venkovních svítidel</t>
  </si>
  <si>
    <t>-1301831806</t>
  </si>
  <si>
    <t>79</t>
  </si>
  <si>
    <t>R004A</t>
  </si>
  <si>
    <t>Venkovní svítidla D+M</t>
  </si>
  <si>
    <t>1525025608</t>
  </si>
  <si>
    <t>Poznámka k položce:
Přisazené venkovní svítidlo vč kovícího materiálu přes zateplovací systém. Krytí min IP 44 (pro montáž pod strop) a IP55 (pro montáž na fasádu). Tělo svítidla eloxovaný hliník. Difuzor sklo. Zdroj LED, min 10 W.
Celkem 14 svítidel
U hlavního vchodu 2 ks (z toho 1x s PIR čidlem)
U bočního vchodu s rampou 2 ks (z toho 1x s PIR čidlem)
U vchodu do obou prádelen a technické místnosti 3 ks (z toho 1x s PIR čidlem)
U zadního vchodu  1 ks (s PIR čidlem)
U zadního vchodu na venkovní stěně místnosti mrazáku  1 ks
U zadního vchodu na venkovní stěně vedle místnosti mrazáku  1 ks ks (s PIR čidlem)
U vchodu do dílny 1 ks (s PIR čidlem)
Na terase 2np na venkovní stěně místností 1.20 a 1.21 3 ks (z toho 1x s PIR čidlem)
Vč. napojení a prodloužení stávajících kabelů.</t>
  </si>
  <si>
    <t>66</t>
  </si>
  <si>
    <t>R006</t>
  </si>
  <si>
    <t>Demontáž a zpětná montáž hromosvodu, vč. provizorního zprovoznění během stavby a vyhotovení revize</t>
  </si>
  <si>
    <t>2059135295</t>
  </si>
  <si>
    <t>Poznámka k položce:
Vč. doplnění nových, delších, fasádních a střešních držáků a podpěr, doplnění a opravy nevyhovujících či poškozených částí a prodloužení a napojení vodičů</t>
  </si>
  <si>
    <t>222</t>
  </si>
  <si>
    <t>R023</t>
  </si>
  <si>
    <t>Připojení FV panelů na systém hromosvodu D+M</t>
  </si>
  <si>
    <t>57794867</t>
  </si>
  <si>
    <t>294</t>
  </si>
  <si>
    <t>R031</t>
  </si>
  <si>
    <t>Zemnící pásek FeZn 30x4 mm, D+M</t>
  </si>
  <si>
    <t>-1453995158</t>
  </si>
  <si>
    <t>Poznámka k položce:
Vč napojení na stávající zemnění a svody</t>
  </si>
  <si>
    <t>38+2,5*4</t>
  </si>
  <si>
    <t>87+1*10</t>
  </si>
  <si>
    <t>69</t>
  </si>
  <si>
    <t>R008</t>
  </si>
  <si>
    <t>Demontáž a zpětná montáž zvonkového tabla</t>
  </si>
  <si>
    <t>-454637143</t>
  </si>
  <si>
    <t>Poznámka k položce:
Vč napojení prodlužovacího kabelu</t>
  </si>
  <si>
    <t>73</t>
  </si>
  <si>
    <t>R012</t>
  </si>
  <si>
    <t>Demontáž a instalace nových vypínačů venkovních svítidel</t>
  </si>
  <si>
    <t>-1404843146</t>
  </si>
  <si>
    <t>Poznámka k položce:
vč napojení prodlužovacích kabelů, minimální krytí IP44</t>
  </si>
  <si>
    <t>557</t>
  </si>
  <si>
    <t>R050</t>
  </si>
  <si>
    <t>Termostat pro vyhřívané vpusti vč napájecího kabelu a kabelů k vpustím, D+M</t>
  </si>
  <si>
    <t>2109035175</t>
  </si>
  <si>
    <t>Poznámka k položce:
Předpokládaná délka kabelů od vpustí k termostatu (30+35+10)=75 m
Předpokládaná délka kabelu od rozvaděče k termostatu 40 m
Termostat s integrovaným teplotním čidlem pro měření venkovní teploty. Na jeden termostat lze zapojit až 16 ks vpustí (vtoků).</t>
  </si>
  <si>
    <t>585</t>
  </si>
  <si>
    <t>R056</t>
  </si>
  <si>
    <t>Jistič B/16A, 1f, 230 V, 50 Hz, D+M</t>
  </si>
  <si>
    <t>902196556</t>
  </si>
  <si>
    <t>Poznámka k položce:
vč. úpravy ve stávajícím rozvaděči</t>
  </si>
  <si>
    <t>1"pro termostat vyhřívaných vpustí</t>
  </si>
  <si>
    <t>6"pro žaluzie</t>
  </si>
  <si>
    <t>586</t>
  </si>
  <si>
    <t>R057</t>
  </si>
  <si>
    <t>Stykač 1f, 16A, 230 V, 50 Hz, D+M</t>
  </si>
  <si>
    <t>1339823615</t>
  </si>
  <si>
    <t>Poznámka k položce:
Pro vyhřívání střešních vpustí. vč. úpravy ve stávajícím rozvaděči</t>
  </si>
  <si>
    <t>645</t>
  </si>
  <si>
    <t>741122016</t>
  </si>
  <si>
    <t>Montáž kabelů měděných bez ukončení uložených pod omítku plných kulatých (CYKY), počtu a průřezu žil 3x2,5 až 6 mm2</t>
  </si>
  <si>
    <t>-1453018097</t>
  </si>
  <si>
    <t>647</t>
  </si>
  <si>
    <t>34111036</t>
  </si>
  <si>
    <t>kabel silový s Cu jádrem 1 kV 3x2,5mm2</t>
  </si>
  <si>
    <t>-720638812</t>
  </si>
  <si>
    <t>280,4*1,05 'Přepočtené koeficientem množství</t>
  </si>
  <si>
    <t>648</t>
  </si>
  <si>
    <t>34111048</t>
  </si>
  <si>
    <t>kabel silový s Cu jádrem 1 kV 3x6mm2</t>
  </si>
  <si>
    <t>-868090015</t>
  </si>
  <si>
    <t>43*1,05 'Přepočtené koeficientem množství</t>
  </si>
  <si>
    <t>705</t>
  </si>
  <si>
    <t>741112001</t>
  </si>
  <si>
    <t>Montáž krabic elektroinstalačních bez napojení na trubky a lišty, demontáže a montáže víčka a přístroje protahovacích nebo odbočných zapuštěných plastových kruhových</t>
  </si>
  <si>
    <t>-1698295271</t>
  </si>
  <si>
    <t>706</t>
  </si>
  <si>
    <t>34571523</t>
  </si>
  <si>
    <t>krabice přístrojová odbočná s víčkem z PH, D 103 mm x 50 mm</t>
  </si>
  <si>
    <t>-1954958554</t>
  </si>
  <si>
    <t>707</t>
  </si>
  <si>
    <t>741130115</t>
  </si>
  <si>
    <t>Ukončení šnůř se zapojením počtu a průřezu žil 3x0,35 až 4 mm2</t>
  </si>
  <si>
    <t>1283610733</t>
  </si>
  <si>
    <t>43+(21+13+12+14)+6</t>
  </si>
  <si>
    <t>708</t>
  </si>
  <si>
    <t>741130116</t>
  </si>
  <si>
    <t>Ukončení šnůř se zapojením počtu a průřezu žil 3x6 mm2</t>
  </si>
  <si>
    <t>275808502</t>
  </si>
  <si>
    <t>787</t>
  </si>
  <si>
    <t>R073</t>
  </si>
  <si>
    <t>Fotovoltaický panel, D+M</t>
  </si>
  <si>
    <t>671790141</t>
  </si>
  <si>
    <t xml:space="preserve">Poznámka k položce:
ROZMĚR PANELU: 992/1650/35 mm
ŠPIČKOVÝ VÝKOM Pmax: 270 W
MAXIMÁLNÍ VÝSTUPNÍ NAPĚTÍ Umpp: 31,4 V
MAXIMÁLNÍ VÝSTUPNÍ proud Impp: 8,76 V
ÚČINNOST MODULU ƞm: 16,8 %
HMOTNOST: 18,6 kg
ROZMĚR PANELU: 992/1650/35 mm
ŠPIČKOVÝ VÝKOM Pmax: 270 W
MAXIMÁLNÍ VÝSTUPNÍ NAPĚTÍ Umpp: 31,4 V
MAXIMÁLNÍ VÝSTUPNÍ proud Impp: 8,76 V
ÚČINNOST MODULU ƞm: 16,8 %
HMOTNOST: 18,6 kg
</t>
  </si>
  <si>
    <t>788</t>
  </si>
  <si>
    <t>R073a</t>
  </si>
  <si>
    <t>Podpěrná konstrukce, D+M</t>
  </si>
  <si>
    <t>1723519480</t>
  </si>
  <si>
    <t>Poznámka k položce:
systémový prvek kompatibilní s FTV panely</t>
  </si>
  <si>
    <t>789</t>
  </si>
  <si>
    <t>R073b</t>
  </si>
  <si>
    <t>Skříň měniče FTV, D+M</t>
  </si>
  <si>
    <t>-1767572281</t>
  </si>
  <si>
    <t>Poznámka k položce:
Požární odolnost dle PBŘ, rozměry dle části D.1.4</t>
  </si>
  <si>
    <t>77</t>
  </si>
  <si>
    <t>R7423</t>
  </si>
  <si>
    <t>-1906772922</t>
  </si>
  <si>
    <t>Poznámka k položce:
vč montážního lešení; zazdívka a výplň drážek a otvorů</t>
  </si>
  <si>
    <t>75</t>
  </si>
  <si>
    <t>741810002</t>
  </si>
  <si>
    <t>Zkoušky a prohlídky elektrických rozvodů a zařízení celková prohlídka a vyhotovení revizní zprávy pro objem montážních prací přes 100 do 500 tis. Kč</t>
  </si>
  <si>
    <t>-720856044</t>
  </si>
  <si>
    <t xml:space="preserve">Poznámka k souboru cen:
1. Ceny -0001 až -0011 jsou určeny pro objem montážních prací včetně všech nákladů. </t>
  </si>
  <si>
    <t>78</t>
  </si>
  <si>
    <t>998741203</t>
  </si>
  <si>
    <t>Přesun hmot pro silnoproud stanovený procentní sazbou (%) z ceny vodorovná dopravní vzdálenost do 50 m v objektech výšky přes 12 do 24 m</t>
  </si>
  <si>
    <t>1350176963</t>
  </si>
  <si>
    <t>796</t>
  </si>
  <si>
    <t>Rx02</t>
  </si>
  <si>
    <t>Střídač pro FVE 5,5 kW s vnitřním chlazením 6,0-3 M</t>
  </si>
  <si>
    <t>ks</t>
  </si>
  <si>
    <t>1317897154</t>
  </si>
  <si>
    <t>797</t>
  </si>
  <si>
    <t>Rx03</t>
  </si>
  <si>
    <t>Rozvaděč</t>
  </si>
  <si>
    <t>-2129531542</t>
  </si>
  <si>
    <t>798</t>
  </si>
  <si>
    <t>Rx04</t>
  </si>
  <si>
    <t>Elektroinstalační materiál pro 20 ks panelů</t>
  </si>
  <si>
    <t>-514444537</t>
  </si>
  <si>
    <t>799</t>
  </si>
  <si>
    <t>Rx05</t>
  </si>
  <si>
    <t>Elektroinstalace pro 20 ks panelů</t>
  </si>
  <si>
    <t>1246548046</t>
  </si>
  <si>
    <t>1*80 'Přepočtené koeficientem množství</t>
  </si>
  <si>
    <t>Vzduchotechnika</t>
  </si>
  <si>
    <t>192</t>
  </si>
  <si>
    <t>R021</t>
  </si>
  <si>
    <t>Demontáž VZT potrubí vč. tvarovek-k opětovnému použití</t>
  </si>
  <si>
    <t>-1211557708</t>
  </si>
  <si>
    <t>193</t>
  </si>
  <si>
    <t>R021a</t>
  </si>
  <si>
    <t>Zpětná montáž VZT vč. tvarovek</t>
  </si>
  <si>
    <t>915563505</t>
  </si>
  <si>
    <t>Poznámka k položce:
Vč výměny poškozených či nevyhovujících dílů (delší závěsy apod) a doplnění tvarovek - 2x kolena</t>
  </si>
  <si>
    <t>415</t>
  </si>
  <si>
    <t>751514779</t>
  </si>
  <si>
    <t>Montáž protidešťové stříšky nebo výfukové hlavice do plechového potrubí kruhové bez příruby, průměru přes 400 do 500 mm</t>
  </si>
  <si>
    <t>1703230830</t>
  </si>
  <si>
    <t>418</t>
  </si>
  <si>
    <t>R038</t>
  </si>
  <si>
    <t>Protidešťová stříška na VZT potrubí, průměr 400 mm, nerezová</t>
  </si>
  <si>
    <t>-789318964</t>
  </si>
  <si>
    <t>419</t>
  </si>
  <si>
    <t>R039</t>
  </si>
  <si>
    <t>Montáž protidešťové manžety</t>
  </si>
  <si>
    <t>-699085879</t>
  </si>
  <si>
    <t>417</t>
  </si>
  <si>
    <t>59884369</t>
  </si>
  <si>
    <t>manžeta protidešťová, světlý průřez 40 cm - komínový systém</t>
  </si>
  <si>
    <t>265906205</t>
  </si>
  <si>
    <t>416</t>
  </si>
  <si>
    <t>725307145</t>
  </si>
  <si>
    <t>191</t>
  </si>
  <si>
    <t>998751202</t>
  </si>
  <si>
    <t>Přesun hmot pro vzduchotechniku stanovený procentní sazbou (%) z ceny vodorovná dopravní vzdálenost do 50 m v objektech výšky přes 12 do 60 m</t>
  </si>
  <si>
    <t>-1993115962</t>
  </si>
  <si>
    <t>Konstrukce tesařské</t>
  </si>
  <si>
    <t>177</t>
  </si>
  <si>
    <t>762331811</t>
  </si>
  <si>
    <t>Demontáž vázaných konstrukcí krovů sklonu do 60° z hranolů, hranolků, fošen, průřezové plochy do 120 cm2</t>
  </si>
  <si>
    <t>-1812496078</t>
  </si>
  <si>
    <t>(3,7+1,8+1,5)*13"střecha nad 2np</t>
  </si>
  <si>
    <t>6,8+2,2+1,5*2+2,8*2+2,5*2+1,8*2"střecha arkýře</t>
  </si>
  <si>
    <t>176</t>
  </si>
  <si>
    <t>762331812</t>
  </si>
  <si>
    <t>Demontáž vázaných konstrukcí krovů sklonu do 60° z hranolů, hranolků, fošen, průřezové plochy přes 120 do 224 cm2</t>
  </si>
  <si>
    <t>-321384996</t>
  </si>
  <si>
    <t>12,43+4,05"střecha nad 2np</t>
  </si>
  <si>
    <t>4,71*13"střecha nad 2np</t>
  </si>
  <si>
    <t>167</t>
  </si>
  <si>
    <t>762341831</t>
  </si>
  <si>
    <t>Demontáž bednění a laťování bednění střech rovných, obloukových, sklonu do 60° se všemi nadstřešními konstrukcemi z desek měkkých (minerálněvláknitých dřevovláknitých apod.)</t>
  </si>
  <si>
    <t>-416889750</t>
  </si>
  <si>
    <t>2,3*5,6"střecha nad ocelovými vazníky</t>
  </si>
  <si>
    <t>4,75*12,43"střecha nad 2np</t>
  </si>
  <si>
    <t>(3+1,2*2)*1,31"střecha arkýře</t>
  </si>
  <si>
    <t>299</t>
  </si>
  <si>
    <t>762342812</t>
  </si>
  <si>
    <t>Demontáž bednění a laťování laťování střech sklonu do 60° se všemi nadstřešními konstrukcemi, z latí průřezové plochy do 25 cm2 při osové vzdálenosti přes 0,22 do 0,50 m</t>
  </si>
  <si>
    <t>1847458172</t>
  </si>
  <si>
    <t>326</t>
  </si>
  <si>
    <t>762420012</t>
  </si>
  <si>
    <t>Obložení stropů nebo střešních podhledů z cementotřískových desek šroubovaných na sraz, tloušťky desky 14 mm</t>
  </si>
  <si>
    <t>-821825506</t>
  </si>
  <si>
    <t xml:space="preserve">Poznámka k souboru cen:
1. V cenách -0011 až -1037 obložení stropů a střešních podhledů z desek dřevoštěpkových a cementotřískových jsou započteny i náklady na dodávku spojovacích prostředků, na tyto položky se nevztahuje ocenění dodávky spojovacích prostředků položka 762 49-5000. 2. V cenách není započtena montáž podkladového roštu; tato montáž se oceňuje cenami části A 01 katalogu 800-767 Konstrukce zámečnické v případě kovové konstrukce, nebo cenou -9001 v případě dřevěné konstrukce. 3. V ceně -9001 není započtena montáž a dodávka nosných prvků (např. konzol, trnů) pro zavěšený rošt; tato montáž a dodávka se oceňují individuálně. 4. V cenách nejsou započteny náklady na olištování; toto olištování se oceňuje cenou 762 41-1.01 Olištování spár stropů. 5. Tento soubor cen neobsahuje položky pro ocenění typových sádrokartonových, sádrovláknitých a cementovláknitých konstrukcí; tyto konstrukce se oceňují cenami části A 01 katalogu 800-763 Konstrukce suché výstavby. </t>
  </si>
  <si>
    <t>327</t>
  </si>
  <si>
    <t>762495000</t>
  </si>
  <si>
    <t>Spojovací prostředky olištování spár, obložení stropů, střešních podhledů a stěn hřebíky, vruty</t>
  </si>
  <si>
    <t>-1052546888</t>
  </si>
  <si>
    <t xml:space="preserve">Poznámka k souboru cen:
1. Cena je určena pro montážní ceny souborů cen: a) 762 41- Montáž olištování spár, b) 762 42- Obložení stropů a střešních podhledů, ceny -1110 až -1235, c) 762 43- Obložení stěn, ceny -1110 až -1235. 2. Ochrana konstrukce se oceňuje samostatně, např. položkami 762 08-3 Impregnace řeziva tohoto katalogu nebo příslušnými položkami katalogu 800-783 Nátěry. </t>
  </si>
  <si>
    <t>333</t>
  </si>
  <si>
    <t>762429001</t>
  </si>
  <si>
    <t>Obložení stropů nebo střešních podhledů montáž roštu podkladového</t>
  </si>
  <si>
    <t>-891424846</t>
  </si>
  <si>
    <t>334</t>
  </si>
  <si>
    <t>59030045</t>
  </si>
  <si>
    <t>profil stěnový CW 50</t>
  </si>
  <si>
    <t>1141446492</t>
  </si>
  <si>
    <t>62,81*1,04 'Přepočtené koeficientem množství</t>
  </si>
  <si>
    <t>165</t>
  </si>
  <si>
    <t>762841811</t>
  </si>
  <si>
    <t>Demontáž podbíjení obkladů stropů a střech sklonu do 60° z hrubých prken tl. do 35 mm bez omítky</t>
  </si>
  <si>
    <t>198100917</t>
  </si>
  <si>
    <t>(0,2+0,5)*(39,5+16,5+31,2)"střecha nad 3np</t>
  </si>
  <si>
    <t>(0,15+0,3)*18,8" střecha nad 2np</t>
  </si>
  <si>
    <t>(0,15+0,3)*7,6"střecha arkýře</t>
  </si>
  <si>
    <t>178</t>
  </si>
  <si>
    <t>762841812</t>
  </si>
  <si>
    <t>Demontáž podbíjení obkladů stropů a střech sklonu do 60° z hrubých prken tl. do 35 mm s omítkou</t>
  </si>
  <si>
    <t>-1254311471</t>
  </si>
  <si>
    <t>5,8"podhled arkýře</t>
  </si>
  <si>
    <t>309</t>
  </si>
  <si>
    <t>762341275</t>
  </si>
  <si>
    <t>Bednění a laťování montáž bednění střech rovných a šikmých sklonu do 60° s vyřezáním otvorů z desek dřevotřískových nebo dřevoštěpkových na pero a drážku</t>
  </si>
  <si>
    <t>1205761776</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</si>
  <si>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</si>
  <si>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2,2*5,2"pultová střecha na ocel. vaznících</t>
  </si>
  <si>
    <t>310</t>
  </si>
  <si>
    <t>60726280</t>
  </si>
  <si>
    <t>deska dřevoštěpková OSB pero-drážka nebroušená tl 25mm</t>
  </si>
  <si>
    <t>650410433</t>
  </si>
  <si>
    <t>102,735*1,1 'Přepočtené koeficientem množství</t>
  </si>
  <si>
    <t>311</t>
  </si>
  <si>
    <t>R033</t>
  </si>
  <si>
    <t>Příplatek za desku OSB tl přes 25 do 32 mm</t>
  </si>
  <si>
    <t>-462977489</t>
  </si>
  <si>
    <t>Poznámka k položce:
Deska se zvýšenou odolností proti vlhkosti</t>
  </si>
  <si>
    <t>295</t>
  </si>
  <si>
    <t>762332134</t>
  </si>
  <si>
    <t>Montáž vázaných konstrukcí krovů střech pultových, sedlových, valbových, stanových čtvercového nebo obdélníkového půdorysu, z řeziva hraněného průřezové plochy přes 288 do 450 cm2</t>
  </si>
  <si>
    <t>-1617858179</t>
  </si>
  <si>
    <t xml:space="preserve">Poznámka k souboru cen:
1. V cenách nejsou započteny náklady na montáž kotevních želez s připojením k dřevěné konstrukci; tyto se ocení příslušnými položkami souboru cen 762 08-5 tohoto katalogu. 2. V cenách 762 33-5 nejsou započteny náklady na podpory (např. vazníky). </t>
  </si>
  <si>
    <t>(4,45*8+3,75*2+2,75*2+1,75*2)*1,065"krokve pultové střechy</t>
  </si>
  <si>
    <t>1,1*4+1*1+0,9*2+0,8*3"sloupek dtto</t>
  </si>
  <si>
    <t>6,5"nárožní krokev dtto</t>
  </si>
  <si>
    <t>157</t>
  </si>
  <si>
    <t>60512011</t>
  </si>
  <si>
    <t>řezivo jehličnaté hranol jakost I nad 120cm2</t>
  </si>
  <si>
    <t>1071921089</t>
  </si>
  <si>
    <t>(4,45*8+3,75*2+2,75*2+1,75*2)*1,065*0,16*0,22"krokve pultové střechy</t>
  </si>
  <si>
    <t>(6,5+0,6+0,8)*0,12*0,16"vaznice dtto</t>
  </si>
  <si>
    <t>15*0,16*0,14"pozednice dtto</t>
  </si>
  <si>
    <t>(1,1*4+1*1+0,9*2+0,8*3)*0,16*0,28"sloupek dtto</t>
  </si>
  <si>
    <t>6,5*0,16*0,22"nárožní krokev dtto</t>
  </si>
  <si>
    <t>297</t>
  </si>
  <si>
    <t>762332132</t>
  </si>
  <si>
    <t>Montáž vázaných konstrukcí krovů střech pultových, sedlových, valbových, stanových čtvercového nebo obdélníkového půdorysu, z řeziva hraněného průřezové plochy přes 120 do 224 cm2</t>
  </si>
  <si>
    <t>-1645750397</t>
  </si>
  <si>
    <t>6,5+0,6+0,8"vaznice pultové střechy</t>
  </si>
  <si>
    <t>11,5+3,5"pozednice dtto</t>
  </si>
  <si>
    <t>296</t>
  </si>
  <si>
    <t>762332131</t>
  </si>
  <si>
    <t>Montáž vázaných konstrukcí krovů střech pultových, sedlových, valbových, stanových čtvercového nebo obdélníkového půdorysu, z řeziva hraněného průřezové plochy do 120 cm2</t>
  </si>
  <si>
    <t>-1327262924</t>
  </si>
  <si>
    <t>4,4*20+4,1*2+1,5*6"kleštiny pultové střechy</t>
  </si>
  <si>
    <t>1,3*14"vzpěra dtto</t>
  </si>
  <si>
    <t>26+7,5"obvodová fošna pultové střechy a arkýře</t>
  </si>
  <si>
    <t>153</t>
  </si>
  <si>
    <t>60512001</t>
  </si>
  <si>
    <t>řezivo jehličnaté hranol jakost I do 120cm2</t>
  </si>
  <si>
    <t>1723457144</t>
  </si>
  <si>
    <t>(4,4*20+4,1*2+1,5*6)*0,06*0,16"kleštiny pultové střechy</t>
  </si>
  <si>
    <t>1,3*14*0,06*0,14"vzpěra dtto</t>
  </si>
  <si>
    <t>26,2*0,1*0,12"střecha arkýře</t>
  </si>
  <si>
    <t>(26+7,5)*0,04*0,16"obvodová fošna pultové střechy a arkýře</t>
  </si>
  <si>
    <t>149</t>
  </si>
  <si>
    <t>762342214</t>
  </si>
  <si>
    <t>Bednění a laťování montáž laťování střech jednoduchých sklonu do 60° při osové vzdálenosti latí přes 150 do 360 mm</t>
  </si>
  <si>
    <t>1979619060</t>
  </si>
  <si>
    <t>300</t>
  </si>
  <si>
    <t>762342441</t>
  </si>
  <si>
    <t>Bednění a laťování montáž lišt trojúhelníkových nebo kontralatí</t>
  </si>
  <si>
    <t>622457448</t>
  </si>
  <si>
    <t>26,2"střecha arkýře</t>
  </si>
  <si>
    <t>2,2*6"ocel. pult. vazníky</t>
  </si>
  <si>
    <t>150</t>
  </si>
  <si>
    <t>60514101</t>
  </si>
  <si>
    <t>řezivo jehličnaté lať jakost I 10-25cm2</t>
  </si>
  <si>
    <t>462934668</t>
  </si>
  <si>
    <t>26,2*0,06*0,04"střecha arkýře</t>
  </si>
  <si>
    <t>(4,45*8+3,75*2+2,75*2+1,75*2)*1,065*0,06*0,04"krokve pultové střechy</t>
  </si>
  <si>
    <t>6,5*0,06*0,04"nárožní krokev dtto</t>
  </si>
  <si>
    <t>(55*1,065+6*1,32)*1/0,21*0,06*0,04"střecha pultová a arkýř</t>
  </si>
  <si>
    <t>2,2*6*0,04*0,06"kontr. ocel. pult. vazníku</t>
  </si>
  <si>
    <t>(2,2*5,2)*1/0,21*0,06*0,04"pultová střecha na ocel. vaznících</t>
  </si>
  <si>
    <t>1,135*1,1 'Přepočtené koeficientem množství</t>
  </si>
  <si>
    <t>158</t>
  </si>
  <si>
    <t>762395000</t>
  </si>
  <si>
    <t>Spojovací prostředky krovů, bednění a laťování, nadstřešních konstrukcí svory, prkna, hřebíky, pásová ocel, vruty</t>
  </si>
  <si>
    <t>1678005567</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</si>
  <si>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</si>
  <si>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-313301902</t>
  </si>
  <si>
    <t>113,009*0,025"OSB desky</t>
  </si>
  <si>
    <t>160</t>
  </si>
  <si>
    <t>762082120</t>
  </si>
  <si>
    <t>Práce společné pro tesařské konstrukce profilování zhlaví trámů a ozdobných konců jednoduché seříznutí jedním řezem, plochy do 160 cm2</t>
  </si>
  <si>
    <t>-574146907</t>
  </si>
  <si>
    <t xml:space="preserve">Poznámka k souboru cen: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</si>
  <si>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15+9</t>
  </si>
  <si>
    <t>274</t>
  </si>
  <si>
    <t>R027</t>
  </si>
  <si>
    <t>Provizorní zaplachtování tesařských konstrukcí</t>
  </si>
  <si>
    <t>-1063454524</t>
  </si>
  <si>
    <t>602</t>
  </si>
  <si>
    <t>R061</t>
  </si>
  <si>
    <t>Doplnění krokví v přesahu hlavní střechy příložkami, D+M</t>
  </si>
  <si>
    <t>-831878588</t>
  </si>
  <si>
    <t>Poznámka k položce:
Příložka: 40/160/1000 mm, fošna impregnovaná, vč spojovacího materiálu</t>
  </si>
  <si>
    <t>44+28+19+15</t>
  </si>
  <si>
    <t>164</t>
  </si>
  <si>
    <t>-805303324</t>
  </si>
  <si>
    <t>163</t>
  </si>
  <si>
    <t>998762203</t>
  </si>
  <si>
    <t>Přesun hmot pro konstrukce tesařské stanovený procentní sazbou (%) z ceny vodorovná dopravní vzdálenost do 50 m v objektech výšky přes 12 do 24 m</t>
  </si>
  <si>
    <t>216205550</t>
  </si>
  <si>
    <t>Konstrukce suché výstavby</t>
  </si>
  <si>
    <t>303</t>
  </si>
  <si>
    <t>763131341</t>
  </si>
  <si>
    <t>Podhled ze sádrokartonových desek dřevěná spodní konstrukce dvouvrstvá z latí 50 x 30 mm dvojitě opláštěná deskami protipožárními DF, tl. 2 x 12,5 mm, bez TI</t>
  </si>
  <si>
    <t>592690758</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</si>
  <si>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</si>
  <si>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4,5+40"podhled pod střechou pultovou a arkýře</t>
  </si>
  <si>
    <t>304</t>
  </si>
  <si>
    <t>763131751</t>
  </si>
  <si>
    <t>Podhled ze sádrokartonových desek ostatní práce a konstrukce na podhledech ze sádrokartonových desek montáž parotěsné zábrany</t>
  </si>
  <si>
    <t>1228156520</t>
  </si>
  <si>
    <t>305</t>
  </si>
  <si>
    <t>28329336</t>
  </si>
  <si>
    <t>fólie podstřešní parotěsná s reflexní Al vrstvou 160 g/m2 (1,5 x 50 m)</t>
  </si>
  <si>
    <t>69280103</t>
  </si>
  <si>
    <t>44,5*1,1 'Přepočtené koeficientem množství</t>
  </si>
  <si>
    <t>412</t>
  </si>
  <si>
    <t>763164366</t>
  </si>
  <si>
    <t>Obklad ze sádrokartonových desek konstrukcí dřevěných včetně ochranných úhelníků uzavřeného tvaru rozvinuté šíře přes 1,6 m, opláštěný deskou protipožární impregnovanou H2DF, tl. 15 mm</t>
  </si>
  <si>
    <t>1054905351</t>
  </si>
  <si>
    <t xml:space="preserve">Poznámka k souboru cen:
1. Ceny jsou určeny pro obklad trámů i sloupů. 2. V cenách jsou započteny i náklady na tmelení, výztužnou pásku a ochranu rohů úhelníky. 3. V cenách nejsou započteny náklady na základní penetrační nátěr; tyto se oceňují cenou 763 13-1714. 4. V cenách montáže obkladů nejsou započteny náklady na: a) desky; tato dodávka se oceňuje ve specifikaci, b) ochranné úhelníky; tato dodávka se oceňuje ve specifikaci, c) profily u obkladu konstrukcí kovových – u cen -4791 až -4793; tato dodávka se oceňuje ve specifikaci. </t>
  </si>
  <si>
    <t>4,37*2+3,3+0,7+1,1*0,75"opláštění stěn vzt komínu</t>
  </si>
  <si>
    <t>13,565*1,05 'Přepočtené koeficientem množství</t>
  </si>
  <si>
    <t>413</t>
  </si>
  <si>
    <t>763111717</t>
  </si>
  <si>
    <t>Příčka ze sádrokartonových desek ostatní konstrukce a práce na příčkách ze sádrokartonových desek základní penetrační nátěr</t>
  </si>
  <si>
    <t>659294071</t>
  </si>
  <si>
    <t xml:space="preserve">Poznámka k souboru cen:
1. V cenách jsou započteny i náklady na tmelení a výztužnou pásku. 2. V cenách nejsou započteny náklady na základní penetrační nátěr; tyto se oceňují cenou cenou -1717. 3. Cenu -1524 lze použít i pro příčky s tepelnou izolací tl. 100 mm o objemové hmotnosti min. 16 kg/m3. 4. Cena -1611 Montáž nosné konstrukce je stanovena pro m2 plochy příčky. 5. Ceny -1621 až -1627 Montáž desek, -1717 Penetrační nátěr, -1718 Úprava spar separační páskou a -1771, -1772 Příplatek za rovinnost jsou stanoveny pro obě strany příčky. 6. V ceně -1611 nejsou započteny náklady na profily; tyto se oceňují ve specifikaci. Doporučené množství na 1 m2 příčky je 1,9 m profilu CW a 0,8 m profilu UW. 7. V cenách -1621 až -1627 nejsou započteny náklady na desky; tato dodávka se oceňuje ve specifikaci. </t>
  </si>
  <si>
    <t>302</t>
  </si>
  <si>
    <t>-2031649004</t>
  </si>
  <si>
    <t>301</t>
  </si>
  <si>
    <t>998763403</t>
  </si>
  <si>
    <t>Přesun hmot pro konstrukce montované z desek stanovený procentní sazbou (%) z ceny vodorovná dopravní vzdálenost do 50 m v objektech výšky přes 12 do 24 m</t>
  </si>
  <si>
    <t>703897458</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</si>
  <si>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</si>
  <si>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Konstrukce klempířské</t>
  </si>
  <si>
    <t>186</t>
  </si>
  <si>
    <t>764002841</t>
  </si>
  <si>
    <t>Demontáž klempířských konstrukcí oplechování horních ploch zdí a nadezdívek do suti</t>
  </si>
  <si>
    <t>-1196233943</t>
  </si>
  <si>
    <t>4,5+7+11,5+9</t>
  </si>
  <si>
    <t>54</t>
  </si>
  <si>
    <t>764002851</t>
  </si>
  <si>
    <t>Demontáž klempířských konstrukcí oplechování parapetů do suti</t>
  </si>
  <si>
    <t>-1404218317</t>
  </si>
  <si>
    <t>0,9*4+0,6"1pp</t>
  </si>
  <si>
    <t>2,4*8+1,65*2+0,8*3+1,1+1,2+0,6+0,3*2+1,8+0,87*2+1,6+4,725"1np</t>
  </si>
  <si>
    <t>2,4*5+2,7*2+2,1+1,47*3+0,85*3+1,8+1,1+1,56*2+0,8*2+6,2+3+0,8*2+0,725+2,435"2np</t>
  </si>
  <si>
    <t>2,4*7+1,6*4+1,5+1,45+1,35+1,7+0,8*2+4,18"3np</t>
  </si>
  <si>
    <t>185</t>
  </si>
  <si>
    <t>764002871</t>
  </si>
  <si>
    <t>Demontáž klempířských konstrukcí lemování zdí do suti</t>
  </si>
  <si>
    <t>-1449436439</t>
  </si>
  <si>
    <t>5+5,8+3,3+0,7+1,6+1,9+3,1+9,1+1,4+11+5+3,1+2,4+1,2</t>
  </si>
  <si>
    <t>55</t>
  </si>
  <si>
    <t>764004801</t>
  </si>
  <si>
    <t>Demontáž klempířských konstrukcí žlabu podokapního do suti</t>
  </si>
  <si>
    <t>1249229986</t>
  </si>
  <si>
    <t>71,9+16,9+10,5"střecha nad 3np</t>
  </si>
  <si>
    <t>17,2+7,6"střecha nad 2np</t>
  </si>
  <si>
    <t>8+1+2,8"na fasádě u terasy ve 2np</t>
  </si>
  <si>
    <t>53</t>
  </si>
  <si>
    <t>764002812</t>
  </si>
  <si>
    <t>Demontáž klempířských konstrukcí okapového plechu do suti, v krytině skládané</t>
  </si>
  <si>
    <t>1804309444</t>
  </si>
  <si>
    <t>56</t>
  </si>
  <si>
    <t>764004861</t>
  </si>
  <si>
    <t>Demontáž klempířských konstrukcí svodu do suti</t>
  </si>
  <si>
    <t>-883478967</t>
  </si>
  <si>
    <t>0,35*7+4+11,6*3+7,1+7,7*2+11,3*5</t>
  </si>
  <si>
    <t>629</t>
  </si>
  <si>
    <t>764212662</t>
  </si>
  <si>
    <t>Oplechování střešních prvků z pozinkovaného plechu s povrchovou úpravou okapu okapovým plechem střechy rovné rš 200 mm</t>
  </si>
  <si>
    <t>1527158578</t>
  </si>
  <si>
    <t xml:space="preserve">Poznámka k souboru cen:
1. V cenách 764 21-1605 až - 3642 nejsou započteny náklady na podkladní plech, tento se oceňuje cenami souboru cen 764 01-16.. Podkladní plech z pozinkovaného plechu s upraveným povrchem v rozvinuté šířce dle rš střešního prvku. </t>
  </si>
  <si>
    <t>21"kv/08</t>
  </si>
  <si>
    <t>632</t>
  </si>
  <si>
    <t>764212663</t>
  </si>
  <si>
    <t>Oplechování střešních prvků z pozinkovaného plechu s povrchovou úpravou okapu okapovým plechem střechy rovné rš 250 mm</t>
  </si>
  <si>
    <t>-1441023019</t>
  </si>
  <si>
    <t>117,2"kv/11</t>
  </si>
  <si>
    <t>117,2*1,05 'Přepočtené koeficientem množství</t>
  </si>
  <si>
    <t>630</t>
  </si>
  <si>
    <t>764214611</t>
  </si>
  <si>
    <t>Oplechování horních ploch zdí a nadezdívek (atik) z pozinkovaného plechu s povrchovou úpravou mechanicky kotvené přes rš 800 mm</t>
  </si>
  <si>
    <t>2074287052</t>
  </si>
  <si>
    <t>1,9"kv/09</t>
  </si>
  <si>
    <t>4,2*0,45"elektroměrový pilíř</t>
  </si>
  <si>
    <t>3,79*1,05 'Přepočtené koeficientem množství</t>
  </si>
  <si>
    <t>641</t>
  </si>
  <si>
    <t>764215603</t>
  </si>
  <si>
    <t>Oplechování horních ploch zdí a nadezdívek (atik) z pozinkovaného plechu s povrchovou úpravou celoplošně lepené rš 250 mm</t>
  </si>
  <si>
    <t>-1522889775</t>
  </si>
  <si>
    <t>2"kv/17</t>
  </si>
  <si>
    <t>2*1,05 'Přepočtené koeficientem množství</t>
  </si>
  <si>
    <t>640</t>
  </si>
  <si>
    <t>764215605</t>
  </si>
  <si>
    <t>Oplechování horních ploch zdí a nadezdívek (atik) z pozinkovaného plechu s povrchovou úpravou celoplošně lepené rš 400 mm</t>
  </si>
  <si>
    <t>691471342</t>
  </si>
  <si>
    <t>2"kv/16</t>
  </si>
  <si>
    <t>642</t>
  </si>
  <si>
    <t>764215606</t>
  </si>
  <si>
    <t>Oplechování horních ploch zdí a nadezdívek (atik) z pozinkovaného plechu s povrchovou úpravou celoplošně lepené rš 500 mm</t>
  </si>
  <si>
    <t>-249868383</t>
  </si>
  <si>
    <t>4,3"kv/18</t>
  </si>
  <si>
    <t>628</t>
  </si>
  <si>
    <t>764215609</t>
  </si>
  <si>
    <t>Oplechování horních ploch zdí a nadezdívek (atik) z pozinkovaného plechu s povrchovou úpravou celoplošně lepené rš 800 mm</t>
  </si>
  <si>
    <t>1679467255</t>
  </si>
  <si>
    <t>8,6+28,2"kv/06,07</t>
  </si>
  <si>
    <t>36,8*1,05 'Přepočtené koeficientem množství</t>
  </si>
  <si>
    <t>626</t>
  </si>
  <si>
    <t>764216644</t>
  </si>
  <si>
    <t>Oplechování parapetů z pozinkovaného plechu s povrchovou úpravou rovných celoplošně lepené, bez rohů rš 330 mm</t>
  </si>
  <si>
    <t>-57065387</t>
  </si>
  <si>
    <t>3*0,9+1,3+7*2,4+1,6+0,8+2,4+0,63+2*1,64+1,6+4,8+2,4+2,4+4,1+2*0,8+3,6+2*1,4+2,2+1,8+3+2,1+2,69+2,69+3*2,4+4,4</t>
  </si>
  <si>
    <t>3*1,6+0,8+6*2,4+0,8+1,6+1,21+1,26+1,5+1,42+4,2+0,97+0,8+2,4</t>
  </si>
  <si>
    <t>115,05*1,05 'Přepočtené koeficientem množství</t>
  </si>
  <si>
    <t>643</t>
  </si>
  <si>
    <t>R062</t>
  </si>
  <si>
    <t>Příplatek za provedení parapetu v oblouku pro rš 330-400 mm, D+M</t>
  </si>
  <si>
    <t>-1698180700</t>
  </si>
  <si>
    <t>Poznámka k položce:
Z ocelového pozinkovaného lakovaného plechu</t>
  </si>
  <si>
    <t>1,64*2</t>
  </si>
  <si>
    <t>3,28*1,05 'Přepočtené koeficientem množství</t>
  </si>
  <si>
    <t>631</t>
  </si>
  <si>
    <t>764311613</t>
  </si>
  <si>
    <t>Lemování zdí z pozinkovaného plechu s povrchovou úpravou boční nebo horní rovné, střech s krytinou skládanou mimo prejzovou rš 250 mm</t>
  </si>
  <si>
    <t>-645314192</t>
  </si>
  <si>
    <t>26,9"kv/10</t>
  </si>
  <si>
    <t>45,3"kv/12</t>
  </si>
  <si>
    <t>633</t>
  </si>
  <si>
    <t>764511601</t>
  </si>
  <si>
    <t>Žlab podokapní z pozinkovaného plechu s povrchovou úpravou včetně háků a čel půlkruhový rš 250 mm</t>
  </si>
  <si>
    <t>-2080436457</t>
  </si>
  <si>
    <t>13"kv/15</t>
  </si>
  <si>
    <t>13*1,05 'Přepočtené koeficientem množství</t>
  </si>
  <si>
    <t>634</t>
  </si>
  <si>
    <t>764511602</t>
  </si>
  <si>
    <t>Žlab podokapní z pozinkovaného plechu s povrchovou úpravou včetně háků a čel půlkruhový rš 330 mm</t>
  </si>
  <si>
    <t>-1487800441</t>
  </si>
  <si>
    <t>116,1"kv/13</t>
  </si>
  <si>
    <t>116,1*1,05 'Přepočtené koeficientem množství</t>
  </si>
  <si>
    <t>635</t>
  </si>
  <si>
    <t>764511621</t>
  </si>
  <si>
    <t>Žlab podokapní z pozinkovaného plechu s povrchovou úpravou včetně háků a čel roh nebo kout, žlabu půlkruhového rš 250 mm</t>
  </si>
  <si>
    <t>-1318412099</t>
  </si>
  <si>
    <t>636</t>
  </si>
  <si>
    <t>764511622</t>
  </si>
  <si>
    <t>Žlab podokapní z pozinkovaného plechu s povrchovou úpravou včetně háků a čel roh nebo kout, žlabu půlkruhového rš 330 mm</t>
  </si>
  <si>
    <t>-224506827</t>
  </si>
  <si>
    <t>638</t>
  </si>
  <si>
    <t>764511642</t>
  </si>
  <si>
    <t>Žlab podokapní z pozinkovaného plechu s povrchovou úpravou včetně háků a čel kotlík oválný (trychtýřový), rš žlabu/průměr svodu 330/100 mm</t>
  </si>
  <si>
    <t>278233410</t>
  </si>
  <si>
    <t>639</t>
  </si>
  <si>
    <t>764518621</t>
  </si>
  <si>
    <t>Svod z pozinkovaného plechu s upraveným povrchem včetně objímek, kolen a odskoků kruhový, průměru 87 mm</t>
  </si>
  <si>
    <t>-1093618637</t>
  </si>
  <si>
    <t>109,8"kv/14</t>
  </si>
  <si>
    <t>109,8*1,05 'Přepočtené koeficientem množství</t>
  </si>
  <si>
    <t>420</t>
  </si>
  <si>
    <t>R040</t>
  </si>
  <si>
    <t>Oplechování komínu opláštění VZT potrubí z lakovaného pozink. plechu, D+M</t>
  </si>
  <si>
    <t>867364402</t>
  </si>
  <si>
    <t>Poznámka k položce:
tl. plechu 0,5 mm</t>
  </si>
  <si>
    <t>142</t>
  </si>
  <si>
    <t>1281724116</t>
  </si>
  <si>
    <t>58</t>
  </si>
  <si>
    <t>998764203</t>
  </si>
  <si>
    <t>Přesun hmot pro konstrukce klempířské stanovený procentní sazbou (%) z ceny vodorovná dopravní vzdálenost do 50 m v objektech výšky přes 12 do 24 m</t>
  </si>
  <si>
    <t>1654010456</t>
  </si>
  <si>
    <t>Krytina skládaná</t>
  </si>
  <si>
    <t>599</t>
  </si>
  <si>
    <t>765131801</t>
  </si>
  <si>
    <t>Demontáž vláknocementové krytiny skládané sklonu do 30° do suti</t>
  </si>
  <si>
    <t>57150200</t>
  </si>
  <si>
    <t xml:space="preserve">Poznámka k souboru cen:
1. Ceny nelze použít pro demontáž azbestocementové krytiny. </t>
  </si>
  <si>
    <t>0,8*(12,2+57+16,9)"přesah střechy hlavní</t>
  </si>
  <si>
    <t>601</t>
  </si>
  <si>
    <t>765131841</t>
  </si>
  <si>
    <t>Demontáž vláknocementové krytiny skládané Příplatek k cenám za sklon přes 30° demontáže krytiny</t>
  </si>
  <si>
    <t>409064318</t>
  </si>
  <si>
    <t>600</t>
  </si>
  <si>
    <t>765131821</t>
  </si>
  <si>
    <t>Demontáž vláknocementové krytiny skládané sklonu do 30° hřebene nebo nároží z hřebenáčů do suti</t>
  </si>
  <si>
    <t>-1015286460</t>
  </si>
  <si>
    <t>12*0,8"střecha hlavní</t>
  </si>
  <si>
    <t>318</t>
  </si>
  <si>
    <t>765133001</t>
  </si>
  <si>
    <t>Krytina vláknocementová skládaná ze šablon jednoduché krytí sklonu do 30° s povrchem hladkým</t>
  </si>
  <si>
    <t>-1478598499</t>
  </si>
  <si>
    <t xml:space="preserve">Poznámka k souboru cen:
1. V cenách jsou započteny i náklady na přiřezání desek. 2. V cenách nejsou započteny náklady klempířské konstrukce, tyto se ocení cenami katalogu 800-764 Konstrukce klempířské. 3. Montáž střešních doplňků (větracích, prostupových apod.) se ocení cenami části A02 tohoto katalogu. </t>
  </si>
  <si>
    <t>598</t>
  </si>
  <si>
    <t>765133093</t>
  </si>
  <si>
    <t>Krytina vláknocementová skládaná ze šablon Příplatek k cenám za sklon přes 30°, na bednění</t>
  </si>
  <si>
    <t>948478919</t>
  </si>
  <si>
    <t>319</t>
  </si>
  <si>
    <t>765133011</t>
  </si>
  <si>
    <t>Krytina vláknocementová skládaná ze šablon okapová hrana, krytí jednoduché lemovací řadou, s povrchem hladkým</t>
  </si>
  <si>
    <t>479395819</t>
  </si>
  <si>
    <t>7,5+18"pultová střecha a arkýř</t>
  </si>
  <si>
    <t>5,2"pultová střecha na ocel vaznících</t>
  </si>
  <si>
    <t>12,2+57+16,9"přesah střechy hlavní</t>
  </si>
  <si>
    <t>320</t>
  </si>
  <si>
    <t>765133029</t>
  </si>
  <si>
    <t>Krytina vláknocementová skládaná ze šablon nároží z hřebenáčů s vloženým větracím pásem</t>
  </si>
  <si>
    <t>1916610363</t>
  </si>
  <si>
    <t>5*1,3+6,02*1,07</t>
  </si>
  <si>
    <t>323</t>
  </si>
  <si>
    <t>765135041</t>
  </si>
  <si>
    <t>Montáž střešních doplňků vláknocementové krytiny skládané háků protisněhových</t>
  </si>
  <si>
    <t>1334877454</t>
  </si>
  <si>
    <t>324</t>
  </si>
  <si>
    <t>59161158</t>
  </si>
  <si>
    <t>hák protisněhový 400 mm barevný,pro vláknocementové krytiny</t>
  </si>
  <si>
    <t>-384268541</t>
  </si>
  <si>
    <t>314</t>
  </si>
  <si>
    <t>765191001</t>
  </si>
  <si>
    <t>Montáž pojistné hydroizolační fólie kladené ve sklonu do 20° lepením (vodotěsné podstřeší) na bednění nebo tepelnou izolaci</t>
  </si>
  <si>
    <t>-283245992</t>
  </si>
  <si>
    <t xml:space="preserve">Poznámka k souboru cen:
1. V cenách nejsou započteny náklady na dodávku fólie, tyto se oceňují ve specifikaci. Ztratné lze dohodnout ve směrné výši 5 až 15%. 2. V ceně -1071 nejsou započteny náklady na dodávku okapnice, tyto se oceňují položkami ceníku 800-764 Konstrukce klempířské. </t>
  </si>
  <si>
    <t>315</t>
  </si>
  <si>
    <t>28329282</t>
  </si>
  <si>
    <t>folie podstřešní parotěsná s reflexní Al vrstvou 170 g/m2 (1,5 x 50 m)</t>
  </si>
  <si>
    <t>1770576869</t>
  </si>
  <si>
    <t>77,935*1,1 'Přepočtené koeficientem množství</t>
  </si>
  <si>
    <t>414</t>
  </si>
  <si>
    <t>R037</t>
  </si>
  <si>
    <t>Úprava přesahu střechy v místě opláštění VZT potrubí, D+M</t>
  </si>
  <si>
    <t>1768599646</t>
  </si>
  <si>
    <t>316</t>
  </si>
  <si>
    <t>87549216</t>
  </si>
  <si>
    <t>317</t>
  </si>
  <si>
    <t>998765203</t>
  </si>
  <si>
    <t>Přesun hmot pro krytiny skládané stanovený procentní sazbou (%) z ceny vodorovná dopravní vzdálenost do 50 m v objektech výšky přes 12 do 24 m</t>
  </si>
  <si>
    <t>1283306158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</si>
  <si>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</si>
  <si>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766</t>
  </si>
  <si>
    <t>Konstrukce truhlářské</t>
  </si>
  <si>
    <t>92</t>
  </si>
  <si>
    <t>766441812</t>
  </si>
  <si>
    <t>Demontáž parapetních desek dřevěných nebo plastových šířky přes 300 mm délky do 1m</t>
  </si>
  <si>
    <t>-56099120</t>
  </si>
  <si>
    <t>5"1pp</t>
  </si>
  <si>
    <t>1+1+2"1np</t>
  </si>
  <si>
    <t>3"2np</t>
  </si>
  <si>
    <t>91</t>
  </si>
  <si>
    <t>766441822</t>
  </si>
  <si>
    <t>Demontáž parapetních desek dřevěných nebo plastových šířky přes 300 mm délky přes 1m</t>
  </si>
  <si>
    <t>-138416438</t>
  </si>
  <si>
    <t>5"1np</t>
  </si>
  <si>
    <t>3+1"2np</t>
  </si>
  <si>
    <t>95</t>
  </si>
  <si>
    <t>766441811</t>
  </si>
  <si>
    <t>Demontáž parapetních desek dřevěných nebo plastových šířky do 300 mm délky do 1m</t>
  </si>
  <si>
    <t>1372744967</t>
  </si>
  <si>
    <t>1+1+1"1np</t>
  </si>
  <si>
    <t>2+1+1+1"2np</t>
  </si>
  <si>
    <t>1+1"3np</t>
  </si>
  <si>
    <t>93</t>
  </si>
  <si>
    <t>766441821</t>
  </si>
  <si>
    <t>Demontáž parapetních desek dřevěných nebo plastových šířky do 300 mm délky přes 1m</t>
  </si>
  <si>
    <t>778091261</t>
  </si>
  <si>
    <t>3+1+1+3+1"1np</t>
  </si>
  <si>
    <t>7+1+2+2+1+1+1+1"2np</t>
  </si>
  <si>
    <t>6+6+1+2+1"3np</t>
  </si>
  <si>
    <t>103</t>
  </si>
  <si>
    <t>R018</t>
  </si>
  <si>
    <t>Příplatek za demontáž; odstranění parapetů z jiných materiálů (keramika,...)</t>
  </si>
  <si>
    <t>-1688165866</t>
  </si>
  <si>
    <t>128</t>
  </si>
  <si>
    <t>766694121</t>
  </si>
  <si>
    <t>Montáž ostatních truhlářských konstrukcí parapetních desek dřevěných nebo plastových šířky přes 300 mm, délky do 1000 mm</t>
  </si>
  <si>
    <t>-1726128309</t>
  </si>
  <si>
    <t xml:space="preserve">Poznámka k souboru cen:
1. Cenami -8111 a -8112 se oceňuje montáž vrat oboru JKPOV 611. 2. Cenami -97 . . nelze oceňovat venkovní krycí lišty balkónových dveří; tato montáž se oceňuje cenou -1610. </t>
  </si>
  <si>
    <t>4+1"1pp</t>
  </si>
  <si>
    <t>1+1+1"3np</t>
  </si>
  <si>
    <t>139</t>
  </si>
  <si>
    <t>766694122</t>
  </si>
  <si>
    <t>Montáž ostatních truhlářských konstrukcí parapetních desek dřevěných nebo plastových šířky přes 300 mm, délky přes 1000 do 1600 mm</t>
  </si>
  <si>
    <t>1055697990</t>
  </si>
  <si>
    <t>1"1np</t>
  </si>
  <si>
    <t>1+1+2"3np</t>
  </si>
  <si>
    <t>129</t>
  </si>
  <si>
    <t>766694123</t>
  </si>
  <si>
    <t>Montáž ostatních truhlářských konstrukcí parapetních desek dřevěných nebo plastových šířky přes 300 mm, délky přes 1600 do 2600 mm</t>
  </si>
  <si>
    <t>34073840</t>
  </si>
  <si>
    <t>2+1+1+3"1np</t>
  </si>
  <si>
    <t>2"2np</t>
  </si>
  <si>
    <t>5+1+1"3np</t>
  </si>
  <si>
    <t>143</t>
  </si>
  <si>
    <t>766694124</t>
  </si>
  <si>
    <t>Montáž ostatních truhlářských konstrukcí parapetních desek dřevěných nebo plastových šířky přes 300 mm, délky přes 2600 mm</t>
  </si>
  <si>
    <t>297277063</t>
  </si>
  <si>
    <t>127</t>
  </si>
  <si>
    <t>61144403</t>
  </si>
  <si>
    <t>parapet plastový vnitřní - komůrkový 35 x 2 x 100 cm</t>
  </si>
  <si>
    <t>-1473064984</t>
  </si>
  <si>
    <t>0,9*4"1pp</t>
  </si>
  <si>
    <t>1,6+2,4+1,6+2,4*2+1,3"1np</t>
  </si>
  <si>
    <t>2,1+2,4+1,5*3"2np</t>
  </si>
  <si>
    <t>2,4+0,8+1,6*2"3np</t>
  </si>
  <si>
    <t>30,7*1,05 'Přepočtené koeficientem množství</t>
  </si>
  <si>
    <t>144</t>
  </si>
  <si>
    <t>61144404</t>
  </si>
  <si>
    <t>parapet plastový vnitřní - komůrkový 40 x 2 x 100 cm</t>
  </si>
  <si>
    <t>-1485423166</t>
  </si>
  <si>
    <t>2,4*6+0,8+1,6+0,8"3np</t>
  </si>
  <si>
    <t>17,6*1,05 'Přepočtené koeficientem množství</t>
  </si>
  <si>
    <t>145</t>
  </si>
  <si>
    <t>61144405</t>
  </si>
  <si>
    <t>parapet plastový vnitřní - komůrkový 50 x 2 x 100 cm</t>
  </si>
  <si>
    <t>1480779146</t>
  </si>
  <si>
    <t>1,42+1,27"3np</t>
  </si>
  <si>
    <t>2,69*1,05 'Přepočtené koeficientem množství</t>
  </si>
  <si>
    <t>130</t>
  </si>
  <si>
    <t>61144406</t>
  </si>
  <si>
    <t>parapet plastový vnitřní - komůrkový 60 x 2 x 100 cm</t>
  </si>
  <si>
    <t>-870289156</t>
  </si>
  <si>
    <t>2,6*2+0,8"1np</t>
  </si>
  <si>
    <t>2,79*2"2np</t>
  </si>
  <si>
    <t>11,58*1,05 'Přepočtené koeficientem množství</t>
  </si>
  <si>
    <t>109</t>
  </si>
  <si>
    <t>61144019</t>
  </si>
  <si>
    <t>koncovka k parapetu plastovému vnitřnímu 1 pár</t>
  </si>
  <si>
    <t>sada</t>
  </si>
  <si>
    <t>1480495548</t>
  </si>
  <si>
    <t>94</t>
  </si>
  <si>
    <t>-1224725976</t>
  </si>
  <si>
    <t>90</t>
  </si>
  <si>
    <t>998766203</t>
  </si>
  <si>
    <t>Přesun hmot pro konstrukce truhlářské stanovený procentní sazbou (%) z ceny vodorovná dopravní vzdálenost do 50 m v objektech výšky přes 12 do 24 m</t>
  </si>
  <si>
    <t>155234565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</si>
  <si>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</si>
  <si>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</si>
  <si>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</si>
  <si>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576</t>
  </si>
  <si>
    <t>767161117</t>
  </si>
  <si>
    <t>Montáž zábradlí rovného z trubek nebo tenkostěnných profilů do zdiva, hmotnosti 1 m zábradlí přes 30 do 45 kg</t>
  </si>
  <si>
    <t>2089729215</t>
  </si>
  <si>
    <t xml:space="preserve">Poznámka k souboru cen: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</si>
  <si>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19,5"ZV/01</t>
  </si>
  <si>
    <t>2,25"ZV/02</t>
  </si>
  <si>
    <t>5,16"ZV/03</t>
  </si>
  <si>
    <t>1,2"ZV/07</t>
  </si>
  <si>
    <t>584</t>
  </si>
  <si>
    <t>767165114</t>
  </si>
  <si>
    <t>Montáž zábradlí rovného madel z trubek nebo tenkostěnných profilů svařováním</t>
  </si>
  <si>
    <t>-1917984367</t>
  </si>
  <si>
    <t>13,6*3"ZV/01</t>
  </si>
  <si>
    <t>577</t>
  </si>
  <si>
    <t>14011026</t>
  </si>
  <si>
    <t>trubka ocelová bezešvá hladká jakost 11 353 51x3,2mm</t>
  </si>
  <si>
    <t>44665473</t>
  </si>
  <si>
    <t>33,1*3"ZV/01</t>
  </si>
  <si>
    <t>107,91*1,05 'Přepočtené koeficientem množství</t>
  </si>
  <si>
    <t>578</t>
  </si>
  <si>
    <t>14550248</t>
  </si>
  <si>
    <t>profil ocelový čtvercový svařovaný 50x50x4mm</t>
  </si>
  <si>
    <t>-278072016</t>
  </si>
  <si>
    <t>(0,9*13+19,5*2)*5,6/1000"ZV/01</t>
  </si>
  <si>
    <t>(2,25*2+1,2*3)*5,6/1000"ZV/02</t>
  </si>
  <si>
    <t>(2*(2*2,5+3*1))*5,6/1000"ZV/03</t>
  </si>
  <si>
    <t>3,3*5,6/1000"ZV/07</t>
  </si>
  <si>
    <t>0,437*1,05 'Přepočtené koeficientem množství</t>
  </si>
  <si>
    <t>597</t>
  </si>
  <si>
    <t>14550228</t>
  </si>
  <si>
    <t>profil ocelový čtvercový svařovaný 30x30x3mm</t>
  </si>
  <si>
    <t>1926298366</t>
  </si>
  <si>
    <t>(0,265*8*3+0,065*13*3)*2,4/1000"ZV/01</t>
  </si>
  <si>
    <t>(0,065*3)*2,4/1000"ZV/02</t>
  </si>
  <si>
    <t>(0,065*6)*2,4/1000"ZV/03</t>
  </si>
  <si>
    <t>(0,065*2)*2,4/1000"ZV/07</t>
  </si>
  <si>
    <t>579</t>
  </si>
  <si>
    <t>13010014</t>
  </si>
  <si>
    <t>tyč ocelová kruhová jakost 11 375 D 16mm</t>
  </si>
  <si>
    <t>878106429</t>
  </si>
  <si>
    <t>0,75*182*1,72/1000"ZV/01</t>
  </si>
  <si>
    <t>0,87*16*1,72/1000"ZV/02</t>
  </si>
  <si>
    <t>0,87*36*1,72/1000"ZV/03</t>
  </si>
  <si>
    <t>0,6*5*1,72/1000"ZV/07</t>
  </si>
  <si>
    <t>0,318*1,05 'Přepočtené koeficientem množství</t>
  </si>
  <si>
    <t>580</t>
  </si>
  <si>
    <t>13611218</t>
  </si>
  <si>
    <t>plech ocelový hladký jakost S 235 JR tl 5mm tabule</t>
  </si>
  <si>
    <t>377895123</t>
  </si>
  <si>
    <t>0,01*0,005*37*7860/1000"ZV/01</t>
  </si>
  <si>
    <t>0,01*0,005*3*7860/1000"ZV/02</t>
  </si>
  <si>
    <t>0,01*0,005*6*7860/1000"ZV/03</t>
  </si>
  <si>
    <t>0,01*0,005*2*7860/1000"ZV/07</t>
  </si>
  <si>
    <t>0,019*1,05 'Přepočtené koeficientem množství</t>
  </si>
  <si>
    <t>587</t>
  </si>
  <si>
    <t>R058</t>
  </si>
  <si>
    <t>Řetěz A8 polodlouhý s karabinkou pro odepnutí, D+M</t>
  </si>
  <si>
    <t>-1596513232</t>
  </si>
  <si>
    <t>Poznámka k položce:
ZV/05</t>
  </si>
  <si>
    <t>47</t>
  </si>
  <si>
    <t>767161813</t>
  </si>
  <si>
    <t>Demontáž zábradlí rovného nerozebíratelný spoj hmotnosti 1 m zábradlí do 20 kg</t>
  </si>
  <si>
    <t>1109903635</t>
  </si>
  <si>
    <t>5,75*2+8,6+2,4*2</t>
  </si>
  <si>
    <t>74</t>
  </si>
  <si>
    <t>767161850</t>
  </si>
  <si>
    <t>Demontáž zábradlí madel rovných</t>
  </si>
  <si>
    <t>-546071449</t>
  </si>
  <si>
    <t>52</t>
  </si>
  <si>
    <t>767161851</t>
  </si>
  <si>
    <t>Demontáž zábradlí madel schodišťových</t>
  </si>
  <si>
    <t>-427366171</t>
  </si>
  <si>
    <t>50</t>
  </si>
  <si>
    <t>767661811</t>
  </si>
  <si>
    <t>Demontáž mříží pevných nebo otevíravých</t>
  </si>
  <si>
    <t>1797113867</t>
  </si>
  <si>
    <t>1,1*1,1"1np</t>
  </si>
  <si>
    <t>1,99*2,1"2np</t>
  </si>
  <si>
    <t>102</t>
  </si>
  <si>
    <t>767996801</t>
  </si>
  <si>
    <t>Demontáž ostatních zámečnických konstrukcí o hmotnosti jednotlivých dílů rozebráním do 50 kg</t>
  </si>
  <si>
    <t>2095161159</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</si>
  <si>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</si>
  <si>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Poznámka k položce:
pultové vazníky budou opět použity</t>
  </si>
  <si>
    <t>(2,195+1,1+1,9+1,07+0,55)*5,45*6"pultové vazníky-budou znovu použity</t>
  </si>
  <si>
    <t>5,6*4*5,45"podélné ztužení pultových vazníků</t>
  </si>
  <si>
    <t>100</t>
  </si>
  <si>
    <t>767996702</t>
  </si>
  <si>
    <t>Demontáž ostatních zámečnických konstrukcí o hmotnosti jednotlivých dílů řezáním přes 50 do 100 kg</t>
  </si>
  <si>
    <t>-1745335521</t>
  </si>
  <si>
    <t>80"přístřešek na kola</t>
  </si>
  <si>
    <t>767812853</t>
  </si>
  <si>
    <t>Demontáž markýz fasádních, šířky přes 2 000 do 5 000 mm</t>
  </si>
  <si>
    <t>377688452</t>
  </si>
  <si>
    <t>86</t>
  </si>
  <si>
    <t>767812613</t>
  </si>
  <si>
    <t>Montáž markýz fasádních, šířky přes 3 500 do 5 000 mm</t>
  </si>
  <si>
    <t>-2000971011</t>
  </si>
  <si>
    <t xml:space="preserve">Poznámka k souboru cen:
1. Ceny souboru cen 767 81-2 . jsou určeny k montáži markýz s ručním pohonem na jakoukoliv konstrukci. </t>
  </si>
  <si>
    <t>Poznámka k položce:
Stávající markýza bude repasována</t>
  </si>
  <si>
    <t>81</t>
  </si>
  <si>
    <t>767996701</t>
  </si>
  <si>
    <t>Demontáž ostatních zámečnických konstrukcí o hmotnosti jednotlivých dílů řezáním do 50 kg</t>
  </si>
  <si>
    <t>1961235352</t>
  </si>
  <si>
    <t>Poznámka k položce:
2 fasádní držáky vlajky</t>
  </si>
  <si>
    <t>2*2</t>
  </si>
  <si>
    <t>410</t>
  </si>
  <si>
    <t>767995113</t>
  </si>
  <si>
    <t>Montáž ostatních atypických zámečnických konstrukcí hmotnosti přes 10 do 20 kg</t>
  </si>
  <si>
    <t>252692250</t>
  </si>
  <si>
    <t xml:space="preserve">Poznámka k souboru cen:
1. Určení cen se řídí hmotností jednotlivě montovaného dílu konstrukce. </t>
  </si>
  <si>
    <t>(4,7*2+1,2*2+0,8*18+0,7*9)*4,25"nosná kce opláštění vzt</t>
  </si>
  <si>
    <t>411</t>
  </si>
  <si>
    <t>14550246</t>
  </si>
  <si>
    <t>profil ocelový čtvercový svařovaný 50x50x3mm</t>
  </si>
  <si>
    <t>-769934828</t>
  </si>
  <si>
    <t>(4,7*2+1,2*2+0,8*18+0,7*9)*4,25/1000"nosná kce opláštění vzt</t>
  </si>
  <si>
    <t>0,138*1,02 'Přepočtené koeficientem množství</t>
  </si>
  <si>
    <t>83</t>
  </si>
  <si>
    <t>767995111</t>
  </si>
  <si>
    <t>Montáž ostatních atypických zámečnických konstrukcí hmotnosti do 5 kg</t>
  </si>
  <si>
    <t>385440575</t>
  </si>
  <si>
    <t>0,1*0,1*0,005*7800*14"patní plech nosné kce opláštění vzt potrubí</t>
  </si>
  <si>
    <t>409</t>
  </si>
  <si>
    <t>1211546617</t>
  </si>
  <si>
    <t>0,1*0,1*0,005*7,800*14"patní plech nosné kce opláštění vzt potrubí</t>
  </si>
  <si>
    <t>84</t>
  </si>
  <si>
    <t>Držák vlajky fasádní jednoramenný</t>
  </si>
  <si>
    <t>-63477507</t>
  </si>
  <si>
    <t>Poznámka k položce:
Nerezový, se základnou 15x10 cm a třemi otvory na navrtání do fasád. Pro žerdě do dl 2,0 m.</t>
  </si>
  <si>
    <t>82</t>
  </si>
  <si>
    <t>767881132</t>
  </si>
  <si>
    <t>Montáž záchytného systému proti pádu sloupků samostatných nebo v systému s poddajným kotvícím vedením na šikmé střechy (přes 15 °) se střešní krytinou drážkovanou</t>
  </si>
  <si>
    <t>1507359361</t>
  </si>
  <si>
    <t xml:space="preserve">Poznámka k souboru cen:
1. V ceně -1112 jsou započteny i náklady na chemickou kotvu. 2. V ceně -1135 jsou započteny i náklady na montáž zátěžových dlaždic. Jejich dodávka je součástí dodávky sloupku a oceňuje se ve specifikaci. 3. V cenách nejsou započteny náklady na: a) dodávku prvků potřebných k uchycení sloupků a bodů (vyjma kotev chemických); tyto jsou součástí dodávky sloupků a bodů a oceňují se ve specifikaci, b) nutné zapravení povrchu střechy podle druhu (měkčené PVC, bitumen, ...) po montáži sloupků a bodů, tyto se oceňují cenami 711 74-7067 katalogu 800-711 Izolace proti vodě nebo 713 36-3115 katalogu 800-712 Povlakové krytiny nebo individuálně. 4. Množství měrných jednotek nástavců určených k upevnění na sloupky nebo body v systému poddajného kotvícího vedení se určuje v souborech podle výsledné délky vedení zajišťovaného úseku. 5. Montáž záchytného systému pro šikmé střechy skládané se oceňují cenami 765 11-5421, 765 12-5421, 765 13-5043 a 765 15-5022 části A02 katalogu 765 Konstrukce pokrývačské. </t>
  </si>
  <si>
    <t>71</t>
  </si>
  <si>
    <t>R010</t>
  </si>
  <si>
    <t>Kotevní bod záchytného systému dl. 600 mm</t>
  </si>
  <si>
    <t>1476367072</t>
  </si>
  <si>
    <t>72</t>
  </si>
  <si>
    <t>R011</t>
  </si>
  <si>
    <t>Revize záchytného systému</t>
  </si>
  <si>
    <t>869342675</t>
  </si>
  <si>
    <t>166</t>
  </si>
  <si>
    <t>767392802</t>
  </si>
  <si>
    <t>Demontáž krytin střech z plechů šroubovaných</t>
  </si>
  <si>
    <t>-864064563</t>
  </si>
  <si>
    <t>336</t>
  </si>
  <si>
    <t>767995114</t>
  </si>
  <si>
    <t>Montáž ostatních atypických zámečnických konstrukcí hmotnosti přes 20 do 50 kg</t>
  </si>
  <si>
    <t>644746488</t>
  </si>
  <si>
    <t>(2,195+1,1+1,9+1,07+0,55)*5,45*6"pultové vazníky</t>
  </si>
  <si>
    <t>339</t>
  </si>
  <si>
    <t>R011.1</t>
  </si>
  <si>
    <t>Pozinkování ocelových konstrukcí mimo spojovacího materiálu</t>
  </si>
  <si>
    <t>1866862235</t>
  </si>
  <si>
    <t>635,1"ZV/01</t>
  </si>
  <si>
    <t>60"ZV/02</t>
  </si>
  <si>
    <t>122,4"ZV/03</t>
  </si>
  <si>
    <t>(2,195+1,1+1,9+1,07+0,55)*5,45*6"ZV/04 pultové vazníky</t>
  </si>
  <si>
    <t>5,6*4*5,45"ZV/04 podélné ztužení pultových vazníků</t>
  </si>
  <si>
    <t>6"ZV/05</t>
  </si>
  <si>
    <t>23,8"ZV/07</t>
  </si>
  <si>
    <t>3,98"ZV/10</t>
  </si>
  <si>
    <t>522</t>
  </si>
  <si>
    <t>767531121</t>
  </si>
  <si>
    <t>Montáž vstupních čistících zón z rohoží osazení rámu mosazného nebo hliníkového zapuštěného z L profilů</t>
  </si>
  <si>
    <t>1696795614</t>
  </si>
  <si>
    <t xml:space="preserve">Poznámka k souboru cen:
1. Cena -1111 je určena pro všechny typy rohoží kromě textilních, tj. hliníkové nebo plastové v kombinaci s různými typy kartáčů, kovové - škrabáky, pryžové, z vláken z plastických hmot, apod. 2. Textilní rohože se oceňují souborem cen 776 57-3 Montáž textilních čistících zón katalogu 800-776 Podlahy povlakové. </t>
  </si>
  <si>
    <t>2*(1,2+1,8)+2*(1,65+1,05)+2*(0,9+0,6)</t>
  </si>
  <si>
    <t>523</t>
  </si>
  <si>
    <t>69752160</t>
  </si>
  <si>
    <t>rám pro zapuštění profil L-30/30 25/25 20/30 15/30-Al</t>
  </si>
  <si>
    <t>-1185741196</t>
  </si>
  <si>
    <t>14,4*1,05 'Přepočtené koeficientem množství</t>
  </si>
  <si>
    <t>520</t>
  </si>
  <si>
    <t>767531111</t>
  </si>
  <si>
    <t>Montáž vstupních čistících zón z rohoží kovových nebo plastových</t>
  </si>
  <si>
    <t>-1554200920</t>
  </si>
  <si>
    <t>1,2*1,8+1,65*1,05+0,9*0,6</t>
  </si>
  <si>
    <t>521</t>
  </si>
  <si>
    <t>69752030</t>
  </si>
  <si>
    <t>rohož vstupní provedení hliník nebo mosaz/gumové vlnovky/</t>
  </si>
  <si>
    <t>-525540836</t>
  </si>
  <si>
    <t>4,433*1,05 'Přepočtené koeficientem množství</t>
  </si>
  <si>
    <t>588</t>
  </si>
  <si>
    <t>R059</t>
  </si>
  <si>
    <t>Stříška 1,4x3,21 m, D+M</t>
  </si>
  <si>
    <t>1979558420</t>
  </si>
  <si>
    <t>Poznámka k položce:
ZV/06</t>
  </si>
  <si>
    <t>589</t>
  </si>
  <si>
    <t>R060</t>
  </si>
  <si>
    <t>Anglický dvorek plastový 1250 x 1000 x 600 mm, D+M</t>
  </si>
  <si>
    <t>-11689545</t>
  </si>
  <si>
    <t>Poznámka k položce:
ZV/08</t>
  </si>
  <si>
    <t>590</t>
  </si>
  <si>
    <t>R060a</t>
  </si>
  <si>
    <t>Příslušenství AD-pochozí ocelový pozinkovaný rošt tahokov, D+M</t>
  </si>
  <si>
    <t>-1504535272</t>
  </si>
  <si>
    <t>591</t>
  </si>
  <si>
    <t>R060b</t>
  </si>
  <si>
    <t>Příslušenství AD-zesilovací rám ocelový pozinkovaný, D+M</t>
  </si>
  <si>
    <t>1691920141</t>
  </si>
  <si>
    <t>592</t>
  </si>
  <si>
    <t>R060c</t>
  </si>
  <si>
    <t>Příslušenství AD-kotvící sada, D+M</t>
  </si>
  <si>
    <t>-535002737</t>
  </si>
  <si>
    <t>593</t>
  </si>
  <si>
    <t>R060d</t>
  </si>
  <si>
    <t>Příslušenství AD-Odvodnění...odvodňovací přípojka DN70, D+M</t>
  </si>
  <si>
    <t>1210321359</t>
  </si>
  <si>
    <t>594</t>
  </si>
  <si>
    <t>R060e</t>
  </si>
  <si>
    <t>Příslušenství AD-Odvodnění...protizápachový uzávěr, D+M</t>
  </si>
  <si>
    <t>-644142144</t>
  </si>
  <si>
    <t>595</t>
  </si>
  <si>
    <t>R060f</t>
  </si>
  <si>
    <t>Příslušenství AD-Odvodnění...přechodový kus DN100/70, D+M</t>
  </si>
  <si>
    <t>279188903</t>
  </si>
  <si>
    <t>140</t>
  </si>
  <si>
    <t>1895516659</t>
  </si>
  <si>
    <t>49</t>
  </si>
  <si>
    <t>998767203</t>
  </si>
  <si>
    <t>Přesun hmot pro zámečnické konstrukce stanovený procentní sazbou (%) z ceny vodorovná dopravní vzdálenost do 50 m v objektech výšky přes 12 do 24 m</t>
  </si>
  <si>
    <t>-861116589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</si>
  <si>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</si>
  <si>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</si>
  <si>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</si>
  <si>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771474113</t>
  </si>
  <si>
    <t>Montáž soklíků z dlaždic keramických lepených flexibilním lepidlem rovných výšky přes 90 do 120 mm</t>
  </si>
  <si>
    <t>1507936280</t>
  </si>
  <si>
    <t>2+2,25*2"schodiště u zadního vstupu a rampy</t>
  </si>
  <si>
    <t>771573810</t>
  </si>
  <si>
    <t>Demontáž podlah z dlaždic keramických lepených</t>
  </si>
  <si>
    <t>807761182</t>
  </si>
  <si>
    <t>719</t>
  </si>
  <si>
    <t>771273812</t>
  </si>
  <si>
    <t>Demontáž obkladů schodišť z dlaždic keramických lepených stupnic přes 250 do 350 mm</t>
  </si>
  <si>
    <t>-1603707972</t>
  </si>
  <si>
    <t>1,8*4+1,8*4"schodiště u zadního vstupu a rampy</t>
  </si>
  <si>
    <t>720</t>
  </si>
  <si>
    <t>771273832</t>
  </si>
  <si>
    <t>Demontáž obkladů schodišť z dlaždic keramických lepených podstupnic do 250 mm</t>
  </si>
  <si>
    <t>1428850680</t>
  </si>
  <si>
    <t>328</t>
  </si>
  <si>
    <t>771473113</t>
  </si>
  <si>
    <t>Montáž soklíků z dlaždic keramických lepených standardním lepidlem rovných výšky přes 90 do 120 mm</t>
  </si>
  <si>
    <t>-108175294</t>
  </si>
  <si>
    <t>17"technická místnost</t>
  </si>
  <si>
    <t>0,5+0,5"Schodiště u hlavního vstupu</t>
  </si>
  <si>
    <t>9,3+8,1+0,6"Rampa u vedlejšího vstupu</t>
  </si>
  <si>
    <t>0,5"místnost 0.01</t>
  </si>
  <si>
    <t>7,1+1"místnost 0.02 - u výtahu</t>
  </si>
  <si>
    <t>8,4"místnost 1.03</t>
  </si>
  <si>
    <t>1,35"místnost 1.21</t>
  </si>
  <si>
    <t>8"místnost 2.02</t>
  </si>
  <si>
    <t>267</t>
  </si>
  <si>
    <t>771573131</t>
  </si>
  <si>
    <t>Montáž podlah z dlaždic keramických lepených standardním lepidlem režných nebo glazovaných protiskluzných nebo reliefovaných do 50 ks/ m2</t>
  </si>
  <si>
    <t>-489338057</t>
  </si>
  <si>
    <t>16+1,395"technická místnost 1np</t>
  </si>
  <si>
    <t>3,1*2,77"schodiště u hl. vstupu</t>
  </si>
  <si>
    <t>9,3*1,94+8,1*1,85"rampa u vedl. vstupu</t>
  </si>
  <si>
    <t>4,13"místnost 0.02 - u výtahu</t>
  </si>
  <si>
    <t>4,85"místnost 1.03</t>
  </si>
  <si>
    <t>0,5"místnost 1.21</t>
  </si>
  <si>
    <t>723</t>
  </si>
  <si>
    <t>771574131</t>
  </si>
  <si>
    <t>Montáž podlah z dlaždic keramických lepených flexibilním lepidlem režných nebo glazovaných protiskluzných nebo reliefovaných do 50 ks/ m2</t>
  </si>
  <si>
    <t>-484762305</t>
  </si>
  <si>
    <t>(6,7+3)+1,2*0,175*8"schodiště u zadního vstupu a rampy</t>
  </si>
  <si>
    <t>268</t>
  </si>
  <si>
    <t>59761433</t>
  </si>
  <si>
    <t>dlaždice keramické slinuté neglazované mrazuvzdorné pro extrémní mechanické namáhání světlé přes 9 do 12 ks/m2</t>
  </si>
  <si>
    <t>-428504058</t>
  </si>
  <si>
    <t>17,395+17*0,1</t>
  </si>
  <si>
    <t>(0,5+0,5)*0,1"Schodiště u hlavního vstupu</t>
  </si>
  <si>
    <t>(9,3+8,1+0,6)*0,1"Rampa u vedlejšího vstupu</t>
  </si>
  <si>
    <t>0,5*0,1"místnost 0.01</t>
  </si>
  <si>
    <t>(7,1+1)*0,1"místnost 0.02 - u výtahu</t>
  </si>
  <si>
    <t>8,4*0,1"místnost 1.03</t>
  </si>
  <si>
    <t>1,35*0,1"místnost 1.21</t>
  </si>
  <si>
    <t>8*0,1"místnost 2.02</t>
  </si>
  <si>
    <t>6,5*0,1"schodiště u zadního vstupu a rampy</t>
  </si>
  <si>
    <t>92,694*1,1 'Přepočtené koeficientem množství</t>
  </si>
  <si>
    <t>270</t>
  </si>
  <si>
    <t>771591111</t>
  </si>
  <si>
    <t>Podlahy - ostatní práce penetrace podkladu</t>
  </si>
  <si>
    <t>-968742481</t>
  </si>
  <si>
    <t xml:space="preserve">Poznámka k souboru cen:
1. Množství měrných jednotek u ceny -1185 se stanoví podle počtu řezaných dlaždic, nezávisle na jejich velikosti. 2. Položkou -1185 lze ocenit provádění více řezů na jednom kusu dlažby. </t>
  </si>
  <si>
    <t>17,395</t>
  </si>
  <si>
    <t>568</t>
  </si>
  <si>
    <t>771591217</t>
  </si>
  <si>
    <t>Izolace, separace, odvodnění ve spojení s dlažbou rohož lepená montáž</t>
  </si>
  <si>
    <t>-1452096410</t>
  </si>
  <si>
    <t xml:space="preserve">Poznámka k souboru cen:
1. V cenách 77159-1217, 77159-1227, 77159-1237, 77159-1247, 77159-1257 nejsou započteny náklady na materiál, tyto se oceňují ve specifikaci. </t>
  </si>
  <si>
    <t>569</t>
  </si>
  <si>
    <t>63127001</t>
  </si>
  <si>
    <t>tkanina sklovláknitá perlinková s protialkalickou úpravou pro ETICS 162g/m2 velikost ok 3,5x3,5mm</t>
  </si>
  <si>
    <t>-2044075550</t>
  </si>
  <si>
    <t>5,94*1,05 'Přepočtené koeficientem množství</t>
  </si>
  <si>
    <t>570</t>
  </si>
  <si>
    <t>-1216849861</t>
  </si>
  <si>
    <t>269</t>
  </si>
  <si>
    <t>771990112</t>
  </si>
  <si>
    <t>Vyrovnání podkladní vrstvy samonivelační stěrkou tl. 4 mm, min. pevnosti 30 MPa</t>
  </si>
  <si>
    <t>140417986</t>
  </si>
  <si>
    <t xml:space="preserve">Poznámka k souboru cen:
1. V cenách souboru cen 771 99-01 jsou započteny i náklady na dodání samonivelační stěrky. </t>
  </si>
  <si>
    <t>429</t>
  </si>
  <si>
    <t>771591171</t>
  </si>
  <si>
    <t>Podlahy - ostatní práce montáž ukončujícího profilu pro plynulý přechod (dlažba-koberec apod.)</t>
  </si>
  <si>
    <t>425018977</t>
  </si>
  <si>
    <t>1,2"místnost 0.02 u výtahu</t>
  </si>
  <si>
    <t>1,2"místnost 1.03</t>
  </si>
  <si>
    <t>430</t>
  </si>
  <si>
    <t>59054103</t>
  </si>
  <si>
    <t>profil přechodový Al s pohyblivým ramenem 15 x 30mm</t>
  </si>
  <si>
    <t>-1644350573</t>
  </si>
  <si>
    <t>2,4*1,1 'Přepočtené koeficientem množství</t>
  </si>
  <si>
    <t>518</t>
  </si>
  <si>
    <t>771591172</t>
  </si>
  <si>
    <t>Podlahy - ostatní práce montáž ukončujícího profilu pro schodové hrany</t>
  </si>
  <si>
    <t>155578826</t>
  </si>
  <si>
    <t>3*2,8"schodiště u hl. vstupu</t>
  </si>
  <si>
    <t>1,2*8"schodiště u zadního vstupu a rampy</t>
  </si>
  <si>
    <t>519</t>
  </si>
  <si>
    <t>59054140</t>
  </si>
  <si>
    <t>profil schodový protiskluzový ušlechtilá ocel V2A, R 10 V 6 (2 x 1000 mm)</t>
  </si>
  <si>
    <t>-1636104138</t>
  </si>
  <si>
    <t>18*1,1 'Přepočtené koeficientem množství</t>
  </si>
  <si>
    <t>524</t>
  </si>
  <si>
    <t>771990111</t>
  </si>
  <si>
    <t>Vyrovnání podkladní vrstvy samonivelační stěrkou tl. 4 mm, min. pevnosti 15 MPa</t>
  </si>
  <si>
    <t>803626371</t>
  </si>
  <si>
    <t>525</t>
  </si>
  <si>
    <t>771990191</t>
  </si>
  <si>
    <t>Vyrovnání podkladní vrstvy samonivelační stěrkou tl. 4 mm, min. pevnosti Příplatek k cenám za každý další 1 mm tloušťky, min. pevnosti 15 MPa</t>
  </si>
  <si>
    <t>1441566511</t>
  </si>
  <si>
    <t>571</t>
  </si>
  <si>
    <t>771990113</t>
  </si>
  <si>
    <t>Vyrovnání podkladní vrstvy samonivelační stěrkou tl. 4 mm, min. pevnosti 40 MPa</t>
  </si>
  <si>
    <t>-1229847655</t>
  </si>
  <si>
    <t>266</t>
  </si>
  <si>
    <t>-715675279</t>
  </si>
  <si>
    <t>265</t>
  </si>
  <si>
    <t>998771203</t>
  </si>
  <si>
    <t>Přesun hmot pro podlahy z dlaždic stanovený procentní sazbou (%) z ceny vodorovná dopravní vzdálenost do 50 m v objektech výšky přes 12 do 24 m</t>
  </si>
  <si>
    <t>1995588521</t>
  </si>
  <si>
    <t>781</t>
  </si>
  <si>
    <t>Dokončovací práce - obklady</t>
  </si>
  <si>
    <t>422</t>
  </si>
  <si>
    <t>781473113</t>
  </si>
  <si>
    <t>Montáž obkladů vnitřních stěn z dlaždic keramických lepených standardním lepidlem režných nebo glazovaných hladkých přes 12 do 19 ks/m2</t>
  </si>
  <si>
    <t>1019511112</t>
  </si>
  <si>
    <t>0,17*2,5+0,35*1,6" místnost 0.23</t>
  </si>
  <si>
    <t>194</t>
  </si>
  <si>
    <t>781483810</t>
  </si>
  <si>
    <t>Demontáž obkladů z mozaikových lepenců keramických nebo skleněných lepených</t>
  </si>
  <si>
    <t>-1951670355</t>
  </si>
  <si>
    <t>(5,3+6,7+18+1,1+1,9+16,9+9,8+49,3)*0,2"obklad soklu fasády</t>
  </si>
  <si>
    <t>125</t>
  </si>
  <si>
    <t>781544230</t>
  </si>
  <si>
    <t>Montáž obkladů ostění z obkladaček hutných nebo polohutných lepených flexibilním lepidlem rámovkami, vel. 200 x 200 mm</t>
  </si>
  <si>
    <t>-735905901</t>
  </si>
  <si>
    <t>1,2*3*2+0,5*2+1,2*2+1,2*2"1np</t>
  </si>
  <si>
    <t>1,2*2*3+1,2*2+0,8*2"2np</t>
  </si>
  <si>
    <t>0,8*2"3np</t>
  </si>
  <si>
    <t>123</t>
  </si>
  <si>
    <t>781644250</t>
  </si>
  <si>
    <t>Montáž obkladů parapetů z obkladaček hutných nebo polohutných lepených flexibilním lepidlem okapnice 300 x 200 mm</t>
  </si>
  <si>
    <t>1015836279</t>
  </si>
  <si>
    <t>4,3+2,4*3+1,64*2+0,63+1,7+1,25+0,8"1np</t>
  </si>
  <si>
    <t>2,2+0,7+2,6*3+3+2+1,3+3,4+0,8+0,8+3,54+1,03*2+4,1+3,5"2np</t>
  </si>
  <si>
    <t>3,9+1,5"3np</t>
  </si>
  <si>
    <t>124</t>
  </si>
  <si>
    <t>59761071</t>
  </si>
  <si>
    <t>obkládačky keramické koupelnové (barevné) přes 12 do 16 ks/m2</t>
  </si>
  <si>
    <t>-1107042318</t>
  </si>
  <si>
    <t>4,3*0,39+2,4*0,61*3+1,64*0,31*2+0,63*0,34+1,7*0,6+1,25*0,44+0,34*0,8"1np parapety</t>
  </si>
  <si>
    <t>1,2*0,7*3*2+0,34*0,5*2+0,44*1,2*2+0,34*1,2*2"1np ostění</t>
  </si>
  <si>
    <t>(2,2+0,7)*0,32+2,6*0,61*3+3*0,59+2*0,45+1,3*0,51+3,4*0,39+0,8*0,41*2+1,21+(4,1+3,5)*0,34"2np parapety</t>
  </si>
  <si>
    <t>1,2*0,61*2*3+0,45*1,2*2+0,8*0,51*2"2np ostění</t>
  </si>
  <si>
    <t>0,5*0,8*2"3np ostění</t>
  </si>
  <si>
    <t>3,9*0,32+0,5*1,5"3np parapety</t>
  </si>
  <si>
    <t>41,26*1,1 'Přepočtené koeficientem množství</t>
  </si>
  <si>
    <t>122</t>
  </si>
  <si>
    <t>781495186</t>
  </si>
  <si>
    <t>Ostatní prvky řezání obkladaček oblouku</t>
  </si>
  <si>
    <t>-727146392</t>
  </si>
  <si>
    <t xml:space="preserve">Poznámka k souboru cen:
1. Množství měrných jednotek u ceny -5185 se stanoví podle počtu řezaných obkladaček, nezávisle na jejich velikosti. 2. Položkou -5185 lze ocenit provádění více řezů na jednom kusu obkladu. </t>
  </si>
  <si>
    <t>4,3+1,64*2+1,7"1np</t>
  </si>
  <si>
    <t>2,2+0,7+0,9*2+0,95+0,9*2"2np</t>
  </si>
  <si>
    <t>3,9"3np</t>
  </si>
  <si>
    <t>117</t>
  </si>
  <si>
    <t>781493111</t>
  </si>
  <si>
    <t>Ostatní prvky plastové profily ukončovací a dilatační lepené standardním lepidlem rohové</t>
  </si>
  <si>
    <t>1091735153</t>
  </si>
  <si>
    <t>7,2*2+1,7*2"1np, dvojité zalomení ostění</t>
  </si>
  <si>
    <t>0,5*2+0,63+1,2*2+1,25+1,2*2+0,8"1np</t>
  </si>
  <si>
    <t>(2,61+1,2*2)*3+2+1,2*2+0,8*2+1,3"2np</t>
  </si>
  <si>
    <t>1,2*2"2np dvojité zalomení ostění</t>
  </si>
  <si>
    <t>0,8*2+1,5"3np</t>
  </si>
  <si>
    <t>118</t>
  </si>
  <si>
    <t>781493511</t>
  </si>
  <si>
    <t>Ostatní prvky plastové profily ukončovací a dilatační lepené standardním lepidlem ukončovací</t>
  </si>
  <si>
    <t>539495442</t>
  </si>
  <si>
    <t>4,3+2,4*3+1,64*2"1np parapety</t>
  </si>
  <si>
    <t>0,7*2*3+0,34*2+0,44*2+0,34*2"1np ostění</t>
  </si>
  <si>
    <t>2,2+0,7+3+3,4+0,8*2+5+4,1+3,5"2np parapety</t>
  </si>
  <si>
    <t>0,61*2*3+0,45*2+0,51*2"2np ostění</t>
  </si>
  <si>
    <t>3,9"3np parapety</t>
  </si>
  <si>
    <t>0,5*2"3np ostění</t>
  </si>
  <si>
    <t>0,9"místnost 0.23</t>
  </si>
  <si>
    <t>119</t>
  </si>
  <si>
    <t>781495111</t>
  </si>
  <si>
    <t>Ostatní prvky ostatní práce penetrace podkladu</t>
  </si>
  <si>
    <t>187693612</t>
  </si>
  <si>
    <t>40,275"pro obklady parapetů a ostění</t>
  </si>
  <si>
    <t>141</t>
  </si>
  <si>
    <t>1317056466</t>
  </si>
  <si>
    <t>121</t>
  </si>
  <si>
    <t>998781203</t>
  </si>
  <si>
    <t>Přesun hmot pro obklady keramické stanovený procentní sazbou (%) z ceny vodorovná dopravní vzdálenost do 50 m v objektech výšky přes 12 do 24 m</t>
  </si>
  <si>
    <t>-1397888708</t>
  </si>
  <si>
    <t>783</t>
  </si>
  <si>
    <t>Dokončovací práce - nátěry</t>
  </si>
  <si>
    <t>405</t>
  </si>
  <si>
    <t>783201403</t>
  </si>
  <si>
    <t>Příprava podkladu tesařských konstrukcí před provedením nátěru oprášení</t>
  </si>
  <si>
    <t>-771392218</t>
  </si>
  <si>
    <t>(4,45*8+3,75*2+2,75*2+1,75*2)*1,065*2*(0,16+0,22)"krokve pultové střechy</t>
  </si>
  <si>
    <t>(6,5+0,6+0,8)*2*(0,12+0,16)"vaznice dtto</t>
  </si>
  <si>
    <t>15*2*(0,16+0,14)"pozednice dtto</t>
  </si>
  <si>
    <t>(1,1*4+1*1+0,9*2+0,8*3)*2*(0,16+0,28)"sloupek dtto</t>
  </si>
  <si>
    <t>6,5*2*(0,16+0,22)"nárožní krokev dtto</t>
  </si>
  <si>
    <t>(4,4*20+4,1*2+1,5*6)*2*(0,06+0,16)"kleštiny pultové střechy</t>
  </si>
  <si>
    <t>1,3*14*2*(0,06+0,14)"vzpěra dtto</t>
  </si>
  <si>
    <t>26,2*2*(0,1+0,12)"střecha arkýře</t>
  </si>
  <si>
    <t>(26+7,5)*2*(0,04+0,16)"obvodová fošna pultové střechy a arkýře</t>
  </si>
  <si>
    <t>26,2*2*(0,06+0,04)"střecha arkýře</t>
  </si>
  <si>
    <t>(4,45*8+3,75*2+2,75*2+1,75*2)*1,065*2*(0,06+0,04)"krokve pultové střechy</t>
  </si>
  <si>
    <t>6,5*2*(0,06+0,04)"nárožní krokev dtto</t>
  </si>
  <si>
    <t>(55*1,065+6*1,32)*1/0,21*2*(0,06+0,04)"střecha pultová a arkýř</t>
  </si>
  <si>
    <t>2,2*6*2*(0,04+0,06)"kontr. ocel. pult. vazníku</t>
  </si>
  <si>
    <t>(2,2*5,2)*1/0,21*2*(0,06+0,04)"pultová střecha na ocel. vaznících</t>
  </si>
  <si>
    <t>(44+28+19+15)*0,12*0,16*1"přesahy krokví hlavní střechy</t>
  </si>
  <si>
    <t>406</t>
  </si>
  <si>
    <t>783213011</t>
  </si>
  <si>
    <t>Napouštěcí nátěr tesařských prvků proti dřevokazným houbám, hmyzu a plísním nezabudovaných do konstrukce jednonásobný syntetický</t>
  </si>
  <si>
    <t>-1280720663</t>
  </si>
  <si>
    <t xml:space="preserve">Poznámka k souboru cen:
1. Položky souboru cen jsou určeny pro preventivní nátěr tesařských prvků natíraných před zabudováním do konstrukce. 2. Položky jednonásobného nátěru jsou určeny pro ochranu dřeva pod lazurovací nebo krycí nátěry do interiéru. 3. Položky dvojnásobného nátěru jsou určeny pro ochranu dřeva jako samostatného impregnačního nátěru prvků do interéru nebo pro ochranu dřeva pod lazurovací nebo krycí nátěry v exteriéru. </t>
  </si>
  <si>
    <t>338</t>
  </si>
  <si>
    <t>783306805</t>
  </si>
  <si>
    <t>Odstranění nátěrů ze zámečnických konstrukcí opálením s obroušením</t>
  </si>
  <si>
    <t>62768654</t>
  </si>
  <si>
    <t>(2,195+1,1+1,9+1,07+0,55)*2*(0,06+0,04)*6"pultové vazníky</t>
  </si>
  <si>
    <t>5,6*4*2*(0,06+0,04)"podélné ztužení pultových vazníků</t>
  </si>
  <si>
    <t>1,2*0,8"dvířka elektroměrového pilíře</t>
  </si>
  <si>
    <t>(0,1*2)*3,4"hrana zadní rampy</t>
  </si>
  <si>
    <t>340</t>
  </si>
  <si>
    <t>783317105</t>
  </si>
  <si>
    <t>Krycí nátěr (email) zámečnických konstrukcí jednonásobný syntetický samozákladující</t>
  </si>
  <si>
    <t>-1619907426</t>
  </si>
  <si>
    <t>31,5"ZV/01</t>
  </si>
  <si>
    <t>2,4"ZV/02</t>
  </si>
  <si>
    <t>5,1"ZV/03</t>
  </si>
  <si>
    <t>(2,195+1,1+1,9+1,07+0,55)*2*(0,06+0,04)*6"ZV/04 pultové vazníky</t>
  </si>
  <si>
    <t>5,6*4*2*(0,06+0,04)"ZV/04 podélné ztužení pultových vazníků</t>
  </si>
  <si>
    <t>0,9"ZV/07</t>
  </si>
  <si>
    <t>0,04"ZV/10</t>
  </si>
  <si>
    <t>54,238*1,1 'Přepočtené koeficientem množství</t>
  </si>
  <si>
    <t>337</t>
  </si>
  <si>
    <t>20250225</t>
  </si>
  <si>
    <t>784</t>
  </si>
  <si>
    <t>Dokončovací práce - malby a tapety</t>
  </si>
  <si>
    <t>205</t>
  </si>
  <si>
    <t>784111001</t>
  </si>
  <si>
    <t>Oprášení (ometení) podkladu v místnostech výšky do 3,80 m</t>
  </si>
  <si>
    <t>-683267571</t>
  </si>
  <si>
    <t>7,6*0,35+6,06+10,45+20,34+15,24+11,62"1pp</t>
  </si>
  <si>
    <t>137,01*0,45+7*3,1+3,8*3,3+2,2*3,3+4,7*0,8+16,3*3+15,9"1np</t>
  </si>
  <si>
    <t>122,45*0,45+0,6*3,85+3*(1,2*3,85)+39,4+4,7"2np</t>
  </si>
  <si>
    <t>98,15*0,45+0,6*2,6+1,97*2,6+0,67*2,6+1*2,6+0,6*2,6+4,3*2,6"3np</t>
  </si>
  <si>
    <t>618</t>
  </si>
  <si>
    <t>784121001</t>
  </si>
  <si>
    <t>Oškrabání malby v místnostech výšky do 3,80 m</t>
  </si>
  <si>
    <t>945581612</t>
  </si>
  <si>
    <t xml:space="preserve">Poznámka k souboru cen:
1. Cenami souboru cen se oceňuje jakýkoli počet současně škrabaných vrstev barvy. </t>
  </si>
  <si>
    <t>206</t>
  </si>
  <si>
    <t>784181101</t>
  </si>
  <si>
    <t>Penetrace podkladu jednonásobná základní akrylátová v místnostech výšky do 3,80 m</t>
  </si>
  <si>
    <t>-884021782</t>
  </si>
  <si>
    <t>207</t>
  </si>
  <si>
    <t>784221101</t>
  </si>
  <si>
    <t>Malby z malířských směsí otěruvzdorných za sucha dvojnásobné, bílé za sucha otěruvzdorné dobře v místnostech výšky do 3,80 m</t>
  </si>
  <si>
    <t>-1277515866</t>
  </si>
  <si>
    <t>208</t>
  </si>
  <si>
    <t>522492759</t>
  </si>
  <si>
    <t>N00</t>
  </si>
  <si>
    <t>Nepojmenované práce</t>
  </si>
  <si>
    <t>003</t>
  </si>
  <si>
    <t>Lešení</t>
  </si>
  <si>
    <t>691</t>
  </si>
  <si>
    <t>949521112</t>
  </si>
  <si>
    <t>Montáž podchodu u dílcových lešení zřizovaného současně s lehkým nebo těžkým pracovním lešením, šířky do 2,0 m</t>
  </si>
  <si>
    <t>1322931880</t>
  </si>
  <si>
    <t xml:space="preserve">Poznámka k souboru cen:
1. Množství měrných jednotek se určuje v m délky podchodu. </t>
  </si>
  <si>
    <t>6*1,2</t>
  </si>
  <si>
    <t>692</t>
  </si>
  <si>
    <t>949521212</t>
  </si>
  <si>
    <t>Montáž podchodu u dílcových lešení Příplatek za první a každý další den použití podchodu k ceně -1112</t>
  </si>
  <si>
    <t>-1341933383</t>
  </si>
  <si>
    <t>7,2*150 'Přepočtené koeficientem množství</t>
  </si>
  <si>
    <t>693</t>
  </si>
  <si>
    <t>949521812</t>
  </si>
  <si>
    <t>Demontáž podchodu u dílcových lešení zřizovaného současně s lehkým nebo těžkým pracovním lešením, šířky do 2,0 m</t>
  </si>
  <si>
    <t>-1108082671</t>
  </si>
  <si>
    <t>685</t>
  </si>
  <si>
    <t>944511111</t>
  </si>
  <si>
    <t>Montáž ochranné sítě zavěšené na konstrukci lešení z textilie z umělých vláken</t>
  </si>
  <si>
    <t>1682844924</t>
  </si>
  <si>
    <t xml:space="preserve">Poznámka k souboru cen:
1. V cenách nejsou započteny náklady na lešení potřebné pro zavěšení sítí; toto lešení se oceňuje příslušnými cenami lešení. </t>
  </si>
  <si>
    <t>30*5,5+11*4</t>
  </si>
  <si>
    <t>95*11,5</t>
  </si>
  <si>
    <t>686</t>
  </si>
  <si>
    <t>944511211</t>
  </si>
  <si>
    <t>Montáž ochranné sítě Příplatek za první a každý další den použití sítě k ceně -1111</t>
  </si>
  <si>
    <t>1386279918</t>
  </si>
  <si>
    <t>1301,5*150 'Přepočtené koeficientem množství</t>
  </si>
  <si>
    <t>687</t>
  </si>
  <si>
    <t>944511811</t>
  </si>
  <si>
    <t>Demontáž ochranné sítě zavěšené na konstrukci lešení z textilie z umělých vláken</t>
  </si>
  <si>
    <t>1632018630</t>
  </si>
  <si>
    <t>668</t>
  </si>
  <si>
    <t>942311112</t>
  </si>
  <si>
    <t>Montáž konzol šířky od 0,3 do 0,5 m u dílcového pracovního lešení výšky přes 10 do 25 m</t>
  </si>
  <si>
    <t>254018346</t>
  </si>
  <si>
    <t xml:space="preserve">Poznámka k souboru cen:
1. Množství měrných jednotek se určuje v m2 pracovní podlahy konzol. </t>
  </si>
  <si>
    <t>103*0,5</t>
  </si>
  <si>
    <t>669</t>
  </si>
  <si>
    <t>942311211</t>
  </si>
  <si>
    <t>Montáž konzol šířky od 0,3 do 0,5 m Příplatek za první a každý další den použití lešení k ceně -1111 nebo -1112</t>
  </si>
  <si>
    <t>1468532550</t>
  </si>
  <si>
    <t>51,5*150 'Přepočtené koeficientem množství</t>
  </si>
  <si>
    <t>670</t>
  </si>
  <si>
    <t>942311812</t>
  </si>
  <si>
    <t>Demontáž konzol šířky od 0,3 do 0,5 m u dílcového pracovního lešení výšky přes 10 do 25 m</t>
  </si>
  <si>
    <t>1694362214</t>
  </si>
  <si>
    <t>672</t>
  </si>
  <si>
    <t>944121122</t>
  </si>
  <si>
    <t>Montáž ochranného zábradlí dílcového vnitřního na lešeňových konstrukcích dvoutyčového</t>
  </si>
  <si>
    <t>330534632</t>
  </si>
  <si>
    <t xml:space="preserve">Poznámka k souboru cen:
1. Cena -1111 je určena pro zábradlí na objektech jakékoliv výšky. 2. Ceny -1121 a -1122 jsou určeny pro lešeňové trubkové konstrukce do výšky 25 m. 3. Množství měrných jednotek se určuje: a) u ceny -1111 v m délky vnějšího obvodu objektu v úrovni ochranného zábradlí, b) u cen -1121 a -1122 v m délky ochranného zábradlí. </t>
  </si>
  <si>
    <t>30*2+95*5+11*2</t>
  </si>
  <si>
    <t>674</t>
  </si>
  <si>
    <t>944121222</t>
  </si>
  <si>
    <t>Montáž ochranného zábradlí dílcového Příplatek za první a každý další den použití zábradlí k ceně -1122</t>
  </si>
  <si>
    <t>1340889131</t>
  </si>
  <si>
    <t>557*150 'Přepočtené koeficientem množství</t>
  </si>
  <si>
    <t>671</t>
  </si>
  <si>
    <t>944121111</t>
  </si>
  <si>
    <t>Montáž ochranného zábradlí dílcového na vnějších volných stranách objektů odkloněného od svislice do 15°</t>
  </si>
  <si>
    <t>1324753141</t>
  </si>
  <si>
    <t>673</t>
  </si>
  <si>
    <t>944121211</t>
  </si>
  <si>
    <t>Montáž ochranného zábradlí dílcového Příplatek za první a každý další den použití zábradlí k ceně -1111</t>
  </si>
  <si>
    <t>673668042</t>
  </si>
  <si>
    <t>675</t>
  </si>
  <si>
    <t>944121811</t>
  </si>
  <si>
    <t>Demontáž ochranného zábradlí dílcového na vnějších volných stranách objektů odkloněného od svislice do 15°</t>
  </si>
  <si>
    <t>-589613237</t>
  </si>
  <si>
    <t xml:space="preserve">Poznámka k souboru cen:
1. Cena -1811 je určena pro zábradlí na objektech jakékoliv výšky. 2. Ceny -1821 a -1822 jsou určeny pro lešeňové trubkové konstrukce do výšky 25 m. </t>
  </si>
  <si>
    <t>676</t>
  </si>
  <si>
    <t>944121822</t>
  </si>
  <si>
    <t>Demontáž ochranného zábradlí dílcového vnitřního na lešeňových konstrukcích dvoutyčového</t>
  </si>
  <si>
    <t>-1594042549</t>
  </si>
  <si>
    <t>941221111</t>
  </si>
  <si>
    <t>Montáž lešení řadového rámového těžkého pracovního s podlahami s provozním zatížením tř. 4 do 300 kg/m2 šířky tř. SW09 přes 0,9 do 1,2 m, výšky do 10 m</t>
  </si>
  <si>
    <t>1492663282</t>
  </si>
  <si>
    <t xml:space="preserve">Poznámka k souboru cen:
1. V ceně jsou započteny i náklady na kotvení lešení. 2. Montáž lešení řadového rámového těžkého výšky přes 40 m se oceňuje individuálně. 3. Šířkou se rozumí půdorysná vzdálenost, měřená od vnitřního líce sloupků zábradlí k protilehlému volnému okraji podlahy nebo mezi vnitřními líci. </t>
  </si>
  <si>
    <t>663</t>
  </si>
  <si>
    <t>941221112</t>
  </si>
  <si>
    <t>Montáž lešení řadového rámového těžkého pracovního s podlahami s provozním zatížením tř. 4 do 300 kg/m2 šířky tř. SW09 přes 0,9 do 1,2 m, výšky přes 10 do 25 m</t>
  </si>
  <si>
    <t>1887632494</t>
  </si>
  <si>
    <t>941221211</t>
  </si>
  <si>
    <t>Montáž lešení řadového rámového těžkého pracovního s podlahami s provozním zatížením tř. 4 do 300 kg/m2 Příplatek za první a každý další den použití lešení k ceně -1111 nebo -1112</t>
  </si>
  <si>
    <t>-977124820</t>
  </si>
  <si>
    <t>941221811</t>
  </si>
  <si>
    <t>Demontáž lešení řadového rámového těžkého pracovního s provozním zatížením tř. 4 do 300 kg/m2 šířky tř. SW09 přes 0,9 do 1,2 m, výšky do 10 m</t>
  </si>
  <si>
    <t>-1540655480</t>
  </si>
  <si>
    <t xml:space="preserve">Poznámka k souboru cen:
1. Demontáž lešení řadového rámového těžkého výšky přes 40 m se oceňuje individuálně. </t>
  </si>
  <si>
    <t>664</t>
  </si>
  <si>
    <t>941221812</t>
  </si>
  <si>
    <t>Demontáž lešení řadového rámového těžkého pracovního s provozním zatížením tř. 4 do 300 kg/m2 šířky tř. SW09 přes 0,9 do 1,2 m, výšky přes 10 do 25 m</t>
  </si>
  <si>
    <t>-1226599279</t>
  </si>
  <si>
    <t>949121113</t>
  </si>
  <si>
    <t>Montáž lešení lehkého kozového dílcového o výšce lešeňové podlahy přes 1,9 do 2,5 m</t>
  </si>
  <si>
    <t>359462695</t>
  </si>
  <si>
    <t xml:space="preserve">Poznámka k souboru cen:
1. Množství měrných jednotek se určuje v počtu sad lešení (2 kozy a dřevěná podlaha). 2. V cenách nájmu jsou započteny i náklady na manipulaci s lešením. </t>
  </si>
  <si>
    <t>949121213</t>
  </si>
  <si>
    <t>Montáž lešení lehkého kozového dílcového Příplatek za první a každý další den použití lešení k ceně -1113</t>
  </si>
  <si>
    <t>1953902687</t>
  </si>
  <si>
    <t>15*45 'Přepočtené koeficientem množství</t>
  </si>
  <si>
    <t>949121813</t>
  </si>
  <si>
    <t>Demontáž lešení lehkého kozového dílcového o výšce lešeňové podlahy přes 1,9 do 2,5 m</t>
  </si>
  <si>
    <t>-2058904175</t>
  </si>
  <si>
    <t xml:space="preserve">Poznámka k souboru cen:
1. Množství měrných jednotek se určuje v počtu sad lešení (2 kozy a dřevěná podlaha). </t>
  </si>
  <si>
    <t>496</t>
  </si>
  <si>
    <t>R044</t>
  </si>
  <si>
    <t>Mobilní plošina</t>
  </si>
  <si>
    <t>19613288</t>
  </si>
  <si>
    <t>Poznámka k položce:
vč dopravy</t>
  </si>
  <si>
    <t>2*8"montáž FVE</t>
  </si>
  <si>
    <t>N01</t>
  </si>
  <si>
    <t>Konstrukce s obsahem azbestu</t>
  </si>
  <si>
    <t>172</t>
  </si>
  <si>
    <t>-913749517</t>
  </si>
  <si>
    <t>173</t>
  </si>
  <si>
    <t>-856127859</t>
  </si>
  <si>
    <t>5,75*1,14</t>
  </si>
  <si>
    <t>174</t>
  </si>
  <si>
    <t>R019</t>
  </si>
  <si>
    <t>Osátí záklopu střechy pod šablonami</t>
  </si>
  <si>
    <t>121600512</t>
  </si>
  <si>
    <t>175</t>
  </si>
  <si>
    <t>997013214</t>
  </si>
  <si>
    <t>Vnitrostaveništní doprava suti a vybouraných hmot vodorovně do 50 m svisle ručně (nošením po schodech) pro budovy a haly výšky přes 12 do 15 m</t>
  </si>
  <si>
    <t>-1547615661</t>
  </si>
  <si>
    <t>170</t>
  </si>
  <si>
    <t>-883389514</t>
  </si>
  <si>
    <t>171</t>
  </si>
  <si>
    <t>-970300941</t>
  </si>
  <si>
    <t>1,08*4 'Přepočtené koeficientem množství</t>
  </si>
  <si>
    <t>168</t>
  </si>
  <si>
    <t>997013821</t>
  </si>
  <si>
    <t>Poplatek za uložení stavebního odpadu na skládce (skládkovné) ze stavebních materiálů obsahujících azbest zatříděných do Katalogu odpadů pod kódem 170 605</t>
  </si>
  <si>
    <t>2021426906</t>
  </si>
  <si>
    <t>650</t>
  </si>
  <si>
    <t>R004.2</t>
  </si>
  <si>
    <t>Příplatek za balení suti do obalových prostředků</t>
  </si>
  <si>
    <t>-1432622748</t>
  </si>
  <si>
    <t>651</t>
  </si>
  <si>
    <t>R005.4</t>
  </si>
  <si>
    <t>Příplatek za chemickou stabilizaci materiálu s obsahem azbestu</t>
  </si>
  <si>
    <t>-286232590</t>
  </si>
  <si>
    <t>603</t>
  </si>
  <si>
    <t>032002000</t>
  </si>
  <si>
    <t>Hlavní tituly průvodních činností a nákladů zařízení staveniště vybavení staveniště</t>
  </si>
  <si>
    <t>Soubor</t>
  </si>
  <si>
    <t>1024</t>
  </si>
  <si>
    <t>1745619476</t>
  </si>
  <si>
    <t>604</t>
  </si>
  <si>
    <t>032903000</t>
  </si>
  <si>
    <t>Zařízení staveniště vybavení staveniště náklady na provoz a údržbu vybavení staveniště</t>
  </si>
  <si>
    <t>302122330</t>
  </si>
  <si>
    <t>605</t>
  </si>
  <si>
    <t>039002000</t>
  </si>
  <si>
    <t>Hlavní tituly průvodních činností a nákladů zařízení staveniště zrušení zařízení staveniště</t>
  </si>
  <si>
    <t>1378911330</t>
  </si>
  <si>
    <t>606</t>
  </si>
  <si>
    <t>R002.1</t>
  </si>
  <si>
    <t>Kontrola plochy plachet a folií personálních dekontaminačních komor</t>
  </si>
  <si>
    <t>883270633</t>
  </si>
  <si>
    <t>607</t>
  </si>
  <si>
    <t>R003.1</t>
  </si>
  <si>
    <t>Vyluxování ploch a konstrukcí kontrolovaného pásma (KP) před jeho demontáží</t>
  </si>
  <si>
    <t>-1813201471</t>
  </si>
  <si>
    <t>608</t>
  </si>
  <si>
    <t>R004.1</t>
  </si>
  <si>
    <t>Vytvoření Kontrolovaného pásma</t>
  </si>
  <si>
    <t>-1683542907</t>
  </si>
  <si>
    <t>Poznámka k položce:
V položce je zahrnut celý rozsah KP nutný k provedení demontáže materiálů s obsahem azbestu.</t>
  </si>
  <si>
    <t>613</t>
  </si>
  <si>
    <t>R005.2</t>
  </si>
  <si>
    <t>Úvodní monitoring dle ČSN ISO EN 16000-7</t>
  </si>
  <si>
    <t>Kus</t>
  </si>
  <si>
    <t>954954216</t>
  </si>
  <si>
    <t>Poznámka k položce:
V položce jsou zahrnuta měření početní koncentrace v souladu s výše uvedenou normou a PD v prostorách místností 1.20 a 1.21.
Podmínkou je provedení měření držitelem autorizace dle § 83 c zákona 258, resp. držitelem osvědčení o akreditaci, nebo osoby, která má osvědčení o dodržování zásad správné laboratorní praxe pro příslušný obor měření a vyšetřování, je-li pro příslušný obor měření a vyšetřování autorizace, akreditace či vydání osvědčení právními předpisy upraveno.</t>
  </si>
  <si>
    <t>614</t>
  </si>
  <si>
    <t>R005.3</t>
  </si>
  <si>
    <t>Průběžný monitoring dle ČSN ISO EN 16000-7</t>
  </si>
  <si>
    <t>-685317395</t>
  </si>
  <si>
    <t>609</t>
  </si>
  <si>
    <t>R005.1</t>
  </si>
  <si>
    <t>Závěrečný monitoring dle ČSN ISO EN 16000-7</t>
  </si>
  <si>
    <t>-109760458</t>
  </si>
  <si>
    <t>Poznámka k položce:
V položce jsou zahrnuta závěrečná měření početní koncentrace v souladu s výše uvedenou normou a PD. V uvažovaných  KP je minimální počet náhodně odebraných vzorku stanovan na 2 ks.
Podmínkou je provedení měření držitelem autorizace dle § 83 c zákona 258, resp. držitelem osvědčení o akreditaci, nebo osoby, která má osvědčení o dodržování zásad správné laboratorní praxe pro příslušný obor měření a vyšetřování, je-li pro příslušný obor měření a vyšetřování autorizace, akreditace či vydání osvědčení právními předpisy upraveno.
Vč vyhotovení závěrečné zprávy pro hygienu ke kolaudaci.</t>
  </si>
  <si>
    <t>652</t>
  </si>
  <si>
    <t>033002000</t>
  </si>
  <si>
    <t xml:space="preserve">Připojení staveniště na inženýrské sítě </t>
  </si>
  <si>
    <t>-1626447707</t>
  </si>
  <si>
    <t>Poznámka k položce:
elektrická energie 380V/32A, provizorní připojení agregátů</t>
  </si>
  <si>
    <t>653</t>
  </si>
  <si>
    <t>R009.1</t>
  </si>
  <si>
    <t>Zřízení místnosti určené pro denní místnost pracovníků pracujících s azbestem mimo prostor KP</t>
  </si>
  <si>
    <t>-1410049304</t>
  </si>
  <si>
    <t>654</t>
  </si>
  <si>
    <t>Vyčlenění sociálního zařízení pro pracovníky s azbestem mimo prostor KP</t>
  </si>
  <si>
    <t>-731251022</t>
  </si>
  <si>
    <t>655</t>
  </si>
  <si>
    <t>R012.1</t>
  </si>
  <si>
    <t>Demontáž technických zařízení a odvoz technologie</t>
  </si>
  <si>
    <t>2040429784</t>
  </si>
  <si>
    <t>656</t>
  </si>
  <si>
    <t>R013.1</t>
  </si>
  <si>
    <t>Vytvoření podtlaku odsávacím zařízením s HEPA, filtrací H13</t>
  </si>
  <si>
    <t>-157916459</t>
  </si>
  <si>
    <t>Poznámka k položce:
V položce je obsažena dodávka a motáž zařízení o výkonu, který je potřebný k vytvoření dostatečného podtlaku a výměny vzduchu v prostoru celého KP dle PD.</t>
  </si>
  <si>
    <t>657</t>
  </si>
  <si>
    <t>R014.1</t>
  </si>
  <si>
    <t>Vybudování personální a materiálové dekontaminační komory, vč pozdější demontáže</t>
  </si>
  <si>
    <t>392696185</t>
  </si>
  <si>
    <t>Poznámka k položce:
V položce jsou zahrnuty personální a materiálové komory pro práce v jednotlivých  KP. Materiálová propust (sestává z 2 komor), personální propust (1 předsíň a 3 komory).</t>
  </si>
  <si>
    <t>612</t>
  </si>
  <si>
    <t>045002000</t>
  </si>
  <si>
    <t>Hlavní tituly průvodních činností a nákladů inženýrská činnost kompletační a koordinační činnost</t>
  </si>
  <si>
    <t>267434737</t>
  </si>
  <si>
    <t>Poznámka k položce:
Vč. hlášení OHES a administrace.</t>
  </si>
  <si>
    <t>OST</t>
  </si>
  <si>
    <t>Neuznatelné náklady</t>
  </si>
  <si>
    <t>112</t>
  </si>
  <si>
    <t>766694112</t>
  </si>
  <si>
    <t>Montáž parapetních desek dřevěných nebo plastových šířky do 30 cm délky do 1,6 m</t>
  </si>
  <si>
    <t>-1121858322</t>
  </si>
  <si>
    <t>3"prádelna</t>
  </si>
  <si>
    <t>113</t>
  </si>
  <si>
    <t>61144401</t>
  </si>
  <si>
    <t>parapet plastový vnitřní - komůrkový 25 x 2 x 100 cm</t>
  </si>
  <si>
    <t>426102939</t>
  </si>
  <si>
    <t>1,25*3"prádelna</t>
  </si>
  <si>
    <t>111</t>
  </si>
  <si>
    <t>1518958864</t>
  </si>
  <si>
    <t>137</t>
  </si>
  <si>
    <t>573279331</t>
  </si>
  <si>
    <t>131</t>
  </si>
  <si>
    <t>-519143639</t>
  </si>
  <si>
    <t>0,75*2*3"1np prádelna</t>
  </si>
  <si>
    <t>132</t>
  </si>
  <si>
    <t>-1279037533</t>
  </si>
  <si>
    <t>1,25*3"1np prádelna</t>
  </si>
  <si>
    <t>423</t>
  </si>
  <si>
    <t>-1073457173</t>
  </si>
  <si>
    <t>2*(5,4+4,9+0,8+1,3+2+1,2+1,5)"prádelna</t>
  </si>
  <si>
    <t>133</t>
  </si>
  <si>
    <t>824511791</t>
  </si>
  <si>
    <t>1,25*0,2*3"1np parapety prádelna</t>
  </si>
  <si>
    <t>0,75*0,2*2*3"1np ostění prádelna</t>
  </si>
  <si>
    <t>1040249246</t>
  </si>
  <si>
    <t>(0,75*2+1,25)*3"1np prádelna</t>
  </si>
  <si>
    <t>135</t>
  </si>
  <si>
    <t>-509126089</t>
  </si>
  <si>
    <t>0,2*2*3"1np ostění prádelna</t>
  </si>
  <si>
    <t>(5,4+4,9+0,8+1,3+2+1,2+1,5)"prádelna</t>
  </si>
  <si>
    <t>136</t>
  </si>
  <si>
    <t>1414313317</t>
  </si>
  <si>
    <t>1,65"pod obklady ostění a parapetů</t>
  </si>
  <si>
    <t>138</t>
  </si>
  <si>
    <t>-243341262</t>
  </si>
  <si>
    <t>399</t>
  </si>
  <si>
    <t>R036r</t>
  </si>
  <si>
    <t>OK/052</t>
  </si>
  <si>
    <t>-10943824</t>
  </si>
  <si>
    <t>400</t>
  </si>
  <si>
    <t>R036s</t>
  </si>
  <si>
    <t>OK/053</t>
  </si>
  <si>
    <t>1751427880</t>
  </si>
  <si>
    <t>401</t>
  </si>
  <si>
    <t>R036t</t>
  </si>
  <si>
    <t>OK/054</t>
  </si>
  <si>
    <t>-315211270</t>
  </si>
  <si>
    <t>758</t>
  </si>
  <si>
    <t>1006947313</t>
  </si>
  <si>
    <t>759</t>
  </si>
  <si>
    <t>758392240</t>
  </si>
  <si>
    <t>0,9+2,1*2</t>
  </si>
  <si>
    <t>402</t>
  </si>
  <si>
    <t>-1063083627</t>
  </si>
  <si>
    <t>403</t>
  </si>
  <si>
    <t>72213809</t>
  </si>
  <si>
    <t>404</t>
  </si>
  <si>
    <t>-2114871909</t>
  </si>
  <si>
    <t>424</t>
  </si>
  <si>
    <t>-889168436</t>
  </si>
  <si>
    <t>28,89"prádelna</t>
  </si>
  <si>
    <t>425</t>
  </si>
  <si>
    <t>318677243</t>
  </si>
  <si>
    <t>28,89*1,1 'Přepočtené koeficientem množství</t>
  </si>
  <si>
    <t>426</t>
  </si>
  <si>
    <t>-105199802</t>
  </si>
  <si>
    <t>427</t>
  </si>
  <si>
    <t>1249629318</t>
  </si>
  <si>
    <t>428</t>
  </si>
  <si>
    <t>-301258244</t>
  </si>
  <si>
    <t>431</t>
  </si>
  <si>
    <t>-1987582642</t>
  </si>
  <si>
    <t>16*0,2+1,6*3,3+20,4*0,3-3*0,6+25,9"1np</t>
  </si>
  <si>
    <t>14,1*0,4+3,8*2,6-3,8*1,5"4np</t>
  </si>
  <si>
    <t>432</t>
  </si>
  <si>
    <t>-442098759</t>
  </si>
  <si>
    <t>433</t>
  </si>
  <si>
    <t>-382275035</t>
  </si>
  <si>
    <t>446</t>
  </si>
  <si>
    <t>-1806981556</t>
  </si>
  <si>
    <t>1*10,9"u prádelny pod ter.</t>
  </si>
  <si>
    <t>0,5*4+10,9"u prádelny nad ter.</t>
  </si>
  <si>
    <t>447</t>
  </si>
  <si>
    <t>-1322517620</t>
  </si>
  <si>
    <t>448</t>
  </si>
  <si>
    <t>219300404</t>
  </si>
  <si>
    <t>23,8*1,05 'Přepočtené koeficientem množství</t>
  </si>
  <si>
    <t>760</t>
  </si>
  <si>
    <t>1589969008</t>
  </si>
  <si>
    <t>761</t>
  </si>
  <si>
    <t>1470891692</t>
  </si>
  <si>
    <t>11,6*2-1,7-3*0,9"do výšky 2,5m</t>
  </si>
  <si>
    <t>18,8*1,02 'Přepočtené koeficientem množství</t>
  </si>
  <si>
    <t>-1914145671</t>
  </si>
  <si>
    <t>768</t>
  </si>
  <si>
    <t>-1879923258</t>
  </si>
  <si>
    <t>-1358328480</t>
  </si>
  <si>
    <t>93,9</t>
  </si>
  <si>
    <t>93,9*1,02 'Přepočtené koeficientem množství</t>
  </si>
  <si>
    <t>769</t>
  </si>
  <si>
    <t>1034950472</t>
  </si>
  <si>
    <t>264295954</t>
  </si>
  <si>
    <t>112,7</t>
  </si>
  <si>
    <t>449</t>
  </si>
  <si>
    <t>-504714699</t>
  </si>
  <si>
    <t>1*10,9"u prádelny</t>
  </si>
  <si>
    <t>450</t>
  </si>
  <si>
    <t>1189914154</t>
  </si>
  <si>
    <t>10,9*1,2 'Přepočtené koeficientem množství</t>
  </si>
  <si>
    <t>456</t>
  </si>
  <si>
    <t>733211499</t>
  </si>
  <si>
    <t>451</t>
  </si>
  <si>
    <t>1586096554</t>
  </si>
  <si>
    <t>452</t>
  </si>
  <si>
    <t>471933570</t>
  </si>
  <si>
    <t>1,5*10,9"u prádelny</t>
  </si>
  <si>
    <t>453</t>
  </si>
  <si>
    <t>905535892</t>
  </si>
  <si>
    <t>16,35*0,00045 'Přepočtené koeficientem množství</t>
  </si>
  <si>
    <t>454</t>
  </si>
  <si>
    <t>-484419178</t>
  </si>
  <si>
    <t>455</t>
  </si>
  <si>
    <t>-1096115805</t>
  </si>
  <si>
    <t>16,35*1,2 'Přepočtené koeficientem množství</t>
  </si>
  <si>
    <t>466</t>
  </si>
  <si>
    <t>2022483851</t>
  </si>
  <si>
    <t>(0,5*4+10,9)*3"sokl na ter. prádelna</t>
  </si>
  <si>
    <t>16*0,21"1np</t>
  </si>
  <si>
    <t>14,1*0,21"4np</t>
  </si>
  <si>
    <t>18,8*3"fasáda do výšky 2,5m</t>
  </si>
  <si>
    <t>93,9*2"fasáda od výšky 2,5m</t>
  </si>
  <si>
    <t>289,221*1,02 'Přepočtené koeficientem množství</t>
  </si>
  <si>
    <t>467</t>
  </si>
  <si>
    <t>1945391011</t>
  </si>
  <si>
    <t>(0,5*4+10,9)*2"sokl na ter. prádelna</t>
  </si>
  <si>
    <t>18,8"fasáda do výšky 2,5m</t>
  </si>
  <si>
    <t>44,6*1,02 'Přepočtené koeficientem množství</t>
  </si>
  <si>
    <t>468</t>
  </si>
  <si>
    <t>1026964247</t>
  </si>
  <si>
    <t>0,5*4+10,9"sokl na ter. prádelna</t>
  </si>
  <si>
    <t>12,9*1,02 'Přepočtené koeficientem množství</t>
  </si>
  <si>
    <t>772</t>
  </si>
  <si>
    <t>-1568746052</t>
  </si>
  <si>
    <t>93,9"fasáda od výšky 2,5m</t>
  </si>
  <si>
    <t>474</t>
  </si>
  <si>
    <t>-972545238</t>
  </si>
  <si>
    <t>11,4"prádelna</t>
  </si>
  <si>
    <t>475</t>
  </si>
  <si>
    <t>-913461121</t>
  </si>
  <si>
    <t>11,4*1,05 'Přepočtené koeficientem množství</t>
  </si>
  <si>
    <t>480</t>
  </si>
  <si>
    <t>-488220016</t>
  </si>
  <si>
    <t>(0,14*1,55)*2+0,28*1,55"1np</t>
  </si>
  <si>
    <t>((0,238*1,5)*2+0,21*1,5)*3"1np</t>
  </si>
  <si>
    <t>((0,238*1,25)*2+0,21*1,25)*2"1np</t>
  </si>
  <si>
    <t>482</t>
  </si>
  <si>
    <t>-685439391</t>
  </si>
  <si>
    <t>1,55*4*14,3/1000"1np</t>
  </si>
  <si>
    <t>483</t>
  </si>
  <si>
    <t>504161622</t>
  </si>
  <si>
    <t>481</t>
  </si>
  <si>
    <t>-1113495026</t>
  </si>
  <si>
    <t>(0,14*1,55)*2"1np</t>
  </si>
  <si>
    <t>484</t>
  </si>
  <si>
    <t>-1831299481</t>
  </si>
  <si>
    <t>16*0,2+14,1*0,4"1np a 4np</t>
  </si>
  <si>
    <t>622</t>
  </si>
  <si>
    <t>1133514666</t>
  </si>
  <si>
    <t>39,68+5</t>
  </si>
  <si>
    <t>623</t>
  </si>
  <si>
    <t>612321121</t>
  </si>
  <si>
    <t>Omítka vápenocementová vnitřních ploch nanášená ručně jednovrstvá, tloušťky do 10 mm hladká svislých konstrukcí stěn</t>
  </si>
  <si>
    <t>428781666</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</si>
  <si>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</si>
  <si>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624</t>
  </si>
  <si>
    <t>611321121</t>
  </si>
  <si>
    <t>Omítka vápenocementová vnitřních ploch nanášená ručně jednovrstvá, tloušťky do 10 mm hladká vodorovných konstrukcí stropů rovných</t>
  </si>
  <si>
    <t>-1274652774</t>
  </si>
  <si>
    <t>485</t>
  </si>
  <si>
    <t>-867323623</t>
  </si>
  <si>
    <t>486</t>
  </si>
  <si>
    <t>-1290188241</t>
  </si>
  <si>
    <t>487</t>
  </si>
  <si>
    <t>-1804861839</t>
  </si>
  <si>
    <t>2*2+0,9+3*(2*0,75+1,25)+2*0,8+1,25"1np</t>
  </si>
  <si>
    <t>2*1,4+4+7,3"4np</t>
  </si>
  <si>
    <t>488</t>
  </si>
  <si>
    <t>1376103600</t>
  </si>
  <si>
    <t>60,2*1,05 'Přepočtené koeficientem množství</t>
  </si>
  <si>
    <t>489</t>
  </si>
  <si>
    <t>-1999025572</t>
  </si>
  <si>
    <t>3,7+3,7+3,7+3,7+4,3+3,3+3,3"nároží prádelny a výtahu</t>
  </si>
  <si>
    <t>3,4+3,4+2,5+2,5+5,4"podbití prádelny a výtahu</t>
  </si>
  <si>
    <t>490</t>
  </si>
  <si>
    <t>-1266161987</t>
  </si>
  <si>
    <t>103,1*1,05 'Přepočtené koeficientem množství</t>
  </si>
  <si>
    <t>497</t>
  </si>
  <si>
    <t>-612138983</t>
  </si>
  <si>
    <t>498</t>
  </si>
  <si>
    <t>1680674757</t>
  </si>
  <si>
    <t>499</t>
  </si>
  <si>
    <t>-1824402674</t>
  </si>
  <si>
    <t>(2*2+0,9+3*(2*0,75+1,25)+2*0,8+1,25)*2"1np</t>
  </si>
  <si>
    <t>(2*1,4+4+7,3)*2"4np</t>
  </si>
  <si>
    <t>644</t>
  </si>
  <si>
    <t>-1491354938</t>
  </si>
  <si>
    <t>0,6+3*1,25+1,25+4,4</t>
  </si>
  <si>
    <t>10*1,05 'Přepočtené koeficientem množství</t>
  </si>
  <si>
    <t>665</t>
  </si>
  <si>
    <t>-1805750979</t>
  </si>
  <si>
    <t>13,5*3,5"u prádelny</t>
  </si>
  <si>
    <t>666</t>
  </si>
  <si>
    <t>-1092481184</t>
  </si>
  <si>
    <t>47,25*60 'Přepočtené koeficientem množství</t>
  </si>
  <si>
    <t>667</t>
  </si>
  <si>
    <t>1020517003</t>
  </si>
  <si>
    <t>678</t>
  </si>
  <si>
    <t>1770899306</t>
  </si>
  <si>
    <t>13,5*2</t>
  </si>
  <si>
    <t>679</t>
  </si>
  <si>
    <t>673475125</t>
  </si>
  <si>
    <t>27*60 'Přepočtené koeficientem množství</t>
  </si>
  <si>
    <t>680</t>
  </si>
  <si>
    <t>-1089781225</t>
  </si>
  <si>
    <t>681</t>
  </si>
  <si>
    <t>1119057120</t>
  </si>
  <si>
    <t>682</t>
  </si>
  <si>
    <t>1855301225</t>
  </si>
  <si>
    <t>683</t>
  </si>
  <si>
    <t>-1147142878</t>
  </si>
  <si>
    <t>688</t>
  </si>
  <si>
    <t>-1668677289</t>
  </si>
  <si>
    <t>689</t>
  </si>
  <si>
    <t>331481934</t>
  </si>
  <si>
    <t>690</t>
  </si>
  <si>
    <t>1175784601</t>
  </si>
  <si>
    <t>694</t>
  </si>
  <si>
    <t>-1185548065</t>
  </si>
  <si>
    <t>1,2</t>
  </si>
  <si>
    <t>695</t>
  </si>
  <si>
    <t>-1377279451</t>
  </si>
  <si>
    <t>1,2*60 'Přepočtené koeficientem množství</t>
  </si>
  <si>
    <t>696</t>
  </si>
  <si>
    <t>1976162403</t>
  </si>
  <si>
    <t>715</t>
  </si>
  <si>
    <t>631311113</t>
  </si>
  <si>
    <t>Mazanina z betonu prostého bez zvýšených nároků na prostředí tl. přes 50 do 80 mm tř. C 12/15</t>
  </si>
  <si>
    <t>-1995683623</t>
  </si>
  <si>
    <t>28,89*0,06"prádelna</t>
  </si>
  <si>
    <t>1,733*1,05 'Přepočtené koeficientem množství</t>
  </si>
  <si>
    <t>716</t>
  </si>
  <si>
    <t>631319011</t>
  </si>
  <si>
    <t>Příplatek k cenám mazanin za úpravu povrchu mazaniny přehlazením, mazanina tl. přes 50 do 80 mm</t>
  </si>
  <si>
    <t>-1612794518</t>
  </si>
  <si>
    <t>717</t>
  </si>
  <si>
    <t>631319202</t>
  </si>
  <si>
    <t>Příplatek k cenám betonových mazanin za vyztužení ocelovými vlákny (drátkobeton) objemové vyztužení 20 kg/m3</t>
  </si>
  <si>
    <t>-371177421</t>
  </si>
  <si>
    <t>729</t>
  </si>
  <si>
    <t>1834472550</t>
  </si>
  <si>
    <t>730</t>
  </si>
  <si>
    <t>1161677690</t>
  </si>
  <si>
    <t>-597029911</t>
  </si>
  <si>
    <t>1,25*0,75*3+1,25*0,8"okna</t>
  </si>
  <si>
    <t>0,8*1,97"dveře</t>
  </si>
  <si>
    <t>731</t>
  </si>
  <si>
    <t>1844880274</t>
  </si>
  <si>
    <t>733</t>
  </si>
  <si>
    <t>1996412747</t>
  </si>
  <si>
    <t>VRN</t>
  </si>
  <si>
    <t>Vedlejší rozpočtové náklady</t>
  </si>
  <si>
    <t>563</t>
  </si>
  <si>
    <t>R052</t>
  </si>
  <si>
    <t>Dohled hydrogeologa při vrtání pro TČ vč odběru vzorků, vyhotovení rozboru a záznamu. Vč konzultace s vrtmistrem</t>
  </si>
  <si>
    <t>-1553890801</t>
  </si>
  <si>
    <t>Poznámka k položce:
podrobnosti viz HG posudek</t>
  </si>
  <si>
    <t>774</t>
  </si>
  <si>
    <t>R052a</t>
  </si>
  <si>
    <t>Dohled geologa při zemních pracích vč dopravy</t>
  </si>
  <si>
    <t>802778085</t>
  </si>
  <si>
    <t>564</t>
  </si>
  <si>
    <t>R053</t>
  </si>
  <si>
    <t>Vytýčení průbehů inženýrských sítí na pozemku investora</t>
  </si>
  <si>
    <t>1326669958</t>
  </si>
  <si>
    <t>565</t>
  </si>
  <si>
    <t>R054</t>
  </si>
  <si>
    <t>Geodetické vytýčení nových objektů</t>
  </si>
  <si>
    <t>1100799738</t>
  </si>
  <si>
    <t>Poznámka k položce:
Vrty pro TČ, šachty</t>
  </si>
  <si>
    <t>775</t>
  </si>
  <si>
    <t>R067</t>
  </si>
  <si>
    <t>Vybudování zařízení staveniště</t>
  </si>
  <si>
    <t>-858376105</t>
  </si>
  <si>
    <t>776</t>
  </si>
  <si>
    <t>R067a</t>
  </si>
  <si>
    <t>Provoz zařízení staveniště</t>
  </si>
  <si>
    <t>-1169479860</t>
  </si>
  <si>
    <t>777</t>
  </si>
  <si>
    <t>R067b</t>
  </si>
  <si>
    <t>Odstranění zařízení staveniště</t>
  </si>
  <si>
    <t>2045515207</t>
  </si>
  <si>
    <t>Poznámka k položce:
vč úklidu</t>
  </si>
  <si>
    <t>778</t>
  </si>
  <si>
    <t>R068</t>
  </si>
  <si>
    <t>Koordinační činnost</t>
  </si>
  <si>
    <t>-1476005276</t>
  </si>
  <si>
    <t>779</t>
  </si>
  <si>
    <t>R069</t>
  </si>
  <si>
    <t>Bezpečnostní a hygienická opatření na staveništi , koordinátor bezpečnosti</t>
  </si>
  <si>
    <t>-574164923</t>
  </si>
  <si>
    <t>780</t>
  </si>
  <si>
    <t>R070</t>
  </si>
  <si>
    <t xml:space="preserve">Průzkumné práce </t>
  </si>
  <si>
    <t>-715085847</t>
  </si>
  <si>
    <t>Poznámka k položce:
nasondování inženýrských sítí-výkop 1x1m x1,5m hloubky: ruční</t>
  </si>
  <si>
    <t>782</t>
  </si>
  <si>
    <t>R071</t>
  </si>
  <si>
    <t>Pojištění dodavatele a pojištění díla</t>
  </si>
  <si>
    <t>-1774818769</t>
  </si>
  <si>
    <t>R072</t>
  </si>
  <si>
    <t>Propagace-cedule s potiskem vč. podpůrné konstrukce, D+M</t>
  </si>
  <si>
    <t>-2029550213</t>
  </si>
  <si>
    <t xml:space="preserve">Poznámka k položce:
Velká cedule na okraji stavby na viditelném místě, se základními informacemi o projektu (stavbě). Minimílní rozměr 2x2m. Informace musí zabírat nejméně 25 %  cedule. </t>
  </si>
  <si>
    <t>R072a</t>
  </si>
  <si>
    <t>Demontáž cedule a podpůrné konstrukce</t>
  </si>
  <si>
    <t>380654674</t>
  </si>
  <si>
    <t>785</t>
  </si>
  <si>
    <t>R72b</t>
  </si>
  <si>
    <t>Propagace-malá cedulka vč. kotevního materiálu, D+M</t>
  </si>
  <si>
    <t>733407180</t>
  </si>
  <si>
    <t>Poznámka k položce:
Umístí se na viditelném místě u vstupu do objektu (fasáda, vestibul) po ukončení realizace. Rozměr 300x400 mm. Tabulka musí být vyhotovena z materiálu trvalé hodnoty (např. nerezavějící kov). Informace musí zabírat nejméně 25 %  cedule.</t>
  </si>
  <si>
    <t>Objekt:</t>
  </si>
  <si>
    <t>I. - ZDROJ</t>
  </si>
  <si>
    <t xml:space="preserve">    N01 - Nepojmenovaný díl</t>
  </si>
  <si>
    <t>12650</t>
  </si>
  <si>
    <t xml:space="preserve">Tepelné čerpadlo země/voda , 11,75 kW při B0/W35°C </t>
  </si>
  <si>
    <t>-721243259</t>
  </si>
  <si>
    <t>15903</t>
  </si>
  <si>
    <t>Tepelné čerpadlo země /voda 2x16,24 kW při  B0/W35</t>
  </si>
  <si>
    <t>726170021</t>
  </si>
  <si>
    <t>15141</t>
  </si>
  <si>
    <t>Akumulační nádrž  800 l bez izol., návarky dle PD</t>
  </si>
  <si>
    <t>-1756973481</t>
  </si>
  <si>
    <t>16339</t>
  </si>
  <si>
    <t>Izolace akum.nádrže 800l</t>
  </si>
  <si>
    <t>1495248111</t>
  </si>
  <si>
    <t>10365</t>
  </si>
  <si>
    <t>Zásobník 1000 l, bez výměníků, vč.izolace</t>
  </si>
  <si>
    <t>-594129470</t>
  </si>
  <si>
    <t>13744</t>
  </si>
  <si>
    <t>Expanzní nádoba  200 l - HS , 6 bar,6/4"M,na nohách,vym.vak</t>
  </si>
  <si>
    <t>948229658</t>
  </si>
  <si>
    <t>7</t>
  </si>
  <si>
    <t>14492</t>
  </si>
  <si>
    <t>Ventil uzavírací s vypouštěním pro exp. n. F/F 6/4"</t>
  </si>
  <si>
    <t>-1850456912</t>
  </si>
  <si>
    <t>13760</t>
  </si>
  <si>
    <t>Expanzní nádoba 60 l-HW ,10 bar,1"M,na pitnou vodu,legs,vym.vak</t>
  </si>
  <si>
    <t>853595014</t>
  </si>
  <si>
    <t>12295</t>
  </si>
  <si>
    <t>Ventil uzavírací s vypouštěním pro exp. n. F/F 1"</t>
  </si>
  <si>
    <t>-153475077</t>
  </si>
  <si>
    <t>10</t>
  </si>
  <si>
    <t>9556</t>
  </si>
  <si>
    <t>Výměník deskový DV285-60E izolovaný</t>
  </si>
  <si>
    <t>-814620159</t>
  </si>
  <si>
    <t>11</t>
  </si>
  <si>
    <t>15181</t>
  </si>
  <si>
    <t>Čerpadlová sk. pro cirkulaci TV s UPM3 DHW a ZV, 1"F, izolovaná</t>
  </si>
  <si>
    <t>-443124191</t>
  </si>
  <si>
    <t>12</t>
  </si>
  <si>
    <t>11285</t>
  </si>
  <si>
    <t>3cest. ventil zónový LK525 5/4" vnější + pohon 230V + kabel Molex</t>
  </si>
  <si>
    <t>-36039700</t>
  </si>
  <si>
    <t>13</t>
  </si>
  <si>
    <t>11214</t>
  </si>
  <si>
    <t>Topné těleso  9 kW s ovládáním a HDO, 3f, G6/4" - nahr.8466</t>
  </si>
  <si>
    <t>1727412643</t>
  </si>
  <si>
    <t>14</t>
  </si>
  <si>
    <t>8938</t>
  </si>
  <si>
    <t>Topné těleso  6 kW bez termostatu, G6/4", ponikl i pro TV, IP54</t>
  </si>
  <si>
    <t>949638257</t>
  </si>
  <si>
    <t>14105</t>
  </si>
  <si>
    <t>Termostat zak.s čidlem Pt1000 s jímkou dvojitý prov.0-90/hav.100</t>
  </si>
  <si>
    <t>1585172449</t>
  </si>
  <si>
    <t>7079</t>
  </si>
  <si>
    <t>Termostatický v.směšovací TV MT52HCvysokoprůto,vně 5/4",20-70°C</t>
  </si>
  <si>
    <t>745952519</t>
  </si>
  <si>
    <t>17</t>
  </si>
  <si>
    <t>9797</t>
  </si>
  <si>
    <t>Bezpečnostní skupina  s izolací, poj.v. 3 bar</t>
  </si>
  <si>
    <t>-680118594</t>
  </si>
  <si>
    <t>14341</t>
  </si>
  <si>
    <t>Čerpadlová sk. M2 MIX 3, 1", směš.v.s pohonem 24 V 1-10V,Yonos 6</t>
  </si>
  <si>
    <t>521684049</t>
  </si>
  <si>
    <t>19</t>
  </si>
  <si>
    <t>244155298</t>
  </si>
  <si>
    <t>15397</t>
  </si>
  <si>
    <t>Pojistný ventil 3 bar,1" F/F</t>
  </si>
  <si>
    <t>-1381099410</t>
  </si>
  <si>
    <t>5373</t>
  </si>
  <si>
    <t>Odvzdušňovací ventil 1/2", komplet se zpět.v.- horní,110°C/10bar</t>
  </si>
  <si>
    <t>-1004899714</t>
  </si>
  <si>
    <t>11967</t>
  </si>
  <si>
    <t>Kulový kohout 1" F/F</t>
  </si>
  <si>
    <t>-333130702</t>
  </si>
  <si>
    <t>23</t>
  </si>
  <si>
    <t>11970</t>
  </si>
  <si>
    <t>Kulový kohout 2" F/F</t>
  </si>
  <si>
    <t>-302315183</t>
  </si>
  <si>
    <t>24</t>
  </si>
  <si>
    <t>397051142</t>
  </si>
  <si>
    <t>25</t>
  </si>
  <si>
    <t>11971</t>
  </si>
  <si>
    <t>Kulový kohout 2 1/2" F/F</t>
  </si>
  <si>
    <t>-405963489</t>
  </si>
  <si>
    <t>26</t>
  </si>
  <si>
    <t>11906</t>
  </si>
  <si>
    <t>Zpětný ventil 1"  F/F</t>
  </si>
  <si>
    <t>951952635</t>
  </si>
  <si>
    <t>27</t>
  </si>
  <si>
    <t>11909</t>
  </si>
  <si>
    <t>Zpětný ventil 5/4"  F/F</t>
  </si>
  <si>
    <t>-1435756877</t>
  </si>
  <si>
    <t>28</t>
  </si>
  <si>
    <t>4741</t>
  </si>
  <si>
    <t>Vypouštěcí ventil 1/2" - červená páčka</t>
  </si>
  <si>
    <t>-308022820</t>
  </si>
  <si>
    <t>29</t>
  </si>
  <si>
    <t>00-83575005</t>
  </si>
  <si>
    <t xml:space="preserve">Potrubí vícevrstvé PEX - AL- PEX 75x5 </t>
  </si>
  <si>
    <t>-239697224</t>
  </si>
  <si>
    <t>00-83550005</t>
  </si>
  <si>
    <t>Potrubí vícevrstvé PEX - AL- PEX 50x4</t>
  </si>
  <si>
    <t>-1487611277</t>
  </si>
  <si>
    <t>31</t>
  </si>
  <si>
    <t>00-83532001</t>
  </si>
  <si>
    <t>Potrubí vícevrstvé PEX - AL- PEX 32x3</t>
  </si>
  <si>
    <t>378301863</t>
  </si>
  <si>
    <t>00-86775380</t>
  </si>
  <si>
    <t>Tvarovka Alpex  T kus 75-40-75</t>
  </si>
  <si>
    <t>-1310007897</t>
  </si>
  <si>
    <t>33</t>
  </si>
  <si>
    <t>00-512037</t>
  </si>
  <si>
    <t>Tvarovka Alpex  T kus 40-32-40</t>
  </si>
  <si>
    <t>-1080595229</t>
  </si>
  <si>
    <t>00-86775200</t>
  </si>
  <si>
    <t>Tvarovka Alpex  koleno 75-75</t>
  </si>
  <si>
    <t>474052398</t>
  </si>
  <si>
    <t>35</t>
  </si>
  <si>
    <t>00-511012</t>
  </si>
  <si>
    <t>Tvarovka Alpex  koleno 32x32</t>
  </si>
  <si>
    <t>-920520481</t>
  </si>
  <si>
    <t>36</t>
  </si>
  <si>
    <t>00-510080</t>
  </si>
  <si>
    <t>Tvarovka Alpex  přechodka 5/4"/32</t>
  </si>
  <si>
    <t>-1860986179</t>
  </si>
  <si>
    <t>37</t>
  </si>
  <si>
    <t>138023000008850012F</t>
  </si>
  <si>
    <t>Trubka měděná tvrdá 28x1mm, 5m v tyčích  - vc fitinek</t>
  </si>
  <si>
    <t>180637925</t>
  </si>
  <si>
    <t>138023000008850035F</t>
  </si>
  <si>
    <t>Trubka měděná tvrdá 35x1,2mm, 5m v tyčích  - vc fitinek</t>
  </si>
  <si>
    <t>533620459</t>
  </si>
  <si>
    <t>138023000008850037F</t>
  </si>
  <si>
    <t>Trubka měděná tvrdá 54x1,5mm, 5m v tyčích  - vc fitinek</t>
  </si>
  <si>
    <t>650032657</t>
  </si>
  <si>
    <t>60005</t>
  </si>
  <si>
    <t>Paroc HVAC Section AluCoat T - tloušťka izolace 60mm/76</t>
  </si>
  <si>
    <t>-748175591</t>
  </si>
  <si>
    <t>50003</t>
  </si>
  <si>
    <t>Paroc HVAC Section AluCoat T - tloušťka izolace 50mm/54</t>
  </si>
  <si>
    <t>-531749927</t>
  </si>
  <si>
    <t>40001</t>
  </si>
  <si>
    <t>Paroc HVAC Section AluCoat T - tloušťka izolace 40mm/35</t>
  </si>
  <si>
    <t>-1891759194</t>
  </si>
  <si>
    <t>30004</t>
  </si>
  <si>
    <t>Paroc HVAC Section AluCoat T - tloušťka izolace 30mm/28</t>
  </si>
  <si>
    <t>-616748484</t>
  </si>
  <si>
    <t>1797618074</t>
  </si>
  <si>
    <t>60001</t>
  </si>
  <si>
    <t>Paroc HVAC Section AluCoat T - tloušťka izolace 60mm54</t>
  </si>
  <si>
    <t>1039940284</t>
  </si>
  <si>
    <t>6161001</t>
  </si>
  <si>
    <t>Šroubení VE 4300 přímé - 1~ mosazné</t>
  </si>
  <si>
    <t>KS</t>
  </si>
  <si>
    <t>-1781022315</t>
  </si>
  <si>
    <t>61610064</t>
  </si>
  <si>
    <t>Šroubení VE 4300 přímé - 6/4~ mosazné</t>
  </si>
  <si>
    <t>1890354655</t>
  </si>
  <si>
    <t>48</t>
  </si>
  <si>
    <t>6161002</t>
  </si>
  <si>
    <t>Šroubení VE 4300 přímé - 2~ mosazné</t>
  </si>
  <si>
    <t>1810612732</t>
  </si>
  <si>
    <t>JY508/50 (44 DN50)</t>
  </si>
  <si>
    <t>Filtr šikmý ~Y~ 2~/0-120°C závitový - mosaz</t>
  </si>
  <si>
    <t>-1264783161</t>
  </si>
  <si>
    <t>1645306366</t>
  </si>
  <si>
    <t>JY508/25 (44 DN25)</t>
  </si>
  <si>
    <t>Filtr šikmý ~Y~ 1~/0-120°C závitový - mosaz</t>
  </si>
  <si>
    <t>-1912387976</t>
  </si>
  <si>
    <t>312004853</t>
  </si>
  <si>
    <t>Objímka dvoušroubová s gumou -- 6/4~ 48-53mm</t>
  </si>
  <si>
    <t>-19852007</t>
  </si>
  <si>
    <t>312003138</t>
  </si>
  <si>
    <t>Objímka dvoušroubová s gumou -- 1~ 31-38mm</t>
  </si>
  <si>
    <t>-269747637</t>
  </si>
  <si>
    <t>S0212345</t>
  </si>
  <si>
    <t>Ostatní spojovací a pomocný matreriál</t>
  </si>
  <si>
    <t>375933379</t>
  </si>
  <si>
    <t>S03CYKY 3Jx1,5</t>
  </si>
  <si>
    <t>Kabel CYKY 3Jx1,5</t>
  </si>
  <si>
    <t>119286425</t>
  </si>
  <si>
    <t>S03CYKY 5Jx2,5</t>
  </si>
  <si>
    <t>Kabel CYKY 5Jx2,5</t>
  </si>
  <si>
    <t>-471066519</t>
  </si>
  <si>
    <t>57</t>
  </si>
  <si>
    <t>S03MaR 001</t>
  </si>
  <si>
    <t>Ostatní nespecifikovaný pomocný a spojovací materiál</t>
  </si>
  <si>
    <t>soub</t>
  </si>
  <si>
    <t>-663815579</t>
  </si>
  <si>
    <t>S0341.73.0030</t>
  </si>
  <si>
    <t>Kabelový žlab drátěný 50x60</t>
  </si>
  <si>
    <t>1343570690</t>
  </si>
  <si>
    <t>S03SYKFY3x2x05</t>
  </si>
  <si>
    <t>Kabel SYKFY3x2x05</t>
  </si>
  <si>
    <t>-608257540</t>
  </si>
  <si>
    <t>Nepojmenovaný díl</t>
  </si>
  <si>
    <t>dopr 01</t>
  </si>
  <si>
    <t>Dopravné osob a materiálu</t>
  </si>
  <si>
    <t>km</t>
  </si>
  <si>
    <t>1375403473</t>
  </si>
  <si>
    <t>INST 01</t>
  </si>
  <si>
    <t>Montážní a instalační práce</t>
  </si>
  <si>
    <t>h</t>
  </si>
  <si>
    <t>-854453950</t>
  </si>
  <si>
    <t>MaR 07</t>
  </si>
  <si>
    <t>Zkušební provoz</t>
  </si>
  <si>
    <t>1486589835</t>
  </si>
  <si>
    <t>MaR 08</t>
  </si>
  <si>
    <t>Zaškolení obsluhy</t>
  </si>
  <si>
    <t>530183796</t>
  </si>
  <si>
    <t>MaR 11</t>
  </si>
  <si>
    <t>Práce elektrikářské</t>
  </si>
  <si>
    <t>-2121589907</t>
  </si>
  <si>
    <t>MaR 18</t>
  </si>
  <si>
    <t>Dokumentace skutečného provedení/výrobní dokumentace</t>
  </si>
  <si>
    <t>-712468917</t>
  </si>
  <si>
    <t>MaR 3</t>
  </si>
  <si>
    <t>Spuštění soustavy, odladění provozu</t>
  </si>
  <si>
    <t>-617142770</t>
  </si>
  <si>
    <t>Stav</t>
  </si>
  <si>
    <t>Stavební práce a přípomoce</t>
  </si>
  <si>
    <t>-41189134</t>
  </si>
  <si>
    <t>II. - MaR</t>
  </si>
  <si>
    <t>N01 - Nepojmenovaný díl</t>
  </si>
  <si>
    <t>13581</t>
  </si>
  <si>
    <t>DDC regulátor dle PD</t>
  </si>
  <si>
    <t>1310819736</t>
  </si>
  <si>
    <t>17285</t>
  </si>
  <si>
    <t>Baterie CR2032 3V</t>
  </si>
  <si>
    <t>1292496971</t>
  </si>
  <si>
    <t>13052</t>
  </si>
  <si>
    <t>Submodul k regulátoru IR12 RS485 GO s vlastním zdrojem a identifikací</t>
  </si>
  <si>
    <t>86457589</t>
  </si>
  <si>
    <t>13051</t>
  </si>
  <si>
    <t>Zdroj k regulátoru IR12 pro zálohované napájení</t>
  </si>
  <si>
    <t>-1394416896</t>
  </si>
  <si>
    <t>16249</t>
  </si>
  <si>
    <t>Akumulátor olověný pro UPS 12V 9Ah</t>
  </si>
  <si>
    <t>-1581052348</t>
  </si>
  <si>
    <t>11981</t>
  </si>
  <si>
    <t>Oddělovač sběrnice CIB pro CIB</t>
  </si>
  <si>
    <t>-1994269523</t>
  </si>
  <si>
    <t>11227</t>
  </si>
  <si>
    <t>Modul k regulátoru s 8 releovými výstupy</t>
  </si>
  <si>
    <t>1564830686</t>
  </si>
  <si>
    <t>15353</t>
  </si>
  <si>
    <t>Modul k regulátoru se 4 analogovými výstupy</t>
  </si>
  <si>
    <t>847954927</t>
  </si>
  <si>
    <t>10719</t>
  </si>
  <si>
    <t>Modul k regulátoru 12 pro 8 analogových vstupů (teplot)</t>
  </si>
  <si>
    <t>-323643857</t>
  </si>
  <si>
    <t>13050</t>
  </si>
  <si>
    <t>Modul k regulátoru 12 pro 12 digitálních vstupů 24VAC/DC</t>
  </si>
  <si>
    <t>1384703710</t>
  </si>
  <si>
    <t>12860</t>
  </si>
  <si>
    <t>Modul pro převod 0-10V na PWM</t>
  </si>
  <si>
    <t>602688368</t>
  </si>
  <si>
    <t>12698</t>
  </si>
  <si>
    <t xml:space="preserve">Modul GSM k regulátoru </t>
  </si>
  <si>
    <t>-1088738778</t>
  </si>
  <si>
    <t>12523</t>
  </si>
  <si>
    <t>antena GSM</t>
  </si>
  <si>
    <t>1063672599</t>
  </si>
  <si>
    <t>17200</t>
  </si>
  <si>
    <t>Elektroměr k ,CIB,rychlý,4x rozevíratelný transformátor 75A,4x U, I,1x RO</t>
  </si>
  <si>
    <t>1589945281</t>
  </si>
  <si>
    <t>16418</t>
  </si>
  <si>
    <t>SSR relé 1pólové, vstup 0-10V, napájení 24VDC/VAC</t>
  </si>
  <si>
    <t>-406364285</t>
  </si>
  <si>
    <t>9108</t>
  </si>
  <si>
    <t>Čidlo teplotní s kabelem 2 m pro sluneční kol. i zásobník- Pt1000</t>
  </si>
  <si>
    <t>-1291705812</t>
  </si>
  <si>
    <t>9110</t>
  </si>
  <si>
    <t>Čidlo teplotní venkovní TA55 - Pt1000</t>
  </si>
  <si>
    <t>-674057863</t>
  </si>
  <si>
    <t>16167</t>
  </si>
  <si>
    <t>Čidlo pokojové pro regulátor IR</t>
  </si>
  <si>
    <t>-1819784167</t>
  </si>
  <si>
    <t>15264</t>
  </si>
  <si>
    <t>Snímač tlaku MBS 3000, 0- 6 bar, 4-20 mA, G 1/2"</t>
  </si>
  <si>
    <t>1749805940</t>
  </si>
  <si>
    <t>S03CYKY 5Jx10</t>
  </si>
  <si>
    <t>Kabel CYKY 5Jx10</t>
  </si>
  <si>
    <t>-546399461</t>
  </si>
  <si>
    <t>S03CYKY 5Jx6</t>
  </si>
  <si>
    <t>Kabel CYKY 5Jx6</t>
  </si>
  <si>
    <t>-2066981866</t>
  </si>
  <si>
    <t>S03CYKY 3Dx1,5</t>
  </si>
  <si>
    <t>Kabel CYKY 3Dx1,5</t>
  </si>
  <si>
    <t>365993061</t>
  </si>
  <si>
    <t>-919173039</t>
  </si>
  <si>
    <t>178341658</t>
  </si>
  <si>
    <t>155561413</t>
  </si>
  <si>
    <t>S03S03JYTY2x1</t>
  </si>
  <si>
    <t>Kabel JYTY 2x1</t>
  </si>
  <si>
    <t>-256686809</t>
  </si>
  <si>
    <t>S03JYTY 4X1</t>
  </si>
  <si>
    <t>Kabel JYTY 4x1</t>
  </si>
  <si>
    <t>449007475</t>
  </si>
  <si>
    <t>S03S03UTP</t>
  </si>
  <si>
    <t xml:space="preserve">Kabel UTP </t>
  </si>
  <si>
    <t>-245207004</t>
  </si>
  <si>
    <t>1437931373</t>
  </si>
  <si>
    <t>S03LI40x20</t>
  </si>
  <si>
    <t>Lišta vkládací 40x20</t>
  </si>
  <si>
    <t>262663203</t>
  </si>
  <si>
    <t>-758870094</t>
  </si>
  <si>
    <t>1176001655</t>
  </si>
  <si>
    <t>-31416291</t>
  </si>
  <si>
    <t>Mar 01</t>
  </si>
  <si>
    <t>Programování a softwareaové odladění regulace</t>
  </si>
  <si>
    <t>-1083710937</t>
  </si>
  <si>
    <t>MaR 04</t>
  </si>
  <si>
    <t>Montážní a instalační práce MaR</t>
  </si>
  <si>
    <t>-1653840603</t>
  </si>
  <si>
    <t>MaR 05</t>
  </si>
  <si>
    <t xml:space="preserve">Realizační projekt, projektová příprava </t>
  </si>
  <si>
    <t>1797242666</t>
  </si>
  <si>
    <t>MaR 06</t>
  </si>
  <si>
    <t>Revize MaR</t>
  </si>
  <si>
    <t>-1378948398</t>
  </si>
  <si>
    <t>MaR 13</t>
  </si>
  <si>
    <t>Úprava a přezbrojení stávajícího rozvaděče</t>
  </si>
  <si>
    <t>670417869</t>
  </si>
  <si>
    <t>-812881638</t>
  </si>
  <si>
    <t>801700578</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</si>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</sst>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8">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6" fillId="0" borderId="0" applyNumberFormat="0" applyFill="0" applyBorder="0" applyAlignment="0" applyProtection="0"/>
  </cellStyleXfs>
  <cellXfs count="354">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0" fillId="0" borderId="0" xfId="0" applyAlignment="1" applyProtection="1">
      <alignment horizontal="center" vertical="center"/>
      <protection locked="0"/>
    </xf>
    <xf numFmtId="0" fontId="11" fillId="2" borderId="0" xfId="0" applyFont="1" applyFill="1" applyAlignment="1" applyProtection="1">
      <alignment horizontal="left" vertical="center"/>
      <protection/>
    </xf>
    <xf numFmtId="0" fontId="12" fillId="2" borderId="0" xfId="0" applyFont="1" applyFill="1" applyAlignment="1" applyProtection="1">
      <alignment vertical="center"/>
      <protection/>
    </xf>
    <xf numFmtId="0" fontId="13" fillId="2" borderId="0" xfId="0" applyFont="1" applyFill="1" applyAlignment="1" applyProtection="1">
      <alignment horizontal="left" vertical="center"/>
      <protection/>
    </xf>
    <xf numFmtId="0" fontId="14" fillId="2" borderId="0" xfId="20" applyFont="1" applyFill="1" applyAlignment="1" applyProtection="1">
      <alignment vertical="center"/>
      <protection/>
    </xf>
    <xf numFmtId="0" fontId="36" fillId="2" borderId="0" xfId="20" applyFill="1"/>
    <xf numFmtId="0" fontId="0" fillId="2" borderId="0" xfId="0" applyFill="1"/>
    <xf numFmtId="0" fontId="11" fillId="2" borderId="0" xfId="0" applyFont="1" applyFill="1" applyAlignment="1">
      <alignment horizontal="lef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5" fillId="0" borderId="0" xfId="0" applyFont="1" applyBorder="1" applyAlignment="1" applyProtection="1">
      <alignment horizontal="left" vertical="center"/>
      <protection/>
    </xf>
    <xf numFmtId="0" fontId="0" fillId="0" borderId="5" xfId="0" applyBorder="1" applyProtection="1">
      <protection/>
    </xf>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19"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19" fillId="0" borderId="0" xfId="0" applyFont="1" applyAlignment="1">
      <alignment horizontal="left" vertical="center"/>
    </xf>
    <xf numFmtId="0" fontId="18"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0"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0"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19"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5"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8"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1"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2" fillId="0" borderId="14" xfId="0" applyFont="1" applyBorder="1" applyAlignment="1">
      <alignment horizontal="center" vertical="center"/>
    </xf>
    <xf numFmtId="0" fontId="22"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18" fillId="0" borderId="19" xfId="0" applyFont="1" applyBorder="1" applyAlignment="1" applyProtection="1">
      <alignment horizontal="center" vertical="center" wrapText="1"/>
      <protection/>
    </xf>
    <xf numFmtId="0" fontId="18" fillId="0" borderId="20" xfId="0" applyFont="1" applyBorder="1" applyAlignment="1" applyProtection="1">
      <alignment horizontal="center" vertical="center" wrapText="1"/>
      <protection/>
    </xf>
    <xf numFmtId="0" fontId="18"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2" fillId="0" borderId="17"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8" xfId="0" applyNumberFormat="1" applyFont="1" applyBorder="1" applyAlignment="1" applyProtection="1">
      <alignment vertical="center"/>
      <protection/>
    </xf>
    <xf numFmtId="0" fontId="4" fillId="0" borderId="0" xfId="0" applyFont="1" applyAlignment="1">
      <alignment horizontal="left" vertical="center"/>
    </xf>
    <xf numFmtId="0" fontId="24" fillId="0" borderId="0" xfId="20" applyFont="1" applyAlignment="1">
      <alignment horizontal="center" vertical="center"/>
    </xf>
    <xf numFmtId="0" fontId="5" fillId="0" borderId="4" xfId="0" applyFont="1" applyBorder="1" applyAlignment="1" applyProtection="1">
      <alignment vertical="center"/>
      <protection/>
    </xf>
    <xf numFmtId="0" fontId="25" fillId="0" borderId="0" xfId="0" applyFont="1" applyAlignment="1" applyProtection="1">
      <alignment vertical="center"/>
      <protection/>
    </xf>
    <xf numFmtId="0" fontId="25" fillId="0" borderId="0" xfId="0" applyFont="1" applyAlignment="1" applyProtection="1">
      <alignment horizontal="left" vertical="center" wrapText="1"/>
      <protection/>
    </xf>
    <xf numFmtId="0" fontId="26" fillId="0" borderId="0" xfId="0" applyFont="1" applyAlignment="1" applyProtection="1">
      <alignment vertical="center"/>
      <protection/>
    </xf>
    <xf numFmtId="4" fontId="26" fillId="0" borderId="0" xfId="0" applyNumberFormat="1" applyFont="1" applyAlignment="1" applyProtection="1">
      <alignment vertical="center"/>
      <protection/>
    </xf>
    <xf numFmtId="0" fontId="27" fillId="0" borderId="0" xfId="0" applyFont="1" applyAlignment="1" applyProtection="1">
      <alignment horizontal="center" vertical="center"/>
      <protection/>
    </xf>
    <xf numFmtId="0" fontId="5" fillId="0" borderId="4" xfId="0" applyFont="1" applyBorder="1" applyAlignment="1">
      <alignment vertical="center"/>
    </xf>
    <xf numFmtId="4" fontId="28" fillId="0" borderId="17"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8" xfId="0" applyNumberFormat="1" applyFont="1" applyBorder="1" applyAlignment="1" applyProtection="1">
      <alignment vertical="center"/>
      <protection/>
    </xf>
    <xf numFmtId="0" fontId="5" fillId="0" borderId="0" xfId="0" applyFont="1" applyAlignment="1">
      <alignment horizontal="left" vertical="center"/>
    </xf>
    <xf numFmtId="4" fontId="28" fillId="0" borderId="22" xfId="0" applyNumberFormat="1" applyFont="1" applyBorder="1" applyAlignment="1" applyProtection="1">
      <alignment vertical="center"/>
      <protection/>
    </xf>
    <xf numFmtId="4" fontId="28" fillId="0" borderId="23" xfId="0" applyNumberFormat="1" applyFont="1" applyBorder="1" applyAlignment="1" applyProtection="1">
      <alignment vertical="center"/>
      <protection/>
    </xf>
    <xf numFmtId="166" fontId="28" fillId="0" borderId="23" xfId="0" applyNumberFormat="1" applyFont="1" applyBorder="1" applyAlignment="1" applyProtection="1">
      <alignment vertical="center"/>
      <protection/>
    </xf>
    <xf numFmtId="4" fontId="28" fillId="0" borderId="24" xfId="0" applyNumberFormat="1" applyFont="1" applyBorder="1" applyAlignment="1" applyProtection="1">
      <alignment vertical="center"/>
      <protection/>
    </xf>
    <xf numFmtId="0" fontId="0" fillId="0" borderId="0" xfId="0" applyProtection="1">
      <protection locked="0"/>
    </xf>
    <xf numFmtId="0" fontId="12" fillId="2" borderId="0" xfId="0" applyFont="1" applyFill="1" applyAlignment="1">
      <alignment vertical="center"/>
    </xf>
    <xf numFmtId="0" fontId="13" fillId="2" borderId="0" xfId="0" applyFont="1" applyFill="1" applyAlignment="1">
      <alignment horizontal="left" vertical="center"/>
    </xf>
    <xf numFmtId="0" fontId="29" fillId="2" borderId="0" xfId="20" applyFont="1" applyFill="1" applyAlignment="1">
      <alignment vertical="center"/>
    </xf>
    <xf numFmtId="0" fontId="12"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18"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0" fillId="0" borderId="0" xfId="0" applyFont="1" applyBorder="1" applyAlignment="1" applyProtection="1">
      <alignment horizontal="left" vertical="center"/>
      <protection/>
    </xf>
    <xf numFmtId="4" fontId="23"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0"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8"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3" fillId="0" borderId="0" xfId="0" applyNumberFormat="1" applyFont="1" applyAlignment="1" applyProtection="1">
      <alignment/>
      <protection/>
    </xf>
    <xf numFmtId="166" fontId="31" fillId="0" borderId="15" xfId="0" applyNumberFormat="1" applyFont="1" applyBorder="1" applyAlignment="1" applyProtection="1">
      <alignment/>
      <protection/>
    </xf>
    <xf numFmtId="166" fontId="31" fillId="0" borderId="16" xfId="0" applyNumberFormat="1" applyFont="1" applyBorder="1" applyAlignment="1" applyProtection="1">
      <alignment/>
      <protection/>
    </xf>
    <xf numFmtId="4" fontId="32"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33" fillId="0" borderId="0" xfId="0" applyFont="1" applyAlignment="1" applyProtection="1">
      <alignment horizontal="left" vertical="center"/>
      <protection/>
    </xf>
    <xf numFmtId="0" fontId="34" fillId="0" borderId="0" xfId="0" applyFont="1" applyAlignment="1" applyProtection="1">
      <alignment vertical="center" wrapText="1"/>
      <protection/>
    </xf>
    <xf numFmtId="0" fontId="0" fillId="0" borderId="17"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35" fillId="0" borderId="27" xfId="0" applyFont="1" applyBorder="1" applyAlignment="1" applyProtection="1">
      <alignment horizontal="center" vertical="center"/>
      <protection/>
    </xf>
    <xf numFmtId="49" fontId="35" fillId="0" borderId="27" xfId="0" applyNumberFormat="1" applyFont="1" applyBorder="1" applyAlignment="1" applyProtection="1">
      <alignment horizontal="left" vertical="center" wrapText="1"/>
      <protection/>
    </xf>
    <xf numFmtId="0" fontId="35" fillId="0" borderId="27" xfId="0" applyFont="1" applyBorder="1" applyAlignment="1" applyProtection="1">
      <alignment horizontal="left" vertical="center" wrapText="1"/>
      <protection/>
    </xf>
    <xf numFmtId="0" fontId="35" fillId="0" borderId="27" xfId="0" applyFont="1" applyBorder="1" applyAlignment="1" applyProtection="1">
      <alignment horizontal="center" vertical="center" wrapText="1"/>
      <protection/>
    </xf>
    <xf numFmtId="167" fontId="35" fillId="0" borderId="27" xfId="0" applyNumberFormat="1" applyFont="1" applyBorder="1" applyAlignment="1" applyProtection="1">
      <alignment vertical="center"/>
      <protection/>
    </xf>
    <xf numFmtId="4" fontId="35" fillId="3" borderId="27" xfId="0" applyNumberFormat="1" applyFont="1" applyFill="1" applyBorder="1" applyAlignment="1" applyProtection="1">
      <alignment vertical="center"/>
      <protection locked="0"/>
    </xf>
    <xf numFmtId="4" fontId="35" fillId="0" borderId="27" xfId="0" applyNumberFormat="1" applyFont="1" applyBorder="1" applyAlignment="1" applyProtection="1">
      <alignment vertical="center"/>
      <protection/>
    </xf>
    <xf numFmtId="0" fontId="35" fillId="0" borderId="4" xfId="0" applyFont="1" applyBorder="1" applyAlignment="1">
      <alignment vertical="center"/>
    </xf>
    <xf numFmtId="0" fontId="35" fillId="3" borderId="27"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protection/>
    </xf>
    <xf numFmtId="167" fontId="0" fillId="3" borderId="27" xfId="0" applyNumberFormat="1" applyFont="1" applyFill="1" applyBorder="1" applyAlignment="1" applyProtection="1">
      <alignment vertical="center"/>
      <protection locked="0"/>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18" fillId="0" borderId="0" xfId="0" applyFont="1" applyBorder="1" applyAlignment="1" applyProtection="1">
      <alignment horizontal="left" vertical="center" wrapText="1"/>
      <protection/>
    </xf>
    <xf numFmtId="0" fontId="18" fillId="0" borderId="0" xfId="0" applyFont="1" applyAlignment="1" applyProtection="1">
      <alignment horizontal="left" vertical="center" wrapText="1"/>
      <protection/>
    </xf>
    <xf numFmtId="0" fontId="2" fillId="0" borderId="23" xfId="0" applyFont="1" applyBorder="1" applyAlignment="1" applyProtection="1">
      <alignment horizontal="center"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7"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7"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2"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5"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7"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7" fillId="0" borderId="33" xfId="0" applyFont="1" applyBorder="1" applyAlignment="1" applyProtection="1">
      <alignment horizontal="left" vertical="center"/>
      <protection locked="0"/>
    </xf>
    <xf numFmtId="0" fontId="27"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2"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7"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7"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7"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6"/>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4</v>
      </c>
      <c r="BB1" s="20" t="s">
        <v>5</v>
      </c>
      <c r="BC1" s="19"/>
      <c r="BD1" s="19"/>
      <c r="BE1" s="19"/>
      <c r="BF1" s="19"/>
      <c r="BG1" s="19"/>
      <c r="BH1" s="19"/>
      <c r="BI1" s="19"/>
      <c r="BJ1" s="19"/>
      <c r="BK1" s="19"/>
      <c r="BL1" s="19"/>
      <c r="BM1" s="19"/>
      <c r="BN1" s="19"/>
      <c r="BO1" s="19"/>
      <c r="BP1" s="19"/>
      <c r="BQ1" s="19"/>
      <c r="BR1" s="19"/>
      <c r="BT1" s="21" t="s">
        <v>6</v>
      </c>
      <c r="BU1" s="21" t="s">
        <v>6</v>
      </c>
      <c r="BV1" s="21" t="s">
        <v>7</v>
      </c>
    </row>
    <row r="2" spans="3:72" ht="36.95" customHeight="1">
      <c r="BS2" s="22" t="s">
        <v>8</v>
      </c>
      <c r="BT2" s="22" t="s">
        <v>9</v>
      </c>
    </row>
    <row r="3" spans="2:72" ht="6.95"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5"/>
      <c r="BS3" s="22" t="s">
        <v>8</v>
      </c>
      <c r="BT3" s="22" t="s">
        <v>10</v>
      </c>
    </row>
    <row r="4" spans="2:71" ht="36.95" customHeight="1">
      <c r="B4" s="26"/>
      <c r="C4" s="27"/>
      <c r="D4" s="28" t="s">
        <v>11</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9"/>
      <c r="AS4" s="30" t="s">
        <v>12</v>
      </c>
      <c r="BE4" s="31" t="s">
        <v>13</v>
      </c>
      <c r="BS4" s="22" t="s">
        <v>14</v>
      </c>
    </row>
    <row r="5" spans="2:71" ht="14.4" customHeight="1">
      <c r="B5" s="26"/>
      <c r="C5" s="27"/>
      <c r="D5" s="32" t="s">
        <v>15</v>
      </c>
      <c r="E5" s="27"/>
      <c r="F5" s="27"/>
      <c r="G5" s="27"/>
      <c r="H5" s="27"/>
      <c r="I5" s="27"/>
      <c r="J5" s="27"/>
      <c r="K5" s="33" t="s">
        <v>16</v>
      </c>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9"/>
      <c r="BE5" s="34" t="s">
        <v>17</v>
      </c>
      <c r="BS5" s="22" t="s">
        <v>8</v>
      </c>
    </row>
    <row r="6" spans="2:71" ht="36.95" customHeight="1">
      <c r="B6" s="26"/>
      <c r="C6" s="27"/>
      <c r="D6" s="35" t="s">
        <v>18</v>
      </c>
      <c r="E6" s="27"/>
      <c r="F6" s="27"/>
      <c r="G6" s="27"/>
      <c r="H6" s="27"/>
      <c r="I6" s="27"/>
      <c r="J6" s="27"/>
      <c r="K6" s="36" t="s">
        <v>19</v>
      </c>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9"/>
      <c r="BE6" s="37"/>
      <c r="BS6" s="22" t="s">
        <v>8</v>
      </c>
    </row>
    <row r="7" spans="2:71" ht="14.4" customHeight="1">
      <c r="B7" s="26"/>
      <c r="C7" s="27"/>
      <c r="D7" s="38" t="s">
        <v>20</v>
      </c>
      <c r="E7" s="27"/>
      <c r="F7" s="27"/>
      <c r="G7" s="27"/>
      <c r="H7" s="27"/>
      <c r="I7" s="27"/>
      <c r="J7" s="27"/>
      <c r="K7" s="33" t="s">
        <v>21</v>
      </c>
      <c r="L7" s="27"/>
      <c r="M7" s="27"/>
      <c r="N7" s="27"/>
      <c r="O7" s="27"/>
      <c r="P7" s="27"/>
      <c r="Q7" s="27"/>
      <c r="R7" s="27"/>
      <c r="S7" s="27"/>
      <c r="T7" s="27"/>
      <c r="U7" s="27"/>
      <c r="V7" s="27"/>
      <c r="W7" s="27"/>
      <c r="X7" s="27"/>
      <c r="Y7" s="27"/>
      <c r="Z7" s="27"/>
      <c r="AA7" s="27"/>
      <c r="AB7" s="27"/>
      <c r="AC7" s="27"/>
      <c r="AD7" s="27"/>
      <c r="AE7" s="27"/>
      <c r="AF7" s="27"/>
      <c r="AG7" s="27"/>
      <c r="AH7" s="27"/>
      <c r="AI7" s="27"/>
      <c r="AJ7" s="27"/>
      <c r="AK7" s="38" t="s">
        <v>22</v>
      </c>
      <c r="AL7" s="27"/>
      <c r="AM7" s="27"/>
      <c r="AN7" s="33" t="s">
        <v>21</v>
      </c>
      <c r="AO7" s="27"/>
      <c r="AP7" s="27"/>
      <c r="AQ7" s="29"/>
      <c r="BE7" s="37"/>
      <c r="BS7" s="22" t="s">
        <v>8</v>
      </c>
    </row>
    <row r="8" spans="2:71" ht="14.4" customHeight="1">
      <c r="B8" s="26"/>
      <c r="C8" s="27"/>
      <c r="D8" s="38" t="s">
        <v>23</v>
      </c>
      <c r="E8" s="27"/>
      <c r="F8" s="27"/>
      <c r="G8" s="27"/>
      <c r="H8" s="27"/>
      <c r="I8" s="27"/>
      <c r="J8" s="27"/>
      <c r="K8" s="33" t="s">
        <v>24</v>
      </c>
      <c r="L8" s="27"/>
      <c r="M8" s="27"/>
      <c r="N8" s="27"/>
      <c r="O8" s="27"/>
      <c r="P8" s="27"/>
      <c r="Q8" s="27"/>
      <c r="R8" s="27"/>
      <c r="S8" s="27"/>
      <c r="T8" s="27"/>
      <c r="U8" s="27"/>
      <c r="V8" s="27"/>
      <c r="W8" s="27"/>
      <c r="X8" s="27"/>
      <c r="Y8" s="27"/>
      <c r="Z8" s="27"/>
      <c r="AA8" s="27"/>
      <c r="AB8" s="27"/>
      <c r="AC8" s="27"/>
      <c r="AD8" s="27"/>
      <c r="AE8" s="27"/>
      <c r="AF8" s="27"/>
      <c r="AG8" s="27"/>
      <c r="AH8" s="27"/>
      <c r="AI8" s="27"/>
      <c r="AJ8" s="27"/>
      <c r="AK8" s="38" t="s">
        <v>25</v>
      </c>
      <c r="AL8" s="27"/>
      <c r="AM8" s="27"/>
      <c r="AN8" s="39" t="s">
        <v>26</v>
      </c>
      <c r="AO8" s="27"/>
      <c r="AP8" s="27"/>
      <c r="AQ8" s="29"/>
      <c r="BE8" s="37"/>
      <c r="BS8" s="22" t="s">
        <v>8</v>
      </c>
    </row>
    <row r="9" spans="2:71" ht="14.4" customHeight="1">
      <c r="B9" s="26"/>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9"/>
      <c r="BE9" s="37"/>
      <c r="BS9" s="22" t="s">
        <v>8</v>
      </c>
    </row>
    <row r="10" spans="2:71" ht="14.4" customHeight="1">
      <c r="B10" s="26"/>
      <c r="C10" s="27"/>
      <c r="D10" s="38" t="s">
        <v>27</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38" t="s">
        <v>28</v>
      </c>
      <c r="AL10" s="27"/>
      <c r="AM10" s="27"/>
      <c r="AN10" s="33" t="s">
        <v>21</v>
      </c>
      <c r="AO10" s="27"/>
      <c r="AP10" s="27"/>
      <c r="AQ10" s="29"/>
      <c r="BE10" s="37"/>
      <c r="BS10" s="22" t="s">
        <v>8</v>
      </c>
    </row>
    <row r="11" spans="2:71" ht="18.45" customHeight="1">
      <c r="B11" s="26"/>
      <c r="C11" s="27"/>
      <c r="D11" s="27"/>
      <c r="E11" s="33" t="s">
        <v>29</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38" t="s">
        <v>30</v>
      </c>
      <c r="AL11" s="27"/>
      <c r="AM11" s="27"/>
      <c r="AN11" s="33" t="s">
        <v>21</v>
      </c>
      <c r="AO11" s="27"/>
      <c r="AP11" s="27"/>
      <c r="AQ11" s="29"/>
      <c r="BE11" s="37"/>
      <c r="BS11" s="22" t="s">
        <v>8</v>
      </c>
    </row>
    <row r="12" spans="2:71" ht="6.95"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9"/>
      <c r="BE12" s="37"/>
      <c r="BS12" s="22" t="s">
        <v>8</v>
      </c>
    </row>
    <row r="13" spans="2:71" ht="14.4" customHeight="1">
      <c r="B13" s="26"/>
      <c r="C13" s="27"/>
      <c r="D13" s="38" t="s">
        <v>31</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38" t="s">
        <v>28</v>
      </c>
      <c r="AL13" s="27"/>
      <c r="AM13" s="27"/>
      <c r="AN13" s="40" t="s">
        <v>32</v>
      </c>
      <c r="AO13" s="27"/>
      <c r="AP13" s="27"/>
      <c r="AQ13" s="29"/>
      <c r="BE13" s="37"/>
      <c r="BS13" s="22" t="s">
        <v>8</v>
      </c>
    </row>
    <row r="14" spans="2:71" ht="13.5">
      <c r="B14" s="26"/>
      <c r="C14" s="27"/>
      <c r="D14" s="27"/>
      <c r="E14" s="40" t="s">
        <v>32</v>
      </c>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38" t="s">
        <v>30</v>
      </c>
      <c r="AL14" s="27"/>
      <c r="AM14" s="27"/>
      <c r="AN14" s="40" t="s">
        <v>32</v>
      </c>
      <c r="AO14" s="27"/>
      <c r="AP14" s="27"/>
      <c r="AQ14" s="29"/>
      <c r="BE14" s="37"/>
      <c r="BS14" s="22" t="s">
        <v>8</v>
      </c>
    </row>
    <row r="15" spans="2:71" ht="6.95" customHeight="1">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9"/>
      <c r="BE15" s="37"/>
      <c r="BS15" s="22" t="s">
        <v>6</v>
      </c>
    </row>
    <row r="16" spans="2:71" ht="14.4" customHeight="1">
      <c r="B16" s="26"/>
      <c r="C16" s="27"/>
      <c r="D16" s="38" t="s">
        <v>33</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8" t="s">
        <v>28</v>
      </c>
      <c r="AL16" s="27"/>
      <c r="AM16" s="27"/>
      <c r="AN16" s="33" t="s">
        <v>21</v>
      </c>
      <c r="AO16" s="27"/>
      <c r="AP16" s="27"/>
      <c r="AQ16" s="29"/>
      <c r="BE16" s="37"/>
      <c r="BS16" s="22" t="s">
        <v>6</v>
      </c>
    </row>
    <row r="17" spans="2:71" ht="18.45" customHeight="1">
      <c r="B17" s="26"/>
      <c r="C17" s="27"/>
      <c r="D17" s="27"/>
      <c r="E17" s="33" t="s">
        <v>29</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38" t="s">
        <v>30</v>
      </c>
      <c r="AL17" s="27"/>
      <c r="AM17" s="27"/>
      <c r="AN17" s="33" t="s">
        <v>21</v>
      </c>
      <c r="AO17" s="27"/>
      <c r="AP17" s="27"/>
      <c r="AQ17" s="29"/>
      <c r="BE17" s="37"/>
      <c r="BS17" s="22" t="s">
        <v>34</v>
      </c>
    </row>
    <row r="18" spans="2:71" ht="6.95"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9"/>
      <c r="BE18" s="37"/>
      <c r="BS18" s="22" t="s">
        <v>8</v>
      </c>
    </row>
    <row r="19" spans="2:71" ht="14.4" customHeight="1">
      <c r="B19" s="26"/>
      <c r="C19" s="27"/>
      <c r="D19" s="38" t="s">
        <v>35</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9"/>
      <c r="BE19" s="37"/>
      <c r="BS19" s="22" t="s">
        <v>8</v>
      </c>
    </row>
    <row r="20" spans="2:71" ht="57" customHeight="1">
      <c r="B20" s="26"/>
      <c r="C20" s="27"/>
      <c r="D20" s="27"/>
      <c r="E20" s="42" t="s">
        <v>36</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27"/>
      <c r="AP20" s="27"/>
      <c r="AQ20" s="29"/>
      <c r="BE20" s="37"/>
      <c r="BS20" s="22" t="s">
        <v>6</v>
      </c>
    </row>
    <row r="21" spans="2:57" ht="6.95" customHeight="1">
      <c r="B21" s="26"/>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9"/>
      <c r="BE21" s="37"/>
    </row>
    <row r="22" spans="2:57" ht="6.95" customHeight="1">
      <c r="B22" s="26"/>
      <c r="C22" s="27"/>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27"/>
      <c r="AQ22" s="29"/>
      <c r="BE22" s="37"/>
    </row>
    <row r="23" spans="2:57" s="1" customFormat="1" ht="25.9" customHeight="1">
      <c r="B23" s="44"/>
      <c r="C23" s="45"/>
      <c r="D23" s="46" t="s">
        <v>37</v>
      </c>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8">
        <f>ROUND(AG51,2)</f>
        <v>0</v>
      </c>
      <c r="AL23" s="47"/>
      <c r="AM23" s="47"/>
      <c r="AN23" s="47"/>
      <c r="AO23" s="47"/>
      <c r="AP23" s="45"/>
      <c r="AQ23" s="49"/>
      <c r="BE23" s="37"/>
    </row>
    <row r="24" spans="2:57" s="1" customFormat="1" ht="6.95" customHeight="1">
      <c r="B24" s="44"/>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9"/>
      <c r="BE24" s="37"/>
    </row>
    <row r="25" spans="2:57" s="1" customFormat="1" ht="13.5">
      <c r="B25" s="44"/>
      <c r="C25" s="45"/>
      <c r="D25" s="45"/>
      <c r="E25" s="45"/>
      <c r="F25" s="45"/>
      <c r="G25" s="45"/>
      <c r="H25" s="45"/>
      <c r="I25" s="45"/>
      <c r="J25" s="45"/>
      <c r="K25" s="45"/>
      <c r="L25" s="50" t="s">
        <v>38</v>
      </c>
      <c r="M25" s="50"/>
      <c r="N25" s="50"/>
      <c r="O25" s="50"/>
      <c r="P25" s="45"/>
      <c r="Q25" s="45"/>
      <c r="R25" s="45"/>
      <c r="S25" s="45"/>
      <c r="T25" s="45"/>
      <c r="U25" s="45"/>
      <c r="V25" s="45"/>
      <c r="W25" s="50" t="s">
        <v>39</v>
      </c>
      <c r="X25" s="50"/>
      <c r="Y25" s="50"/>
      <c r="Z25" s="50"/>
      <c r="AA25" s="50"/>
      <c r="AB25" s="50"/>
      <c r="AC25" s="50"/>
      <c r="AD25" s="50"/>
      <c r="AE25" s="50"/>
      <c r="AF25" s="45"/>
      <c r="AG25" s="45"/>
      <c r="AH25" s="45"/>
      <c r="AI25" s="45"/>
      <c r="AJ25" s="45"/>
      <c r="AK25" s="50" t="s">
        <v>40</v>
      </c>
      <c r="AL25" s="50"/>
      <c r="AM25" s="50"/>
      <c r="AN25" s="50"/>
      <c r="AO25" s="50"/>
      <c r="AP25" s="45"/>
      <c r="AQ25" s="49"/>
      <c r="BE25" s="37"/>
    </row>
    <row r="26" spans="2:57" s="2" customFormat="1" ht="14.4" customHeight="1">
      <c r="B26" s="51"/>
      <c r="C26" s="52"/>
      <c r="D26" s="53" t="s">
        <v>41</v>
      </c>
      <c r="E26" s="52"/>
      <c r="F26" s="53" t="s">
        <v>42</v>
      </c>
      <c r="G26" s="52"/>
      <c r="H26" s="52"/>
      <c r="I26" s="52"/>
      <c r="J26" s="52"/>
      <c r="K26" s="52"/>
      <c r="L26" s="54">
        <v>0.21</v>
      </c>
      <c r="M26" s="52"/>
      <c r="N26" s="52"/>
      <c r="O26" s="52"/>
      <c r="P26" s="52"/>
      <c r="Q26" s="52"/>
      <c r="R26" s="52"/>
      <c r="S26" s="52"/>
      <c r="T26" s="52"/>
      <c r="U26" s="52"/>
      <c r="V26" s="52"/>
      <c r="W26" s="55">
        <f>ROUND(AZ51,2)</f>
        <v>0</v>
      </c>
      <c r="X26" s="52"/>
      <c r="Y26" s="52"/>
      <c r="Z26" s="52"/>
      <c r="AA26" s="52"/>
      <c r="AB26" s="52"/>
      <c r="AC26" s="52"/>
      <c r="AD26" s="52"/>
      <c r="AE26" s="52"/>
      <c r="AF26" s="52"/>
      <c r="AG26" s="52"/>
      <c r="AH26" s="52"/>
      <c r="AI26" s="52"/>
      <c r="AJ26" s="52"/>
      <c r="AK26" s="55">
        <f>ROUND(AV51,2)</f>
        <v>0</v>
      </c>
      <c r="AL26" s="52"/>
      <c r="AM26" s="52"/>
      <c r="AN26" s="52"/>
      <c r="AO26" s="52"/>
      <c r="AP26" s="52"/>
      <c r="AQ26" s="56"/>
      <c r="BE26" s="37"/>
    </row>
    <row r="27" spans="2:57" s="2" customFormat="1" ht="14.4" customHeight="1">
      <c r="B27" s="51"/>
      <c r="C27" s="52"/>
      <c r="D27" s="52"/>
      <c r="E27" s="52"/>
      <c r="F27" s="53" t="s">
        <v>43</v>
      </c>
      <c r="G27" s="52"/>
      <c r="H27" s="52"/>
      <c r="I27" s="52"/>
      <c r="J27" s="52"/>
      <c r="K27" s="52"/>
      <c r="L27" s="54">
        <v>0.15</v>
      </c>
      <c r="M27" s="52"/>
      <c r="N27" s="52"/>
      <c r="O27" s="52"/>
      <c r="P27" s="52"/>
      <c r="Q27" s="52"/>
      <c r="R27" s="52"/>
      <c r="S27" s="52"/>
      <c r="T27" s="52"/>
      <c r="U27" s="52"/>
      <c r="V27" s="52"/>
      <c r="W27" s="55">
        <f>ROUND(BA51,2)</f>
        <v>0</v>
      </c>
      <c r="X27" s="52"/>
      <c r="Y27" s="52"/>
      <c r="Z27" s="52"/>
      <c r="AA27" s="52"/>
      <c r="AB27" s="52"/>
      <c r="AC27" s="52"/>
      <c r="AD27" s="52"/>
      <c r="AE27" s="52"/>
      <c r="AF27" s="52"/>
      <c r="AG27" s="52"/>
      <c r="AH27" s="52"/>
      <c r="AI27" s="52"/>
      <c r="AJ27" s="52"/>
      <c r="AK27" s="55">
        <f>ROUND(AW51,2)</f>
        <v>0</v>
      </c>
      <c r="AL27" s="52"/>
      <c r="AM27" s="52"/>
      <c r="AN27" s="52"/>
      <c r="AO27" s="52"/>
      <c r="AP27" s="52"/>
      <c r="AQ27" s="56"/>
      <c r="BE27" s="37"/>
    </row>
    <row r="28" spans="2:57" s="2" customFormat="1" ht="14.4" customHeight="1" hidden="1">
      <c r="B28" s="51"/>
      <c r="C28" s="52"/>
      <c r="D28" s="52"/>
      <c r="E28" s="52"/>
      <c r="F28" s="53" t="s">
        <v>44</v>
      </c>
      <c r="G28" s="52"/>
      <c r="H28" s="52"/>
      <c r="I28" s="52"/>
      <c r="J28" s="52"/>
      <c r="K28" s="52"/>
      <c r="L28" s="54">
        <v>0.21</v>
      </c>
      <c r="M28" s="52"/>
      <c r="N28" s="52"/>
      <c r="O28" s="52"/>
      <c r="P28" s="52"/>
      <c r="Q28" s="52"/>
      <c r="R28" s="52"/>
      <c r="S28" s="52"/>
      <c r="T28" s="52"/>
      <c r="U28" s="52"/>
      <c r="V28" s="52"/>
      <c r="W28" s="55">
        <f>ROUND(BB51,2)</f>
        <v>0</v>
      </c>
      <c r="X28" s="52"/>
      <c r="Y28" s="52"/>
      <c r="Z28" s="52"/>
      <c r="AA28" s="52"/>
      <c r="AB28" s="52"/>
      <c r="AC28" s="52"/>
      <c r="AD28" s="52"/>
      <c r="AE28" s="52"/>
      <c r="AF28" s="52"/>
      <c r="AG28" s="52"/>
      <c r="AH28" s="52"/>
      <c r="AI28" s="52"/>
      <c r="AJ28" s="52"/>
      <c r="AK28" s="55">
        <v>0</v>
      </c>
      <c r="AL28" s="52"/>
      <c r="AM28" s="52"/>
      <c r="AN28" s="52"/>
      <c r="AO28" s="52"/>
      <c r="AP28" s="52"/>
      <c r="AQ28" s="56"/>
      <c r="BE28" s="37"/>
    </row>
    <row r="29" spans="2:57" s="2" customFormat="1" ht="14.4" customHeight="1" hidden="1">
      <c r="B29" s="51"/>
      <c r="C29" s="52"/>
      <c r="D29" s="52"/>
      <c r="E29" s="52"/>
      <c r="F29" s="53" t="s">
        <v>45</v>
      </c>
      <c r="G29" s="52"/>
      <c r="H29" s="52"/>
      <c r="I29" s="52"/>
      <c r="J29" s="52"/>
      <c r="K29" s="52"/>
      <c r="L29" s="54">
        <v>0.15</v>
      </c>
      <c r="M29" s="52"/>
      <c r="N29" s="52"/>
      <c r="O29" s="52"/>
      <c r="P29" s="52"/>
      <c r="Q29" s="52"/>
      <c r="R29" s="52"/>
      <c r="S29" s="52"/>
      <c r="T29" s="52"/>
      <c r="U29" s="52"/>
      <c r="V29" s="52"/>
      <c r="W29" s="55">
        <f>ROUND(BC51,2)</f>
        <v>0</v>
      </c>
      <c r="X29" s="52"/>
      <c r="Y29" s="52"/>
      <c r="Z29" s="52"/>
      <c r="AA29" s="52"/>
      <c r="AB29" s="52"/>
      <c r="AC29" s="52"/>
      <c r="AD29" s="52"/>
      <c r="AE29" s="52"/>
      <c r="AF29" s="52"/>
      <c r="AG29" s="52"/>
      <c r="AH29" s="52"/>
      <c r="AI29" s="52"/>
      <c r="AJ29" s="52"/>
      <c r="AK29" s="55">
        <v>0</v>
      </c>
      <c r="AL29" s="52"/>
      <c r="AM29" s="52"/>
      <c r="AN29" s="52"/>
      <c r="AO29" s="52"/>
      <c r="AP29" s="52"/>
      <c r="AQ29" s="56"/>
      <c r="BE29" s="37"/>
    </row>
    <row r="30" spans="2:57" s="2" customFormat="1" ht="14.4" customHeight="1" hidden="1">
      <c r="B30" s="51"/>
      <c r="C30" s="52"/>
      <c r="D30" s="52"/>
      <c r="E30" s="52"/>
      <c r="F30" s="53" t="s">
        <v>46</v>
      </c>
      <c r="G30" s="52"/>
      <c r="H30" s="52"/>
      <c r="I30" s="52"/>
      <c r="J30" s="52"/>
      <c r="K30" s="52"/>
      <c r="L30" s="54">
        <v>0</v>
      </c>
      <c r="M30" s="52"/>
      <c r="N30" s="52"/>
      <c r="O30" s="52"/>
      <c r="P30" s="52"/>
      <c r="Q30" s="52"/>
      <c r="R30" s="52"/>
      <c r="S30" s="52"/>
      <c r="T30" s="52"/>
      <c r="U30" s="52"/>
      <c r="V30" s="52"/>
      <c r="W30" s="55">
        <f>ROUND(BD51,2)</f>
        <v>0</v>
      </c>
      <c r="X30" s="52"/>
      <c r="Y30" s="52"/>
      <c r="Z30" s="52"/>
      <c r="AA30" s="52"/>
      <c r="AB30" s="52"/>
      <c r="AC30" s="52"/>
      <c r="AD30" s="52"/>
      <c r="AE30" s="52"/>
      <c r="AF30" s="52"/>
      <c r="AG30" s="52"/>
      <c r="AH30" s="52"/>
      <c r="AI30" s="52"/>
      <c r="AJ30" s="52"/>
      <c r="AK30" s="55">
        <v>0</v>
      </c>
      <c r="AL30" s="52"/>
      <c r="AM30" s="52"/>
      <c r="AN30" s="52"/>
      <c r="AO30" s="52"/>
      <c r="AP30" s="52"/>
      <c r="AQ30" s="56"/>
      <c r="BE30" s="37"/>
    </row>
    <row r="31" spans="2:57" s="1" customFormat="1" ht="6.95" customHeight="1">
      <c r="B31" s="44"/>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9"/>
      <c r="BE31" s="37"/>
    </row>
    <row r="32" spans="2:57" s="1" customFormat="1" ht="25.9" customHeight="1">
      <c r="B32" s="44"/>
      <c r="C32" s="57"/>
      <c r="D32" s="58" t="s">
        <v>47</v>
      </c>
      <c r="E32" s="59"/>
      <c r="F32" s="59"/>
      <c r="G32" s="59"/>
      <c r="H32" s="59"/>
      <c r="I32" s="59"/>
      <c r="J32" s="59"/>
      <c r="K32" s="59"/>
      <c r="L32" s="59"/>
      <c r="M32" s="59"/>
      <c r="N32" s="59"/>
      <c r="O32" s="59"/>
      <c r="P32" s="59"/>
      <c r="Q32" s="59"/>
      <c r="R32" s="59"/>
      <c r="S32" s="59"/>
      <c r="T32" s="60" t="s">
        <v>48</v>
      </c>
      <c r="U32" s="59"/>
      <c r="V32" s="59"/>
      <c r="W32" s="59"/>
      <c r="X32" s="61" t="s">
        <v>49</v>
      </c>
      <c r="Y32" s="59"/>
      <c r="Z32" s="59"/>
      <c r="AA32" s="59"/>
      <c r="AB32" s="59"/>
      <c r="AC32" s="59"/>
      <c r="AD32" s="59"/>
      <c r="AE32" s="59"/>
      <c r="AF32" s="59"/>
      <c r="AG32" s="59"/>
      <c r="AH32" s="59"/>
      <c r="AI32" s="59"/>
      <c r="AJ32" s="59"/>
      <c r="AK32" s="62">
        <f>SUM(AK23:AK30)</f>
        <v>0</v>
      </c>
      <c r="AL32" s="59"/>
      <c r="AM32" s="59"/>
      <c r="AN32" s="59"/>
      <c r="AO32" s="63"/>
      <c r="AP32" s="57"/>
      <c r="AQ32" s="64"/>
      <c r="BE32" s="37"/>
    </row>
    <row r="33" spans="2:43" s="1" customFormat="1" ht="6.95" customHeight="1">
      <c r="B33" s="44"/>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9"/>
    </row>
    <row r="34" spans="2:43" s="1" customFormat="1" ht="6.95" customHeight="1">
      <c r="B34" s="65"/>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7"/>
    </row>
    <row r="38" spans="2:44" s="1" customFormat="1" ht="6.95" customHeight="1">
      <c r="B38" s="68"/>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70"/>
    </row>
    <row r="39" spans="2:44" s="1" customFormat="1" ht="36.95" customHeight="1">
      <c r="B39" s="44"/>
      <c r="C39" s="71" t="s">
        <v>50</v>
      </c>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0"/>
    </row>
    <row r="40" spans="2:44" s="1" customFormat="1" ht="6.95" customHeight="1">
      <c r="B40" s="44"/>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0"/>
    </row>
    <row r="41" spans="2:44" s="3" customFormat="1" ht="14.4" customHeight="1">
      <c r="B41" s="73"/>
      <c r="C41" s="74" t="s">
        <v>15</v>
      </c>
      <c r="D41" s="75"/>
      <c r="E41" s="75"/>
      <c r="F41" s="75"/>
      <c r="G41" s="75"/>
      <c r="H41" s="75"/>
      <c r="I41" s="75"/>
      <c r="J41" s="75"/>
      <c r="K41" s="75"/>
      <c r="L41" s="75" t="str">
        <f>K5</f>
        <v>180329</v>
      </c>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6"/>
    </row>
    <row r="42" spans="2:44" s="4" customFormat="1" ht="36.95" customHeight="1">
      <c r="B42" s="77"/>
      <c r="C42" s="78" t="s">
        <v>18</v>
      </c>
      <c r="D42" s="79"/>
      <c r="E42" s="79"/>
      <c r="F42" s="79"/>
      <c r="G42" s="79"/>
      <c r="H42" s="79"/>
      <c r="I42" s="79"/>
      <c r="J42" s="79"/>
      <c r="K42" s="79"/>
      <c r="L42" s="80" t="str">
        <f>K6</f>
        <v>Domov pod lípou, poskytovatel sociálních služeb</v>
      </c>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81"/>
    </row>
    <row r="43" spans="2:44" s="1" customFormat="1" ht="6.95" customHeight="1">
      <c r="B43" s="44"/>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0"/>
    </row>
    <row r="44" spans="2:44" s="1" customFormat="1" ht="13.5">
      <c r="B44" s="44"/>
      <c r="C44" s="74" t="s">
        <v>23</v>
      </c>
      <c r="D44" s="72"/>
      <c r="E44" s="72"/>
      <c r="F44" s="72"/>
      <c r="G44" s="72"/>
      <c r="H44" s="72"/>
      <c r="I44" s="72"/>
      <c r="J44" s="72"/>
      <c r="K44" s="72"/>
      <c r="L44" s="82" t="str">
        <f>IF(K8="","",K8)</f>
        <v>Lipník 110, 294 43 Čachovice</v>
      </c>
      <c r="M44" s="72"/>
      <c r="N44" s="72"/>
      <c r="O44" s="72"/>
      <c r="P44" s="72"/>
      <c r="Q44" s="72"/>
      <c r="R44" s="72"/>
      <c r="S44" s="72"/>
      <c r="T44" s="72"/>
      <c r="U44" s="72"/>
      <c r="V44" s="72"/>
      <c r="W44" s="72"/>
      <c r="X44" s="72"/>
      <c r="Y44" s="72"/>
      <c r="Z44" s="72"/>
      <c r="AA44" s="72"/>
      <c r="AB44" s="72"/>
      <c r="AC44" s="72"/>
      <c r="AD44" s="72"/>
      <c r="AE44" s="72"/>
      <c r="AF44" s="72"/>
      <c r="AG44" s="72"/>
      <c r="AH44" s="72"/>
      <c r="AI44" s="74" t="s">
        <v>25</v>
      </c>
      <c r="AJ44" s="72"/>
      <c r="AK44" s="72"/>
      <c r="AL44" s="72"/>
      <c r="AM44" s="83" t="str">
        <f>IF(AN8="","",AN8)</f>
        <v>15. 1. 2019</v>
      </c>
      <c r="AN44" s="83"/>
      <c r="AO44" s="72"/>
      <c r="AP44" s="72"/>
      <c r="AQ44" s="72"/>
      <c r="AR44" s="70"/>
    </row>
    <row r="45" spans="2:44" s="1" customFormat="1" ht="6.95" customHeight="1">
      <c r="B45" s="44"/>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0"/>
    </row>
    <row r="46" spans="2:56" s="1" customFormat="1" ht="13.5">
      <c r="B46" s="44"/>
      <c r="C46" s="74" t="s">
        <v>27</v>
      </c>
      <c r="D46" s="72"/>
      <c r="E46" s="72"/>
      <c r="F46" s="72"/>
      <c r="G46" s="72"/>
      <c r="H46" s="72"/>
      <c r="I46" s="72"/>
      <c r="J46" s="72"/>
      <c r="K46" s="72"/>
      <c r="L46" s="75" t="str">
        <f>IF(E11="","",E11)</f>
        <v xml:space="preserve"> </v>
      </c>
      <c r="M46" s="72"/>
      <c r="N46" s="72"/>
      <c r="O46" s="72"/>
      <c r="P46" s="72"/>
      <c r="Q46" s="72"/>
      <c r="R46" s="72"/>
      <c r="S46" s="72"/>
      <c r="T46" s="72"/>
      <c r="U46" s="72"/>
      <c r="V46" s="72"/>
      <c r="W46" s="72"/>
      <c r="X46" s="72"/>
      <c r="Y46" s="72"/>
      <c r="Z46" s="72"/>
      <c r="AA46" s="72"/>
      <c r="AB46" s="72"/>
      <c r="AC46" s="72"/>
      <c r="AD46" s="72"/>
      <c r="AE46" s="72"/>
      <c r="AF46" s="72"/>
      <c r="AG46" s="72"/>
      <c r="AH46" s="72"/>
      <c r="AI46" s="74" t="s">
        <v>33</v>
      </c>
      <c r="AJ46" s="72"/>
      <c r="AK46" s="72"/>
      <c r="AL46" s="72"/>
      <c r="AM46" s="75" t="str">
        <f>IF(E17="","",E17)</f>
        <v xml:space="preserve"> </v>
      </c>
      <c r="AN46" s="75"/>
      <c r="AO46" s="75"/>
      <c r="AP46" s="75"/>
      <c r="AQ46" s="72"/>
      <c r="AR46" s="70"/>
      <c r="AS46" s="84" t="s">
        <v>51</v>
      </c>
      <c r="AT46" s="85"/>
      <c r="AU46" s="86"/>
      <c r="AV46" s="86"/>
      <c r="AW46" s="86"/>
      <c r="AX46" s="86"/>
      <c r="AY46" s="86"/>
      <c r="AZ46" s="86"/>
      <c r="BA46" s="86"/>
      <c r="BB46" s="86"/>
      <c r="BC46" s="86"/>
      <c r="BD46" s="87"/>
    </row>
    <row r="47" spans="2:56" s="1" customFormat="1" ht="13.5">
      <c r="B47" s="44"/>
      <c r="C47" s="74" t="s">
        <v>31</v>
      </c>
      <c r="D47" s="72"/>
      <c r="E47" s="72"/>
      <c r="F47" s="72"/>
      <c r="G47" s="72"/>
      <c r="H47" s="72"/>
      <c r="I47" s="72"/>
      <c r="J47" s="72"/>
      <c r="K47" s="72"/>
      <c r="L47" s="75" t="str">
        <f>IF(E14="Vyplň údaj","",E14)</f>
        <v/>
      </c>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0"/>
      <c r="AS47" s="88"/>
      <c r="AT47" s="89"/>
      <c r="AU47" s="90"/>
      <c r="AV47" s="90"/>
      <c r="AW47" s="90"/>
      <c r="AX47" s="90"/>
      <c r="AY47" s="90"/>
      <c r="AZ47" s="90"/>
      <c r="BA47" s="90"/>
      <c r="BB47" s="90"/>
      <c r="BC47" s="90"/>
      <c r="BD47" s="91"/>
    </row>
    <row r="48" spans="2:56" s="1" customFormat="1" ht="10.8" customHeight="1">
      <c r="B48" s="44"/>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0"/>
      <c r="AS48" s="92"/>
      <c r="AT48" s="53"/>
      <c r="AU48" s="45"/>
      <c r="AV48" s="45"/>
      <c r="AW48" s="45"/>
      <c r="AX48" s="45"/>
      <c r="AY48" s="45"/>
      <c r="AZ48" s="45"/>
      <c r="BA48" s="45"/>
      <c r="BB48" s="45"/>
      <c r="BC48" s="45"/>
      <c r="BD48" s="93"/>
    </row>
    <row r="49" spans="2:56" s="1" customFormat="1" ht="29.25" customHeight="1">
      <c r="B49" s="44"/>
      <c r="C49" s="94" t="s">
        <v>52</v>
      </c>
      <c r="D49" s="95"/>
      <c r="E49" s="95"/>
      <c r="F49" s="95"/>
      <c r="G49" s="95"/>
      <c r="H49" s="96"/>
      <c r="I49" s="97" t="s">
        <v>53</v>
      </c>
      <c r="J49" s="95"/>
      <c r="K49" s="95"/>
      <c r="L49" s="95"/>
      <c r="M49" s="95"/>
      <c r="N49" s="95"/>
      <c r="O49" s="95"/>
      <c r="P49" s="95"/>
      <c r="Q49" s="95"/>
      <c r="R49" s="95"/>
      <c r="S49" s="95"/>
      <c r="T49" s="95"/>
      <c r="U49" s="95"/>
      <c r="V49" s="95"/>
      <c r="W49" s="95"/>
      <c r="X49" s="95"/>
      <c r="Y49" s="95"/>
      <c r="Z49" s="95"/>
      <c r="AA49" s="95"/>
      <c r="AB49" s="95"/>
      <c r="AC49" s="95"/>
      <c r="AD49" s="95"/>
      <c r="AE49" s="95"/>
      <c r="AF49" s="95"/>
      <c r="AG49" s="98" t="s">
        <v>54</v>
      </c>
      <c r="AH49" s="95"/>
      <c r="AI49" s="95"/>
      <c r="AJ49" s="95"/>
      <c r="AK49" s="95"/>
      <c r="AL49" s="95"/>
      <c r="AM49" s="95"/>
      <c r="AN49" s="97" t="s">
        <v>55</v>
      </c>
      <c r="AO49" s="95"/>
      <c r="AP49" s="95"/>
      <c r="AQ49" s="99" t="s">
        <v>56</v>
      </c>
      <c r="AR49" s="70"/>
      <c r="AS49" s="100" t="s">
        <v>57</v>
      </c>
      <c r="AT49" s="101" t="s">
        <v>58</v>
      </c>
      <c r="AU49" s="101" t="s">
        <v>59</v>
      </c>
      <c r="AV49" s="101" t="s">
        <v>60</v>
      </c>
      <c r="AW49" s="101" t="s">
        <v>61</v>
      </c>
      <c r="AX49" s="101" t="s">
        <v>62</v>
      </c>
      <c r="AY49" s="101" t="s">
        <v>63</v>
      </c>
      <c r="AZ49" s="101" t="s">
        <v>64</v>
      </c>
      <c r="BA49" s="101" t="s">
        <v>65</v>
      </c>
      <c r="BB49" s="101" t="s">
        <v>66</v>
      </c>
      <c r="BC49" s="101" t="s">
        <v>67</v>
      </c>
      <c r="BD49" s="102" t="s">
        <v>68</v>
      </c>
    </row>
    <row r="50" spans="2:56" s="1" customFormat="1" ht="10.8" customHeight="1">
      <c r="B50" s="44"/>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0"/>
      <c r="AS50" s="103"/>
      <c r="AT50" s="104"/>
      <c r="AU50" s="104"/>
      <c r="AV50" s="104"/>
      <c r="AW50" s="104"/>
      <c r="AX50" s="104"/>
      <c r="AY50" s="104"/>
      <c r="AZ50" s="104"/>
      <c r="BA50" s="104"/>
      <c r="BB50" s="104"/>
      <c r="BC50" s="104"/>
      <c r="BD50" s="105"/>
    </row>
    <row r="51" spans="2:90" s="4" customFormat="1" ht="32.4" customHeight="1">
      <c r="B51" s="77"/>
      <c r="C51" s="106" t="s">
        <v>69</v>
      </c>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8">
        <f>ROUND(SUM(AG52:AG54),2)</f>
        <v>0</v>
      </c>
      <c r="AH51" s="108"/>
      <c r="AI51" s="108"/>
      <c r="AJ51" s="108"/>
      <c r="AK51" s="108"/>
      <c r="AL51" s="108"/>
      <c r="AM51" s="108"/>
      <c r="AN51" s="109">
        <f>SUM(AG51,AT51)</f>
        <v>0</v>
      </c>
      <c r="AO51" s="109"/>
      <c r="AP51" s="109"/>
      <c r="AQ51" s="110" t="s">
        <v>21</v>
      </c>
      <c r="AR51" s="81"/>
      <c r="AS51" s="111">
        <f>ROUND(SUM(AS52:AS54),2)</f>
        <v>0</v>
      </c>
      <c r="AT51" s="112">
        <f>ROUND(SUM(AV51:AW51),2)</f>
        <v>0</v>
      </c>
      <c r="AU51" s="113">
        <f>ROUND(SUM(AU52:AU54),5)</f>
        <v>0</v>
      </c>
      <c r="AV51" s="112">
        <f>ROUND(AZ51*L26,2)</f>
        <v>0</v>
      </c>
      <c r="AW51" s="112">
        <f>ROUND(BA51*L27,2)</f>
        <v>0</v>
      </c>
      <c r="AX51" s="112">
        <f>ROUND(BB51*L26,2)</f>
        <v>0</v>
      </c>
      <c r="AY51" s="112">
        <f>ROUND(BC51*L27,2)</f>
        <v>0</v>
      </c>
      <c r="AZ51" s="112">
        <f>ROUND(SUM(AZ52:AZ54),2)</f>
        <v>0</v>
      </c>
      <c r="BA51" s="112">
        <f>ROUND(SUM(BA52:BA54),2)</f>
        <v>0</v>
      </c>
      <c r="BB51" s="112">
        <f>ROUND(SUM(BB52:BB54),2)</f>
        <v>0</v>
      </c>
      <c r="BC51" s="112">
        <f>ROUND(SUM(BC52:BC54),2)</f>
        <v>0</v>
      </c>
      <c r="BD51" s="114">
        <f>ROUND(SUM(BD52:BD54),2)</f>
        <v>0</v>
      </c>
      <c r="BS51" s="115" t="s">
        <v>70</v>
      </c>
      <c r="BT51" s="115" t="s">
        <v>71</v>
      </c>
      <c r="BV51" s="115" t="s">
        <v>72</v>
      </c>
      <c r="BW51" s="115" t="s">
        <v>7</v>
      </c>
      <c r="BX51" s="115" t="s">
        <v>73</v>
      </c>
      <c r="CL51" s="115" t="s">
        <v>21</v>
      </c>
    </row>
    <row r="52" spans="1:90" s="5" customFormat="1" ht="31.5" customHeight="1">
      <c r="A52" s="116" t="s">
        <v>74</v>
      </c>
      <c r="B52" s="117"/>
      <c r="C52" s="118"/>
      <c r="D52" s="119" t="s">
        <v>16</v>
      </c>
      <c r="E52" s="119"/>
      <c r="F52" s="119"/>
      <c r="G52" s="119"/>
      <c r="H52" s="119"/>
      <c r="I52" s="120"/>
      <c r="J52" s="119" t="s">
        <v>19</v>
      </c>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21">
        <f>'180329 - Domov pod lípou,...'!J25</f>
        <v>0</v>
      </c>
      <c r="AH52" s="120"/>
      <c r="AI52" s="120"/>
      <c r="AJ52" s="120"/>
      <c r="AK52" s="120"/>
      <c r="AL52" s="120"/>
      <c r="AM52" s="120"/>
      <c r="AN52" s="121">
        <f>SUM(AG52,AT52)</f>
        <v>0</v>
      </c>
      <c r="AO52" s="120"/>
      <c r="AP52" s="120"/>
      <c r="AQ52" s="122" t="s">
        <v>75</v>
      </c>
      <c r="AR52" s="123"/>
      <c r="AS52" s="124">
        <v>0</v>
      </c>
      <c r="AT52" s="125">
        <f>ROUND(SUM(AV52:AW52),2)</f>
        <v>0</v>
      </c>
      <c r="AU52" s="126">
        <f>'180329 - Domov pod lípou,...'!P110</f>
        <v>0</v>
      </c>
      <c r="AV52" s="125">
        <f>'180329 - Domov pod lípou,...'!J28</f>
        <v>0</v>
      </c>
      <c r="AW52" s="125">
        <f>'180329 - Domov pod lípou,...'!J29</f>
        <v>0</v>
      </c>
      <c r="AX52" s="125">
        <f>'180329 - Domov pod lípou,...'!J30</f>
        <v>0</v>
      </c>
      <c r="AY52" s="125">
        <f>'180329 - Domov pod lípou,...'!J31</f>
        <v>0</v>
      </c>
      <c r="AZ52" s="125">
        <f>'180329 - Domov pod lípou,...'!F28</f>
        <v>0</v>
      </c>
      <c r="BA52" s="125">
        <f>'180329 - Domov pod lípou,...'!F29</f>
        <v>0</v>
      </c>
      <c r="BB52" s="125">
        <f>'180329 - Domov pod lípou,...'!F30</f>
        <v>0</v>
      </c>
      <c r="BC52" s="125">
        <f>'180329 - Domov pod lípou,...'!F31</f>
        <v>0</v>
      </c>
      <c r="BD52" s="127">
        <f>'180329 - Domov pod lípou,...'!F32</f>
        <v>0</v>
      </c>
      <c r="BT52" s="128" t="s">
        <v>76</v>
      </c>
      <c r="BU52" s="128" t="s">
        <v>77</v>
      </c>
      <c r="BV52" s="128" t="s">
        <v>72</v>
      </c>
      <c r="BW52" s="128" t="s">
        <v>7</v>
      </c>
      <c r="BX52" s="128" t="s">
        <v>73</v>
      </c>
      <c r="CL52" s="128" t="s">
        <v>21</v>
      </c>
    </row>
    <row r="53" spans="1:91" s="5" customFormat="1" ht="16.5" customHeight="1">
      <c r="A53" s="116" t="s">
        <v>74</v>
      </c>
      <c r="B53" s="117"/>
      <c r="C53" s="118"/>
      <c r="D53" s="119" t="s">
        <v>78</v>
      </c>
      <c r="E53" s="119"/>
      <c r="F53" s="119"/>
      <c r="G53" s="119"/>
      <c r="H53" s="119"/>
      <c r="I53" s="120"/>
      <c r="J53" s="119" t="s">
        <v>79</v>
      </c>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21">
        <f>'I. - ZDROJ'!J27</f>
        <v>0</v>
      </c>
      <c r="AH53" s="120"/>
      <c r="AI53" s="120"/>
      <c r="AJ53" s="120"/>
      <c r="AK53" s="120"/>
      <c r="AL53" s="120"/>
      <c r="AM53" s="120"/>
      <c r="AN53" s="121">
        <f>SUM(AG53,AT53)</f>
        <v>0</v>
      </c>
      <c r="AO53" s="120"/>
      <c r="AP53" s="120"/>
      <c r="AQ53" s="122" t="s">
        <v>75</v>
      </c>
      <c r="AR53" s="123"/>
      <c r="AS53" s="124">
        <v>0</v>
      </c>
      <c r="AT53" s="125">
        <f>ROUND(SUM(AV53:AW53),2)</f>
        <v>0</v>
      </c>
      <c r="AU53" s="126">
        <f>'I. - ZDROJ'!P78</f>
        <v>0</v>
      </c>
      <c r="AV53" s="125">
        <f>'I. - ZDROJ'!J30</f>
        <v>0</v>
      </c>
      <c r="AW53" s="125">
        <f>'I. - ZDROJ'!J31</f>
        <v>0</v>
      </c>
      <c r="AX53" s="125">
        <f>'I. - ZDROJ'!J32</f>
        <v>0</v>
      </c>
      <c r="AY53" s="125">
        <f>'I. - ZDROJ'!J33</f>
        <v>0</v>
      </c>
      <c r="AZ53" s="125">
        <f>'I. - ZDROJ'!F30</f>
        <v>0</v>
      </c>
      <c r="BA53" s="125">
        <f>'I. - ZDROJ'!F31</f>
        <v>0</v>
      </c>
      <c r="BB53" s="125">
        <f>'I. - ZDROJ'!F32</f>
        <v>0</v>
      </c>
      <c r="BC53" s="125">
        <f>'I. - ZDROJ'!F33</f>
        <v>0</v>
      </c>
      <c r="BD53" s="127">
        <f>'I. - ZDROJ'!F34</f>
        <v>0</v>
      </c>
      <c r="BT53" s="128" t="s">
        <v>76</v>
      </c>
      <c r="BV53" s="128" t="s">
        <v>72</v>
      </c>
      <c r="BW53" s="128" t="s">
        <v>80</v>
      </c>
      <c r="BX53" s="128" t="s">
        <v>7</v>
      </c>
      <c r="CL53" s="128" t="s">
        <v>21</v>
      </c>
      <c r="CM53" s="128" t="s">
        <v>81</v>
      </c>
    </row>
    <row r="54" spans="1:91" s="5" customFormat="1" ht="16.5" customHeight="1">
      <c r="A54" s="116" t="s">
        <v>74</v>
      </c>
      <c r="B54" s="117"/>
      <c r="C54" s="118"/>
      <c r="D54" s="119" t="s">
        <v>82</v>
      </c>
      <c r="E54" s="119"/>
      <c r="F54" s="119"/>
      <c r="G54" s="119"/>
      <c r="H54" s="119"/>
      <c r="I54" s="120"/>
      <c r="J54" s="119" t="s">
        <v>83</v>
      </c>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21">
        <f>'II. - MaR'!J27</f>
        <v>0</v>
      </c>
      <c r="AH54" s="120"/>
      <c r="AI54" s="120"/>
      <c r="AJ54" s="120"/>
      <c r="AK54" s="120"/>
      <c r="AL54" s="120"/>
      <c r="AM54" s="120"/>
      <c r="AN54" s="121">
        <f>SUM(AG54,AT54)</f>
        <v>0</v>
      </c>
      <c r="AO54" s="120"/>
      <c r="AP54" s="120"/>
      <c r="AQ54" s="122" t="s">
        <v>75</v>
      </c>
      <c r="AR54" s="123"/>
      <c r="AS54" s="129">
        <v>0</v>
      </c>
      <c r="AT54" s="130">
        <f>ROUND(SUM(AV54:AW54),2)</f>
        <v>0</v>
      </c>
      <c r="AU54" s="131">
        <f>'II. - MaR'!P77</f>
        <v>0</v>
      </c>
      <c r="AV54" s="130">
        <f>'II. - MaR'!J30</f>
        <v>0</v>
      </c>
      <c r="AW54" s="130">
        <f>'II. - MaR'!J31</f>
        <v>0</v>
      </c>
      <c r="AX54" s="130">
        <f>'II. - MaR'!J32</f>
        <v>0</v>
      </c>
      <c r="AY54" s="130">
        <f>'II. - MaR'!J33</f>
        <v>0</v>
      </c>
      <c r="AZ54" s="130">
        <f>'II. - MaR'!F30</f>
        <v>0</v>
      </c>
      <c r="BA54" s="130">
        <f>'II. - MaR'!F31</f>
        <v>0</v>
      </c>
      <c r="BB54" s="130">
        <f>'II. - MaR'!F32</f>
        <v>0</v>
      </c>
      <c r="BC54" s="130">
        <f>'II. - MaR'!F33</f>
        <v>0</v>
      </c>
      <c r="BD54" s="132">
        <f>'II. - MaR'!F34</f>
        <v>0</v>
      </c>
      <c r="BT54" s="128" t="s">
        <v>76</v>
      </c>
      <c r="BV54" s="128" t="s">
        <v>72</v>
      </c>
      <c r="BW54" s="128" t="s">
        <v>84</v>
      </c>
      <c r="BX54" s="128" t="s">
        <v>7</v>
      </c>
      <c r="CL54" s="128" t="s">
        <v>21</v>
      </c>
      <c r="CM54" s="128" t="s">
        <v>81</v>
      </c>
    </row>
    <row r="55" spans="2:44" s="1" customFormat="1" ht="30" customHeight="1">
      <c r="B55" s="44"/>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0"/>
    </row>
    <row r="56" spans="2:44" s="1" customFormat="1" ht="6.95" customHeight="1">
      <c r="B56" s="65"/>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70"/>
    </row>
  </sheetData>
  <sheetProtection password="CC35" sheet="1" objects="1" scenarios="1" formatColumns="0" formatRows="0"/>
  <mergeCells count="4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G51:AM51"/>
    <mergeCell ref="AN51:AP51"/>
    <mergeCell ref="AR2:BE2"/>
  </mergeCells>
  <hyperlinks>
    <hyperlink ref="K1:S1" location="C2" display="1) Rekapitulace stavby"/>
    <hyperlink ref="W1:AI1" location="C51" display="2) Rekapitulace objektů stavby a soupisů prací"/>
    <hyperlink ref="A52" location="'180329 - Domov pod lípou,...'!C2" display="/"/>
    <hyperlink ref="A53" location="'I. - ZDROJ'!C2" display="/"/>
    <hyperlink ref="A54" location="'II. - MaR'!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249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3" customWidth="1"/>
    <col min="10" max="10" width="23.5" style="0" customWidth="1"/>
    <col min="11" max="11" width="15.5" style="0" customWidth="1"/>
    <col min="19" max="19" width="8.16015625" style="0" customWidth="1"/>
    <col min="20" max="20" width="29.66015625" style="0" customWidth="1"/>
    <col min="21" max="21" width="16.33203125" style="0"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19"/>
      <c r="B1" s="134"/>
      <c r="C1" s="134"/>
      <c r="D1" s="135" t="s">
        <v>1</v>
      </c>
      <c r="E1" s="134"/>
      <c r="F1" s="136" t="s">
        <v>85</v>
      </c>
      <c r="G1" s="136" t="s">
        <v>86</v>
      </c>
      <c r="H1" s="136"/>
      <c r="I1" s="137"/>
      <c r="J1" s="136" t="s">
        <v>87</v>
      </c>
      <c r="K1" s="135" t="s">
        <v>88</v>
      </c>
      <c r="L1" s="136" t="s">
        <v>89</v>
      </c>
      <c r="M1" s="136"/>
      <c r="N1" s="136"/>
      <c r="O1" s="136"/>
      <c r="P1" s="136"/>
      <c r="Q1" s="136"/>
      <c r="R1" s="136"/>
      <c r="S1" s="136"/>
      <c r="T1" s="136"/>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AT2" s="22" t="s">
        <v>7</v>
      </c>
    </row>
    <row r="3" spans="2:46" ht="6.95" customHeight="1">
      <c r="B3" s="23"/>
      <c r="C3" s="24"/>
      <c r="D3" s="24"/>
      <c r="E3" s="24"/>
      <c r="F3" s="24"/>
      <c r="G3" s="24"/>
      <c r="H3" s="24"/>
      <c r="I3" s="138"/>
      <c r="J3" s="24"/>
      <c r="K3" s="25"/>
      <c r="AT3" s="22" t="s">
        <v>81</v>
      </c>
    </row>
    <row r="4" spans="2:46" ht="36.95" customHeight="1">
      <c r="B4" s="26"/>
      <c r="C4" s="27"/>
      <c r="D4" s="28" t="s">
        <v>90</v>
      </c>
      <c r="E4" s="27"/>
      <c r="F4" s="27"/>
      <c r="G4" s="27"/>
      <c r="H4" s="27"/>
      <c r="I4" s="139"/>
      <c r="J4" s="27"/>
      <c r="K4" s="29"/>
      <c r="M4" s="30" t="s">
        <v>12</v>
      </c>
      <c r="AT4" s="22" t="s">
        <v>6</v>
      </c>
    </row>
    <row r="5" spans="2:11" ht="6.95" customHeight="1">
      <c r="B5" s="26"/>
      <c r="C5" s="27"/>
      <c r="D5" s="27"/>
      <c r="E5" s="27"/>
      <c r="F5" s="27"/>
      <c r="G5" s="27"/>
      <c r="H5" s="27"/>
      <c r="I5" s="139"/>
      <c r="J5" s="27"/>
      <c r="K5" s="29"/>
    </row>
    <row r="6" spans="2:11" s="1" customFormat="1" ht="13.5">
      <c r="B6" s="44"/>
      <c r="C6" s="45"/>
      <c r="D6" s="38" t="s">
        <v>18</v>
      </c>
      <c r="E6" s="45"/>
      <c r="F6" s="45"/>
      <c r="G6" s="45"/>
      <c r="H6" s="45"/>
      <c r="I6" s="140"/>
      <c r="J6" s="45"/>
      <c r="K6" s="49"/>
    </row>
    <row r="7" spans="2:11" s="1" customFormat="1" ht="36.95" customHeight="1">
      <c r="B7" s="44"/>
      <c r="C7" s="45"/>
      <c r="D7" s="45"/>
      <c r="E7" s="141" t="s">
        <v>19</v>
      </c>
      <c r="F7" s="45"/>
      <c r="G7" s="45"/>
      <c r="H7" s="45"/>
      <c r="I7" s="140"/>
      <c r="J7" s="45"/>
      <c r="K7" s="49"/>
    </row>
    <row r="8" spans="2:11" s="1" customFormat="1" ht="13.5">
      <c r="B8" s="44"/>
      <c r="C8" s="45"/>
      <c r="D8" s="45"/>
      <c r="E8" s="45"/>
      <c r="F8" s="45"/>
      <c r="G8" s="45"/>
      <c r="H8" s="45"/>
      <c r="I8" s="140"/>
      <c r="J8" s="45"/>
      <c r="K8" s="49"/>
    </row>
    <row r="9" spans="2:11" s="1" customFormat="1" ht="14.4" customHeight="1">
      <c r="B9" s="44"/>
      <c r="C9" s="45"/>
      <c r="D9" s="38" t="s">
        <v>20</v>
      </c>
      <c r="E9" s="45"/>
      <c r="F9" s="33" t="s">
        <v>21</v>
      </c>
      <c r="G9" s="45"/>
      <c r="H9" s="45"/>
      <c r="I9" s="142" t="s">
        <v>22</v>
      </c>
      <c r="J9" s="33" t="s">
        <v>21</v>
      </c>
      <c r="K9" s="49"/>
    </row>
    <row r="10" spans="2:11" s="1" customFormat="1" ht="14.4" customHeight="1">
      <c r="B10" s="44"/>
      <c r="C10" s="45"/>
      <c r="D10" s="38" t="s">
        <v>23</v>
      </c>
      <c r="E10" s="45"/>
      <c r="F10" s="33" t="s">
        <v>24</v>
      </c>
      <c r="G10" s="45"/>
      <c r="H10" s="45"/>
      <c r="I10" s="142" t="s">
        <v>25</v>
      </c>
      <c r="J10" s="143" t="str">
        <f>'Rekapitulace stavby'!AN8</f>
        <v>15. 1. 2019</v>
      </c>
      <c r="K10" s="49"/>
    </row>
    <row r="11" spans="2:11" s="1" customFormat="1" ht="10.8" customHeight="1">
      <c r="B11" s="44"/>
      <c r="C11" s="45"/>
      <c r="D11" s="45"/>
      <c r="E11" s="45"/>
      <c r="F11" s="45"/>
      <c r="G11" s="45"/>
      <c r="H11" s="45"/>
      <c r="I11" s="140"/>
      <c r="J11" s="45"/>
      <c r="K11" s="49"/>
    </row>
    <row r="12" spans="2:11" s="1" customFormat="1" ht="14.4" customHeight="1">
      <c r="B12" s="44"/>
      <c r="C12" s="45"/>
      <c r="D12" s="38" t="s">
        <v>27</v>
      </c>
      <c r="E12" s="45"/>
      <c r="F12" s="45"/>
      <c r="G12" s="45"/>
      <c r="H12" s="45"/>
      <c r="I12" s="142" t="s">
        <v>28</v>
      </c>
      <c r="J12" s="33" t="str">
        <f>IF('Rekapitulace stavby'!AN10="","",'Rekapitulace stavby'!AN10)</f>
        <v/>
      </c>
      <c r="K12" s="49"/>
    </row>
    <row r="13" spans="2:11" s="1" customFormat="1" ht="18" customHeight="1">
      <c r="B13" s="44"/>
      <c r="C13" s="45"/>
      <c r="D13" s="45"/>
      <c r="E13" s="33" t="str">
        <f>IF('Rekapitulace stavby'!E11="","",'Rekapitulace stavby'!E11)</f>
        <v xml:space="preserve"> </v>
      </c>
      <c r="F13" s="45"/>
      <c r="G13" s="45"/>
      <c r="H13" s="45"/>
      <c r="I13" s="142" t="s">
        <v>30</v>
      </c>
      <c r="J13" s="33" t="str">
        <f>IF('Rekapitulace stavby'!AN11="","",'Rekapitulace stavby'!AN11)</f>
        <v/>
      </c>
      <c r="K13" s="49"/>
    </row>
    <row r="14" spans="2:11" s="1" customFormat="1" ht="6.95" customHeight="1">
      <c r="B14" s="44"/>
      <c r="C14" s="45"/>
      <c r="D14" s="45"/>
      <c r="E14" s="45"/>
      <c r="F14" s="45"/>
      <c r="G14" s="45"/>
      <c r="H14" s="45"/>
      <c r="I14" s="140"/>
      <c r="J14" s="45"/>
      <c r="K14" s="49"/>
    </row>
    <row r="15" spans="2:11" s="1" customFormat="1" ht="14.4" customHeight="1">
      <c r="B15" s="44"/>
      <c r="C15" s="45"/>
      <c r="D15" s="38" t="s">
        <v>31</v>
      </c>
      <c r="E15" s="45"/>
      <c r="F15" s="45"/>
      <c r="G15" s="45"/>
      <c r="H15" s="45"/>
      <c r="I15" s="142" t="s">
        <v>28</v>
      </c>
      <c r="J15" s="33" t="str">
        <f>IF('Rekapitulace stavby'!AN13="Vyplň údaj","",IF('Rekapitulace stavby'!AN13="","",'Rekapitulace stavby'!AN13))</f>
        <v/>
      </c>
      <c r="K15" s="49"/>
    </row>
    <row r="16" spans="2:11" s="1" customFormat="1" ht="18" customHeight="1">
      <c r="B16" s="44"/>
      <c r="C16" s="45"/>
      <c r="D16" s="45"/>
      <c r="E16" s="33" t="str">
        <f>IF('Rekapitulace stavby'!E14="Vyplň údaj","",IF('Rekapitulace stavby'!E14="","",'Rekapitulace stavby'!E14))</f>
        <v/>
      </c>
      <c r="F16" s="45"/>
      <c r="G16" s="45"/>
      <c r="H16" s="45"/>
      <c r="I16" s="142" t="s">
        <v>30</v>
      </c>
      <c r="J16" s="33" t="str">
        <f>IF('Rekapitulace stavby'!AN14="Vyplň údaj","",IF('Rekapitulace stavby'!AN14="","",'Rekapitulace stavby'!AN14))</f>
        <v/>
      </c>
      <c r="K16" s="49"/>
    </row>
    <row r="17" spans="2:11" s="1" customFormat="1" ht="6.95" customHeight="1">
      <c r="B17" s="44"/>
      <c r="C17" s="45"/>
      <c r="D17" s="45"/>
      <c r="E17" s="45"/>
      <c r="F17" s="45"/>
      <c r="G17" s="45"/>
      <c r="H17" s="45"/>
      <c r="I17" s="140"/>
      <c r="J17" s="45"/>
      <c r="K17" s="49"/>
    </row>
    <row r="18" spans="2:11" s="1" customFormat="1" ht="14.4" customHeight="1">
      <c r="B18" s="44"/>
      <c r="C18" s="45"/>
      <c r="D18" s="38" t="s">
        <v>33</v>
      </c>
      <c r="E18" s="45"/>
      <c r="F18" s="45"/>
      <c r="G18" s="45"/>
      <c r="H18" s="45"/>
      <c r="I18" s="142" t="s">
        <v>28</v>
      </c>
      <c r="J18" s="33" t="str">
        <f>IF('Rekapitulace stavby'!AN16="","",'Rekapitulace stavby'!AN16)</f>
        <v/>
      </c>
      <c r="K18" s="49"/>
    </row>
    <row r="19" spans="2:11" s="1" customFormat="1" ht="18" customHeight="1">
      <c r="B19" s="44"/>
      <c r="C19" s="45"/>
      <c r="D19" s="45"/>
      <c r="E19" s="33" t="str">
        <f>IF('Rekapitulace stavby'!E17="","",'Rekapitulace stavby'!E17)</f>
        <v xml:space="preserve"> </v>
      </c>
      <c r="F19" s="45"/>
      <c r="G19" s="45"/>
      <c r="H19" s="45"/>
      <c r="I19" s="142" t="s">
        <v>30</v>
      </c>
      <c r="J19" s="33" t="str">
        <f>IF('Rekapitulace stavby'!AN17="","",'Rekapitulace stavby'!AN17)</f>
        <v/>
      </c>
      <c r="K19" s="49"/>
    </row>
    <row r="20" spans="2:11" s="1" customFormat="1" ht="6.95" customHeight="1">
      <c r="B20" s="44"/>
      <c r="C20" s="45"/>
      <c r="D20" s="45"/>
      <c r="E20" s="45"/>
      <c r="F20" s="45"/>
      <c r="G20" s="45"/>
      <c r="H20" s="45"/>
      <c r="I20" s="140"/>
      <c r="J20" s="45"/>
      <c r="K20" s="49"/>
    </row>
    <row r="21" spans="2:11" s="1" customFormat="1" ht="14.4" customHeight="1">
      <c r="B21" s="44"/>
      <c r="C21" s="45"/>
      <c r="D21" s="38" t="s">
        <v>35</v>
      </c>
      <c r="E21" s="45"/>
      <c r="F21" s="45"/>
      <c r="G21" s="45"/>
      <c r="H21" s="45"/>
      <c r="I21" s="140"/>
      <c r="J21" s="45"/>
      <c r="K21" s="49"/>
    </row>
    <row r="22" spans="2:11" s="6" customFormat="1" ht="71.25" customHeight="1">
      <c r="B22" s="144"/>
      <c r="C22" s="145"/>
      <c r="D22" s="145"/>
      <c r="E22" s="42" t="s">
        <v>36</v>
      </c>
      <c r="F22" s="42"/>
      <c r="G22" s="42"/>
      <c r="H22" s="42"/>
      <c r="I22" s="146"/>
      <c r="J22" s="145"/>
      <c r="K22" s="147"/>
    </row>
    <row r="23" spans="2:11" s="1" customFormat="1" ht="6.95" customHeight="1">
      <c r="B23" s="44"/>
      <c r="C23" s="45"/>
      <c r="D23" s="45"/>
      <c r="E23" s="45"/>
      <c r="F23" s="45"/>
      <c r="G23" s="45"/>
      <c r="H23" s="45"/>
      <c r="I23" s="140"/>
      <c r="J23" s="45"/>
      <c r="K23" s="49"/>
    </row>
    <row r="24" spans="2:11" s="1" customFormat="1" ht="6.95" customHeight="1">
      <c r="B24" s="44"/>
      <c r="C24" s="45"/>
      <c r="D24" s="104"/>
      <c r="E24" s="104"/>
      <c r="F24" s="104"/>
      <c r="G24" s="104"/>
      <c r="H24" s="104"/>
      <c r="I24" s="148"/>
      <c r="J24" s="104"/>
      <c r="K24" s="149"/>
    </row>
    <row r="25" spans="2:11" s="1" customFormat="1" ht="25.4" customHeight="1">
      <c r="B25" s="44"/>
      <c r="C25" s="45"/>
      <c r="D25" s="150" t="s">
        <v>37</v>
      </c>
      <c r="E25" s="45"/>
      <c r="F25" s="45"/>
      <c r="G25" s="45"/>
      <c r="H25" s="45"/>
      <c r="I25" s="140"/>
      <c r="J25" s="151">
        <f>ROUND(J110,2)</f>
        <v>0</v>
      </c>
      <c r="K25" s="49"/>
    </row>
    <row r="26" spans="2:11" s="1" customFormat="1" ht="6.95" customHeight="1">
      <c r="B26" s="44"/>
      <c r="C26" s="45"/>
      <c r="D26" s="104"/>
      <c r="E26" s="104"/>
      <c r="F26" s="104"/>
      <c r="G26" s="104"/>
      <c r="H26" s="104"/>
      <c r="I26" s="148"/>
      <c r="J26" s="104"/>
      <c r="K26" s="149"/>
    </row>
    <row r="27" spans="2:11" s="1" customFormat="1" ht="14.4" customHeight="1">
      <c r="B27" s="44"/>
      <c r="C27" s="45"/>
      <c r="D27" s="45"/>
      <c r="E27" s="45"/>
      <c r="F27" s="50" t="s">
        <v>39</v>
      </c>
      <c r="G27" s="45"/>
      <c r="H27" s="45"/>
      <c r="I27" s="152" t="s">
        <v>38</v>
      </c>
      <c r="J27" s="50" t="s">
        <v>40</v>
      </c>
      <c r="K27" s="49"/>
    </row>
    <row r="28" spans="2:11" s="1" customFormat="1" ht="14.4" customHeight="1">
      <c r="B28" s="44"/>
      <c r="C28" s="45"/>
      <c r="D28" s="53" t="s">
        <v>41</v>
      </c>
      <c r="E28" s="53" t="s">
        <v>42</v>
      </c>
      <c r="F28" s="153">
        <f>ROUND(SUM(BE110:BE2491),2)</f>
        <v>0</v>
      </c>
      <c r="G28" s="45"/>
      <c r="H28" s="45"/>
      <c r="I28" s="154">
        <v>0.21</v>
      </c>
      <c r="J28" s="153">
        <f>ROUND(ROUND((SUM(BE110:BE2491)),2)*I28,2)</f>
        <v>0</v>
      </c>
      <c r="K28" s="49"/>
    </row>
    <row r="29" spans="2:11" s="1" customFormat="1" ht="14.4" customHeight="1">
      <c r="B29" s="44"/>
      <c r="C29" s="45"/>
      <c r="D29" s="45"/>
      <c r="E29" s="53" t="s">
        <v>43</v>
      </c>
      <c r="F29" s="153">
        <f>ROUND(SUM(BF110:BF2491),2)</f>
        <v>0</v>
      </c>
      <c r="G29" s="45"/>
      <c r="H29" s="45"/>
      <c r="I29" s="154">
        <v>0.15</v>
      </c>
      <c r="J29" s="153">
        <f>ROUND(ROUND((SUM(BF110:BF2491)),2)*I29,2)</f>
        <v>0</v>
      </c>
      <c r="K29" s="49"/>
    </row>
    <row r="30" spans="2:11" s="1" customFormat="1" ht="14.4" customHeight="1" hidden="1">
      <c r="B30" s="44"/>
      <c r="C30" s="45"/>
      <c r="D30" s="45"/>
      <c r="E30" s="53" t="s">
        <v>44</v>
      </c>
      <c r="F30" s="153">
        <f>ROUND(SUM(BG110:BG2491),2)</f>
        <v>0</v>
      </c>
      <c r="G30" s="45"/>
      <c r="H30" s="45"/>
      <c r="I30" s="154">
        <v>0.21</v>
      </c>
      <c r="J30" s="153">
        <v>0</v>
      </c>
      <c r="K30" s="49"/>
    </row>
    <row r="31" spans="2:11" s="1" customFormat="1" ht="14.4" customHeight="1" hidden="1">
      <c r="B31" s="44"/>
      <c r="C31" s="45"/>
      <c r="D31" s="45"/>
      <c r="E31" s="53" t="s">
        <v>45</v>
      </c>
      <c r="F31" s="153">
        <f>ROUND(SUM(BH110:BH2491),2)</f>
        <v>0</v>
      </c>
      <c r="G31" s="45"/>
      <c r="H31" s="45"/>
      <c r="I31" s="154">
        <v>0.15</v>
      </c>
      <c r="J31" s="153">
        <v>0</v>
      </c>
      <c r="K31" s="49"/>
    </row>
    <row r="32" spans="2:11" s="1" customFormat="1" ht="14.4" customHeight="1" hidden="1">
      <c r="B32" s="44"/>
      <c r="C32" s="45"/>
      <c r="D32" s="45"/>
      <c r="E32" s="53" t="s">
        <v>46</v>
      </c>
      <c r="F32" s="153">
        <f>ROUND(SUM(BI110:BI2491),2)</f>
        <v>0</v>
      </c>
      <c r="G32" s="45"/>
      <c r="H32" s="45"/>
      <c r="I32" s="154">
        <v>0</v>
      </c>
      <c r="J32" s="153">
        <v>0</v>
      </c>
      <c r="K32" s="49"/>
    </row>
    <row r="33" spans="2:11" s="1" customFormat="1" ht="6.95" customHeight="1">
      <c r="B33" s="44"/>
      <c r="C33" s="45"/>
      <c r="D33" s="45"/>
      <c r="E33" s="45"/>
      <c r="F33" s="45"/>
      <c r="G33" s="45"/>
      <c r="H33" s="45"/>
      <c r="I33" s="140"/>
      <c r="J33" s="45"/>
      <c r="K33" s="49"/>
    </row>
    <row r="34" spans="2:11" s="1" customFormat="1" ht="25.4" customHeight="1">
      <c r="B34" s="44"/>
      <c r="C34" s="155"/>
      <c r="D34" s="156" t="s">
        <v>47</v>
      </c>
      <c r="E34" s="96"/>
      <c r="F34" s="96"/>
      <c r="G34" s="157" t="s">
        <v>48</v>
      </c>
      <c r="H34" s="158" t="s">
        <v>49</v>
      </c>
      <c r="I34" s="159"/>
      <c r="J34" s="160">
        <f>SUM(J25:J32)</f>
        <v>0</v>
      </c>
      <c r="K34" s="161"/>
    </row>
    <row r="35" spans="2:11" s="1" customFormat="1" ht="14.4" customHeight="1">
      <c r="B35" s="65"/>
      <c r="C35" s="66"/>
      <c r="D35" s="66"/>
      <c r="E35" s="66"/>
      <c r="F35" s="66"/>
      <c r="G35" s="66"/>
      <c r="H35" s="66"/>
      <c r="I35" s="162"/>
      <c r="J35" s="66"/>
      <c r="K35" s="67"/>
    </row>
    <row r="39" spans="2:11" s="1" customFormat="1" ht="6.95" customHeight="1">
      <c r="B39" s="163"/>
      <c r="C39" s="164"/>
      <c r="D39" s="164"/>
      <c r="E39" s="164"/>
      <c r="F39" s="164"/>
      <c r="G39" s="164"/>
      <c r="H39" s="164"/>
      <c r="I39" s="165"/>
      <c r="J39" s="164"/>
      <c r="K39" s="166"/>
    </row>
    <row r="40" spans="2:11" s="1" customFormat="1" ht="36.95" customHeight="1">
      <c r="B40" s="44"/>
      <c r="C40" s="28" t="s">
        <v>91</v>
      </c>
      <c r="D40" s="45"/>
      <c r="E40" s="45"/>
      <c r="F40" s="45"/>
      <c r="G40" s="45"/>
      <c r="H40" s="45"/>
      <c r="I40" s="140"/>
      <c r="J40" s="45"/>
      <c r="K40" s="49"/>
    </row>
    <row r="41" spans="2:11" s="1" customFormat="1" ht="6.95" customHeight="1">
      <c r="B41" s="44"/>
      <c r="C41" s="45"/>
      <c r="D41" s="45"/>
      <c r="E41" s="45"/>
      <c r="F41" s="45"/>
      <c r="G41" s="45"/>
      <c r="H41" s="45"/>
      <c r="I41" s="140"/>
      <c r="J41" s="45"/>
      <c r="K41" s="49"/>
    </row>
    <row r="42" spans="2:11" s="1" customFormat="1" ht="14.4" customHeight="1">
      <c r="B42" s="44"/>
      <c r="C42" s="38" t="s">
        <v>18</v>
      </c>
      <c r="D42" s="45"/>
      <c r="E42" s="45"/>
      <c r="F42" s="45"/>
      <c r="G42" s="45"/>
      <c r="H42" s="45"/>
      <c r="I42" s="140"/>
      <c r="J42" s="45"/>
      <c r="K42" s="49"/>
    </row>
    <row r="43" spans="2:11" s="1" customFormat="1" ht="17.25" customHeight="1">
      <c r="B43" s="44"/>
      <c r="C43" s="45"/>
      <c r="D43" s="45"/>
      <c r="E43" s="141" t="str">
        <f>E7</f>
        <v>Domov pod lípou, poskytovatel sociálních služeb</v>
      </c>
      <c r="F43" s="45"/>
      <c r="G43" s="45"/>
      <c r="H43" s="45"/>
      <c r="I43" s="140"/>
      <c r="J43" s="45"/>
      <c r="K43" s="49"/>
    </row>
    <row r="44" spans="2:11" s="1" customFormat="1" ht="6.95" customHeight="1">
      <c r="B44" s="44"/>
      <c r="C44" s="45"/>
      <c r="D44" s="45"/>
      <c r="E44" s="45"/>
      <c r="F44" s="45"/>
      <c r="G44" s="45"/>
      <c r="H44" s="45"/>
      <c r="I44" s="140"/>
      <c r="J44" s="45"/>
      <c r="K44" s="49"/>
    </row>
    <row r="45" spans="2:11" s="1" customFormat="1" ht="18" customHeight="1">
      <c r="B45" s="44"/>
      <c r="C45" s="38" t="s">
        <v>23</v>
      </c>
      <c r="D45" s="45"/>
      <c r="E45" s="45"/>
      <c r="F45" s="33" t="str">
        <f>F10</f>
        <v>Lipník 110, 294 43 Čachovice</v>
      </c>
      <c r="G45" s="45"/>
      <c r="H45" s="45"/>
      <c r="I45" s="142" t="s">
        <v>25</v>
      </c>
      <c r="J45" s="143" t="str">
        <f>IF(J10="","",J10)</f>
        <v>15. 1. 2019</v>
      </c>
      <c r="K45" s="49"/>
    </row>
    <row r="46" spans="2:11" s="1" customFormat="1" ht="6.95" customHeight="1">
      <c r="B46" s="44"/>
      <c r="C46" s="45"/>
      <c r="D46" s="45"/>
      <c r="E46" s="45"/>
      <c r="F46" s="45"/>
      <c r="G46" s="45"/>
      <c r="H46" s="45"/>
      <c r="I46" s="140"/>
      <c r="J46" s="45"/>
      <c r="K46" s="49"/>
    </row>
    <row r="47" spans="2:11" s="1" customFormat="1" ht="13.5">
      <c r="B47" s="44"/>
      <c r="C47" s="38" t="s">
        <v>27</v>
      </c>
      <c r="D47" s="45"/>
      <c r="E47" s="45"/>
      <c r="F47" s="33" t="str">
        <f>E13</f>
        <v xml:space="preserve"> </v>
      </c>
      <c r="G47" s="45"/>
      <c r="H47" s="45"/>
      <c r="I47" s="142" t="s">
        <v>33</v>
      </c>
      <c r="J47" s="42" t="str">
        <f>E19</f>
        <v xml:space="preserve"> </v>
      </c>
      <c r="K47" s="49"/>
    </row>
    <row r="48" spans="2:11" s="1" customFormat="1" ht="14.4" customHeight="1">
      <c r="B48" s="44"/>
      <c r="C48" s="38" t="s">
        <v>31</v>
      </c>
      <c r="D48" s="45"/>
      <c r="E48" s="45"/>
      <c r="F48" s="33" t="str">
        <f>IF(E16="","",E16)</f>
        <v/>
      </c>
      <c r="G48" s="45"/>
      <c r="H48" s="45"/>
      <c r="I48" s="140"/>
      <c r="J48" s="167"/>
      <c r="K48" s="49"/>
    </row>
    <row r="49" spans="2:11" s="1" customFormat="1" ht="10.3" customHeight="1">
      <c r="B49" s="44"/>
      <c r="C49" s="45"/>
      <c r="D49" s="45"/>
      <c r="E49" s="45"/>
      <c r="F49" s="45"/>
      <c r="G49" s="45"/>
      <c r="H49" s="45"/>
      <c r="I49" s="140"/>
      <c r="J49" s="45"/>
      <c r="K49" s="49"/>
    </row>
    <row r="50" spans="2:11" s="1" customFormat="1" ht="29.25" customHeight="1">
      <c r="B50" s="44"/>
      <c r="C50" s="168" t="s">
        <v>92</v>
      </c>
      <c r="D50" s="155"/>
      <c r="E50" s="155"/>
      <c r="F50" s="155"/>
      <c r="G50" s="155"/>
      <c r="H50" s="155"/>
      <c r="I50" s="169"/>
      <c r="J50" s="170" t="s">
        <v>93</v>
      </c>
      <c r="K50" s="171"/>
    </row>
    <row r="51" spans="2:11" s="1" customFormat="1" ht="10.3" customHeight="1">
      <c r="B51" s="44"/>
      <c r="C51" s="45"/>
      <c r="D51" s="45"/>
      <c r="E51" s="45"/>
      <c r="F51" s="45"/>
      <c r="G51" s="45"/>
      <c r="H51" s="45"/>
      <c r="I51" s="140"/>
      <c r="J51" s="45"/>
      <c r="K51" s="49"/>
    </row>
    <row r="52" spans="2:47" s="1" customFormat="1" ht="29.25" customHeight="1">
      <c r="B52" s="44"/>
      <c r="C52" s="172" t="s">
        <v>94</v>
      </c>
      <c r="D52" s="45"/>
      <c r="E52" s="45"/>
      <c r="F52" s="45"/>
      <c r="G52" s="45"/>
      <c r="H52" s="45"/>
      <c r="I52" s="140"/>
      <c r="J52" s="151">
        <f>J110</f>
        <v>0</v>
      </c>
      <c r="K52" s="49"/>
      <c r="AU52" s="22" t="s">
        <v>95</v>
      </c>
    </row>
    <row r="53" spans="2:11" s="7" customFormat="1" ht="24.95" customHeight="1">
      <c r="B53" s="173"/>
      <c r="C53" s="174"/>
      <c r="D53" s="175" t="s">
        <v>96</v>
      </c>
      <c r="E53" s="176"/>
      <c r="F53" s="176"/>
      <c r="G53" s="176"/>
      <c r="H53" s="176"/>
      <c r="I53" s="177"/>
      <c r="J53" s="178">
        <f>J111</f>
        <v>0</v>
      </c>
      <c r="K53" s="179"/>
    </row>
    <row r="54" spans="2:11" s="8" customFormat="1" ht="19.9" customHeight="1">
      <c r="B54" s="180"/>
      <c r="C54" s="181"/>
      <c r="D54" s="182" t="s">
        <v>97</v>
      </c>
      <c r="E54" s="183"/>
      <c r="F54" s="183"/>
      <c r="G54" s="183"/>
      <c r="H54" s="183"/>
      <c r="I54" s="184"/>
      <c r="J54" s="185">
        <f>J112</f>
        <v>0</v>
      </c>
      <c r="K54" s="186"/>
    </row>
    <row r="55" spans="2:11" s="8" customFormat="1" ht="19.9" customHeight="1">
      <c r="B55" s="180"/>
      <c r="C55" s="181"/>
      <c r="D55" s="182" t="s">
        <v>98</v>
      </c>
      <c r="E55" s="183"/>
      <c r="F55" s="183"/>
      <c r="G55" s="183"/>
      <c r="H55" s="183"/>
      <c r="I55" s="184"/>
      <c r="J55" s="185">
        <f>J237</f>
        <v>0</v>
      </c>
      <c r="K55" s="186"/>
    </row>
    <row r="56" spans="2:11" s="8" customFormat="1" ht="19.9" customHeight="1">
      <c r="B56" s="180"/>
      <c r="C56" s="181"/>
      <c r="D56" s="182" t="s">
        <v>99</v>
      </c>
      <c r="E56" s="183"/>
      <c r="F56" s="183"/>
      <c r="G56" s="183"/>
      <c r="H56" s="183"/>
      <c r="I56" s="184"/>
      <c r="J56" s="185">
        <f>J250</f>
        <v>0</v>
      </c>
      <c r="K56" s="186"/>
    </row>
    <row r="57" spans="2:11" s="8" customFormat="1" ht="19.9" customHeight="1">
      <c r="B57" s="180"/>
      <c r="C57" s="181"/>
      <c r="D57" s="182" t="s">
        <v>100</v>
      </c>
      <c r="E57" s="183"/>
      <c r="F57" s="183"/>
      <c r="G57" s="183"/>
      <c r="H57" s="183"/>
      <c r="I57" s="184"/>
      <c r="J57" s="185">
        <f>J268</f>
        <v>0</v>
      </c>
      <c r="K57" s="186"/>
    </row>
    <row r="58" spans="2:11" s="8" customFormat="1" ht="19.9" customHeight="1">
      <c r="B58" s="180"/>
      <c r="C58" s="181"/>
      <c r="D58" s="182" t="s">
        <v>101</v>
      </c>
      <c r="E58" s="183"/>
      <c r="F58" s="183"/>
      <c r="G58" s="183"/>
      <c r="H58" s="183"/>
      <c r="I58" s="184"/>
      <c r="J58" s="185">
        <f>J292</f>
        <v>0</v>
      </c>
      <c r="K58" s="186"/>
    </row>
    <row r="59" spans="2:11" s="8" customFormat="1" ht="19.9" customHeight="1">
      <c r="B59" s="180"/>
      <c r="C59" s="181"/>
      <c r="D59" s="182" t="s">
        <v>102</v>
      </c>
      <c r="E59" s="183"/>
      <c r="F59" s="183"/>
      <c r="G59" s="183"/>
      <c r="H59" s="183"/>
      <c r="I59" s="184"/>
      <c r="J59" s="185">
        <f>J342</f>
        <v>0</v>
      </c>
      <c r="K59" s="186"/>
    </row>
    <row r="60" spans="2:11" s="8" customFormat="1" ht="14.85" customHeight="1">
      <c r="B60" s="180"/>
      <c r="C60" s="181"/>
      <c r="D60" s="182" t="s">
        <v>103</v>
      </c>
      <c r="E60" s="183"/>
      <c r="F60" s="183"/>
      <c r="G60" s="183"/>
      <c r="H60" s="183"/>
      <c r="I60" s="184"/>
      <c r="J60" s="185">
        <f>J343</f>
        <v>0</v>
      </c>
      <c r="K60" s="186"/>
    </row>
    <row r="61" spans="2:11" s="8" customFormat="1" ht="14.85" customHeight="1">
      <c r="B61" s="180"/>
      <c r="C61" s="181"/>
      <c r="D61" s="182" t="s">
        <v>104</v>
      </c>
      <c r="E61" s="183"/>
      <c r="F61" s="183"/>
      <c r="G61" s="183"/>
      <c r="H61" s="183"/>
      <c r="I61" s="184"/>
      <c r="J61" s="185">
        <f>J400</f>
        <v>0</v>
      </c>
      <c r="K61" s="186"/>
    </row>
    <row r="62" spans="2:11" s="8" customFormat="1" ht="14.85" customHeight="1">
      <c r="B62" s="180"/>
      <c r="C62" s="181"/>
      <c r="D62" s="182" t="s">
        <v>105</v>
      </c>
      <c r="E62" s="183"/>
      <c r="F62" s="183"/>
      <c r="G62" s="183"/>
      <c r="H62" s="183"/>
      <c r="I62" s="184"/>
      <c r="J62" s="185">
        <f>J509</f>
        <v>0</v>
      </c>
      <c r="K62" s="186"/>
    </row>
    <row r="63" spans="2:11" s="8" customFormat="1" ht="14.85" customHeight="1">
      <c r="B63" s="180"/>
      <c r="C63" s="181"/>
      <c r="D63" s="182" t="s">
        <v>106</v>
      </c>
      <c r="E63" s="183"/>
      <c r="F63" s="183"/>
      <c r="G63" s="183"/>
      <c r="H63" s="183"/>
      <c r="I63" s="184"/>
      <c r="J63" s="185">
        <f>J536</f>
        <v>0</v>
      </c>
      <c r="K63" s="186"/>
    </row>
    <row r="64" spans="2:11" s="8" customFormat="1" ht="19.9" customHeight="1">
      <c r="B64" s="180"/>
      <c r="C64" s="181"/>
      <c r="D64" s="182" t="s">
        <v>107</v>
      </c>
      <c r="E64" s="183"/>
      <c r="F64" s="183"/>
      <c r="G64" s="183"/>
      <c r="H64" s="183"/>
      <c r="I64" s="184"/>
      <c r="J64" s="185">
        <f>J648</f>
        <v>0</v>
      </c>
      <c r="K64" s="186"/>
    </row>
    <row r="65" spans="2:11" s="8" customFormat="1" ht="19.9" customHeight="1">
      <c r="B65" s="180"/>
      <c r="C65" s="181"/>
      <c r="D65" s="182" t="s">
        <v>108</v>
      </c>
      <c r="E65" s="183"/>
      <c r="F65" s="183"/>
      <c r="G65" s="183"/>
      <c r="H65" s="183"/>
      <c r="I65" s="184"/>
      <c r="J65" s="185">
        <f>J667</f>
        <v>0</v>
      </c>
      <c r="K65" s="186"/>
    </row>
    <row r="66" spans="2:11" s="8" customFormat="1" ht="19.9" customHeight="1">
      <c r="B66" s="180"/>
      <c r="C66" s="181"/>
      <c r="D66" s="182" t="s">
        <v>109</v>
      </c>
      <c r="E66" s="183"/>
      <c r="F66" s="183"/>
      <c r="G66" s="183"/>
      <c r="H66" s="183"/>
      <c r="I66" s="184"/>
      <c r="J66" s="185">
        <f>J973</f>
        <v>0</v>
      </c>
      <c r="K66" s="186"/>
    </row>
    <row r="67" spans="2:11" s="8" customFormat="1" ht="19.9" customHeight="1">
      <c r="B67" s="180"/>
      <c r="C67" s="181"/>
      <c r="D67" s="182" t="s">
        <v>110</v>
      </c>
      <c r="E67" s="183"/>
      <c r="F67" s="183"/>
      <c r="G67" s="183"/>
      <c r="H67" s="183"/>
      <c r="I67" s="184"/>
      <c r="J67" s="185">
        <f>J996</f>
        <v>0</v>
      </c>
      <c r="K67" s="186"/>
    </row>
    <row r="68" spans="2:11" s="7" customFormat="1" ht="24.95" customHeight="1">
      <c r="B68" s="173"/>
      <c r="C68" s="174"/>
      <c r="D68" s="175" t="s">
        <v>111</v>
      </c>
      <c r="E68" s="176"/>
      <c r="F68" s="176"/>
      <c r="G68" s="176"/>
      <c r="H68" s="176"/>
      <c r="I68" s="177"/>
      <c r="J68" s="178">
        <f>J999</f>
        <v>0</v>
      </c>
      <c r="K68" s="179"/>
    </row>
    <row r="69" spans="2:11" s="8" customFormat="1" ht="19.9" customHeight="1">
      <c r="B69" s="180"/>
      <c r="C69" s="181"/>
      <c r="D69" s="182" t="s">
        <v>112</v>
      </c>
      <c r="E69" s="183"/>
      <c r="F69" s="183"/>
      <c r="G69" s="183"/>
      <c r="H69" s="183"/>
      <c r="I69" s="184"/>
      <c r="J69" s="185">
        <f>J1000</f>
        <v>0</v>
      </c>
      <c r="K69" s="186"/>
    </row>
    <row r="70" spans="2:11" s="8" customFormat="1" ht="19.9" customHeight="1">
      <c r="B70" s="180"/>
      <c r="C70" s="181"/>
      <c r="D70" s="182" t="s">
        <v>113</v>
      </c>
      <c r="E70" s="183"/>
      <c r="F70" s="183"/>
      <c r="G70" s="183"/>
      <c r="H70" s="183"/>
      <c r="I70" s="184"/>
      <c r="J70" s="185">
        <f>J1097</f>
        <v>0</v>
      </c>
      <c r="K70" s="186"/>
    </row>
    <row r="71" spans="2:11" s="8" customFormat="1" ht="19.9" customHeight="1">
      <c r="B71" s="180"/>
      <c r="C71" s="181"/>
      <c r="D71" s="182" t="s">
        <v>114</v>
      </c>
      <c r="E71" s="183"/>
      <c r="F71" s="183"/>
      <c r="G71" s="183"/>
      <c r="H71" s="183"/>
      <c r="I71" s="184"/>
      <c r="J71" s="185">
        <f>J1188</f>
        <v>0</v>
      </c>
      <c r="K71" s="186"/>
    </row>
    <row r="72" spans="2:11" s="8" customFormat="1" ht="19.9" customHeight="1">
      <c r="B72" s="180"/>
      <c r="C72" s="181"/>
      <c r="D72" s="182" t="s">
        <v>115</v>
      </c>
      <c r="E72" s="183"/>
      <c r="F72" s="183"/>
      <c r="G72" s="183"/>
      <c r="H72" s="183"/>
      <c r="I72" s="184"/>
      <c r="J72" s="185">
        <f>J1199</f>
        <v>0</v>
      </c>
      <c r="K72" s="186"/>
    </row>
    <row r="73" spans="2:11" s="8" customFormat="1" ht="19.9" customHeight="1">
      <c r="B73" s="180"/>
      <c r="C73" s="181"/>
      <c r="D73" s="182" t="s">
        <v>116</v>
      </c>
      <c r="E73" s="183"/>
      <c r="F73" s="183"/>
      <c r="G73" s="183"/>
      <c r="H73" s="183"/>
      <c r="I73" s="184"/>
      <c r="J73" s="185">
        <f>J1220</f>
        <v>0</v>
      </c>
      <c r="K73" s="186"/>
    </row>
    <row r="74" spans="2:11" s="8" customFormat="1" ht="19.9" customHeight="1">
      <c r="B74" s="180"/>
      <c r="C74" s="181"/>
      <c r="D74" s="182" t="s">
        <v>117</v>
      </c>
      <c r="E74" s="183"/>
      <c r="F74" s="183"/>
      <c r="G74" s="183"/>
      <c r="H74" s="183"/>
      <c r="I74" s="184"/>
      <c r="J74" s="185">
        <f>J1241</f>
        <v>0</v>
      </c>
      <c r="K74" s="186"/>
    </row>
    <row r="75" spans="2:11" s="8" customFormat="1" ht="19.9" customHeight="1">
      <c r="B75" s="180"/>
      <c r="C75" s="181"/>
      <c r="D75" s="182" t="s">
        <v>118</v>
      </c>
      <c r="E75" s="183"/>
      <c r="F75" s="183"/>
      <c r="G75" s="183"/>
      <c r="H75" s="183"/>
      <c r="I75" s="184"/>
      <c r="J75" s="185">
        <f>J1244</f>
        <v>0</v>
      </c>
      <c r="K75" s="186"/>
    </row>
    <row r="76" spans="2:11" s="8" customFormat="1" ht="19.9" customHeight="1">
      <c r="B76" s="180"/>
      <c r="C76" s="181"/>
      <c r="D76" s="182" t="s">
        <v>119</v>
      </c>
      <c r="E76" s="183"/>
      <c r="F76" s="183"/>
      <c r="G76" s="183"/>
      <c r="H76" s="183"/>
      <c r="I76" s="184"/>
      <c r="J76" s="185">
        <f>J1256</f>
        <v>0</v>
      </c>
      <c r="K76" s="186"/>
    </row>
    <row r="77" spans="2:11" s="8" customFormat="1" ht="19.9" customHeight="1">
      <c r="B77" s="180"/>
      <c r="C77" s="181"/>
      <c r="D77" s="182" t="s">
        <v>120</v>
      </c>
      <c r="E77" s="183"/>
      <c r="F77" s="183"/>
      <c r="G77" s="183"/>
      <c r="H77" s="183"/>
      <c r="I77" s="184"/>
      <c r="J77" s="185">
        <f>J1319</f>
        <v>0</v>
      </c>
      <c r="K77" s="186"/>
    </row>
    <row r="78" spans="2:11" s="8" customFormat="1" ht="19.9" customHeight="1">
      <c r="B78" s="180"/>
      <c r="C78" s="181"/>
      <c r="D78" s="182" t="s">
        <v>121</v>
      </c>
      <c r="E78" s="183"/>
      <c r="F78" s="183"/>
      <c r="G78" s="183"/>
      <c r="H78" s="183"/>
      <c r="I78" s="184"/>
      <c r="J78" s="185">
        <f>J1330</f>
        <v>0</v>
      </c>
      <c r="K78" s="186"/>
    </row>
    <row r="79" spans="2:11" s="8" customFormat="1" ht="19.9" customHeight="1">
      <c r="B79" s="180"/>
      <c r="C79" s="181"/>
      <c r="D79" s="182" t="s">
        <v>122</v>
      </c>
      <c r="E79" s="183"/>
      <c r="F79" s="183"/>
      <c r="G79" s="183"/>
      <c r="H79" s="183"/>
      <c r="I79" s="184"/>
      <c r="J79" s="185">
        <f>J1448</f>
        <v>0</v>
      </c>
      <c r="K79" s="186"/>
    </row>
    <row r="80" spans="2:11" s="8" customFormat="1" ht="19.9" customHeight="1">
      <c r="B80" s="180"/>
      <c r="C80" s="181"/>
      <c r="D80" s="182" t="s">
        <v>123</v>
      </c>
      <c r="E80" s="183"/>
      <c r="F80" s="183"/>
      <c r="G80" s="183"/>
      <c r="H80" s="183"/>
      <c r="I80" s="184"/>
      <c r="J80" s="185">
        <f>J1468</f>
        <v>0</v>
      </c>
      <c r="K80" s="186"/>
    </row>
    <row r="81" spans="2:11" s="8" customFormat="1" ht="19.9" customHeight="1">
      <c r="B81" s="180"/>
      <c r="C81" s="181"/>
      <c r="D81" s="182" t="s">
        <v>124</v>
      </c>
      <c r="E81" s="183"/>
      <c r="F81" s="183"/>
      <c r="G81" s="183"/>
      <c r="H81" s="183"/>
      <c r="I81" s="184"/>
      <c r="J81" s="185">
        <f>J1549</f>
        <v>0</v>
      </c>
      <c r="K81" s="186"/>
    </row>
    <row r="82" spans="2:11" s="8" customFormat="1" ht="19.9" customHeight="1">
      <c r="B82" s="180"/>
      <c r="C82" s="181"/>
      <c r="D82" s="182" t="s">
        <v>125</v>
      </c>
      <c r="E82" s="183"/>
      <c r="F82" s="183"/>
      <c r="G82" s="183"/>
      <c r="H82" s="183"/>
      <c r="I82" s="184"/>
      <c r="J82" s="185">
        <f>J1592</f>
        <v>0</v>
      </c>
      <c r="K82" s="186"/>
    </row>
    <row r="83" spans="2:11" s="8" customFormat="1" ht="19.9" customHeight="1">
      <c r="B83" s="180"/>
      <c r="C83" s="181"/>
      <c r="D83" s="182" t="s">
        <v>126</v>
      </c>
      <c r="E83" s="183"/>
      <c r="F83" s="183"/>
      <c r="G83" s="183"/>
      <c r="H83" s="183"/>
      <c r="I83" s="184"/>
      <c r="J83" s="185">
        <f>J1655</f>
        <v>0</v>
      </c>
      <c r="K83" s="186"/>
    </row>
    <row r="84" spans="2:11" s="8" customFormat="1" ht="19.9" customHeight="1">
      <c r="B84" s="180"/>
      <c r="C84" s="181"/>
      <c r="D84" s="182" t="s">
        <v>127</v>
      </c>
      <c r="E84" s="183"/>
      <c r="F84" s="183"/>
      <c r="G84" s="183"/>
      <c r="H84" s="183"/>
      <c r="I84" s="184"/>
      <c r="J84" s="185">
        <f>J1800</f>
        <v>0</v>
      </c>
      <c r="K84" s="186"/>
    </row>
    <row r="85" spans="2:11" s="8" customFormat="1" ht="19.9" customHeight="1">
      <c r="B85" s="180"/>
      <c r="C85" s="181"/>
      <c r="D85" s="182" t="s">
        <v>128</v>
      </c>
      <c r="E85" s="183"/>
      <c r="F85" s="183"/>
      <c r="G85" s="183"/>
      <c r="H85" s="183"/>
      <c r="I85" s="184"/>
      <c r="J85" s="185">
        <f>J1906</f>
        <v>0</v>
      </c>
      <c r="K85" s="186"/>
    </row>
    <row r="86" spans="2:11" s="8" customFormat="1" ht="19.9" customHeight="1">
      <c r="B86" s="180"/>
      <c r="C86" s="181"/>
      <c r="D86" s="182" t="s">
        <v>129</v>
      </c>
      <c r="E86" s="183"/>
      <c r="F86" s="183"/>
      <c r="G86" s="183"/>
      <c r="H86" s="183"/>
      <c r="I86" s="184"/>
      <c r="J86" s="185">
        <f>J1964</f>
        <v>0</v>
      </c>
      <c r="K86" s="186"/>
    </row>
    <row r="87" spans="2:11" s="8" customFormat="1" ht="19.9" customHeight="1">
      <c r="B87" s="180"/>
      <c r="C87" s="181"/>
      <c r="D87" s="182" t="s">
        <v>130</v>
      </c>
      <c r="E87" s="183"/>
      <c r="F87" s="183"/>
      <c r="G87" s="183"/>
      <c r="H87" s="183"/>
      <c r="I87" s="184"/>
      <c r="J87" s="185">
        <f>J2004</f>
        <v>0</v>
      </c>
      <c r="K87" s="186"/>
    </row>
    <row r="88" spans="2:11" s="7" customFormat="1" ht="24.95" customHeight="1">
      <c r="B88" s="173"/>
      <c r="C88" s="174"/>
      <c r="D88" s="175" t="s">
        <v>131</v>
      </c>
      <c r="E88" s="176"/>
      <c r="F88" s="176"/>
      <c r="G88" s="176"/>
      <c r="H88" s="176"/>
      <c r="I88" s="177"/>
      <c r="J88" s="178">
        <f>J2030</f>
        <v>0</v>
      </c>
      <c r="K88" s="179"/>
    </row>
    <row r="89" spans="2:11" s="8" customFormat="1" ht="19.9" customHeight="1">
      <c r="B89" s="180"/>
      <c r="C89" s="181"/>
      <c r="D89" s="182" t="s">
        <v>132</v>
      </c>
      <c r="E89" s="183"/>
      <c r="F89" s="183"/>
      <c r="G89" s="183"/>
      <c r="H89" s="183"/>
      <c r="I89" s="184"/>
      <c r="J89" s="185">
        <f>J2031</f>
        <v>0</v>
      </c>
      <c r="K89" s="186"/>
    </row>
    <row r="90" spans="2:11" s="8" customFormat="1" ht="19.9" customHeight="1">
      <c r="B90" s="180"/>
      <c r="C90" s="181"/>
      <c r="D90" s="182" t="s">
        <v>133</v>
      </c>
      <c r="E90" s="183"/>
      <c r="F90" s="183"/>
      <c r="G90" s="183"/>
      <c r="H90" s="183"/>
      <c r="I90" s="184"/>
      <c r="J90" s="185">
        <f>J2114</f>
        <v>0</v>
      </c>
      <c r="K90" s="186"/>
    </row>
    <row r="91" spans="2:11" s="7" customFormat="1" ht="24.95" customHeight="1">
      <c r="B91" s="173"/>
      <c r="C91" s="174"/>
      <c r="D91" s="175" t="s">
        <v>134</v>
      </c>
      <c r="E91" s="176"/>
      <c r="F91" s="176"/>
      <c r="G91" s="176"/>
      <c r="H91" s="176"/>
      <c r="I91" s="177"/>
      <c r="J91" s="178">
        <f>J2158</f>
        <v>0</v>
      </c>
      <c r="K91" s="179"/>
    </row>
    <row r="92" spans="2:11" s="7" customFormat="1" ht="24.95" customHeight="1">
      <c r="B92" s="173"/>
      <c r="C92" s="174"/>
      <c r="D92" s="175" t="s">
        <v>135</v>
      </c>
      <c r="E92" s="176"/>
      <c r="F92" s="176"/>
      <c r="G92" s="176"/>
      <c r="H92" s="176"/>
      <c r="I92" s="177"/>
      <c r="J92" s="178">
        <f>J2469</f>
        <v>0</v>
      </c>
      <c r="K92" s="179"/>
    </row>
    <row r="93" spans="2:11" s="1" customFormat="1" ht="21.8" customHeight="1">
      <c r="B93" s="44"/>
      <c r="C93" s="45"/>
      <c r="D93" s="45"/>
      <c r="E93" s="45"/>
      <c r="F93" s="45"/>
      <c r="G93" s="45"/>
      <c r="H93" s="45"/>
      <c r="I93" s="140"/>
      <c r="J93" s="45"/>
      <c r="K93" s="49"/>
    </row>
    <row r="94" spans="2:11" s="1" customFormat="1" ht="6.95" customHeight="1">
      <c r="B94" s="65"/>
      <c r="C94" s="66"/>
      <c r="D94" s="66"/>
      <c r="E94" s="66"/>
      <c r="F94" s="66"/>
      <c r="G94" s="66"/>
      <c r="H94" s="66"/>
      <c r="I94" s="162"/>
      <c r="J94" s="66"/>
      <c r="K94" s="67"/>
    </row>
    <row r="98" spans="2:12" s="1" customFormat="1" ht="6.95" customHeight="1">
      <c r="B98" s="68"/>
      <c r="C98" s="69"/>
      <c r="D98" s="69"/>
      <c r="E98" s="69"/>
      <c r="F98" s="69"/>
      <c r="G98" s="69"/>
      <c r="H98" s="69"/>
      <c r="I98" s="165"/>
      <c r="J98" s="69"/>
      <c r="K98" s="69"/>
      <c r="L98" s="70"/>
    </row>
    <row r="99" spans="2:12" s="1" customFormat="1" ht="36.95" customHeight="1">
      <c r="B99" s="44"/>
      <c r="C99" s="71" t="s">
        <v>136</v>
      </c>
      <c r="D99" s="72"/>
      <c r="E99" s="72"/>
      <c r="F99" s="72"/>
      <c r="G99" s="72"/>
      <c r="H99" s="72"/>
      <c r="I99" s="187"/>
      <c r="J99" s="72"/>
      <c r="K99" s="72"/>
      <c r="L99" s="70"/>
    </row>
    <row r="100" spans="2:12" s="1" customFormat="1" ht="6.95" customHeight="1">
      <c r="B100" s="44"/>
      <c r="C100" s="72"/>
      <c r="D100" s="72"/>
      <c r="E100" s="72"/>
      <c r="F100" s="72"/>
      <c r="G100" s="72"/>
      <c r="H100" s="72"/>
      <c r="I100" s="187"/>
      <c r="J100" s="72"/>
      <c r="K100" s="72"/>
      <c r="L100" s="70"/>
    </row>
    <row r="101" spans="2:12" s="1" customFormat="1" ht="14.4" customHeight="1">
      <c r="B101" s="44"/>
      <c r="C101" s="74" t="s">
        <v>18</v>
      </c>
      <c r="D101" s="72"/>
      <c r="E101" s="72"/>
      <c r="F101" s="72"/>
      <c r="G101" s="72"/>
      <c r="H101" s="72"/>
      <c r="I101" s="187"/>
      <c r="J101" s="72"/>
      <c r="K101" s="72"/>
      <c r="L101" s="70"/>
    </row>
    <row r="102" spans="2:12" s="1" customFormat="1" ht="17.25" customHeight="1">
      <c r="B102" s="44"/>
      <c r="C102" s="72"/>
      <c r="D102" s="72"/>
      <c r="E102" s="80" t="str">
        <f>E7</f>
        <v>Domov pod lípou, poskytovatel sociálních služeb</v>
      </c>
      <c r="F102" s="72"/>
      <c r="G102" s="72"/>
      <c r="H102" s="72"/>
      <c r="I102" s="187"/>
      <c r="J102" s="72"/>
      <c r="K102" s="72"/>
      <c r="L102" s="70"/>
    </row>
    <row r="103" spans="2:12" s="1" customFormat="1" ht="6.95" customHeight="1">
      <c r="B103" s="44"/>
      <c r="C103" s="72"/>
      <c r="D103" s="72"/>
      <c r="E103" s="72"/>
      <c r="F103" s="72"/>
      <c r="G103" s="72"/>
      <c r="H103" s="72"/>
      <c r="I103" s="187"/>
      <c r="J103" s="72"/>
      <c r="K103" s="72"/>
      <c r="L103" s="70"/>
    </row>
    <row r="104" spans="2:12" s="1" customFormat="1" ht="18" customHeight="1">
      <c r="B104" s="44"/>
      <c r="C104" s="74" t="s">
        <v>23</v>
      </c>
      <c r="D104" s="72"/>
      <c r="E104" s="72"/>
      <c r="F104" s="188" t="str">
        <f>F10</f>
        <v>Lipník 110, 294 43 Čachovice</v>
      </c>
      <c r="G104" s="72"/>
      <c r="H104" s="72"/>
      <c r="I104" s="189" t="s">
        <v>25</v>
      </c>
      <c r="J104" s="83" t="str">
        <f>IF(J10="","",J10)</f>
        <v>15. 1. 2019</v>
      </c>
      <c r="K104" s="72"/>
      <c r="L104" s="70"/>
    </row>
    <row r="105" spans="2:12" s="1" customFormat="1" ht="6.95" customHeight="1">
      <c r="B105" s="44"/>
      <c r="C105" s="72"/>
      <c r="D105" s="72"/>
      <c r="E105" s="72"/>
      <c r="F105" s="72"/>
      <c r="G105" s="72"/>
      <c r="H105" s="72"/>
      <c r="I105" s="187"/>
      <c r="J105" s="72"/>
      <c r="K105" s="72"/>
      <c r="L105" s="70"/>
    </row>
    <row r="106" spans="2:12" s="1" customFormat="1" ht="13.5">
      <c r="B106" s="44"/>
      <c r="C106" s="74" t="s">
        <v>27</v>
      </c>
      <c r="D106" s="72"/>
      <c r="E106" s="72"/>
      <c r="F106" s="188" t="str">
        <f>E13</f>
        <v xml:space="preserve"> </v>
      </c>
      <c r="G106" s="72"/>
      <c r="H106" s="72"/>
      <c r="I106" s="189" t="s">
        <v>33</v>
      </c>
      <c r="J106" s="188" t="str">
        <f>E19</f>
        <v xml:space="preserve"> </v>
      </c>
      <c r="K106" s="72"/>
      <c r="L106" s="70"/>
    </row>
    <row r="107" spans="2:12" s="1" customFormat="1" ht="14.4" customHeight="1">
      <c r="B107" s="44"/>
      <c r="C107" s="74" t="s">
        <v>31</v>
      </c>
      <c r="D107" s="72"/>
      <c r="E107" s="72"/>
      <c r="F107" s="188" t="str">
        <f>IF(E16="","",E16)</f>
        <v/>
      </c>
      <c r="G107" s="72"/>
      <c r="H107" s="72"/>
      <c r="I107" s="187"/>
      <c r="J107" s="72"/>
      <c r="K107" s="72"/>
      <c r="L107" s="70"/>
    </row>
    <row r="108" spans="2:12" s="1" customFormat="1" ht="10.3" customHeight="1">
      <c r="B108" s="44"/>
      <c r="C108" s="72"/>
      <c r="D108" s="72"/>
      <c r="E108" s="72"/>
      <c r="F108" s="72"/>
      <c r="G108" s="72"/>
      <c r="H108" s="72"/>
      <c r="I108" s="187"/>
      <c r="J108" s="72"/>
      <c r="K108" s="72"/>
      <c r="L108" s="70"/>
    </row>
    <row r="109" spans="2:20" s="9" customFormat="1" ht="29.25" customHeight="1">
      <c r="B109" s="190"/>
      <c r="C109" s="191" t="s">
        <v>137</v>
      </c>
      <c r="D109" s="192" t="s">
        <v>56</v>
      </c>
      <c r="E109" s="192" t="s">
        <v>52</v>
      </c>
      <c r="F109" s="192" t="s">
        <v>138</v>
      </c>
      <c r="G109" s="192" t="s">
        <v>139</v>
      </c>
      <c r="H109" s="192" t="s">
        <v>140</v>
      </c>
      <c r="I109" s="193" t="s">
        <v>141</v>
      </c>
      <c r="J109" s="192" t="s">
        <v>93</v>
      </c>
      <c r="K109" s="194" t="s">
        <v>142</v>
      </c>
      <c r="L109" s="195"/>
      <c r="M109" s="100" t="s">
        <v>143</v>
      </c>
      <c r="N109" s="101" t="s">
        <v>41</v>
      </c>
      <c r="O109" s="101" t="s">
        <v>144</v>
      </c>
      <c r="P109" s="101" t="s">
        <v>145</v>
      </c>
      <c r="Q109" s="101" t="s">
        <v>146</v>
      </c>
      <c r="R109" s="101" t="s">
        <v>147</v>
      </c>
      <c r="S109" s="101" t="s">
        <v>148</v>
      </c>
      <c r="T109" s="102" t="s">
        <v>149</v>
      </c>
    </row>
    <row r="110" spans="2:63" s="1" customFormat="1" ht="29.25" customHeight="1">
      <c r="B110" s="44"/>
      <c r="C110" s="106" t="s">
        <v>94</v>
      </c>
      <c r="D110" s="72"/>
      <c r="E110" s="72"/>
      <c r="F110" s="72"/>
      <c r="G110" s="72"/>
      <c r="H110" s="72"/>
      <c r="I110" s="187"/>
      <c r="J110" s="196">
        <f>BK110</f>
        <v>0</v>
      </c>
      <c r="K110" s="72"/>
      <c r="L110" s="70"/>
      <c r="M110" s="103"/>
      <c r="N110" s="104"/>
      <c r="O110" s="104"/>
      <c r="P110" s="197">
        <f>P111+P999+P2030+P2158+P2469</f>
        <v>0</v>
      </c>
      <c r="Q110" s="104"/>
      <c r="R110" s="197">
        <f>R111+R999+R2030+R2158+R2469</f>
        <v>422.22930347000005</v>
      </c>
      <c r="S110" s="104"/>
      <c r="T110" s="198">
        <f>T111+T999+T2030+T2158+T2469</f>
        <v>302.02133149</v>
      </c>
      <c r="AT110" s="22" t="s">
        <v>70</v>
      </c>
      <c r="AU110" s="22" t="s">
        <v>95</v>
      </c>
      <c r="BK110" s="199">
        <f>BK111+BK999+BK2030+BK2158+BK2469</f>
        <v>0</v>
      </c>
    </row>
    <row r="111" spans="2:63" s="10" customFormat="1" ht="37.4" customHeight="1">
      <c r="B111" s="200"/>
      <c r="C111" s="201"/>
      <c r="D111" s="202" t="s">
        <v>70</v>
      </c>
      <c r="E111" s="203" t="s">
        <v>150</v>
      </c>
      <c r="F111" s="203" t="s">
        <v>150</v>
      </c>
      <c r="G111" s="201"/>
      <c r="H111" s="201"/>
      <c r="I111" s="204"/>
      <c r="J111" s="205">
        <f>BK111</f>
        <v>0</v>
      </c>
      <c r="K111" s="201"/>
      <c r="L111" s="206"/>
      <c r="M111" s="207"/>
      <c r="N111" s="208"/>
      <c r="O111" s="208"/>
      <c r="P111" s="209">
        <f>P112+P237+P250+P268+P292+P342+P648+P667+P973+P996</f>
        <v>0</v>
      </c>
      <c r="Q111" s="208"/>
      <c r="R111" s="209">
        <f>R112+R237+R250+R268+R292+R342+R648+R667+R973+R996</f>
        <v>335.34253701</v>
      </c>
      <c r="S111" s="208"/>
      <c r="T111" s="210">
        <f>T112+T237+T250+T268+T292+T342+T648+T667+T973+T996</f>
        <v>287.894085</v>
      </c>
      <c r="AR111" s="211" t="s">
        <v>76</v>
      </c>
      <c r="AT111" s="212" t="s">
        <v>70</v>
      </c>
      <c r="AU111" s="212" t="s">
        <v>71</v>
      </c>
      <c r="AY111" s="211" t="s">
        <v>151</v>
      </c>
      <c r="BK111" s="213">
        <f>BK112+BK237+BK250+BK268+BK292+BK342+BK648+BK667+BK973+BK996</f>
        <v>0</v>
      </c>
    </row>
    <row r="112" spans="2:63" s="10" customFormat="1" ht="19.9" customHeight="1">
      <c r="B112" s="200"/>
      <c r="C112" s="201"/>
      <c r="D112" s="202" t="s">
        <v>70</v>
      </c>
      <c r="E112" s="214" t="s">
        <v>76</v>
      </c>
      <c r="F112" s="214" t="s">
        <v>152</v>
      </c>
      <c r="G112" s="201"/>
      <c r="H112" s="201"/>
      <c r="I112" s="204"/>
      <c r="J112" s="215">
        <f>BK112</f>
        <v>0</v>
      </c>
      <c r="K112" s="201"/>
      <c r="L112" s="206"/>
      <c r="M112" s="207"/>
      <c r="N112" s="208"/>
      <c r="O112" s="208"/>
      <c r="P112" s="209">
        <f>SUM(P113:P236)</f>
        <v>0</v>
      </c>
      <c r="Q112" s="208"/>
      <c r="R112" s="209">
        <f>SUM(R113:R236)</f>
        <v>45.41318651</v>
      </c>
      <c r="S112" s="208"/>
      <c r="T112" s="210">
        <f>SUM(T113:T236)</f>
        <v>0</v>
      </c>
      <c r="AR112" s="211" t="s">
        <v>76</v>
      </c>
      <c r="AT112" s="212" t="s">
        <v>70</v>
      </c>
      <c r="AU112" s="212" t="s">
        <v>76</v>
      </c>
      <c r="AY112" s="211" t="s">
        <v>151</v>
      </c>
      <c r="BK112" s="213">
        <f>SUM(BK113:BK236)</f>
        <v>0</v>
      </c>
    </row>
    <row r="113" spans="2:65" s="1" customFormat="1" ht="25.5" customHeight="1">
      <c r="B113" s="44"/>
      <c r="C113" s="216" t="s">
        <v>153</v>
      </c>
      <c r="D113" s="216" t="s">
        <v>154</v>
      </c>
      <c r="E113" s="217" t="s">
        <v>155</v>
      </c>
      <c r="F113" s="218" t="s">
        <v>156</v>
      </c>
      <c r="G113" s="219" t="s">
        <v>157</v>
      </c>
      <c r="H113" s="220">
        <v>150</v>
      </c>
      <c r="I113" s="221"/>
      <c r="J113" s="222">
        <f>ROUND(I113*H113,2)</f>
        <v>0</v>
      </c>
      <c r="K113" s="218" t="s">
        <v>158</v>
      </c>
      <c r="L113" s="70"/>
      <c r="M113" s="223" t="s">
        <v>21</v>
      </c>
      <c r="N113" s="224" t="s">
        <v>42</v>
      </c>
      <c r="O113" s="45"/>
      <c r="P113" s="225">
        <f>O113*H113</f>
        <v>0</v>
      </c>
      <c r="Q113" s="225">
        <v>0.00015</v>
      </c>
      <c r="R113" s="225">
        <f>Q113*H113</f>
        <v>0.0225</v>
      </c>
      <c r="S113" s="225">
        <v>0</v>
      </c>
      <c r="T113" s="226">
        <f>S113*H113</f>
        <v>0</v>
      </c>
      <c r="AR113" s="22" t="s">
        <v>159</v>
      </c>
      <c r="AT113" s="22" t="s">
        <v>154</v>
      </c>
      <c r="AU113" s="22" t="s">
        <v>81</v>
      </c>
      <c r="AY113" s="22" t="s">
        <v>151</v>
      </c>
      <c r="BE113" s="227">
        <f>IF(N113="základní",J113,0)</f>
        <v>0</v>
      </c>
      <c r="BF113" s="227">
        <f>IF(N113="snížená",J113,0)</f>
        <v>0</v>
      </c>
      <c r="BG113" s="227">
        <f>IF(N113="zákl. přenesená",J113,0)</f>
        <v>0</v>
      </c>
      <c r="BH113" s="227">
        <f>IF(N113="sníž. přenesená",J113,0)</f>
        <v>0</v>
      </c>
      <c r="BI113" s="227">
        <f>IF(N113="nulová",J113,0)</f>
        <v>0</v>
      </c>
      <c r="BJ113" s="22" t="s">
        <v>76</v>
      </c>
      <c r="BK113" s="227">
        <f>ROUND(I113*H113,2)</f>
        <v>0</v>
      </c>
      <c r="BL113" s="22" t="s">
        <v>159</v>
      </c>
      <c r="BM113" s="22" t="s">
        <v>160</v>
      </c>
    </row>
    <row r="114" spans="2:47" s="1" customFormat="1" ht="13.5">
      <c r="B114" s="44"/>
      <c r="C114" s="72"/>
      <c r="D114" s="228" t="s">
        <v>161</v>
      </c>
      <c r="E114" s="72"/>
      <c r="F114" s="229" t="s">
        <v>162</v>
      </c>
      <c r="G114" s="72"/>
      <c r="H114" s="72"/>
      <c r="I114" s="187"/>
      <c r="J114" s="72"/>
      <c r="K114" s="72"/>
      <c r="L114" s="70"/>
      <c r="M114" s="230"/>
      <c r="N114" s="45"/>
      <c r="O114" s="45"/>
      <c r="P114" s="45"/>
      <c r="Q114" s="45"/>
      <c r="R114" s="45"/>
      <c r="S114" s="45"/>
      <c r="T114" s="93"/>
      <c r="AT114" s="22" t="s">
        <v>161</v>
      </c>
      <c r="AU114" s="22" t="s">
        <v>81</v>
      </c>
    </row>
    <row r="115" spans="2:51" s="11" customFormat="1" ht="13.5">
      <c r="B115" s="231"/>
      <c r="C115" s="232"/>
      <c r="D115" s="228" t="s">
        <v>163</v>
      </c>
      <c r="E115" s="233" t="s">
        <v>21</v>
      </c>
      <c r="F115" s="234" t="s">
        <v>164</v>
      </c>
      <c r="G115" s="232"/>
      <c r="H115" s="235">
        <v>30</v>
      </c>
      <c r="I115" s="236"/>
      <c r="J115" s="232"/>
      <c r="K115" s="232"/>
      <c r="L115" s="237"/>
      <c r="M115" s="238"/>
      <c r="N115" s="239"/>
      <c r="O115" s="239"/>
      <c r="P115" s="239"/>
      <c r="Q115" s="239"/>
      <c r="R115" s="239"/>
      <c r="S115" s="239"/>
      <c r="T115" s="240"/>
      <c r="AT115" s="241" t="s">
        <v>163</v>
      </c>
      <c r="AU115" s="241" t="s">
        <v>81</v>
      </c>
      <c r="AV115" s="11" t="s">
        <v>81</v>
      </c>
      <c r="AW115" s="11" t="s">
        <v>34</v>
      </c>
      <c r="AX115" s="11" t="s">
        <v>71</v>
      </c>
      <c r="AY115" s="241" t="s">
        <v>151</v>
      </c>
    </row>
    <row r="116" spans="2:51" s="11" customFormat="1" ht="13.5">
      <c r="B116" s="231"/>
      <c r="C116" s="232"/>
      <c r="D116" s="228" t="s">
        <v>163</v>
      </c>
      <c r="E116" s="232"/>
      <c r="F116" s="234" t="s">
        <v>165</v>
      </c>
      <c r="G116" s="232"/>
      <c r="H116" s="235">
        <v>150</v>
      </c>
      <c r="I116" s="236"/>
      <c r="J116" s="232"/>
      <c r="K116" s="232"/>
      <c r="L116" s="237"/>
      <c r="M116" s="238"/>
      <c r="N116" s="239"/>
      <c r="O116" s="239"/>
      <c r="P116" s="239"/>
      <c r="Q116" s="239"/>
      <c r="R116" s="239"/>
      <c r="S116" s="239"/>
      <c r="T116" s="240"/>
      <c r="AT116" s="241" t="s">
        <v>163</v>
      </c>
      <c r="AU116" s="241" t="s">
        <v>81</v>
      </c>
      <c r="AV116" s="11" t="s">
        <v>81</v>
      </c>
      <c r="AW116" s="11" t="s">
        <v>6</v>
      </c>
      <c r="AX116" s="11" t="s">
        <v>76</v>
      </c>
      <c r="AY116" s="241" t="s">
        <v>151</v>
      </c>
    </row>
    <row r="117" spans="2:65" s="1" customFormat="1" ht="25.5" customHeight="1">
      <c r="B117" s="44"/>
      <c r="C117" s="216" t="s">
        <v>166</v>
      </c>
      <c r="D117" s="216" t="s">
        <v>154</v>
      </c>
      <c r="E117" s="217" t="s">
        <v>167</v>
      </c>
      <c r="F117" s="218" t="s">
        <v>168</v>
      </c>
      <c r="G117" s="219" t="s">
        <v>157</v>
      </c>
      <c r="H117" s="220">
        <v>30</v>
      </c>
      <c r="I117" s="221"/>
      <c r="J117" s="222">
        <f>ROUND(I117*H117,2)</f>
        <v>0</v>
      </c>
      <c r="K117" s="218" t="s">
        <v>158</v>
      </c>
      <c r="L117" s="70"/>
      <c r="M117" s="223" t="s">
        <v>21</v>
      </c>
      <c r="N117" s="224" t="s">
        <v>42</v>
      </c>
      <c r="O117" s="45"/>
      <c r="P117" s="225">
        <f>O117*H117</f>
        <v>0</v>
      </c>
      <c r="Q117" s="225">
        <v>0</v>
      </c>
      <c r="R117" s="225">
        <f>Q117*H117</f>
        <v>0</v>
      </c>
      <c r="S117" s="225">
        <v>0</v>
      </c>
      <c r="T117" s="226">
        <f>S117*H117</f>
        <v>0</v>
      </c>
      <c r="AR117" s="22" t="s">
        <v>159</v>
      </c>
      <c r="AT117" s="22" t="s">
        <v>154</v>
      </c>
      <c r="AU117" s="22" t="s">
        <v>81</v>
      </c>
      <c r="AY117" s="22" t="s">
        <v>151</v>
      </c>
      <c r="BE117" s="227">
        <f>IF(N117="základní",J117,0)</f>
        <v>0</v>
      </c>
      <c r="BF117" s="227">
        <f>IF(N117="snížená",J117,0)</f>
        <v>0</v>
      </c>
      <c r="BG117" s="227">
        <f>IF(N117="zákl. přenesená",J117,0)</f>
        <v>0</v>
      </c>
      <c r="BH117" s="227">
        <f>IF(N117="sníž. přenesená",J117,0)</f>
        <v>0</v>
      </c>
      <c r="BI117" s="227">
        <f>IF(N117="nulová",J117,0)</f>
        <v>0</v>
      </c>
      <c r="BJ117" s="22" t="s">
        <v>76</v>
      </c>
      <c r="BK117" s="227">
        <f>ROUND(I117*H117,2)</f>
        <v>0</v>
      </c>
      <c r="BL117" s="22" t="s">
        <v>159</v>
      </c>
      <c r="BM117" s="22" t="s">
        <v>169</v>
      </c>
    </row>
    <row r="118" spans="2:47" s="1" customFormat="1" ht="13.5">
      <c r="B118" s="44"/>
      <c r="C118" s="72"/>
      <c r="D118" s="228" t="s">
        <v>161</v>
      </c>
      <c r="E118" s="72"/>
      <c r="F118" s="229" t="s">
        <v>162</v>
      </c>
      <c r="G118" s="72"/>
      <c r="H118" s="72"/>
      <c r="I118" s="187"/>
      <c r="J118" s="72"/>
      <c r="K118" s="72"/>
      <c r="L118" s="70"/>
      <c r="M118" s="230"/>
      <c r="N118" s="45"/>
      <c r="O118" s="45"/>
      <c r="P118" s="45"/>
      <c r="Q118" s="45"/>
      <c r="R118" s="45"/>
      <c r="S118" s="45"/>
      <c r="T118" s="93"/>
      <c r="AT118" s="22" t="s">
        <v>161</v>
      </c>
      <c r="AU118" s="22" t="s">
        <v>81</v>
      </c>
    </row>
    <row r="119" spans="2:65" s="1" customFormat="1" ht="38.25" customHeight="1">
      <c r="B119" s="44"/>
      <c r="C119" s="216" t="s">
        <v>170</v>
      </c>
      <c r="D119" s="216" t="s">
        <v>154</v>
      </c>
      <c r="E119" s="217" t="s">
        <v>171</v>
      </c>
      <c r="F119" s="218" t="s">
        <v>172</v>
      </c>
      <c r="G119" s="219" t="s">
        <v>173</v>
      </c>
      <c r="H119" s="220">
        <v>34.385</v>
      </c>
      <c r="I119" s="221"/>
      <c r="J119" s="222">
        <f>ROUND(I119*H119,2)</f>
        <v>0</v>
      </c>
      <c r="K119" s="218" t="s">
        <v>174</v>
      </c>
      <c r="L119" s="70"/>
      <c r="M119" s="223" t="s">
        <v>21</v>
      </c>
      <c r="N119" s="224" t="s">
        <v>42</v>
      </c>
      <c r="O119" s="45"/>
      <c r="P119" s="225">
        <f>O119*H119</f>
        <v>0</v>
      </c>
      <c r="Q119" s="225">
        <v>0</v>
      </c>
      <c r="R119" s="225">
        <f>Q119*H119</f>
        <v>0</v>
      </c>
      <c r="S119" s="225">
        <v>0</v>
      </c>
      <c r="T119" s="226">
        <f>S119*H119</f>
        <v>0</v>
      </c>
      <c r="AR119" s="22" t="s">
        <v>159</v>
      </c>
      <c r="AT119" s="22" t="s">
        <v>154</v>
      </c>
      <c r="AU119" s="22" t="s">
        <v>81</v>
      </c>
      <c r="AY119" s="22" t="s">
        <v>151</v>
      </c>
      <c r="BE119" s="227">
        <f>IF(N119="základní",J119,0)</f>
        <v>0</v>
      </c>
      <c r="BF119" s="227">
        <f>IF(N119="snížená",J119,0)</f>
        <v>0</v>
      </c>
      <c r="BG119" s="227">
        <f>IF(N119="zákl. přenesená",J119,0)</f>
        <v>0</v>
      </c>
      <c r="BH119" s="227">
        <f>IF(N119="sníž. přenesená",J119,0)</f>
        <v>0</v>
      </c>
      <c r="BI119" s="227">
        <f>IF(N119="nulová",J119,0)</f>
        <v>0</v>
      </c>
      <c r="BJ119" s="22" t="s">
        <v>76</v>
      </c>
      <c r="BK119" s="227">
        <f>ROUND(I119*H119,2)</f>
        <v>0</v>
      </c>
      <c r="BL119" s="22" t="s">
        <v>159</v>
      </c>
      <c r="BM119" s="22" t="s">
        <v>175</v>
      </c>
    </row>
    <row r="120" spans="2:47" s="1" customFormat="1" ht="13.5">
      <c r="B120" s="44"/>
      <c r="C120" s="72"/>
      <c r="D120" s="228" t="s">
        <v>161</v>
      </c>
      <c r="E120" s="72"/>
      <c r="F120" s="229" t="s">
        <v>176</v>
      </c>
      <c r="G120" s="72"/>
      <c r="H120" s="72"/>
      <c r="I120" s="187"/>
      <c r="J120" s="72"/>
      <c r="K120" s="72"/>
      <c r="L120" s="70"/>
      <c r="M120" s="230"/>
      <c r="N120" s="45"/>
      <c r="O120" s="45"/>
      <c r="P120" s="45"/>
      <c r="Q120" s="45"/>
      <c r="R120" s="45"/>
      <c r="S120" s="45"/>
      <c r="T120" s="93"/>
      <c r="AT120" s="22" t="s">
        <v>161</v>
      </c>
      <c r="AU120" s="22" t="s">
        <v>81</v>
      </c>
    </row>
    <row r="121" spans="2:51" s="11" customFormat="1" ht="13.5">
      <c r="B121" s="231"/>
      <c r="C121" s="232"/>
      <c r="D121" s="228" t="s">
        <v>163</v>
      </c>
      <c r="E121" s="233" t="s">
        <v>21</v>
      </c>
      <c r="F121" s="234" t="s">
        <v>177</v>
      </c>
      <c r="G121" s="232"/>
      <c r="H121" s="235">
        <v>3.465</v>
      </c>
      <c r="I121" s="236"/>
      <c r="J121" s="232"/>
      <c r="K121" s="232"/>
      <c r="L121" s="237"/>
      <c r="M121" s="238"/>
      <c r="N121" s="239"/>
      <c r="O121" s="239"/>
      <c r="P121" s="239"/>
      <c r="Q121" s="239"/>
      <c r="R121" s="239"/>
      <c r="S121" s="239"/>
      <c r="T121" s="240"/>
      <c r="AT121" s="241" t="s">
        <v>163</v>
      </c>
      <c r="AU121" s="241" t="s">
        <v>81</v>
      </c>
      <c r="AV121" s="11" t="s">
        <v>81</v>
      </c>
      <c r="AW121" s="11" t="s">
        <v>34</v>
      </c>
      <c r="AX121" s="11" t="s">
        <v>71</v>
      </c>
      <c r="AY121" s="241" t="s">
        <v>151</v>
      </c>
    </row>
    <row r="122" spans="2:51" s="11" customFormat="1" ht="13.5">
      <c r="B122" s="231"/>
      <c r="C122" s="232"/>
      <c r="D122" s="228" t="s">
        <v>163</v>
      </c>
      <c r="E122" s="233" t="s">
        <v>21</v>
      </c>
      <c r="F122" s="234" t="s">
        <v>178</v>
      </c>
      <c r="G122" s="232"/>
      <c r="H122" s="235">
        <v>6.6</v>
      </c>
      <c r="I122" s="236"/>
      <c r="J122" s="232"/>
      <c r="K122" s="232"/>
      <c r="L122" s="237"/>
      <c r="M122" s="238"/>
      <c r="N122" s="239"/>
      <c r="O122" s="239"/>
      <c r="P122" s="239"/>
      <c r="Q122" s="239"/>
      <c r="R122" s="239"/>
      <c r="S122" s="239"/>
      <c r="T122" s="240"/>
      <c r="AT122" s="241" t="s">
        <v>163</v>
      </c>
      <c r="AU122" s="241" t="s">
        <v>81</v>
      </c>
      <c r="AV122" s="11" t="s">
        <v>81</v>
      </c>
      <c r="AW122" s="11" t="s">
        <v>34</v>
      </c>
      <c r="AX122" s="11" t="s">
        <v>71</v>
      </c>
      <c r="AY122" s="241" t="s">
        <v>151</v>
      </c>
    </row>
    <row r="123" spans="2:51" s="11" customFormat="1" ht="13.5">
      <c r="B123" s="231"/>
      <c r="C123" s="232"/>
      <c r="D123" s="228" t="s">
        <v>163</v>
      </c>
      <c r="E123" s="233" t="s">
        <v>21</v>
      </c>
      <c r="F123" s="234" t="s">
        <v>179</v>
      </c>
      <c r="G123" s="232"/>
      <c r="H123" s="235">
        <v>7.08</v>
      </c>
      <c r="I123" s="236"/>
      <c r="J123" s="232"/>
      <c r="K123" s="232"/>
      <c r="L123" s="237"/>
      <c r="M123" s="238"/>
      <c r="N123" s="239"/>
      <c r="O123" s="239"/>
      <c r="P123" s="239"/>
      <c r="Q123" s="239"/>
      <c r="R123" s="239"/>
      <c r="S123" s="239"/>
      <c r="T123" s="240"/>
      <c r="AT123" s="241" t="s">
        <v>163</v>
      </c>
      <c r="AU123" s="241" t="s">
        <v>81</v>
      </c>
      <c r="AV123" s="11" t="s">
        <v>81</v>
      </c>
      <c r="AW123" s="11" t="s">
        <v>34</v>
      </c>
      <c r="AX123" s="11" t="s">
        <v>71</v>
      </c>
      <c r="AY123" s="241" t="s">
        <v>151</v>
      </c>
    </row>
    <row r="124" spans="2:51" s="11" customFormat="1" ht="13.5">
      <c r="B124" s="231"/>
      <c r="C124" s="232"/>
      <c r="D124" s="228" t="s">
        <v>163</v>
      </c>
      <c r="E124" s="233" t="s">
        <v>21</v>
      </c>
      <c r="F124" s="234" t="s">
        <v>180</v>
      </c>
      <c r="G124" s="232"/>
      <c r="H124" s="235">
        <v>4.65</v>
      </c>
      <c r="I124" s="236"/>
      <c r="J124" s="232"/>
      <c r="K124" s="232"/>
      <c r="L124" s="237"/>
      <c r="M124" s="238"/>
      <c r="N124" s="239"/>
      <c r="O124" s="239"/>
      <c r="P124" s="239"/>
      <c r="Q124" s="239"/>
      <c r="R124" s="239"/>
      <c r="S124" s="239"/>
      <c r="T124" s="240"/>
      <c r="AT124" s="241" t="s">
        <v>163</v>
      </c>
      <c r="AU124" s="241" t="s">
        <v>81</v>
      </c>
      <c r="AV124" s="11" t="s">
        <v>81</v>
      </c>
      <c r="AW124" s="11" t="s">
        <v>34</v>
      </c>
      <c r="AX124" s="11" t="s">
        <v>71</v>
      </c>
      <c r="AY124" s="241" t="s">
        <v>151</v>
      </c>
    </row>
    <row r="125" spans="2:51" s="11" customFormat="1" ht="13.5">
      <c r="B125" s="231"/>
      <c r="C125" s="232"/>
      <c r="D125" s="228" t="s">
        <v>163</v>
      </c>
      <c r="E125" s="233" t="s">
        <v>21</v>
      </c>
      <c r="F125" s="234" t="s">
        <v>181</v>
      </c>
      <c r="G125" s="232"/>
      <c r="H125" s="235">
        <v>12.59</v>
      </c>
      <c r="I125" s="236"/>
      <c r="J125" s="232"/>
      <c r="K125" s="232"/>
      <c r="L125" s="237"/>
      <c r="M125" s="238"/>
      <c r="N125" s="239"/>
      <c r="O125" s="239"/>
      <c r="P125" s="239"/>
      <c r="Q125" s="239"/>
      <c r="R125" s="239"/>
      <c r="S125" s="239"/>
      <c r="T125" s="240"/>
      <c r="AT125" s="241" t="s">
        <v>163</v>
      </c>
      <c r="AU125" s="241" t="s">
        <v>81</v>
      </c>
      <c r="AV125" s="11" t="s">
        <v>81</v>
      </c>
      <c r="AW125" s="11" t="s">
        <v>34</v>
      </c>
      <c r="AX125" s="11" t="s">
        <v>71</v>
      </c>
      <c r="AY125" s="241" t="s">
        <v>151</v>
      </c>
    </row>
    <row r="126" spans="2:51" s="12" customFormat="1" ht="13.5">
      <c r="B126" s="242"/>
      <c r="C126" s="243"/>
      <c r="D126" s="228" t="s">
        <v>163</v>
      </c>
      <c r="E126" s="244" t="s">
        <v>21</v>
      </c>
      <c r="F126" s="245" t="s">
        <v>182</v>
      </c>
      <c r="G126" s="243"/>
      <c r="H126" s="246">
        <v>34.385</v>
      </c>
      <c r="I126" s="247"/>
      <c r="J126" s="243"/>
      <c r="K126" s="243"/>
      <c r="L126" s="248"/>
      <c r="M126" s="249"/>
      <c r="N126" s="250"/>
      <c r="O126" s="250"/>
      <c r="P126" s="250"/>
      <c r="Q126" s="250"/>
      <c r="R126" s="250"/>
      <c r="S126" s="250"/>
      <c r="T126" s="251"/>
      <c r="AT126" s="252" t="s">
        <v>163</v>
      </c>
      <c r="AU126" s="252" t="s">
        <v>81</v>
      </c>
      <c r="AV126" s="12" t="s">
        <v>159</v>
      </c>
      <c r="AW126" s="12" t="s">
        <v>34</v>
      </c>
      <c r="AX126" s="12" t="s">
        <v>76</v>
      </c>
      <c r="AY126" s="252" t="s">
        <v>151</v>
      </c>
    </row>
    <row r="127" spans="2:65" s="1" customFormat="1" ht="38.25" customHeight="1">
      <c r="B127" s="44"/>
      <c r="C127" s="216" t="s">
        <v>183</v>
      </c>
      <c r="D127" s="216" t="s">
        <v>154</v>
      </c>
      <c r="E127" s="217" t="s">
        <v>184</v>
      </c>
      <c r="F127" s="218" t="s">
        <v>185</v>
      </c>
      <c r="G127" s="219" t="s">
        <v>173</v>
      </c>
      <c r="H127" s="220">
        <v>3.41</v>
      </c>
      <c r="I127" s="221"/>
      <c r="J127" s="222">
        <f>ROUND(I127*H127,2)</f>
        <v>0</v>
      </c>
      <c r="K127" s="218" t="s">
        <v>174</v>
      </c>
      <c r="L127" s="70"/>
      <c r="M127" s="223" t="s">
        <v>21</v>
      </c>
      <c r="N127" s="224" t="s">
        <v>42</v>
      </c>
      <c r="O127" s="45"/>
      <c r="P127" s="225">
        <f>O127*H127</f>
        <v>0</v>
      </c>
      <c r="Q127" s="225">
        <v>0</v>
      </c>
      <c r="R127" s="225">
        <f>Q127*H127</f>
        <v>0</v>
      </c>
      <c r="S127" s="225">
        <v>0</v>
      </c>
      <c r="T127" s="226">
        <f>S127*H127</f>
        <v>0</v>
      </c>
      <c r="AR127" s="22" t="s">
        <v>159</v>
      </c>
      <c r="AT127" s="22" t="s">
        <v>154</v>
      </c>
      <c r="AU127" s="22" t="s">
        <v>81</v>
      </c>
      <c r="AY127" s="22" t="s">
        <v>151</v>
      </c>
      <c r="BE127" s="227">
        <f>IF(N127="základní",J127,0)</f>
        <v>0</v>
      </c>
      <c r="BF127" s="227">
        <f>IF(N127="snížená",J127,0)</f>
        <v>0</v>
      </c>
      <c r="BG127" s="227">
        <f>IF(N127="zákl. přenesená",J127,0)</f>
        <v>0</v>
      </c>
      <c r="BH127" s="227">
        <f>IF(N127="sníž. přenesená",J127,0)</f>
        <v>0</v>
      </c>
      <c r="BI127" s="227">
        <f>IF(N127="nulová",J127,0)</f>
        <v>0</v>
      </c>
      <c r="BJ127" s="22" t="s">
        <v>76</v>
      </c>
      <c r="BK127" s="227">
        <f>ROUND(I127*H127,2)</f>
        <v>0</v>
      </c>
      <c r="BL127" s="22" t="s">
        <v>159</v>
      </c>
      <c r="BM127" s="22" t="s">
        <v>186</v>
      </c>
    </row>
    <row r="128" spans="2:47" s="1" customFormat="1" ht="13.5">
      <c r="B128" s="44"/>
      <c r="C128" s="72"/>
      <c r="D128" s="228" t="s">
        <v>161</v>
      </c>
      <c r="E128" s="72"/>
      <c r="F128" s="229" t="s">
        <v>187</v>
      </c>
      <c r="G128" s="72"/>
      <c r="H128" s="72"/>
      <c r="I128" s="187"/>
      <c r="J128" s="72"/>
      <c r="K128" s="72"/>
      <c r="L128" s="70"/>
      <c r="M128" s="230"/>
      <c r="N128" s="45"/>
      <c r="O128" s="45"/>
      <c r="P128" s="45"/>
      <c r="Q128" s="45"/>
      <c r="R128" s="45"/>
      <c r="S128" s="45"/>
      <c r="T128" s="93"/>
      <c r="AT128" s="22" t="s">
        <v>161</v>
      </c>
      <c r="AU128" s="22" t="s">
        <v>81</v>
      </c>
    </row>
    <row r="129" spans="2:51" s="11" customFormat="1" ht="13.5">
      <c r="B129" s="231"/>
      <c r="C129" s="232"/>
      <c r="D129" s="228" t="s">
        <v>163</v>
      </c>
      <c r="E129" s="233" t="s">
        <v>21</v>
      </c>
      <c r="F129" s="234" t="s">
        <v>188</v>
      </c>
      <c r="G129" s="232"/>
      <c r="H129" s="235">
        <v>3.41</v>
      </c>
      <c r="I129" s="236"/>
      <c r="J129" s="232"/>
      <c r="K129" s="232"/>
      <c r="L129" s="237"/>
      <c r="M129" s="238"/>
      <c r="N129" s="239"/>
      <c r="O129" s="239"/>
      <c r="P129" s="239"/>
      <c r="Q129" s="239"/>
      <c r="R129" s="239"/>
      <c r="S129" s="239"/>
      <c r="T129" s="240"/>
      <c r="AT129" s="241" t="s">
        <v>163</v>
      </c>
      <c r="AU129" s="241" t="s">
        <v>81</v>
      </c>
      <c r="AV129" s="11" t="s">
        <v>81</v>
      </c>
      <c r="AW129" s="11" t="s">
        <v>34</v>
      </c>
      <c r="AX129" s="11" t="s">
        <v>76</v>
      </c>
      <c r="AY129" s="241" t="s">
        <v>151</v>
      </c>
    </row>
    <row r="130" spans="2:65" s="1" customFormat="1" ht="38.25" customHeight="1">
      <c r="B130" s="44"/>
      <c r="C130" s="216" t="s">
        <v>189</v>
      </c>
      <c r="D130" s="216" t="s">
        <v>154</v>
      </c>
      <c r="E130" s="217" t="s">
        <v>190</v>
      </c>
      <c r="F130" s="218" t="s">
        <v>191</v>
      </c>
      <c r="G130" s="219" t="s">
        <v>173</v>
      </c>
      <c r="H130" s="220">
        <v>3.41</v>
      </c>
      <c r="I130" s="221"/>
      <c r="J130" s="222">
        <f>ROUND(I130*H130,2)</f>
        <v>0</v>
      </c>
      <c r="K130" s="218" t="s">
        <v>174</v>
      </c>
      <c r="L130" s="70"/>
      <c r="M130" s="223" t="s">
        <v>21</v>
      </c>
      <c r="N130" s="224" t="s">
        <v>42</v>
      </c>
      <c r="O130" s="45"/>
      <c r="P130" s="225">
        <f>O130*H130</f>
        <v>0</v>
      </c>
      <c r="Q130" s="225">
        <v>0</v>
      </c>
      <c r="R130" s="225">
        <f>Q130*H130</f>
        <v>0</v>
      </c>
      <c r="S130" s="225">
        <v>0</v>
      </c>
      <c r="T130" s="226">
        <f>S130*H130</f>
        <v>0</v>
      </c>
      <c r="AR130" s="22" t="s">
        <v>159</v>
      </c>
      <c r="AT130" s="22" t="s">
        <v>154</v>
      </c>
      <c r="AU130" s="22" t="s">
        <v>81</v>
      </c>
      <c r="AY130" s="22" t="s">
        <v>151</v>
      </c>
      <c r="BE130" s="227">
        <f>IF(N130="základní",J130,0)</f>
        <v>0</v>
      </c>
      <c r="BF130" s="227">
        <f>IF(N130="snížená",J130,0)</f>
        <v>0</v>
      </c>
      <c r="BG130" s="227">
        <f>IF(N130="zákl. přenesená",J130,0)</f>
        <v>0</v>
      </c>
      <c r="BH130" s="227">
        <f>IF(N130="sníž. přenesená",J130,0)</f>
        <v>0</v>
      </c>
      <c r="BI130" s="227">
        <f>IF(N130="nulová",J130,0)</f>
        <v>0</v>
      </c>
      <c r="BJ130" s="22" t="s">
        <v>76</v>
      </c>
      <c r="BK130" s="227">
        <f>ROUND(I130*H130,2)</f>
        <v>0</v>
      </c>
      <c r="BL130" s="22" t="s">
        <v>159</v>
      </c>
      <c r="BM130" s="22" t="s">
        <v>192</v>
      </c>
    </row>
    <row r="131" spans="2:47" s="1" customFormat="1" ht="13.5">
      <c r="B131" s="44"/>
      <c r="C131" s="72"/>
      <c r="D131" s="228" t="s">
        <v>161</v>
      </c>
      <c r="E131" s="72"/>
      <c r="F131" s="229" t="s">
        <v>187</v>
      </c>
      <c r="G131" s="72"/>
      <c r="H131" s="72"/>
      <c r="I131" s="187"/>
      <c r="J131" s="72"/>
      <c r="K131" s="72"/>
      <c r="L131" s="70"/>
      <c r="M131" s="230"/>
      <c r="N131" s="45"/>
      <c r="O131" s="45"/>
      <c r="P131" s="45"/>
      <c r="Q131" s="45"/>
      <c r="R131" s="45"/>
      <c r="S131" s="45"/>
      <c r="T131" s="93"/>
      <c r="AT131" s="22" t="s">
        <v>161</v>
      </c>
      <c r="AU131" s="22" t="s">
        <v>81</v>
      </c>
    </row>
    <row r="132" spans="2:65" s="1" customFormat="1" ht="25.5" customHeight="1">
      <c r="B132" s="44"/>
      <c r="C132" s="216" t="s">
        <v>193</v>
      </c>
      <c r="D132" s="216" t="s">
        <v>154</v>
      </c>
      <c r="E132" s="217" t="s">
        <v>194</v>
      </c>
      <c r="F132" s="218" t="s">
        <v>195</v>
      </c>
      <c r="G132" s="219" t="s">
        <v>173</v>
      </c>
      <c r="H132" s="220">
        <v>36.42</v>
      </c>
      <c r="I132" s="221"/>
      <c r="J132" s="222">
        <f>ROUND(I132*H132,2)</f>
        <v>0</v>
      </c>
      <c r="K132" s="218" t="s">
        <v>174</v>
      </c>
      <c r="L132" s="70"/>
      <c r="M132" s="223" t="s">
        <v>21</v>
      </c>
      <c r="N132" s="224" t="s">
        <v>42</v>
      </c>
      <c r="O132" s="45"/>
      <c r="P132" s="225">
        <f>O132*H132</f>
        <v>0</v>
      </c>
      <c r="Q132" s="225">
        <v>0</v>
      </c>
      <c r="R132" s="225">
        <f>Q132*H132</f>
        <v>0</v>
      </c>
      <c r="S132" s="225">
        <v>0</v>
      </c>
      <c r="T132" s="226">
        <f>S132*H132</f>
        <v>0</v>
      </c>
      <c r="AR132" s="22" t="s">
        <v>159</v>
      </c>
      <c r="AT132" s="22" t="s">
        <v>154</v>
      </c>
      <c r="AU132" s="22" t="s">
        <v>81</v>
      </c>
      <c r="AY132" s="22" t="s">
        <v>151</v>
      </c>
      <c r="BE132" s="227">
        <f>IF(N132="základní",J132,0)</f>
        <v>0</v>
      </c>
      <c r="BF132" s="227">
        <f>IF(N132="snížená",J132,0)</f>
        <v>0</v>
      </c>
      <c r="BG132" s="227">
        <f>IF(N132="zákl. přenesená",J132,0)</f>
        <v>0</v>
      </c>
      <c r="BH132" s="227">
        <f>IF(N132="sníž. přenesená",J132,0)</f>
        <v>0</v>
      </c>
      <c r="BI132" s="227">
        <f>IF(N132="nulová",J132,0)</f>
        <v>0</v>
      </c>
      <c r="BJ132" s="22" t="s">
        <v>76</v>
      </c>
      <c r="BK132" s="227">
        <f>ROUND(I132*H132,2)</f>
        <v>0</v>
      </c>
      <c r="BL132" s="22" t="s">
        <v>159</v>
      </c>
      <c r="BM132" s="22" t="s">
        <v>196</v>
      </c>
    </row>
    <row r="133" spans="2:47" s="1" customFormat="1" ht="13.5">
      <c r="B133" s="44"/>
      <c r="C133" s="72"/>
      <c r="D133" s="228" t="s">
        <v>161</v>
      </c>
      <c r="E133" s="72"/>
      <c r="F133" s="229" t="s">
        <v>197</v>
      </c>
      <c r="G133" s="72"/>
      <c r="H133" s="72"/>
      <c r="I133" s="187"/>
      <c r="J133" s="72"/>
      <c r="K133" s="72"/>
      <c r="L133" s="70"/>
      <c r="M133" s="230"/>
      <c r="N133" s="45"/>
      <c r="O133" s="45"/>
      <c r="P133" s="45"/>
      <c r="Q133" s="45"/>
      <c r="R133" s="45"/>
      <c r="S133" s="45"/>
      <c r="T133" s="93"/>
      <c r="AT133" s="22" t="s">
        <v>161</v>
      </c>
      <c r="AU133" s="22" t="s">
        <v>81</v>
      </c>
    </row>
    <row r="134" spans="2:51" s="11" customFormat="1" ht="13.5">
      <c r="B134" s="231"/>
      <c r="C134" s="232"/>
      <c r="D134" s="228" t="s">
        <v>163</v>
      </c>
      <c r="E134" s="233" t="s">
        <v>21</v>
      </c>
      <c r="F134" s="234" t="s">
        <v>198</v>
      </c>
      <c r="G134" s="232"/>
      <c r="H134" s="235">
        <v>32</v>
      </c>
      <c r="I134" s="236"/>
      <c r="J134" s="232"/>
      <c r="K134" s="232"/>
      <c r="L134" s="237"/>
      <c r="M134" s="238"/>
      <c r="N134" s="239"/>
      <c r="O134" s="239"/>
      <c r="P134" s="239"/>
      <c r="Q134" s="239"/>
      <c r="R134" s="239"/>
      <c r="S134" s="239"/>
      <c r="T134" s="240"/>
      <c r="AT134" s="241" t="s">
        <v>163</v>
      </c>
      <c r="AU134" s="241" t="s">
        <v>81</v>
      </c>
      <c r="AV134" s="11" t="s">
        <v>81</v>
      </c>
      <c r="AW134" s="11" t="s">
        <v>34</v>
      </c>
      <c r="AX134" s="11" t="s">
        <v>71</v>
      </c>
      <c r="AY134" s="241" t="s">
        <v>151</v>
      </c>
    </row>
    <row r="135" spans="2:51" s="11" customFormat="1" ht="13.5">
      <c r="B135" s="231"/>
      <c r="C135" s="232"/>
      <c r="D135" s="228" t="s">
        <v>163</v>
      </c>
      <c r="E135" s="233" t="s">
        <v>21</v>
      </c>
      <c r="F135" s="234" t="s">
        <v>199</v>
      </c>
      <c r="G135" s="232"/>
      <c r="H135" s="235">
        <v>4.42</v>
      </c>
      <c r="I135" s="236"/>
      <c r="J135" s="232"/>
      <c r="K135" s="232"/>
      <c r="L135" s="237"/>
      <c r="M135" s="238"/>
      <c r="N135" s="239"/>
      <c r="O135" s="239"/>
      <c r="P135" s="239"/>
      <c r="Q135" s="239"/>
      <c r="R135" s="239"/>
      <c r="S135" s="239"/>
      <c r="T135" s="240"/>
      <c r="AT135" s="241" t="s">
        <v>163</v>
      </c>
      <c r="AU135" s="241" t="s">
        <v>81</v>
      </c>
      <c r="AV135" s="11" t="s">
        <v>81</v>
      </c>
      <c r="AW135" s="11" t="s">
        <v>34</v>
      </c>
      <c r="AX135" s="11" t="s">
        <v>71</v>
      </c>
      <c r="AY135" s="241" t="s">
        <v>151</v>
      </c>
    </row>
    <row r="136" spans="2:51" s="12" customFormat="1" ht="13.5">
      <c r="B136" s="242"/>
      <c r="C136" s="243"/>
      <c r="D136" s="228" t="s">
        <v>163</v>
      </c>
      <c r="E136" s="244" t="s">
        <v>21</v>
      </c>
      <c r="F136" s="245" t="s">
        <v>182</v>
      </c>
      <c r="G136" s="243"/>
      <c r="H136" s="246">
        <v>36.42</v>
      </c>
      <c r="I136" s="247"/>
      <c r="J136" s="243"/>
      <c r="K136" s="243"/>
      <c r="L136" s="248"/>
      <c r="M136" s="249"/>
      <c r="N136" s="250"/>
      <c r="O136" s="250"/>
      <c r="P136" s="250"/>
      <c r="Q136" s="250"/>
      <c r="R136" s="250"/>
      <c r="S136" s="250"/>
      <c r="T136" s="251"/>
      <c r="AT136" s="252" t="s">
        <v>163</v>
      </c>
      <c r="AU136" s="252" t="s">
        <v>81</v>
      </c>
      <c r="AV136" s="12" t="s">
        <v>159</v>
      </c>
      <c r="AW136" s="12" t="s">
        <v>34</v>
      </c>
      <c r="AX136" s="12" t="s">
        <v>76</v>
      </c>
      <c r="AY136" s="252" t="s">
        <v>151</v>
      </c>
    </row>
    <row r="137" spans="2:65" s="1" customFormat="1" ht="25.5" customHeight="1">
      <c r="B137" s="44"/>
      <c r="C137" s="216" t="s">
        <v>200</v>
      </c>
      <c r="D137" s="216" t="s">
        <v>154</v>
      </c>
      <c r="E137" s="217" t="s">
        <v>201</v>
      </c>
      <c r="F137" s="218" t="s">
        <v>202</v>
      </c>
      <c r="G137" s="219" t="s">
        <v>173</v>
      </c>
      <c r="H137" s="220">
        <v>36.42</v>
      </c>
      <c r="I137" s="221"/>
      <c r="J137" s="222">
        <f>ROUND(I137*H137,2)</f>
        <v>0</v>
      </c>
      <c r="K137" s="218" t="s">
        <v>174</v>
      </c>
      <c r="L137" s="70"/>
      <c r="M137" s="223" t="s">
        <v>21</v>
      </c>
      <c r="N137" s="224" t="s">
        <v>42</v>
      </c>
      <c r="O137" s="45"/>
      <c r="P137" s="225">
        <f>O137*H137</f>
        <v>0</v>
      </c>
      <c r="Q137" s="225">
        <v>0</v>
      </c>
      <c r="R137" s="225">
        <f>Q137*H137</f>
        <v>0</v>
      </c>
      <c r="S137" s="225">
        <v>0</v>
      </c>
      <c r="T137" s="226">
        <f>S137*H137</f>
        <v>0</v>
      </c>
      <c r="AR137" s="22" t="s">
        <v>159</v>
      </c>
      <c r="AT137" s="22" t="s">
        <v>154</v>
      </c>
      <c r="AU137" s="22" t="s">
        <v>81</v>
      </c>
      <c r="AY137" s="22" t="s">
        <v>151</v>
      </c>
      <c r="BE137" s="227">
        <f>IF(N137="základní",J137,0)</f>
        <v>0</v>
      </c>
      <c r="BF137" s="227">
        <f>IF(N137="snížená",J137,0)</f>
        <v>0</v>
      </c>
      <c r="BG137" s="227">
        <f>IF(N137="zákl. přenesená",J137,0)</f>
        <v>0</v>
      </c>
      <c r="BH137" s="227">
        <f>IF(N137="sníž. přenesená",J137,0)</f>
        <v>0</v>
      </c>
      <c r="BI137" s="227">
        <f>IF(N137="nulová",J137,0)</f>
        <v>0</v>
      </c>
      <c r="BJ137" s="22" t="s">
        <v>76</v>
      </c>
      <c r="BK137" s="227">
        <f>ROUND(I137*H137,2)</f>
        <v>0</v>
      </c>
      <c r="BL137" s="22" t="s">
        <v>159</v>
      </c>
      <c r="BM137" s="22" t="s">
        <v>203</v>
      </c>
    </row>
    <row r="138" spans="2:47" s="1" customFormat="1" ht="13.5">
      <c r="B138" s="44"/>
      <c r="C138" s="72"/>
      <c r="D138" s="228" t="s">
        <v>161</v>
      </c>
      <c r="E138" s="72"/>
      <c r="F138" s="229" t="s">
        <v>197</v>
      </c>
      <c r="G138" s="72"/>
      <c r="H138" s="72"/>
      <c r="I138" s="187"/>
      <c r="J138" s="72"/>
      <c r="K138" s="72"/>
      <c r="L138" s="70"/>
      <c r="M138" s="230"/>
      <c r="N138" s="45"/>
      <c r="O138" s="45"/>
      <c r="P138" s="45"/>
      <c r="Q138" s="45"/>
      <c r="R138" s="45"/>
      <c r="S138" s="45"/>
      <c r="T138" s="93"/>
      <c r="AT138" s="22" t="s">
        <v>161</v>
      </c>
      <c r="AU138" s="22" t="s">
        <v>81</v>
      </c>
    </row>
    <row r="139" spans="2:65" s="1" customFormat="1" ht="25.5" customHeight="1">
      <c r="B139" s="44"/>
      <c r="C139" s="216" t="s">
        <v>204</v>
      </c>
      <c r="D139" s="216" t="s">
        <v>154</v>
      </c>
      <c r="E139" s="217" t="s">
        <v>205</v>
      </c>
      <c r="F139" s="218" t="s">
        <v>206</v>
      </c>
      <c r="G139" s="219" t="s">
        <v>173</v>
      </c>
      <c r="H139" s="220">
        <v>38.28</v>
      </c>
      <c r="I139" s="221"/>
      <c r="J139" s="222">
        <f>ROUND(I139*H139,2)</f>
        <v>0</v>
      </c>
      <c r="K139" s="218" t="s">
        <v>174</v>
      </c>
      <c r="L139" s="70"/>
      <c r="M139" s="223" t="s">
        <v>21</v>
      </c>
      <c r="N139" s="224" t="s">
        <v>42</v>
      </c>
      <c r="O139" s="45"/>
      <c r="P139" s="225">
        <f>O139*H139</f>
        <v>0</v>
      </c>
      <c r="Q139" s="225">
        <v>0</v>
      </c>
      <c r="R139" s="225">
        <f>Q139*H139</f>
        <v>0</v>
      </c>
      <c r="S139" s="225">
        <v>0</v>
      </c>
      <c r="T139" s="226">
        <f>S139*H139</f>
        <v>0</v>
      </c>
      <c r="AR139" s="22" t="s">
        <v>159</v>
      </c>
      <c r="AT139" s="22" t="s">
        <v>154</v>
      </c>
      <c r="AU139" s="22" t="s">
        <v>81</v>
      </c>
      <c r="AY139" s="22" t="s">
        <v>151</v>
      </c>
      <c r="BE139" s="227">
        <f>IF(N139="základní",J139,0)</f>
        <v>0</v>
      </c>
      <c r="BF139" s="227">
        <f>IF(N139="snížená",J139,0)</f>
        <v>0</v>
      </c>
      <c r="BG139" s="227">
        <f>IF(N139="zákl. přenesená",J139,0)</f>
        <v>0</v>
      </c>
      <c r="BH139" s="227">
        <f>IF(N139="sníž. přenesená",J139,0)</f>
        <v>0</v>
      </c>
      <c r="BI139" s="227">
        <f>IF(N139="nulová",J139,0)</f>
        <v>0</v>
      </c>
      <c r="BJ139" s="22" t="s">
        <v>76</v>
      </c>
      <c r="BK139" s="227">
        <f>ROUND(I139*H139,2)</f>
        <v>0</v>
      </c>
      <c r="BL139" s="22" t="s">
        <v>159</v>
      </c>
      <c r="BM139" s="22" t="s">
        <v>207</v>
      </c>
    </row>
    <row r="140" spans="2:47" s="1" customFormat="1" ht="13.5">
      <c r="B140" s="44"/>
      <c r="C140" s="72"/>
      <c r="D140" s="228" t="s">
        <v>161</v>
      </c>
      <c r="E140" s="72"/>
      <c r="F140" s="229" t="s">
        <v>208</v>
      </c>
      <c r="G140" s="72"/>
      <c r="H140" s="72"/>
      <c r="I140" s="187"/>
      <c r="J140" s="72"/>
      <c r="K140" s="72"/>
      <c r="L140" s="70"/>
      <c r="M140" s="230"/>
      <c r="N140" s="45"/>
      <c r="O140" s="45"/>
      <c r="P140" s="45"/>
      <c r="Q140" s="45"/>
      <c r="R140" s="45"/>
      <c r="S140" s="45"/>
      <c r="T140" s="93"/>
      <c r="AT140" s="22" t="s">
        <v>161</v>
      </c>
      <c r="AU140" s="22" t="s">
        <v>81</v>
      </c>
    </row>
    <row r="141" spans="2:51" s="11" customFormat="1" ht="13.5">
      <c r="B141" s="231"/>
      <c r="C141" s="232"/>
      <c r="D141" s="228" t="s">
        <v>163</v>
      </c>
      <c r="E141" s="233" t="s">
        <v>21</v>
      </c>
      <c r="F141" s="234" t="s">
        <v>209</v>
      </c>
      <c r="G141" s="232"/>
      <c r="H141" s="235">
        <v>38.28</v>
      </c>
      <c r="I141" s="236"/>
      <c r="J141" s="232"/>
      <c r="K141" s="232"/>
      <c r="L141" s="237"/>
      <c r="M141" s="238"/>
      <c r="N141" s="239"/>
      <c r="O141" s="239"/>
      <c r="P141" s="239"/>
      <c r="Q141" s="239"/>
      <c r="R141" s="239"/>
      <c r="S141" s="239"/>
      <c r="T141" s="240"/>
      <c r="AT141" s="241" t="s">
        <v>163</v>
      </c>
      <c r="AU141" s="241" t="s">
        <v>81</v>
      </c>
      <c r="AV141" s="11" t="s">
        <v>81</v>
      </c>
      <c r="AW141" s="11" t="s">
        <v>34</v>
      </c>
      <c r="AX141" s="11" t="s">
        <v>76</v>
      </c>
      <c r="AY141" s="241" t="s">
        <v>151</v>
      </c>
    </row>
    <row r="142" spans="2:65" s="1" customFormat="1" ht="38.25" customHeight="1">
      <c r="B142" s="44"/>
      <c r="C142" s="216" t="s">
        <v>210</v>
      </c>
      <c r="D142" s="216" t="s">
        <v>154</v>
      </c>
      <c r="E142" s="217" t="s">
        <v>211</v>
      </c>
      <c r="F142" s="218" t="s">
        <v>212</v>
      </c>
      <c r="G142" s="219" t="s">
        <v>173</v>
      </c>
      <c r="H142" s="220">
        <v>38.28</v>
      </c>
      <c r="I142" s="221"/>
      <c r="J142" s="222">
        <f>ROUND(I142*H142,2)</f>
        <v>0</v>
      </c>
      <c r="K142" s="218" t="s">
        <v>174</v>
      </c>
      <c r="L142" s="70"/>
      <c r="M142" s="223" t="s">
        <v>21</v>
      </c>
      <c r="N142" s="224" t="s">
        <v>42</v>
      </c>
      <c r="O142" s="45"/>
      <c r="P142" s="225">
        <f>O142*H142</f>
        <v>0</v>
      </c>
      <c r="Q142" s="225">
        <v>0</v>
      </c>
      <c r="R142" s="225">
        <f>Q142*H142</f>
        <v>0</v>
      </c>
      <c r="S142" s="225">
        <v>0</v>
      </c>
      <c r="T142" s="226">
        <f>S142*H142</f>
        <v>0</v>
      </c>
      <c r="AR142" s="22" t="s">
        <v>159</v>
      </c>
      <c r="AT142" s="22" t="s">
        <v>154</v>
      </c>
      <c r="AU142" s="22" t="s">
        <v>81</v>
      </c>
      <c r="AY142" s="22" t="s">
        <v>151</v>
      </c>
      <c r="BE142" s="227">
        <f>IF(N142="základní",J142,0)</f>
        <v>0</v>
      </c>
      <c r="BF142" s="227">
        <f>IF(N142="snížená",J142,0)</f>
        <v>0</v>
      </c>
      <c r="BG142" s="227">
        <f>IF(N142="zákl. přenesená",J142,0)</f>
        <v>0</v>
      </c>
      <c r="BH142" s="227">
        <f>IF(N142="sníž. přenesená",J142,0)</f>
        <v>0</v>
      </c>
      <c r="BI142" s="227">
        <f>IF(N142="nulová",J142,0)</f>
        <v>0</v>
      </c>
      <c r="BJ142" s="22" t="s">
        <v>76</v>
      </c>
      <c r="BK142" s="227">
        <f>ROUND(I142*H142,2)</f>
        <v>0</v>
      </c>
      <c r="BL142" s="22" t="s">
        <v>159</v>
      </c>
      <c r="BM142" s="22" t="s">
        <v>213</v>
      </c>
    </row>
    <row r="143" spans="2:47" s="1" customFormat="1" ht="13.5">
      <c r="B143" s="44"/>
      <c r="C143" s="72"/>
      <c r="D143" s="228" t="s">
        <v>161</v>
      </c>
      <c r="E143" s="72"/>
      <c r="F143" s="229" t="s">
        <v>208</v>
      </c>
      <c r="G143" s="72"/>
      <c r="H143" s="72"/>
      <c r="I143" s="187"/>
      <c r="J143" s="72"/>
      <c r="K143" s="72"/>
      <c r="L143" s="70"/>
      <c r="M143" s="230"/>
      <c r="N143" s="45"/>
      <c r="O143" s="45"/>
      <c r="P143" s="45"/>
      <c r="Q143" s="45"/>
      <c r="R143" s="45"/>
      <c r="S143" s="45"/>
      <c r="T143" s="93"/>
      <c r="AT143" s="22" t="s">
        <v>161</v>
      </c>
      <c r="AU143" s="22" t="s">
        <v>81</v>
      </c>
    </row>
    <row r="144" spans="2:65" s="1" customFormat="1" ht="38.25" customHeight="1">
      <c r="B144" s="44"/>
      <c r="C144" s="216" t="s">
        <v>214</v>
      </c>
      <c r="D144" s="216" t="s">
        <v>154</v>
      </c>
      <c r="E144" s="217" t="s">
        <v>215</v>
      </c>
      <c r="F144" s="218" t="s">
        <v>216</v>
      </c>
      <c r="G144" s="219" t="s">
        <v>173</v>
      </c>
      <c r="H144" s="220">
        <v>19.14</v>
      </c>
      <c r="I144" s="221"/>
      <c r="J144" s="222">
        <f>ROUND(I144*H144,2)</f>
        <v>0</v>
      </c>
      <c r="K144" s="218" t="s">
        <v>174</v>
      </c>
      <c r="L144" s="70"/>
      <c r="M144" s="223" t="s">
        <v>21</v>
      </c>
      <c r="N144" s="224" t="s">
        <v>42</v>
      </c>
      <c r="O144" s="45"/>
      <c r="P144" s="225">
        <f>O144*H144</f>
        <v>0</v>
      </c>
      <c r="Q144" s="225">
        <v>0</v>
      </c>
      <c r="R144" s="225">
        <f>Q144*H144</f>
        <v>0</v>
      </c>
      <c r="S144" s="225">
        <v>0</v>
      </c>
      <c r="T144" s="226">
        <f>S144*H144</f>
        <v>0</v>
      </c>
      <c r="AR144" s="22" t="s">
        <v>159</v>
      </c>
      <c r="AT144" s="22" t="s">
        <v>154</v>
      </c>
      <c r="AU144" s="22" t="s">
        <v>81</v>
      </c>
      <c r="AY144" s="22" t="s">
        <v>151</v>
      </c>
      <c r="BE144" s="227">
        <f>IF(N144="základní",J144,0)</f>
        <v>0</v>
      </c>
      <c r="BF144" s="227">
        <f>IF(N144="snížená",J144,0)</f>
        <v>0</v>
      </c>
      <c r="BG144" s="227">
        <f>IF(N144="zákl. přenesená",J144,0)</f>
        <v>0</v>
      </c>
      <c r="BH144" s="227">
        <f>IF(N144="sníž. přenesená",J144,0)</f>
        <v>0</v>
      </c>
      <c r="BI144" s="227">
        <f>IF(N144="nulová",J144,0)</f>
        <v>0</v>
      </c>
      <c r="BJ144" s="22" t="s">
        <v>76</v>
      </c>
      <c r="BK144" s="227">
        <f>ROUND(I144*H144,2)</f>
        <v>0</v>
      </c>
      <c r="BL144" s="22" t="s">
        <v>159</v>
      </c>
      <c r="BM144" s="22" t="s">
        <v>217</v>
      </c>
    </row>
    <row r="145" spans="2:47" s="1" customFormat="1" ht="13.5">
      <c r="B145" s="44"/>
      <c r="C145" s="72"/>
      <c r="D145" s="228" t="s">
        <v>161</v>
      </c>
      <c r="E145" s="72"/>
      <c r="F145" s="229" t="s">
        <v>218</v>
      </c>
      <c r="G145" s="72"/>
      <c r="H145" s="72"/>
      <c r="I145" s="187"/>
      <c r="J145" s="72"/>
      <c r="K145" s="72"/>
      <c r="L145" s="70"/>
      <c r="M145" s="230"/>
      <c r="N145" s="45"/>
      <c r="O145" s="45"/>
      <c r="P145" s="45"/>
      <c r="Q145" s="45"/>
      <c r="R145" s="45"/>
      <c r="S145" s="45"/>
      <c r="T145" s="93"/>
      <c r="AT145" s="22" t="s">
        <v>161</v>
      </c>
      <c r="AU145" s="22" t="s">
        <v>81</v>
      </c>
    </row>
    <row r="146" spans="2:51" s="11" customFormat="1" ht="13.5">
      <c r="B146" s="231"/>
      <c r="C146" s="232"/>
      <c r="D146" s="228" t="s">
        <v>163</v>
      </c>
      <c r="E146" s="233" t="s">
        <v>21</v>
      </c>
      <c r="F146" s="234" t="s">
        <v>219</v>
      </c>
      <c r="G146" s="232"/>
      <c r="H146" s="235">
        <v>19.14</v>
      </c>
      <c r="I146" s="236"/>
      <c r="J146" s="232"/>
      <c r="K146" s="232"/>
      <c r="L146" s="237"/>
      <c r="M146" s="238"/>
      <c r="N146" s="239"/>
      <c r="O146" s="239"/>
      <c r="P146" s="239"/>
      <c r="Q146" s="239"/>
      <c r="R146" s="239"/>
      <c r="S146" s="239"/>
      <c r="T146" s="240"/>
      <c r="AT146" s="241" t="s">
        <v>163</v>
      </c>
      <c r="AU146" s="241" t="s">
        <v>81</v>
      </c>
      <c r="AV146" s="11" t="s">
        <v>81</v>
      </c>
      <c r="AW146" s="11" t="s">
        <v>34</v>
      </c>
      <c r="AX146" s="11" t="s">
        <v>76</v>
      </c>
      <c r="AY146" s="241" t="s">
        <v>151</v>
      </c>
    </row>
    <row r="147" spans="2:65" s="1" customFormat="1" ht="38.25" customHeight="1">
      <c r="B147" s="44"/>
      <c r="C147" s="216" t="s">
        <v>220</v>
      </c>
      <c r="D147" s="216" t="s">
        <v>154</v>
      </c>
      <c r="E147" s="217" t="s">
        <v>221</v>
      </c>
      <c r="F147" s="218" t="s">
        <v>222</v>
      </c>
      <c r="G147" s="219" t="s">
        <v>173</v>
      </c>
      <c r="H147" s="220">
        <v>19.14</v>
      </c>
      <c r="I147" s="221"/>
      <c r="J147" s="222">
        <f>ROUND(I147*H147,2)</f>
        <v>0</v>
      </c>
      <c r="K147" s="218" t="s">
        <v>174</v>
      </c>
      <c r="L147" s="70"/>
      <c r="M147" s="223" t="s">
        <v>21</v>
      </c>
      <c r="N147" s="224" t="s">
        <v>42</v>
      </c>
      <c r="O147" s="45"/>
      <c r="P147" s="225">
        <f>O147*H147</f>
        <v>0</v>
      </c>
      <c r="Q147" s="225">
        <v>0</v>
      </c>
      <c r="R147" s="225">
        <f>Q147*H147</f>
        <v>0</v>
      </c>
      <c r="S147" s="225">
        <v>0</v>
      </c>
      <c r="T147" s="226">
        <f>S147*H147</f>
        <v>0</v>
      </c>
      <c r="AR147" s="22" t="s">
        <v>159</v>
      </c>
      <c r="AT147" s="22" t="s">
        <v>154</v>
      </c>
      <c r="AU147" s="22" t="s">
        <v>81</v>
      </c>
      <c r="AY147" s="22" t="s">
        <v>151</v>
      </c>
      <c r="BE147" s="227">
        <f>IF(N147="základní",J147,0)</f>
        <v>0</v>
      </c>
      <c r="BF147" s="227">
        <f>IF(N147="snížená",J147,0)</f>
        <v>0</v>
      </c>
      <c r="BG147" s="227">
        <f>IF(N147="zákl. přenesená",J147,0)</f>
        <v>0</v>
      </c>
      <c r="BH147" s="227">
        <f>IF(N147="sníž. přenesená",J147,0)</f>
        <v>0</v>
      </c>
      <c r="BI147" s="227">
        <f>IF(N147="nulová",J147,0)</f>
        <v>0</v>
      </c>
      <c r="BJ147" s="22" t="s">
        <v>76</v>
      </c>
      <c r="BK147" s="227">
        <f>ROUND(I147*H147,2)</f>
        <v>0</v>
      </c>
      <c r="BL147" s="22" t="s">
        <v>159</v>
      </c>
      <c r="BM147" s="22" t="s">
        <v>223</v>
      </c>
    </row>
    <row r="148" spans="2:47" s="1" customFormat="1" ht="13.5">
      <c r="B148" s="44"/>
      <c r="C148" s="72"/>
      <c r="D148" s="228" t="s">
        <v>161</v>
      </c>
      <c r="E148" s="72"/>
      <c r="F148" s="229" t="s">
        <v>218</v>
      </c>
      <c r="G148" s="72"/>
      <c r="H148" s="72"/>
      <c r="I148" s="187"/>
      <c r="J148" s="72"/>
      <c r="K148" s="72"/>
      <c r="L148" s="70"/>
      <c r="M148" s="230"/>
      <c r="N148" s="45"/>
      <c r="O148" s="45"/>
      <c r="P148" s="45"/>
      <c r="Q148" s="45"/>
      <c r="R148" s="45"/>
      <c r="S148" s="45"/>
      <c r="T148" s="93"/>
      <c r="AT148" s="22" t="s">
        <v>161</v>
      </c>
      <c r="AU148" s="22" t="s">
        <v>81</v>
      </c>
    </row>
    <row r="149" spans="2:65" s="1" customFormat="1" ht="25.5" customHeight="1">
      <c r="B149" s="44"/>
      <c r="C149" s="216" t="s">
        <v>224</v>
      </c>
      <c r="D149" s="216" t="s">
        <v>154</v>
      </c>
      <c r="E149" s="217" t="s">
        <v>225</v>
      </c>
      <c r="F149" s="218" t="s">
        <v>226</v>
      </c>
      <c r="G149" s="219" t="s">
        <v>173</v>
      </c>
      <c r="H149" s="220">
        <v>161.4</v>
      </c>
      <c r="I149" s="221"/>
      <c r="J149" s="222">
        <f>ROUND(I149*H149,2)</f>
        <v>0</v>
      </c>
      <c r="K149" s="218" t="s">
        <v>174</v>
      </c>
      <c r="L149" s="70"/>
      <c r="M149" s="223" t="s">
        <v>21</v>
      </c>
      <c r="N149" s="224" t="s">
        <v>42</v>
      </c>
      <c r="O149" s="45"/>
      <c r="P149" s="225">
        <f>O149*H149</f>
        <v>0</v>
      </c>
      <c r="Q149" s="225">
        <v>0</v>
      </c>
      <c r="R149" s="225">
        <f>Q149*H149</f>
        <v>0</v>
      </c>
      <c r="S149" s="225">
        <v>0</v>
      </c>
      <c r="T149" s="226">
        <f>S149*H149</f>
        <v>0</v>
      </c>
      <c r="AR149" s="22" t="s">
        <v>159</v>
      </c>
      <c r="AT149" s="22" t="s">
        <v>154</v>
      </c>
      <c r="AU149" s="22" t="s">
        <v>81</v>
      </c>
      <c r="AY149" s="22" t="s">
        <v>151</v>
      </c>
      <c r="BE149" s="227">
        <f>IF(N149="základní",J149,0)</f>
        <v>0</v>
      </c>
      <c r="BF149" s="227">
        <f>IF(N149="snížená",J149,0)</f>
        <v>0</v>
      </c>
      <c r="BG149" s="227">
        <f>IF(N149="zákl. přenesená",J149,0)</f>
        <v>0</v>
      </c>
      <c r="BH149" s="227">
        <f>IF(N149="sníž. přenesená",J149,0)</f>
        <v>0</v>
      </c>
      <c r="BI149" s="227">
        <f>IF(N149="nulová",J149,0)</f>
        <v>0</v>
      </c>
      <c r="BJ149" s="22" t="s">
        <v>76</v>
      </c>
      <c r="BK149" s="227">
        <f>ROUND(I149*H149,2)</f>
        <v>0</v>
      </c>
      <c r="BL149" s="22" t="s">
        <v>159</v>
      </c>
      <c r="BM149" s="22" t="s">
        <v>227</v>
      </c>
    </row>
    <row r="150" spans="2:47" s="1" customFormat="1" ht="13.5">
      <c r="B150" s="44"/>
      <c r="C150" s="72"/>
      <c r="D150" s="228" t="s">
        <v>161</v>
      </c>
      <c r="E150" s="72"/>
      <c r="F150" s="229" t="s">
        <v>228</v>
      </c>
      <c r="G150" s="72"/>
      <c r="H150" s="72"/>
      <c r="I150" s="187"/>
      <c r="J150" s="72"/>
      <c r="K150" s="72"/>
      <c r="L150" s="70"/>
      <c r="M150" s="230"/>
      <c r="N150" s="45"/>
      <c r="O150" s="45"/>
      <c r="P150" s="45"/>
      <c r="Q150" s="45"/>
      <c r="R150" s="45"/>
      <c r="S150" s="45"/>
      <c r="T150" s="93"/>
      <c r="AT150" s="22" t="s">
        <v>161</v>
      </c>
      <c r="AU150" s="22" t="s">
        <v>81</v>
      </c>
    </row>
    <row r="151" spans="2:51" s="11" customFormat="1" ht="13.5">
      <c r="B151" s="231"/>
      <c r="C151" s="232"/>
      <c r="D151" s="228" t="s">
        <v>163</v>
      </c>
      <c r="E151" s="233" t="s">
        <v>21</v>
      </c>
      <c r="F151" s="234" t="s">
        <v>229</v>
      </c>
      <c r="G151" s="232"/>
      <c r="H151" s="235">
        <v>98.23</v>
      </c>
      <c r="I151" s="236"/>
      <c r="J151" s="232"/>
      <c r="K151" s="232"/>
      <c r="L151" s="237"/>
      <c r="M151" s="238"/>
      <c r="N151" s="239"/>
      <c r="O151" s="239"/>
      <c r="P151" s="239"/>
      <c r="Q151" s="239"/>
      <c r="R151" s="239"/>
      <c r="S151" s="239"/>
      <c r="T151" s="240"/>
      <c r="AT151" s="241" t="s">
        <v>163</v>
      </c>
      <c r="AU151" s="241" t="s">
        <v>81</v>
      </c>
      <c r="AV151" s="11" t="s">
        <v>81</v>
      </c>
      <c r="AW151" s="11" t="s">
        <v>34</v>
      </c>
      <c r="AX151" s="11" t="s">
        <v>71</v>
      </c>
      <c r="AY151" s="241" t="s">
        <v>151</v>
      </c>
    </row>
    <row r="152" spans="2:51" s="11" customFormat="1" ht="13.5">
      <c r="B152" s="231"/>
      <c r="C152" s="232"/>
      <c r="D152" s="228" t="s">
        <v>163</v>
      </c>
      <c r="E152" s="233" t="s">
        <v>21</v>
      </c>
      <c r="F152" s="234" t="s">
        <v>230</v>
      </c>
      <c r="G152" s="232"/>
      <c r="H152" s="235">
        <v>31.2</v>
      </c>
      <c r="I152" s="236"/>
      <c r="J152" s="232"/>
      <c r="K152" s="232"/>
      <c r="L152" s="237"/>
      <c r="M152" s="238"/>
      <c r="N152" s="239"/>
      <c r="O152" s="239"/>
      <c r="P152" s="239"/>
      <c r="Q152" s="239"/>
      <c r="R152" s="239"/>
      <c r="S152" s="239"/>
      <c r="T152" s="240"/>
      <c r="AT152" s="241" t="s">
        <v>163</v>
      </c>
      <c r="AU152" s="241" t="s">
        <v>81</v>
      </c>
      <c r="AV152" s="11" t="s">
        <v>81</v>
      </c>
      <c r="AW152" s="11" t="s">
        <v>34</v>
      </c>
      <c r="AX152" s="11" t="s">
        <v>71</v>
      </c>
      <c r="AY152" s="241" t="s">
        <v>151</v>
      </c>
    </row>
    <row r="153" spans="2:51" s="11" customFormat="1" ht="13.5">
      <c r="B153" s="231"/>
      <c r="C153" s="232"/>
      <c r="D153" s="228" t="s">
        <v>163</v>
      </c>
      <c r="E153" s="233" t="s">
        <v>21</v>
      </c>
      <c r="F153" s="234" t="s">
        <v>231</v>
      </c>
      <c r="G153" s="232"/>
      <c r="H153" s="235">
        <v>31.97</v>
      </c>
      <c r="I153" s="236"/>
      <c r="J153" s="232"/>
      <c r="K153" s="232"/>
      <c r="L153" s="237"/>
      <c r="M153" s="238"/>
      <c r="N153" s="239"/>
      <c r="O153" s="239"/>
      <c r="P153" s="239"/>
      <c r="Q153" s="239"/>
      <c r="R153" s="239"/>
      <c r="S153" s="239"/>
      <c r="T153" s="240"/>
      <c r="AT153" s="241" t="s">
        <v>163</v>
      </c>
      <c r="AU153" s="241" t="s">
        <v>81</v>
      </c>
      <c r="AV153" s="11" t="s">
        <v>81</v>
      </c>
      <c r="AW153" s="11" t="s">
        <v>34</v>
      </c>
      <c r="AX153" s="11" t="s">
        <v>71</v>
      </c>
      <c r="AY153" s="241" t="s">
        <v>151</v>
      </c>
    </row>
    <row r="154" spans="2:51" s="12" customFormat="1" ht="13.5">
      <c r="B154" s="242"/>
      <c r="C154" s="243"/>
      <c r="D154" s="228" t="s">
        <v>163</v>
      </c>
      <c r="E154" s="244" t="s">
        <v>21</v>
      </c>
      <c r="F154" s="245" t="s">
        <v>182</v>
      </c>
      <c r="G154" s="243"/>
      <c r="H154" s="246">
        <v>161.4</v>
      </c>
      <c r="I154" s="247"/>
      <c r="J154" s="243"/>
      <c r="K154" s="243"/>
      <c r="L154" s="248"/>
      <c r="M154" s="249"/>
      <c r="N154" s="250"/>
      <c r="O154" s="250"/>
      <c r="P154" s="250"/>
      <c r="Q154" s="250"/>
      <c r="R154" s="250"/>
      <c r="S154" s="250"/>
      <c r="T154" s="251"/>
      <c r="AT154" s="252" t="s">
        <v>163</v>
      </c>
      <c r="AU154" s="252" t="s">
        <v>81</v>
      </c>
      <c r="AV154" s="12" t="s">
        <v>159</v>
      </c>
      <c r="AW154" s="12" t="s">
        <v>34</v>
      </c>
      <c r="AX154" s="12" t="s">
        <v>76</v>
      </c>
      <c r="AY154" s="252" t="s">
        <v>151</v>
      </c>
    </row>
    <row r="155" spans="2:65" s="1" customFormat="1" ht="38.25" customHeight="1">
      <c r="B155" s="44"/>
      <c r="C155" s="216" t="s">
        <v>232</v>
      </c>
      <c r="D155" s="216" t="s">
        <v>154</v>
      </c>
      <c r="E155" s="217" t="s">
        <v>233</v>
      </c>
      <c r="F155" s="218" t="s">
        <v>234</v>
      </c>
      <c r="G155" s="219" t="s">
        <v>173</v>
      </c>
      <c r="H155" s="220">
        <v>161.4</v>
      </c>
      <c r="I155" s="221"/>
      <c r="J155" s="222">
        <f>ROUND(I155*H155,2)</f>
        <v>0</v>
      </c>
      <c r="K155" s="218" t="s">
        <v>174</v>
      </c>
      <c r="L155" s="70"/>
      <c r="M155" s="223" t="s">
        <v>21</v>
      </c>
      <c r="N155" s="224" t="s">
        <v>42</v>
      </c>
      <c r="O155" s="45"/>
      <c r="P155" s="225">
        <f>O155*H155</f>
        <v>0</v>
      </c>
      <c r="Q155" s="225">
        <v>0</v>
      </c>
      <c r="R155" s="225">
        <f>Q155*H155</f>
        <v>0</v>
      </c>
      <c r="S155" s="225">
        <v>0</v>
      </c>
      <c r="T155" s="226">
        <f>S155*H155</f>
        <v>0</v>
      </c>
      <c r="AR155" s="22" t="s">
        <v>159</v>
      </c>
      <c r="AT155" s="22" t="s">
        <v>154</v>
      </c>
      <c r="AU155" s="22" t="s">
        <v>81</v>
      </c>
      <c r="AY155" s="22" t="s">
        <v>151</v>
      </c>
      <c r="BE155" s="227">
        <f>IF(N155="základní",J155,0)</f>
        <v>0</v>
      </c>
      <c r="BF155" s="227">
        <f>IF(N155="snížená",J155,0)</f>
        <v>0</v>
      </c>
      <c r="BG155" s="227">
        <f>IF(N155="zákl. přenesená",J155,0)</f>
        <v>0</v>
      </c>
      <c r="BH155" s="227">
        <f>IF(N155="sníž. přenesená",J155,0)</f>
        <v>0</v>
      </c>
      <c r="BI155" s="227">
        <f>IF(N155="nulová",J155,0)</f>
        <v>0</v>
      </c>
      <c r="BJ155" s="22" t="s">
        <v>76</v>
      </c>
      <c r="BK155" s="227">
        <f>ROUND(I155*H155,2)</f>
        <v>0</v>
      </c>
      <c r="BL155" s="22" t="s">
        <v>159</v>
      </c>
      <c r="BM155" s="22" t="s">
        <v>235</v>
      </c>
    </row>
    <row r="156" spans="2:47" s="1" customFormat="1" ht="13.5">
      <c r="B156" s="44"/>
      <c r="C156" s="72"/>
      <c r="D156" s="228" t="s">
        <v>161</v>
      </c>
      <c r="E156" s="72"/>
      <c r="F156" s="229" t="s">
        <v>228</v>
      </c>
      <c r="G156" s="72"/>
      <c r="H156" s="72"/>
      <c r="I156" s="187"/>
      <c r="J156" s="72"/>
      <c r="K156" s="72"/>
      <c r="L156" s="70"/>
      <c r="M156" s="230"/>
      <c r="N156" s="45"/>
      <c r="O156" s="45"/>
      <c r="P156" s="45"/>
      <c r="Q156" s="45"/>
      <c r="R156" s="45"/>
      <c r="S156" s="45"/>
      <c r="T156" s="93"/>
      <c r="AT156" s="22" t="s">
        <v>161</v>
      </c>
      <c r="AU156" s="22" t="s">
        <v>81</v>
      </c>
    </row>
    <row r="157" spans="2:65" s="1" customFormat="1" ht="38.25" customHeight="1">
      <c r="B157" s="44"/>
      <c r="C157" s="216" t="s">
        <v>236</v>
      </c>
      <c r="D157" s="216" t="s">
        <v>154</v>
      </c>
      <c r="E157" s="217" t="s">
        <v>237</v>
      </c>
      <c r="F157" s="218" t="s">
        <v>238</v>
      </c>
      <c r="G157" s="219" t="s">
        <v>173</v>
      </c>
      <c r="H157" s="220">
        <v>86.045</v>
      </c>
      <c r="I157" s="221"/>
      <c r="J157" s="222">
        <f>ROUND(I157*H157,2)</f>
        <v>0</v>
      </c>
      <c r="K157" s="218" t="s">
        <v>174</v>
      </c>
      <c r="L157" s="70"/>
      <c r="M157" s="223" t="s">
        <v>21</v>
      </c>
      <c r="N157" s="224" t="s">
        <v>42</v>
      </c>
      <c r="O157" s="45"/>
      <c r="P157" s="225">
        <f>O157*H157</f>
        <v>0</v>
      </c>
      <c r="Q157" s="225">
        <v>0</v>
      </c>
      <c r="R157" s="225">
        <f>Q157*H157</f>
        <v>0</v>
      </c>
      <c r="S157" s="225">
        <v>0</v>
      </c>
      <c r="T157" s="226">
        <f>S157*H157</f>
        <v>0</v>
      </c>
      <c r="AR157" s="22" t="s">
        <v>159</v>
      </c>
      <c r="AT157" s="22" t="s">
        <v>154</v>
      </c>
      <c r="AU157" s="22" t="s">
        <v>81</v>
      </c>
      <c r="AY157" s="22" t="s">
        <v>151</v>
      </c>
      <c r="BE157" s="227">
        <f>IF(N157="základní",J157,0)</f>
        <v>0</v>
      </c>
      <c r="BF157" s="227">
        <f>IF(N157="snížená",J157,0)</f>
        <v>0</v>
      </c>
      <c r="BG157" s="227">
        <f>IF(N157="zákl. přenesená",J157,0)</f>
        <v>0</v>
      </c>
      <c r="BH157" s="227">
        <f>IF(N157="sníž. přenesená",J157,0)</f>
        <v>0</v>
      </c>
      <c r="BI157" s="227">
        <f>IF(N157="nulová",J157,0)</f>
        <v>0</v>
      </c>
      <c r="BJ157" s="22" t="s">
        <v>76</v>
      </c>
      <c r="BK157" s="227">
        <f>ROUND(I157*H157,2)</f>
        <v>0</v>
      </c>
      <c r="BL157" s="22" t="s">
        <v>159</v>
      </c>
      <c r="BM157" s="22" t="s">
        <v>239</v>
      </c>
    </row>
    <row r="158" spans="2:47" s="1" customFormat="1" ht="13.5">
      <c r="B158" s="44"/>
      <c r="C158" s="72"/>
      <c r="D158" s="228" t="s">
        <v>161</v>
      </c>
      <c r="E158" s="72"/>
      <c r="F158" s="229" t="s">
        <v>240</v>
      </c>
      <c r="G158" s="72"/>
      <c r="H158" s="72"/>
      <c r="I158" s="187"/>
      <c r="J158" s="72"/>
      <c r="K158" s="72"/>
      <c r="L158" s="70"/>
      <c r="M158" s="230"/>
      <c r="N158" s="45"/>
      <c r="O158" s="45"/>
      <c r="P158" s="45"/>
      <c r="Q158" s="45"/>
      <c r="R158" s="45"/>
      <c r="S158" s="45"/>
      <c r="T158" s="93"/>
      <c r="AT158" s="22" t="s">
        <v>161</v>
      </c>
      <c r="AU158" s="22" t="s">
        <v>81</v>
      </c>
    </row>
    <row r="159" spans="2:51" s="11" customFormat="1" ht="13.5">
      <c r="B159" s="231"/>
      <c r="C159" s="232"/>
      <c r="D159" s="228" t="s">
        <v>163</v>
      </c>
      <c r="E159" s="233" t="s">
        <v>21</v>
      </c>
      <c r="F159" s="234" t="s">
        <v>241</v>
      </c>
      <c r="G159" s="232"/>
      <c r="H159" s="235">
        <v>29.26</v>
      </c>
      <c r="I159" s="236"/>
      <c r="J159" s="232"/>
      <c r="K159" s="232"/>
      <c r="L159" s="237"/>
      <c r="M159" s="238"/>
      <c r="N159" s="239"/>
      <c r="O159" s="239"/>
      <c r="P159" s="239"/>
      <c r="Q159" s="239"/>
      <c r="R159" s="239"/>
      <c r="S159" s="239"/>
      <c r="T159" s="240"/>
      <c r="AT159" s="241" t="s">
        <v>163</v>
      </c>
      <c r="AU159" s="241" t="s">
        <v>81</v>
      </c>
      <c r="AV159" s="11" t="s">
        <v>81</v>
      </c>
      <c r="AW159" s="11" t="s">
        <v>34</v>
      </c>
      <c r="AX159" s="11" t="s">
        <v>71</v>
      </c>
      <c r="AY159" s="241" t="s">
        <v>151</v>
      </c>
    </row>
    <row r="160" spans="2:51" s="11" customFormat="1" ht="13.5">
      <c r="B160" s="231"/>
      <c r="C160" s="232"/>
      <c r="D160" s="228" t="s">
        <v>163</v>
      </c>
      <c r="E160" s="233" t="s">
        <v>21</v>
      </c>
      <c r="F160" s="234" t="s">
        <v>242</v>
      </c>
      <c r="G160" s="232"/>
      <c r="H160" s="235">
        <v>40.8</v>
      </c>
      <c r="I160" s="236"/>
      <c r="J160" s="232"/>
      <c r="K160" s="232"/>
      <c r="L160" s="237"/>
      <c r="M160" s="238"/>
      <c r="N160" s="239"/>
      <c r="O160" s="239"/>
      <c r="P160" s="239"/>
      <c r="Q160" s="239"/>
      <c r="R160" s="239"/>
      <c r="S160" s="239"/>
      <c r="T160" s="240"/>
      <c r="AT160" s="241" t="s">
        <v>163</v>
      </c>
      <c r="AU160" s="241" t="s">
        <v>81</v>
      </c>
      <c r="AV160" s="11" t="s">
        <v>81</v>
      </c>
      <c r="AW160" s="11" t="s">
        <v>34</v>
      </c>
      <c r="AX160" s="11" t="s">
        <v>71</v>
      </c>
      <c r="AY160" s="241" t="s">
        <v>151</v>
      </c>
    </row>
    <row r="161" spans="2:51" s="11" customFormat="1" ht="13.5">
      <c r="B161" s="231"/>
      <c r="C161" s="232"/>
      <c r="D161" s="228" t="s">
        <v>163</v>
      </c>
      <c r="E161" s="233" t="s">
        <v>21</v>
      </c>
      <c r="F161" s="234" t="s">
        <v>243</v>
      </c>
      <c r="G161" s="232"/>
      <c r="H161" s="235">
        <v>15.985</v>
      </c>
      <c r="I161" s="236"/>
      <c r="J161" s="232"/>
      <c r="K161" s="232"/>
      <c r="L161" s="237"/>
      <c r="M161" s="238"/>
      <c r="N161" s="239"/>
      <c r="O161" s="239"/>
      <c r="P161" s="239"/>
      <c r="Q161" s="239"/>
      <c r="R161" s="239"/>
      <c r="S161" s="239"/>
      <c r="T161" s="240"/>
      <c r="AT161" s="241" t="s">
        <v>163</v>
      </c>
      <c r="AU161" s="241" t="s">
        <v>81</v>
      </c>
      <c r="AV161" s="11" t="s">
        <v>81</v>
      </c>
      <c r="AW161" s="11" t="s">
        <v>34</v>
      </c>
      <c r="AX161" s="11" t="s">
        <v>71</v>
      </c>
      <c r="AY161" s="241" t="s">
        <v>151</v>
      </c>
    </row>
    <row r="162" spans="2:51" s="12" customFormat="1" ht="13.5">
      <c r="B162" s="242"/>
      <c r="C162" s="243"/>
      <c r="D162" s="228" t="s">
        <v>163</v>
      </c>
      <c r="E162" s="244" t="s">
        <v>21</v>
      </c>
      <c r="F162" s="245" t="s">
        <v>182</v>
      </c>
      <c r="G162" s="243"/>
      <c r="H162" s="246">
        <v>86.045</v>
      </c>
      <c r="I162" s="247"/>
      <c r="J162" s="243"/>
      <c r="K162" s="243"/>
      <c r="L162" s="248"/>
      <c r="M162" s="249"/>
      <c r="N162" s="250"/>
      <c r="O162" s="250"/>
      <c r="P162" s="250"/>
      <c r="Q162" s="250"/>
      <c r="R162" s="250"/>
      <c r="S162" s="250"/>
      <c r="T162" s="251"/>
      <c r="AT162" s="252" t="s">
        <v>163</v>
      </c>
      <c r="AU162" s="252" t="s">
        <v>81</v>
      </c>
      <c r="AV162" s="12" t="s">
        <v>159</v>
      </c>
      <c r="AW162" s="12" t="s">
        <v>34</v>
      </c>
      <c r="AX162" s="12" t="s">
        <v>76</v>
      </c>
      <c r="AY162" s="252" t="s">
        <v>151</v>
      </c>
    </row>
    <row r="163" spans="2:65" s="1" customFormat="1" ht="38.25" customHeight="1">
      <c r="B163" s="44"/>
      <c r="C163" s="216" t="s">
        <v>244</v>
      </c>
      <c r="D163" s="216" t="s">
        <v>154</v>
      </c>
      <c r="E163" s="217" t="s">
        <v>245</v>
      </c>
      <c r="F163" s="218" t="s">
        <v>246</v>
      </c>
      <c r="G163" s="219" t="s">
        <v>173</v>
      </c>
      <c r="H163" s="220">
        <v>86.045</v>
      </c>
      <c r="I163" s="221"/>
      <c r="J163" s="222">
        <f>ROUND(I163*H163,2)</f>
        <v>0</v>
      </c>
      <c r="K163" s="218" t="s">
        <v>174</v>
      </c>
      <c r="L163" s="70"/>
      <c r="M163" s="223" t="s">
        <v>21</v>
      </c>
      <c r="N163" s="224" t="s">
        <v>42</v>
      </c>
      <c r="O163" s="45"/>
      <c r="P163" s="225">
        <f>O163*H163</f>
        <v>0</v>
      </c>
      <c r="Q163" s="225">
        <v>0</v>
      </c>
      <c r="R163" s="225">
        <f>Q163*H163</f>
        <v>0</v>
      </c>
      <c r="S163" s="225">
        <v>0</v>
      </c>
      <c r="T163" s="226">
        <f>S163*H163</f>
        <v>0</v>
      </c>
      <c r="AR163" s="22" t="s">
        <v>159</v>
      </c>
      <c r="AT163" s="22" t="s">
        <v>154</v>
      </c>
      <c r="AU163" s="22" t="s">
        <v>81</v>
      </c>
      <c r="AY163" s="22" t="s">
        <v>151</v>
      </c>
      <c r="BE163" s="227">
        <f>IF(N163="základní",J163,0)</f>
        <v>0</v>
      </c>
      <c r="BF163" s="227">
        <f>IF(N163="snížená",J163,0)</f>
        <v>0</v>
      </c>
      <c r="BG163" s="227">
        <f>IF(N163="zákl. přenesená",J163,0)</f>
        <v>0</v>
      </c>
      <c r="BH163" s="227">
        <f>IF(N163="sníž. přenesená",J163,0)</f>
        <v>0</v>
      </c>
      <c r="BI163" s="227">
        <f>IF(N163="nulová",J163,0)</f>
        <v>0</v>
      </c>
      <c r="BJ163" s="22" t="s">
        <v>76</v>
      </c>
      <c r="BK163" s="227">
        <f>ROUND(I163*H163,2)</f>
        <v>0</v>
      </c>
      <c r="BL163" s="22" t="s">
        <v>159</v>
      </c>
      <c r="BM163" s="22" t="s">
        <v>247</v>
      </c>
    </row>
    <row r="164" spans="2:47" s="1" customFormat="1" ht="13.5">
      <c r="B164" s="44"/>
      <c r="C164" s="72"/>
      <c r="D164" s="228" t="s">
        <v>161</v>
      </c>
      <c r="E164" s="72"/>
      <c r="F164" s="229" t="s">
        <v>240</v>
      </c>
      <c r="G164" s="72"/>
      <c r="H164" s="72"/>
      <c r="I164" s="187"/>
      <c r="J164" s="72"/>
      <c r="K164" s="72"/>
      <c r="L164" s="70"/>
      <c r="M164" s="230"/>
      <c r="N164" s="45"/>
      <c r="O164" s="45"/>
      <c r="P164" s="45"/>
      <c r="Q164" s="45"/>
      <c r="R164" s="45"/>
      <c r="S164" s="45"/>
      <c r="T164" s="93"/>
      <c r="AT164" s="22" t="s">
        <v>161</v>
      </c>
      <c r="AU164" s="22" t="s">
        <v>81</v>
      </c>
    </row>
    <row r="165" spans="2:65" s="1" customFormat="1" ht="25.5" customHeight="1">
      <c r="B165" s="44"/>
      <c r="C165" s="216" t="s">
        <v>248</v>
      </c>
      <c r="D165" s="216" t="s">
        <v>154</v>
      </c>
      <c r="E165" s="217" t="s">
        <v>249</v>
      </c>
      <c r="F165" s="218" t="s">
        <v>250</v>
      </c>
      <c r="G165" s="219" t="s">
        <v>173</v>
      </c>
      <c r="H165" s="220">
        <v>17.65</v>
      </c>
      <c r="I165" s="221"/>
      <c r="J165" s="222">
        <f>ROUND(I165*H165,2)</f>
        <v>0</v>
      </c>
      <c r="K165" s="218" t="s">
        <v>174</v>
      </c>
      <c r="L165" s="70"/>
      <c r="M165" s="223" t="s">
        <v>21</v>
      </c>
      <c r="N165" s="224" t="s">
        <v>42</v>
      </c>
      <c r="O165" s="45"/>
      <c r="P165" s="225">
        <f>O165*H165</f>
        <v>0</v>
      </c>
      <c r="Q165" s="225">
        <v>0</v>
      </c>
      <c r="R165" s="225">
        <f>Q165*H165</f>
        <v>0</v>
      </c>
      <c r="S165" s="225">
        <v>0</v>
      </c>
      <c r="T165" s="226">
        <f>S165*H165</f>
        <v>0</v>
      </c>
      <c r="AR165" s="22" t="s">
        <v>159</v>
      </c>
      <c r="AT165" s="22" t="s">
        <v>154</v>
      </c>
      <c r="AU165" s="22" t="s">
        <v>81</v>
      </c>
      <c r="AY165" s="22" t="s">
        <v>151</v>
      </c>
      <c r="BE165" s="227">
        <f>IF(N165="základní",J165,0)</f>
        <v>0</v>
      </c>
      <c r="BF165" s="227">
        <f>IF(N165="snížená",J165,0)</f>
        <v>0</v>
      </c>
      <c r="BG165" s="227">
        <f>IF(N165="zákl. přenesená",J165,0)</f>
        <v>0</v>
      </c>
      <c r="BH165" s="227">
        <f>IF(N165="sníž. přenesená",J165,0)</f>
        <v>0</v>
      </c>
      <c r="BI165" s="227">
        <f>IF(N165="nulová",J165,0)</f>
        <v>0</v>
      </c>
      <c r="BJ165" s="22" t="s">
        <v>76</v>
      </c>
      <c r="BK165" s="227">
        <f>ROUND(I165*H165,2)</f>
        <v>0</v>
      </c>
      <c r="BL165" s="22" t="s">
        <v>159</v>
      </c>
      <c r="BM165" s="22" t="s">
        <v>251</v>
      </c>
    </row>
    <row r="166" spans="2:47" s="1" customFormat="1" ht="13.5">
      <c r="B166" s="44"/>
      <c r="C166" s="72"/>
      <c r="D166" s="228" t="s">
        <v>161</v>
      </c>
      <c r="E166" s="72"/>
      <c r="F166" s="229" t="s">
        <v>252</v>
      </c>
      <c r="G166" s="72"/>
      <c r="H166" s="72"/>
      <c r="I166" s="187"/>
      <c r="J166" s="72"/>
      <c r="K166" s="72"/>
      <c r="L166" s="70"/>
      <c r="M166" s="230"/>
      <c r="N166" s="45"/>
      <c r="O166" s="45"/>
      <c r="P166" s="45"/>
      <c r="Q166" s="45"/>
      <c r="R166" s="45"/>
      <c r="S166" s="45"/>
      <c r="T166" s="93"/>
      <c r="AT166" s="22" t="s">
        <v>161</v>
      </c>
      <c r="AU166" s="22" t="s">
        <v>81</v>
      </c>
    </row>
    <row r="167" spans="2:51" s="11" customFormat="1" ht="13.5">
      <c r="B167" s="231"/>
      <c r="C167" s="232"/>
      <c r="D167" s="228" t="s">
        <v>163</v>
      </c>
      <c r="E167" s="233" t="s">
        <v>21</v>
      </c>
      <c r="F167" s="234" t="s">
        <v>253</v>
      </c>
      <c r="G167" s="232"/>
      <c r="H167" s="235">
        <v>17.65</v>
      </c>
      <c r="I167" s="236"/>
      <c r="J167" s="232"/>
      <c r="K167" s="232"/>
      <c r="L167" s="237"/>
      <c r="M167" s="238"/>
      <c r="N167" s="239"/>
      <c r="O167" s="239"/>
      <c r="P167" s="239"/>
      <c r="Q167" s="239"/>
      <c r="R167" s="239"/>
      <c r="S167" s="239"/>
      <c r="T167" s="240"/>
      <c r="AT167" s="241" t="s">
        <v>163</v>
      </c>
      <c r="AU167" s="241" t="s">
        <v>81</v>
      </c>
      <c r="AV167" s="11" t="s">
        <v>81</v>
      </c>
      <c r="AW167" s="11" t="s">
        <v>34</v>
      </c>
      <c r="AX167" s="11" t="s">
        <v>76</v>
      </c>
      <c r="AY167" s="241" t="s">
        <v>151</v>
      </c>
    </row>
    <row r="168" spans="2:65" s="1" customFormat="1" ht="25.5" customHeight="1">
      <c r="B168" s="44"/>
      <c r="C168" s="216" t="s">
        <v>254</v>
      </c>
      <c r="D168" s="216" t="s">
        <v>154</v>
      </c>
      <c r="E168" s="217" t="s">
        <v>255</v>
      </c>
      <c r="F168" s="218" t="s">
        <v>256</v>
      </c>
      <c r="G168" s="219" t="s">
        <v>257</v>
      </c>
      <c r="H168" s="220">
        <v>285</v>
      </c>
      <c r="I168" s="221"/>
      <c r="J168" s="222">
        <f>ROUND(I168*H168,2)</f>
        <v>0</v>
      </c>
      <c r="K168" s="218" t="s">
        <v>174</v>
      </c>
      <c r="L168" s="70"/>
      <c r="M168" s="223" t="s">
        <v>21</v>
      </c>
      <c r="N168" s="224" t="s">
        <v>42</v>
      </c>
      <c r="O168" s="45"/>
      <c r="P168" s="225">
        <f>O168*H168</f>
        <v>0</v>
      </c>
      <c r="Q168" s="225">
        <v>0.00085</v>
      </c>
      <c r="R168" s="225">
        <f>Q168*H168</f>
        <v>0.24225</v>
      </c>
      <c r="S168" s="225">
        <v>0</v>
      </c>
      <c r="T168" s="226">
        <f>S168*H168</f>
        <v>0</v>
      </c>
      <c r="AR168" s="22" t="s">
        <v>159</v>
      </c>
      <c r="AT168" s="22" t="s">
        <v>154</v>
      </c>
      <c r="AU168" s="22" t="s">
        <v>81</v>
      </c>
      <c r="AY168" s="22" t="s">
        <v>151</v>
      </c>
      <c r="BE168" s="227">
        <f>IF(N168="základní",J168,0)</f>
        <v>0</v>
      </c>
      <c r="BF168" s="227">
        <f>IF(N168="snížená",J168,0)</f>
        <v>0</v>
      </c>
      <c r="BG168" s="227">
        <f>IF(N168="zákl. přenesená",J168,0)</f>
        <v>0</v>
      </c>
      <c r="BH168" s="227">
        <f>IF(N168="sníž. přenesená",J168,0)</f>
        <v>0</v>
      </c>
      <c r="BI168" s="227">
        <f>IF(N168="nulová",J168,0)</f>
        <v>0</v>
      </c>
      <c r="BJ168" s="22" t="s">
        <v>76</v>
      </c>
      <c r="BK168" s="227">
        <f>ROUND(I168*H168,2)</f>
        <v>0</v>
      </c>
      <c r="BL168" s="22" t="s">
        <v>159</v>
      </c>
      <c r="BM168" s="22" t="s">
        <v>258</v>
      </c>
    </row>
    <row r="169" spans="2:47" s="1" customFormat="1" ht="13.5">
      <c r="B169" s="44"/>
      <c r="C169" s="72"/>
      <c r="D169" s="228" t="s">
        <v>161</v>
      </c>
      <c r="E169" s="72"/>
      <c r="F169" s="229" t="s">
        <v>259</v>
      </c>
      <c r="G169" s="72"/>
      <c r="H169" s="72"/>
      <c r="I169" s="187"/>
      <c r="J169" s="72"/>
      <c r="K169" s="72"/>
      <c r="L169" s="70"/>
      <c r="M169" s="230"/>
      <c r="N169" s="45"/>
      <c r="O169" s="45"/>
      <c r="P169" s="45"/>
      <c r="Q169" s="45"/>
      <c r="R169" s="45"/>
      <c r="S169" s="45"/>
      <c r="T169" s="93"/>
      <c r="AT169" s="22" t="s">
        <v>161</v>
      </c>
      <c r="AU169" s="22" t="s">
        <v>81</v>
      </c>
    </row>
    <row r="170" spans="2:51" s="11" customFormat="1" ht="13.5">
      <c r="B170" s="231"/>
      <c r="C170" s="232"/>
      <c r="D170" s="228" t="s">
        <v>163</v>
      </c>
      <c r="E170" s="233" t="s">
        <v>21</v>
      </c>
      <c r="F170" s="234" t="s">
        <v>260</v>
      </c>
      <c r="G170" s="232"/>
      <c r="H170" s="235">
        <v>95</v>
      </c>
      <c r="I170" s="236"/>
      <c r="J170" s="232"/>
      <c r="K170" s="232"/>
      <c r="L170" s="237"/>
      <c r="M170" s="238"/>
      <c r="N170" s="239"/>
      <c r="O170" s="239"/>
      <c r="P170" s="239"/>
      <c r="Q170" s="239"/>
      <c r="R170" s="239"/>
      <c r="S170" s="239"/>
      <c r="T170" s="240"/>
      <c r="AT170" s="241" t="s">
        <v>163</v>
      </c>
      <c r="AU170" s="241" t="s">
        <v>81</v>
      </c>
      <c r="AV170" s="11" t="s">
        <v>81</v>
      </c>
      <c r="AW170" s="11" t="s">
        <v>34</v>
      </c>
      <c r="AX170" s="11" t="s">
        <v>76</v>
      </c>
      <c r="AY170" s="241" t="s">
        <v>151</v>
      </c>
    </row>
    <row r="171" spans="2:51" s="11" customFormat="1" ht="13.5">
      <c r="B171" s="231"/>
      <c r="C171" s="232"/>
      <c r="D171" s="228" t="s">
        <v>163</v>
      </c>
      <c r="E171" s="232"/>
      <c r="F171" s="234" t="s">
        <v>261</v>
      </c>
      <c r="G171" s="232"/>
      <c r="H171" s="235">
        <v>285</v>
      </c>
      <c r="I171" s="236"/>
      <c r="J171" s="232"/>
      <c r="K171" s="232"/>
      <c r="L171" s="237"/>
      <c r="M171" s="238"/>
      <c r="N171" s="239"/>
      <c r="O171" s="239"/>
      <c r="P171" s="239"/>
      <c r="Q171" s="239"/>
      <c r="R171" s="239"/>
      <c r="S171" s="239"/>
      <c r="T171" s="240"/>
      <c r="AT171" s="241" t="s">
        <v>163</v>
      </c>
      <c r="AU171" s="241" t="s">
        <v>81</v>
      </c>
      <c r="AV171" s="11" t="s">
        <v>81</v>
      </c>
      <c r="AW171" s="11" t="s">
        <v>6</v>
      </c>
      <c r="AX171" s="11" t="s">
        <v>76</v>
      </c>
      <c r="AY171" s="241" t="s">
        <v>151</v>
      </c>
    </row>
    <row r="172" spans="2:65" s="1" customFormat="1" ht="38.25" customHeight="1">
      <c r="B172" s="44"/>
      <c r="C172" s="216" t="s">
        <v>262</v>
      </c>
      <c r="D172" s="216" t="s">
        <v>154</v>
      </c>
      <c r="E172" s="217" t="s">
        <v>263</v>
      </c>
      <c r="F172" s="218" t="s">
        <v>264</v>
      </c>
      <c r="G172" s="219" t="s">
        <v>257</v>
      </c>
      <c r="H172" s="220">
        <v>285</v>
      </c>
      <c r="I172" s="221"/>
      <c r="J172" s="222">
        <f>ROUND(I172*H172,2)</f>
        <v>0</v>
      </c>
      <c r="K172" s="218" t="s">
        <v>174</v>
      </c>
      <c r="L172" s="70"/>
      <c r="M172" s="223" t="s">
        <v>21</v>
      </c>
      <c r="N172" s="224" t="s">
        <v>42</v>
      </c>
      <c r="O172" s="45"/>
      <c r="P172" s="225">
        <f>O172*H172</f>
        <v>0</v>
      </c>
      <c r="Q172" s="225">
        <v>0</v>
      </c>
      <c r="R172" s="225">
        <f>Q172*H172</f>
        <v>0</v>
      </c>
      <c r="S172" s="225">
        <v>0</v>
      </c>
      <c r="T172" s="226">
        <f>S172*H172</f>
        <v>0</v>
      </c>
      <c r="AR172" s="22" t="s">
        <v>159</v>
      </c>
      <c r="AT172" s="22" t="s">
        <v>154</v>
      </c>
      <c r="AU172" s="22" t="s">
        <v>81</v>
      </c>
      <c r="AY172" s="22" t="s">
        <v>151</v>
      </c>
      <c r="BE172" s="227">
        <f>IF(N172="základní",J172,0)</f>
        <v>0</v>
      </c>
      <c r="BF172" s="227">
        <f>IF(N172="snížená",J172,0)</f>
        <v>0</v>
      </c>
      <c r="BG172" s="227">
        <f>IF(N172="zákl. přenesená",J172,0)</f>
        <v>0</v>
      </c>
      <c r="BH172" s="227">
        <f>IF(N172="sníž. přenesená",J172,0)</f>
        <v>0</v>
      </c>
      <c r="BI172" s="227">
        <f>IF(N172="nulová",J172,0)</f>
        <v>0</v>
      </c>
      <c r="BJ172" s="22" t="s">
        <v>76</v>
      </c>
      <c r="BK172" s="227">
        <f>ROUND(I172*H172,2)</f>
        <v>0</v>
      </c>
      <c r="BL172" s="22" t="s">
        <v>159</v>
      </c>
      <c r="BM172" s="22" t="s">
        <v>265</v>
      </c>
    </row>
    <row r="173" spans="2:51" s="11" customFormat="1" ht="13.5">
      <c r="B173" s="231"/>
      <c r="C173" s="232"/>
      <c r="D173" s="228" t="s">
        <v>163</v>
      </c>
      <c r="E173" s="232"/>
      <c r="F173" s="234" t="s">
        <v>261</v>
      </c>
      <c r="G173" s="232"/>
      <c r="H173" s="235">
        <v>285</v>
      </c>
      <c r="I173" s="236"/>
      <c r="J173" s="232"/>
      <c r="K173" s="232"/>
      <c r="L173" s="237"/>
      <c r="M173" s="238"/>
      <c r="N173" s="239"/>
      <c r="O173" s="239"/>
      <c r="P173" s="239"/>
      <c r="Q173" s="239"/>
      <c r="R173" s="239"/>
      <c r="S173" s="239"/>
      <c r="T173" s="240"/>
      <c r="AT173" s="241" t="s">
        <v>163</v>
      </c>
      <c r="AU173" s="241" t="s">
        <v>81</v>
      </c>
      <c r="AV173" s="11" t="s">
        <v>81</v>
      </c>
      <c r="AW173" s="11" t="s">
        <v>6</v>
      </c>
      <c r="AX173" s="11" t="s">
        <v>76</v>
      </c>
      <c r="AY173" s="241" t="s">
        <v>151</v>
      </c>
    </row>
    <row r="174" spans="2:65" s="1" customFormat="1" ht="51" customHeight="1">
      <c r="B174" s="44"/>
      <c r="C174" s="216" t="s">
        <v>266</v>
      </c>
      <c r="D174" s="216" t="s">
        <v>154</v>
      </c>
      <c r="E174" s="217" t="s">
        <v>267</v>
      </c>
      <c r="F174" s="218" t="s">
        <v>268</v>
      </c>
      <c r="G174" s="219" t="s">
        <v>173</v>
      </c>
      <c r="H174" s="220">
        <v>8.804</v>
      </c>
      <c r="I174" s="221"/>
      <c r="J174" s="222">
        <f>ROUND(I174*H174,2)</f>
        <v>0</v>
      </c>
      <c r="K174" s="218" t="s">
        <v>174</v>
      </c>
      <c r="L174" s="70"/>
      <c r="M174" s="223" t="s">
        <v>21</v>
      </c>
      <c r="N174" s="224" t="s">
        <v>42</v>
      </c>
      <c r="O174" s="45"/>
      <c r="P174" s="225">
        <f>O174*H174</f>
        <v>0</v>
      </c>
      <c r="Q174" s="225">
        <v>0</v>
      </c>
      <c r="R174" s="225">
        <f>Q174*H174</f>
        <v>0</v>
      </c>
      <c r="S174" s="225">
        <v>0</v>
      </c>
      <c r="T174" s="226">
        <f>S174*H174</f>
        <v>0</v>
      </c>
      <c r="AR174" s="22" t="s">
        <v>159</v>
      </c>
      <c r="AT174" s="22" t="s">
        <v>154</v>
      </c>
      <c r="AU174" s="22" t="s">
        <v>81</v>
      </c>
      <c r="AY174" s="22" t="s">
        <v>151</v>
      </c>
      <c r="BE174" s="227">
        <f>IF(N174="základní",J174,0)</f>
        <v>0</v>
      </c>
      <c r="BF174" s="227">
        <f>IF(N174="snížená",J174,0)</f>
        <v>0</v>
      </c>
      <c r="BG174" s="227">
        <f>IF(N174="zákl. přenesená",J174,0)</f>
        <v>0</v>
      </c>
      <c r="BH174" s="227">
        <f>IF(N174="sníž. přenesená",J174,0)</f>
        <v>0</v>
      </c>
      <c r="BI174" s="227">
        <f>IF(N174="nulová",J174,0)</f>
        <v>0</v>
      </c>
      <c r="BJ174" s="22" t="s">
        <v>76</v>
      </c>
      <c r="BK174" s="227">
        <f>ROUND(I174*H174,2)</f>
        <v>0</v>
      </c>
      <c r="BL174" s="22" t="s">
        <v>159</v>
      </c>
      <c r="BM174" s="22" t="s">
        <v>269</v>
      </c>
    </row>
    <row r="175" spans="2:47" s="1" customFormat="1" ht="13.5">
      <c r="B175" s="44"/>
      <c r="C175" s="72"/>
      <c r="D175" s="228" t="s">
        <v>161</v>
      </c>
      <c r="E175" s="72"/>
      <c r="F175" s="229" t="s">
        <v>270</v>
      </c>
      <c r="G175" s="72"/>
      <c r="H175" s="72"/>
      <c r="I175" s="187"/>
      <c r="J175" s="72"/>
      <c r="K175" s="72"/>
      <c r="L175" s="70"/>
      <c r="M175" s="230"/>
      <c r="N175" s="45"/>
      <c r="O175" s="45"/>
      <c r="P175" s="45"/>
      <c r="Q175" s="45"/>
      <c r="R175" s="45"/>
      <c r="S175" s="45"/>
      <c r="T175" s="93"/>
      <c r="AT175" s="22" t="s">
        <v>161</v>
      </c>
      <c r="AU175" s="22" t="s">
        <v>81</v>
      </c>
    </row>
    <row r="176" spans="2:51" s="11" customFormat="1" ht="13.5">
      <c r="B176" s="231"/>
      <c r="C176" s="232"/>
      <c r="D176" s="228" t="s">
        <v>163</v>
      </c>
      <c r="E176" s="233" t="s">
        <v>21</v>
      </c>
      <c r="F176" s="234" t="s">
        <v>271</v>
      </c>
      <c r="G176" s="232"/>
      <c r="H176" s="235">
        <v>1.964</v>
      </c>
      <c r="I176" s="236"/>
      <c r="J176" s="232"/>
      <c r="K176" s="232"/>
      <c r="L176" s="237"/>
      <c r="M176" s="238"/>
      <c r="N176" s="239"/>
      <c r="O176" s="239"/>
      <c r="P176" s="239"/>
      <c r="Q176" s="239"/>
      <c r="R176" s="239"/>
      <c r="S176" s="239"/>
      <c r="T176" s="240"/>
      <c r="AT176" s="241" t="s">
        <v>163</v>
      </c>
      <c r="AU176" s="241" t="s">
        <v>81</v>
      </c>
      <c r="AV176" s="11" t="s">
        <v>81</v>
      </c>
      <c r="AW176" s="11" t="s">
        <v>34</v>
      </c>
      <c r="AX176" s="11" t="s">
        <v>71</v>
      </c>
      <c r="AY176" s="241" t="s">
        <v>151</v>
      </c>
    </row>
    <row r="177" spans="2:51" s="11" customFormat="1" ht="13.5">
      <c r="B177" s="231"/>
      <c r="C177" s="232"/>
      <c r="D177" s="228" t="s">
        <v>163</v>
      </c>
      <c r="E177" s="233" t="s">
        <v>21</v>
      </c>
      <c r="F177" s="234" t="s">
        <v>272</v>
      </c>
      <c r="G177" s="232"/>
      <c r="H177" s="235">
        <v>3.6</v>
      </c>
      <c r="I177" s="236"/>
      <c r="J177" s="232"/>
      <c r="K177" s="232"/>
      <c r="L177" s="237"/>
      <c r="M177" s="238"/>
      <c r="N177" s="239"/>
      <c r="O177" s="239"/>
      <c r="P177" s="239"/>
      <c r="Q177" s="239"/>
      <c r="R177" s="239"/>
      <c r="S177" s="239"/>
      <c r="T177" s="240"/>
      <c r="AT177" s="241" t="s">
        <v>163</v>
      </c>
      <c r="AU177" s="241" t="s">
        <v>81</v>
      </c>
      <c r="AV177" s="11" t="s">
        <v>81</v>
      </c>
      <c r="AW177" s="11" t="s">
        <v>34</v>
      </c>
      <c r="AX177" s="11" t="s">
        <v>71</v>
      </c>
      <c r="AY177" s="241" t="s">
        <v>151</v>
      </c>
    </row>
    <row r="178" spans="2:51" s="11" customFormat="1" ht="13.5">
      <c r="B178" s="231"/>
      <c r="C178" s="232"/>
      <c r="D178" s="228" t="s">
        <v>163</v>
      </c>
      <c r="E178" s="233" t="s">
        <v>21</v>
      </c>
      <c r="F178" s="234" t="s">
        <v>273</v>
      </c>
      <c r="G178" s="232"/>
      <c r="H178" s="235">
        <v>3.24</v>
      </c>
      <c r="I178" s="236"/>
      <c r="J178" s="232"/>
      <c r="K178" s="232"/>
      <c r="L178" s="237"/>
      <c r="M178" s="238"/>
      <c r="N178" s="239"/>
      <c r="O178" s="239"/>
      <c r="P178" s="239"/>
      <c r="Q178" s="239"/>
      <c r="R178" s="239"/>
      <c r="S178" s="239"/>
      <c r="T178" s="240"/>
      <c r="AT178" s="241" t="s">
        <v>163</v>
      </c>
      <c r="AU178" s="241" t="s">
        <v>81</v>
      </c>
      <c r="AV178" s="11" t="s">
        <v>81</v>
      </c>
      <c r="AW178" s="11" t="s">
        <v>34</v>
      </c>
      <c r="AX178" s="11" t="s">
        <v>71</v>
      </c>
      <c r="AY178" s="241" t="s">
        <v>151</v>
      </c>
    </row>
    <row r="179" spans="2:51" s="12" customFormat="1" ht="13.5">
      <c r="B179" s="242"/>
      <c r="C179" s="243"/>
      <c r="D179" s="228" t="s">
        <v>163</v>
      </c>
      <c r="E179" s="244" t="s">
        <v>21</v>
      </c>
      <c r="F179" s="245" t="s">
        <v>182</v>
      </c>
      <c r="G179" s="243"/>
      <c r="H179" s="246">
        <v>8.804</v>
      </c>
      <c r="I179" s="247"/>
      <c r="J179" s="243"/>
      <c r="K179" s="243"/>
      <c r="L179" s="248"/>
      <c r="M179" s="249"/>
      <c r="N179" s="250"/>
      <c r="O179" s="250"/>
      <c r="P179" s="250"/>
      <c r="Q179" s="250"/>
      <c r="R179" s="250"/>
      <c r="S179" s="250"/>
      <c r="T179" s="251"/>
      <c r="AT179" s="252" t="s">
        <v>163</v>
      </c>
      <c r="AU179" s="252" t="s">
        <v>81</v>
      </c>
      <c r="AV179" s="12" t="s">
        <v>159</v>
      </c>
      <c r="AW179" s="12" t="s">
        <v>34</v>
      </c>
      <c r="AX179" s="12" t="s">
        <v>76</v>
      </c>
      <c r="AY179" s="252" t="s">
        <v>151</v>
      </c>
    </row>
    <row r="180" spans="2:65" s="1" customFormat="1" ht="16.5" customHeight="1">
      <c r="B180" s="44"/>
      <c r="C180" s="253" t="s">
        <v>274</v>
      </c>
      <c r="D180" s="253" t="s">
        <v>275</v>
      </c>
      <c r="E180" s="254" t="s">
        <v>276</v>
      </c>
      <c r="F180" s="255" t="s">
        <v>277</v>
      </c>
      <c r="G180" s="256" t="s">
        <v>278</v>
      </c>
      <c r="H180" s="257">
        <v>11.128</v>
      </c>
      <c r="I180" s="258"/>
      <c r="J180" s="259">
        <f>ROUND(I180*H180,2)</f>
        <v>0</v>
      </c>
      <c r="K180" s="255" t="s">
        <v>174</v>
      </c>
      <c r="L180" s="260"/>
      <c r="M180" s="261" t="s">
        <v>21</v>
      </c>
      <c r="N180" s="262" t="s">
        <v>42</v>
      </c>
      <c r="O180" s="45"/>
      <c r="P180" s="225">
        <f>O180*H180</f>
        <v>0</v>
      </c>
      <c r="Q180" s="225">
        <v>1</v>
      </c>
      <c r="R180" s="225">
        <f>Q180*H180</f>
        <v>11.128</v>
      </c>
      <c r="S180" s="225">
        <v>0</v>
      </c>
      <c r="T180" s="226">
        <f>S180*H180</f>
        <v>0</v>
      </c>
      <c r="AR180" s="22" t="s">
        <v>279</v>
      </c>
      <c r="AT180" s="22" t="s">
        <v>275</v>
      </c>
      <c r="AU180" s="22" t="s">
        <v>81</v>
      </c>
      <c r="AY180" s="22" t="s">
        <v>151</v>
      </c>
      <c r="BE180" s="227">
        <f>IF(N180="základní",J180,0)</f>
        <v>0</v>
      </c>
      <c r="BF180" s="227">
        <f>IF(N180="snížená",J180,0)</f>
        <v>0</v>
      </c>
      <c r="BG180" s="227">
        <f>IF(N180="zákl. přenesená",J180,0)</f>
        <v>0</v>
      </c>
      <c r="BH180" s="227">
        <f>IF(N180="sníž. přenesená",J180,0)</f>
        <v>0</v>
      </c>
      <c r="BI180" s="227">
        <f>IF(N180="nulová",J180,0)</f>
        <v>0</v>
      </c>
      <c r="BJ180" s="22" t="s">
        <v>76</v>
      </c>
      <c r="BK180" s="227">
        <f>ROUND(I180*H180,2)</f>
        <v>0</v>
      </c>
      <c r="BL180" s="22" t="s">
        <v>159</v>
      </c>
      <c r="BM180" s="22" t="s">
        <v>280</v>
      </c>
    </row>
    <row r="181" spans="2:51" s="11" customFormat="1" ht="13.5">
      <c r="B181" s="231"/>
      <c r="C181" s="232"/>
      <c r="D181" s="228" t="s">
        <v>163</v>
      </c>
      <c r="E181" s="233" t="s">
        <v>21</v>
      </c>
      <c r="F181" s="234" t="s">
        <v>271</v>
      </c>
      <c r="G181" s="232"/>
      <c r="H181" s="235">
        <v>1.964</v>
      </c>
      <c r="I181" s="236"/>
      <c r="J181" s="232"/>
      <c r="K181" s="232"/>
      <c r="L181" s="237"/>
      <c r="M181" s="238"/>
      <c r="N181" s="239"/>
      <c r="O181" s="239"/>
      <c r="P181" s="239"/>
      <c r="Q181" s="239"/>
      <c r="R181" s="239"/>
      <c r="S181" s="239"/>
      <c r="T181" s="240"/>
      <c r="AT181" s="241" t="s">
        <v>163</v>
      </c>
      <c r="AU181" s="241" t="s">
        <v>81</v>
      </c>
      <c r="AV181" s="11" t="s">
        <v>81</v>
      </c>
      <c r="AW181" s="11" t="s">
        <v>34</v>
      </c>
      <c r="AX181" s="11" t="s">
        <v>71</v>
      </c>
      <c r="AY181" s="241" t="s">
        <v>151</v>
      </c>
    </row>
    <row r="182" spans="2:51" s="11" customFormat="1" ht="13.5">
      <c r="B182" s="231"/>
      <c r="C182" s="232"/>
      <c r="D182" s="228" t="s">
        <v>163</v>
      </c>
      <c r="E182" s="233" t="s">
        <v>21</v>
      </c>
      <c r="F182" s="234" t="s">
        <v>272</v>
      </c>
      <c r="G182" s="232"/>
      <c r="H182" s="235">
        <v>3.6</v>
      </c>
      <c r="I182" s="236"/>
      <c r="J182" s="232"/>
      <c r="K182" s="232"/>
      <c r="L182" s="237"/>
      <c r="M182" s="238"/>
      <c r="N182" s="239"/>
      <c r="O182" s="239"/>
      <c r="P182" s="239"/>
      <c r="Q182" s="239"/>
      <c r="R182" s="239"/>
      <c r="S182" s="239"/>
      <c r="T182" s="240"/>
      <c r="AT182" s="241" t="s">
        <v>163</v>
      </c>
      <c r="AU182" s="241" t="s">
        <v>81</v>
      </c>
      <c r="AV182" s="11" t="s">
        <v>81</v>
      </c>
      <c r="AW182" s="11" t="s">
        <v>34</v>
      </c>
      <c r="AX182" s="11" t="s">
        <v>71</v>
      </c>
      <c r="AY182" s="241" t="s">
        <v>151</v>
      </c>
    </row>
    <row r="183" spans="2:51" s="12" customFormat="1" ht="13.5">
      <c r="B183" s="242"/>
      <c r="C183" s="243"/>
      <c r="D183" s="228" t="s">
        <v>163</v>
      </c>
      <c r="E183" s="244" t="s">
        <v>21</v>
      </c>
      <c r="F183" s="245" t="s">
        <v>182</v>
      </c>
      <c r="G183" s="243"/>
      <c r="H183" s="246">
        <v>5.564</v>
      </c>
      <c r="I183" s="247"/>
      <c r="J183" s="243"/>
      <c r="K183" s="243"/>
      <c r="L183" s="248"/>
      <c r="M183" s="249"/>
      <c r="N183" s="250"/>
      <c r="O183" s="250"/>
      <c r="P183" s="250"/>
      <c r="Q183" s="250"/>
      <c r="R183" s="250"/>
      <c r="S183" s="250"/>
      <c r="T183" s="251"/>
      <c r="AT183" s="252" t="s">
        <v>163</v>
      </c>
      <c r="AU183" s="252" t="s">
        <v>81</v>
      </c>
      <c r="AV183" s="12" t="s">
        <v>159</v>
      </c>
      <c r="AW183" s="12" t="s">
        <v>34</v>
      </c>
      <c r="AX183" s="12" t="s">
        <v>76</v>
      </c>
      <c r="AY183" s="252" t="s">
        <v>151</v>
      </c>
    </row>
    <row r="184" spans="2:51" s="11" customFormat="1" ht="13.5">
      <c r="B184" s="231"/>
      <c r="C184" s="232"/>
      <c r="D184" s="228" t="s">
        <v>163</v>
      </c>
      <c r="E184" s="232"/>
      <c r="F184" s="234" t="s">
        <v>281</v>
      </c>
      <c r="G184" s="232"/>
      <c r="H184" s="235">
        <v>11.128</v>
      </c>
      <c r="I184" s="236"/>
      <c r="J184" s="232"/>
      <c r="K184" s="232"/>
      <c r="L184" s="237"/>
      <c r="M184" s="238"/>
      <c r="N184" s="239"/>
      <c r="O184" s="239"/>
      <c r="P184" s="239"/>
      <c r="Q184" s="239"/>
      <c r="R184" s="239"/>
      <c r="S184" s="239"/>
      <c r="T184" s="240"/>
      <c r="AT184" s="241" t="s">
        <v>163</v>
      </c>
      <c r="AU184" s="241" t="s">
        <v>81</v>
      </c>
      <c r="AV184" s="11" t="s">
        <v>81</v>
      </c>
      <c r="AW184" s="11" t="s">
        <v>6</v>
      </c>
      <c r="AX184" s="11" t="s">
        <v>76</v>
      </c>
      <c r="AY184" s="241" t="s">
        <v>151</v>
      </c>
    </row>
    <row r="185" spans="2:65" s="1" customFormat="1" ht="16.5" customHeight="1">
      <c r="B185" s="44"/>
      <c r="C185" s="253" t="s">
        <v>282</v>
      </c>
      <c r="D185" s="253" t="s">
        <v>275</v>
      </c>
      <c r="E185" s="254" t="s">
        <v>283</v>
      </c>
      <c r="F185" s="255" t="s">
        <v>284</v>
      </c>
      <c r="G185" s="256" t="s">
        <v>278</v>
      </c>
      <c r="H185" s="257">
        <v>6.48</v>
      </c>
      <c r="I185" s="258"/>
      <c r="J185" s="259">
        <f>ROUND(I185*H185,2)</f>
        <v>0</v>
      </c>
      <c r="K185" s="255" t="s">
        <v>174</v>
      </c>
      <c r="L185" s="260"/>
      <c r="M185" s="261" t="s">
        <v>21</v>
      </c>
      <c r="N185" s="262" t="s">
        <v>42</v>
      </c>
      <c r="O185" s="45"/>
      <c r="P185" s="225">
        <f>O185*H185</f>
        <v>0</v>
      </c>
      <c r="Q185" s="225">
        <v>1</v>
      </c>
      <c r="R185" s="225">
        <f>Q185*H185</f>
        <v>6.48</v>
      </c>
      <c r="S185" s="225">
        <v>0</v>
      </c>
      <c r="T185" s="226">
        <f>S185*H185</f>
        <v>0</v>
      </c>
      <c r="AR185" s="22" t="s">
        <v>279</v>
      </c>
      <c r="AT185" s="22" t="s">
        <v>275</v>
      </c>
      <c r="AU185" s="22" t="s">
        <v>81</v>
      </c>
      <c r="AY185" s="22" t="s">
        <v>151</v>
      </c>
      <c r="BE185" s="227">
        <f>IF(N185="základní",J185,0)</f>
        <v>0</v>
      </c>
      <c r="BF185" s="227">
        <f>IF(N185="snížená",J185,0)</f>
        <v>0</v>
      </c>
      <c r="BG185" s="227">
        <f>IF(N185="zákl. přenesená",J185,0)</f>
        <v>0</v>
      </c>
      <c r="BH185" s="227">
        <f>IF(N185="sníž. přenesená",J185,0)</f>
        <v>0</v>
      </c>
      <c r="BI185" s="227">
        <f>IF(N185="nulová",J185,0)</f>
        <v>0</v>
      </c>
      <c r="BJ185" s="22" t="s">
        <v>76</v>
      </c>
      <c r="BK185" s="227">
        <f>ROUND(I185*H185,2)</f>
        <v>0</v>
      </c>
      <c r="BL185" s="22" t="s">
        <v>159</v>
      </c>
      <c r="BM185" s="22" t="s">
        <v>285</v>
      </c>
    </row>
    <row r="186" spans="2:51" s="11" customFormat="1" ht="13.5">
      <c r="B186" s="231"/>
      <c r="C186" s="232"/>
      <c r="D186" s="228" t="s">
        <v>163</v>
      </c>
      <c r="E186" s="233" t="s">
        <v>21</v>
      </c>
      <c r="F186" s="234" t="s">
        <v>273</v>
      </c>
      <c r="G186" s="232"/>
      <c r="H186" s="235">
        <v>3.24</v>
      </c>
      <c r="I186" s="236"/>
      <c r="J186" s="232"/>
      <c r="K186" s="232"/>
      <c r="L186" s="237"/>
      <c r="M186" s="238"/>
      <c r="N186" s="239"/>
      <c r="O186" s="239"/>
      <c r="P186" s="239"/>
      <c r="Q186" s="239"/>
      <c r="R186" s="239"/>
      <c r="S186" s="239"/>
      <c r="T186" s="240"/>
      <c r="AT186" s="241" t="s">
        <v>163</v>
      </c>
      <c r="AU186" s="241" t="s">
        <v>81</v>
      </c>
      <c r="AV186" s="11" t="s">
        <v>81</v>
      </c>
      <c r="AW186" s="11" t="s">
        <v>34</v>
      </c>
      <c r="AX186" s="11" t="s">
        <v>76</v>
      </c>
      <c r="AY186" s="241" t="s">
        <v>151</v>
      </c>
    </row>
    <row r="187" spans="2:51" s="11" customFormat="1" ht="13.5">
      <c r="B187" s="231"/>
      <c r="C187" s="232"/>
      <c r="D187" s="228" t="s">
        <v>163</v>
      </c>
      <c r="E187" s="232"/>
      <c r="F187" s="234" t="s">
        <v>286</v>
      </c>
      <c r="G187" s="232"/>
      <c r="H187" s="235">
        <v>6.48</v>
      </c>
      <c r="I187" s="236"/>
      <c r="J187" s="232"/>
      <c r="K187" s="232"/>
      <c r="L187" s="237"/>
      <c r="M187" s="238"/>
      <c r="N187" s="239"/>
      <c r="O187" s="239"/>
      <c r="P187" s="239"/>
      <c r="Q187" s="239"/>
      <c r="R187" s="239"/>
      <c r="S187" s="239"/>
      <c r="T187" s="240"/>
      <c r="AT187" s="241" t="s">
        <v>163</v>
      </c>
      <c r="AU187" s="241" t="s">
        <v>81</v>
      </c>
      <c r="AV187" s="11" t="s">
        <v>81</v>
      </c>
      <c r="AW187" s="11" t="s">
        <v>6</v>
      </c>
      <c r="AX187" s="11" t="s">
        <v>76</v>
      </c>
      <c r="AY187" s="241" t="s">
        <v>151</v>
      </c>
    </row>
    <row r="188" spans="2:65" s="1" customFormat="1" ht="25.5" customHeight="1">
      <c r="B188" s="44"/>
      <c r="C188" s="216" t="s">
        <v>287</v>
      </c>
      <c r="D188" s="216" t="s">
        <v>154</v>
      </c>
      <c r="E188" s="217" t="s">
        <v>288</v>
      </c>
      <c r="F188" s="218" t="s">
        <v>289</v>
      </c>
      <c r="G188" s="219" t="s">
        <v>257</v>
      </c>
      <c r="H188" s="220">
        <v>229.233</v>
      </c>
      <c r="I188" s="221"/>
      <c r="J188" s="222">
        <f>ROUND(I188*H188,2)</f>
        <v>0</v>
      </c>
      <c r="K188" s="218" t="s">
        <v>174</v>
      </c>
      <c r="L188" s="70"/>
      <c r="M188" s="223" t="s">
        <v>21</v>
      </c>
      <c r="N188" s="224" t="s">
        <v>42</v>
      </c>
      <c r="O188" s="45"/>
      <c r="P188" s="225">
        <f>O188*H188</f>
        <v>0</v>
      </c>
      <c r="Q188" s="225">
        <v>0</v>
      </c>
      <c r="R188" s="225">
        <f>Q188*H188</f>
        <v>0</v>
      </c>
      <c r="S188" s="225">
        <v>0</v>
      </c>
      <c r="T188" s="226">
        <f>S188*H188</f>
        <v>0</v>
      </c>
      <c r="AR188" s="22" t="s">
        <v>159</v>
      </c>
      <c r="AT188" s="22" t="s">
        <v>154</v>
      </c>
      <c r="AU188" s="22" t="s">
        <v>81</v>
      </c>
      <c r="AY188" s="22" t="s">
        <v>151</v>
      </c>
      <c r="BE188" s="227">
        <f>IF(N188="základní",J188,0)</f>
        <v>0</v>
      </c>
      <c r="BF188" s="227">
        <f>IF(N188="snížená",J188,0)</f>
        <v>0</v>
      </c>
      <c r="BG188" s="227">
        <f>IF(N188="zákl. přenesená",J188,0)</f>
        <v>0</v>
      </c>
      <c r="BH188" s="227">
        <f>IF(N188="sníž. přenesená",J188,0)</f>
        <v>0</v>
      </c>
      <c r="BI188" s="227">
        <f>IF(N188="nulová",J188,0)</f>
        <v>0</v>
      </c>
      <c r="BJ188" s="22" t="s">
        <v>76</v>
      </c>
      <c r="BK188" s="227">
        <f>ROUND(I188*H188,2)</f>
        <v>0</v>
      </c>
      <c r="BL188" s="22" t="s">
        <v>159</v>
      </c>
      <c r="BM188" s="22" t="s">
        <v>290</v>
      </c>
    </row>
    <row r="189" spans="2:47" s="1" customFormat="1" ht="13.5">
      <c r="B189" s="44"/>
      <c r="C189" s="72"/>
      <c r="D189" s="228" t="s">
        <v>161</v>
      </c>
      <c r="E189" s="72"/>
      <c r="F189" s="229" t="s">
        <v>291</v>
      </c>
      <c r="G189" s="72"/>
      <c r="H189" s="72"/>
      <c r="I189" s="187"/>
      <c r="J189" s="72"/>
      <c r="K189" s="72"/>
      <c r="L189" s="70"/>
      <c r="M189" s="230"/>
      <c r="N189" s="45"/>
      <c r="O189" s="45"/>
      <c r="P189" s="45"/>
      <c r="Q189" s="45"/>
      <c r="R189" s="45"/>
      <c r="S189" s="45"/>
      <c r="T189" s="93"/>
      <c r="AT189" s="22" t="s">
        <v>161</v>
      </c>
      <c r="AU189" s="22" t="s">
        <v>81</v>
      </c>
    </row>
    <row r="190" spans="2:51" s="11" customFormat="1" ht="13.5">
      <c r="B190" s="231"/>
      <c r="C190" s="232"/>
      <c r="D190" s="228" t="s">
        <v>163</v>
      </c>
      <c r="E190" s="233" t="s">
        <v>21</v>
      </c>
      <c r="F190" s="234" t="s">
        <v>292</v>
      </c>
      <c r="G190" s="232"/>
      <c r="H190" s="235">
        <v>23.1</v>
      </c>
      <c r="I190" s="236"/>
      <c r="J190" s="232"/>
      <c r="K190" s="232"/>
      <c r="L190" s="237"/>
      <c r="M190" s="238"/>
      <c r="N190" s="239"/>
      <c r="O190" s="239"/>
      <c r="P190" s="239"/>
      <c r="Q190" s="239"/>
      <c r="R190" s="239"/>
      <c r="S190" s="239"/>
      <c r="T190" s="240"/>
      <c r="AT190" s="241" t="s">
        <v>163</v>
      </c>
      <c r="AU190" s="241" t="s">
        <v>81</v>
      </c>
      <c r="AV190" s="11" t="s">
        <v>81</v>
      </c>
      <c r="AW190" s="11" t="s">
        <v>34</v>
      </c>
      <c r="AX190" s="11" t="s">
        <v>71</v>
      </c>
      <c r="AY190" s="241" t="s">
        <v>151</v>
      </c>
    </row>
    <row r="191" spans="2:51" s="11" customFormat="1" ht="13.5">
      <c r="B191" s="231"/>
      <c r="C191" s="232"/>
      <c r="D191" s="228" t="s">
        <v>163</v>
      </c>
      <c r="E191" s="233" t="s">
        <v>21</v>
      </c>
      <c r="F191" s="234" t="s">
        <v>293</v>
      </c>
      <c r="G191" s="232"/>
      <c r="H191" s="235">
        <v>44</v>
      </c>
      <c r="I191" s="236"/>
      <c r="J191" s="232"/>
      <c r="K191" s="232"/>
      <c r="L191" s="237"/>
      <c r="M191" s="238"/>
      <c r="N191" s="239"/>
      <c r="O191" s="239"/>
      <c r="P191" s="239"/>
      <c r="Q191" s="239"/>
      <c r="R191" s="239"/>
      <c r="S191" s="239"/>
      <c r="T191" s="240"/>
      <c r="AT191" s="241" t="s">
        <v>163</v>
      </c>
      <c r="AU191" s="241" t="s">
        <v>81</v>
      </c>
      <c r="AV191" s="11" t="s">
        <v>81</v>
      </c>
      <c r="AW191" s="11" t="s">
        <v>34</v>
      </c>
      <c r="AX191" s="11" t="s">
        <v>71</v>
      </c>
      <c r="AY191" s="241" t="s">
        <v>151</v>
      </c>
    </row>
    <row r="192" spans="2:51" s="11" customFormat="1" ht="13.5">
      <c r="B192" s="231"/>
      <c r="C192" s="232"/>
      <c r="D192" s="228" t="s">
        <v>163</v>
      </c>
      <c r="E192" s="233" t="s">
        <v>21</v>
      </c>
      <c r="F192" s="234" t="s">
        <v>294</v>
      </c>
      <c r="G192" s="232"/>
      <c r="H192" s="235">
        <v>47.2</v>
      </c>
      <c r="I192" s="236"/>
      <c r="J192" s="232"/>
      <c r="K192" s="232"/>
      <c r="L192" s="237"/>
      <c r="M192" s="238"/>
      <c r="N192" s="239"/>
      <c r="O192" s="239"/>
      <c r="P192" s="239"/>
      <c r="Q192" s="239"/>
      <c r="R192" s="239"/>
      <c r="S192" s="239"/>
      <c r="T192" s="240"/>
      <c r="AT192" s="241" t="s">
        <v>163</v>
      </c>
      <c r="AU192" s="241" t="s">
        <v>81</v>
      </c>
      <c r="AV192" s="11" t="s">
        <v>81</v>
      </c>
      <c r="AW192" s="11" t="s">
        <v>34</v>
      </c>
      <c r="AX192" s="11" t="s">
        <v>71</v>
      </c>
      <c r="AY192" s="241" t="s">
        <v>151</v>
      </c>
    </row>
    <row r="193" spans="2:51" s="11" customFormat="1" ht="13.5">
      <c r="B193" s="231"/>
      <c r="C193" s="232"/>
      <c r="D193" s="228" t="s">
        <v>163</v>
      </c>
      <c r="E193" s="233" t="s">
        <v>21</v>
      </c>
      <c r="F193" s="234" t="s">
        <v>295</v>
      </c>
      <c r="G193" s="232"/>
      <c r="H193" s="235">
        <v>114.933</v>
      </c>
      <c r="I193" s="236"/>
      <c r="J193" s="232"/>
      <c r="K193" s="232"/>
      <c r="L193" s="237"/>
      <c r="M193" s="238"/>
      <c r="N193" s="239"/>
      <c r="O193" s="239"/>
      <c r="P193" s="239"/>
      <c r="Q193" s="239"/>
      <c r="R193" s="239"/>
      <c r="S193" s="239"/>
      <c r="T193" s="240"/>
      <c r="AT193" s="241" t="s">
        <v>163</v>
      </c>
      <c r="AU193" s="241" t="s">
        <v>81</v>
      </c>
      <c r="AV193" s="11" t="s">
        <v>81</v>
      </c>
      <c r="AW193" s="11" t="s">
        <v>34</v>
      </c>
      <c r="AX193" s="11" t="s">
        <v>71</v>
      </c>
      <c r="AY193" s="241" t="s">
        <v>151</v>
      </c>
    </row>
    <row r="194" spans="2:51" s="12" customFormat="1" ht="13.5">
      <c r="B194" s="242"/>
      <c r="C194" s="243"/>
      <c r="D194" s="228" t="s">
        <v>163</v>
      </c>
      <c r="E194" s="244" t="s">
        <v>21</v>
      </c>
      <c r="F194" s="245" t="s">
        <v>182</v>
      </c>
      <c r="G194" s="243"/>
      <c r="H194" s="246">
        <v>229.233</v>
      </c>
      <c r="I194" s="247"/>
      <c r="J194" s="243"/>
      <c r="K194" s="243"/>
      <c r="L194" s="248"/>
      <c r="M194" s="249"/>
      <c r="N194" s="250"/>
      <c r="O194" s="250"/>
      <c r="P194" s="250"/>
      <c r="Q194" s="250"/>
      <c r="R194" s="250"/>
      <c r="S194" s="250"/>
      <c r="T194" s="251"/>
      <c r="AT194" s="252" t="s">
        <v>163</v>
      </c>
      <c r="AU194" s="252" t="s">
        <v>81</v>
      </c>
      <c r="AV194" s="12" t="s">
        <v>159</v>
      </c>
      <c r="AW194" s="12" t="s">
        <v>34</v>
      </c>
      <c r="AX194" s="12" t="s">
        <v>76</v>
      </c>
      <c r="AY194" s="252" t="s">
        <v>151</v>
      </c>
    </row>
    <row r="195" spans="2:65" s="1" customFormat="1" ht="25.5" customHeight="1">
      <c r="B195" s="44"/>
      <c r="C195" s="216" t="s">
        <v>296</v>
      </c>
      <c r="D195" s="216" t="s">
        <v>154</v>
      </c>
      <c r="E195" s="217" t="s">
        <v>297</v>
      </c>
      <c r="F195" s="218" t="s">
        <v>298</v>
      </c>
      <c r="G195" s="219" t="s">
        <v>257</v>
      </c>
      <c r="H195" s="220">
        <v>229.233</v>
      </c>
      <c r="I195" s="221"/>
      <c r="J195" s="222">
        <f>ROUND(I195*H195,2)</f>
        <v>0</v>
      </c>
      <c r="K195" s="218" t="s">
        <v>174</v>
      </c>
      <c r="L195" s="70"/>
      <c r="M195" s="223" t="s">
        <v>21</v>
      </c>
      <c r="N195" s="224" t="s">
        <v>42</v>
      </c>
      <c r="O195" s="45"/>
      <c r="P195" s="225">
        <f>O195*H195</f>
        <v>0</v>
      </c>
      <c r="Q195" s="225">
        <v>0</v>
      </c>
      <c r="R195" s="225">
        <f>Q195*H195</f>
        <v>0</v>
      </c>
      <c r="S195" s="225">
        <v>0</v>
      </c>
      <c r="T195" s="226">
        <f>S195*H195</f>
        <v>0</v>
      </c>
      <c r="AR195" s="22" t="s">
        <v>159</v>
      </c>
      <c r="AT195" s="22" t="s">
        <v>154</v>
      </c>
      <c r="AU195" s="22" t="s">
        <v>81</v>
      </c>
      <c r="AY195" s="22" t="s">
        <v>151</v>
      </c>
      <c r="BE195" s="227">
        <f>IF(N195="základní",J195,0)</f>
        <v>0</v>
      </c>
      <c r="BF195" s="227">
        <f>IF(N195="snížená",J195,0)</f>
        <v>0</v>
      </c>
      <c r="BG195" s="227">
        <f>IF(N195="zákl. přenesená",J195,0)</f>
        <v>0</v>
      </c>
      <c r="BH195" s="227">
        <f>IF(N195="sníž. přenesená",J195,0)</f>
        <v>0</v>
      </c>
      <c r="BI195" s="227">
        <f>IF(N195="nulová",J195,0)</f>
        <v>0</v>
      </c>
      <c r="BJ195" s="22" t="s">
        <v>76</v>
      </c>
      <c r="BK195" s="227">
        <f>ROUND(I195*H195,2)</f>
        <v>0</v>
      </c>
      <c r="BL195" s="22" t="s">
        <v>159</v>
      </c>
      <c r="BM195" s="22" t="s">
        <v>299</v>
      </c>
    </row>
    <row r="196" spans="2:47" s="1" customFormat="1" ht="13.5">
      <c r="B196" s="44"/>
      <c r="C196" s="72"/>
      <c r="D196" s="228" t="s">
        <v>161</v>
      </c>
      <c r="E196" s="72"/>
      <c r="F196" s="229" t="s">
        <v>300</v>
      </c>
      <c r="G196" s="72"/>
      <c r="H196" s="72"/>
      <c r="I196" s="187"/>
      <c r="J196" s="72"/>
      <c r="K196" s="72"/>
      <c r="L196" s="70"/>
      <c r="M196" s="230"/>
      <c r="N196" s="45"/>
      <c r="O196" s="45"/>
      <c r="P196" s="45"/>
      <c r="Q196" s="45"/>
      <c r="R196" s="45"/>
      <c r="S196" s="45"/>
      <c r="T196" s="93"/>
      <c r="AT196" s="22" t="s">
        <v>161</v>
      </c>
      <c r="AU196" s="22" t="s">
        <v>81</v>
      </c>
    </row>
    <row r="197" spans="2:65" s="1" customFormat="1" ht="16.5" customHeight="1">
      <c r="B197" s="44"/>
      <c r="C197" s="253" t="s">
        <v>301</v>
      </c>
      <c r="D197" s="253" t="s">
        <v>275</v>
      </c>
      <c r="E197" s="254" t="s">
        <v>302</v>
      </c>
      <c r="F197" s="255" t="s">
        <v>303</v>
      </c>
      <c r="G197" s="256" t="s">
        <v>304</v>
      </c>
      <c r="H197" s="257">
        <v>5.153</v>
      </c>
      <c r="I197" s="258"/>
      <c r="J197" s="259">
        <f>ROUND(I197*H197,2)</f>
        <v>0</v>
      </c>
      <c r="K197" s="255" t="s">
        <v>174</v>
      </c>
      <c r="L197" s="260"/>
      <c r="M197" s="261" t="s">
        <v>21</v>
      </c>
      <c r="N197" s="262" t="s">
        <v>42</v>
      </c>
      <c r="O197" s="45"/>
      <c r="P197" s="225">
        <f>O197*H197</f>
        <v>0</v>
      </c>
      <c r="Q197" s="225">
        <v>0.001</v>
      </c>
      <c r="R197" s="225">
        <f>Q197*H197</f>
        <v>0.005153</v>
      </c>
      <c r="S197" s="225">
        <v>0</v>
      </c>
      <c r="T197" s="226">
        <f>S197*H197</f>
        <v>0</v>
      </c>
      <c r="AR197" s="22" t="s">
        <v>279</v>
      </c>
      <c r="AT197" s="22" t="s">
        <v>275</v>
      </c>
      <c r="AU197" s="22" t="s">
        <v>81</v>
      </c>
      <c r="AY197" s="22" t="s">
        <v>151</v>
      </c>
      <c r="BE197" s="227">
        <f>IF(N197="základní",J197,0)</f>
        <v>0</v>
      </c>
      <c r="BF197" s="227">
        <f>IF(N197="snížená",J197,0)</f>
        <v>0</v>
      </c>
      <c r="BG197" s="227">
        <f>IF(N197="zákl. přenesená",J197,0)</f>
        <v>0</v>
      </c>
      <c r="BH197" s="227">
        <f>IF(N197="sníž. přenesená",J197,0)</f>
        <v>0</v>
      </c>
      <c r="BI197" s="227">
        <f>IF(N197="nulová",J197,0)</f>
        <v>0</v>
      </c>
      <c r="BJ197" s="22" t="s">
        <v>76</v>
      </c>
      <c r="BK197" s="227">
        <f>ROUND(I197*H197,2)</f>
        <v>0</v>
      </c>
      <c r="BL197" s="22" t="s">
        <v>159</v>
      </c>
      <c r="BM197" s="22" t="s">
        <v>305</v>
      </c>
    </row>
    <row r="198" spans="2:51" s="11" customFormat="1" ht="13.5">
      <c r="B198" s="231"/>
      <c r="C198" s="232"/>
      <c r="D198" s="228" t="s">
        <v>163</v>
      </c>
      <c r="E198" s="233" t="s">
        <v>21</v>
      </c>
      <c r="F198" s="234" t="s">
        <v>306</v>
      </c>
      <c r="G198" s="232"/>
      <c r="H198" s="235">
        <v>114.3</v>
      </c>
      <c r="I198" s="236"/>
      <c r="J198" s="232"/>
      <c r="K198" s="232"/>
      <c r="L198" s="237"/>
      <c r="M198" s="238"/>
      <c r="N198" s="239"/>
      <c r="O198" s="239"/>
      <c r="P198" s="239"/>
      <c r="Q198" s="239"/>
      <c r="R198" s="239"/>
      <c r="S198" s="239"/>
      <c r="T198" s="240"/>
      <c r="AT198" s="241" t="s">
        <v>163</v>
      </c>
      <c r="AU198" s="241" t="s">
        <v>81</v>
      </c>
      <c r="AV198" s="11" t="s">
        <v>81</v>
      </c>
      <c r="AW198" s="11" t="s">
        <v>34</v>
      </c>
      <c r="AX198" s="11" t="s">
        <v>71</v>
      </c>
      <c r="AY198" s="241" t="s">
        <v>151</v>
      </c>
    </row>
    <row r="199" spans="2:51" s="11" customFormat="1" ht="13.5">
      <c r="B199" s="231"/>
      <c r="C199" s="232"/>
      <c r="D199" s="228" t="s">
        <v>163</v>
      </c>
      <c r="E199" s="233" t="s">
        <v>21</v>
      </c>
      <c r="F199" s="234" t="s">
        <v>292</v>
      </c>
      <c r="G199" s="232"/>
      <c r="H199" s="235">
        <v>23.1</v>
      </c>
      <c r="I199" s="236"/>
      <c r="J199" s="232"/>
      <c r="K199" s="232"/>
      <c r="L199" s="237"/>
      <c r="M199" s="238"/>
      <c r="N199" s="239"/>
      <c r="O199" s="239"/>
      <c r="P199" s="239"/>
      <c r="Q199" s="239"/>
      <c r="R199" s="239"/>
      <c r="S199" s="239"/>
      <c r="T199" s="240"/>
      <c r="AT199" s="241" t="s">
        <v>163</v>
      </c>
      <c r="AU199" s="241" t="s">
        <v>81</v>
      </c>
      <c r="AV199" s="11" t="s">
        <v>81</v>
      </c>
      <c r="AW199" s="11" t="s">
        <v>34</v>
      </c>
      <c r="AX199" s="11" t="s">
        <v>71</v>
      </c>
      <c r="AY199" s="241" t="s">
        <v>151</v>
      </c>
    </row>
    <row r="200" spans="2:51" s="11" customFormat="1" ht="13.5">
      <c r="B200" s="231"/>
      <c r="C200" s="232"/>
      <c r="D200" s="228" t="s">
        <v>163</v>
      </c>
      <c r="E200" s="233" t="s">
        <v>21</v>
      </c>
      <c r="F200" s="234" t="s">
        <v>293</v>
      </c>
      <c r="G200" s="232"/>
      <c r="H200" s="235">
        <v>44</v>
      </c>
      <c r="I200" s="236"/>
      <c r="J200" s="232"/>
      <c r="K200" s="232"/>
      <c r="L200" s="237"/>
      <c r="M200" s="238"/>
      <c r="N200" s="239"/>
      <c r="O200" s="239"/>
      <c r="P200" s="239"/>
      <c r="Q200" s="239"/>
      <c r="R200" s="239"/>
      <c r="S200" s="239"/>
      <c r="T200" s="240"/>
      <c r="AT200" s="241" t="s">
        <v>163</v>
      </c>
      <c r="AU200" s="241" t="s">
        <v>81</v>
      </c>
      <c r="AV200" s="11" t="s">
        <v>81</v>
      </c>
      <c r="AW200" s="11" t="s">
        <v>34</v>
      </c>
      <c r="AX200" s="11" t="s">
        <v>71</v>
      </c>
      <c r="AY200" s="241" t="s">
        <v>151</v>
      </c>
    </row>
    <row r="201" spans="2:51" s="11" customFormat="1" ht="13.5">
      <c r="B201" s="231"/>
      <c r="C201" s="232"/>
      <c r="D201" s="228" t="s">
        <v>163</v>
      </c>
      <c r="E201" s="233" t="s">
        <v>21</v>
      </c>
      <c r="F201" s="234" t="s">
        <v>294</v>
      </c>
      <c r="G201" s="232"/>
      <c r="H201" s="235">
        <v>47.2</v>
      </c>
      <c r="I201" s="236"/>
      <c r="J201" s="232"/>
      <c r="K201" s="232"/>
      <c r="L201" s="237"/>
      <c r="M201" s="238"/>
      <c r="N201" s="239"/>
      <c r="O201" s="239"/>
      <c r="P201" s="239"/>
      <c r="Q201" s="239"/>
      <c r="R201" s="239"/>
      <c r="S201" s="239"/>
      <c r="T201" s="240"/>
      <c r="AT201" s="241" t="s">
        <v>163</v>
      </c>
      <c r="AU201" s="241" t="s">
        <v>81</v>
      </c>
      <c r="AV201" s="11" t="s">
        <v>81</v>
      </c>
      <c r="AW201" s="11" t="s">
        <v>34</v>
      </c>
      <c r="AX201" s="11" t="s">
        <v>71</v>
      </c>
      <c r="AY201" s="241" t="s">
        <v>151</v>
      </c>
    </row>
    <row r="202" spans="2:51" s="11" customFormat="1" ht="13.5">
      <c r="B202" s="231"/>
      <c r="C202" s="232"/>
      <c r="D202" s="228" t="s">
        <v>163</v>
      </c>
      <c r="E202" s="233" t="s">
        <v>21</v>
      </c>
      <c r="F202" s="234" t="s">
        <v>295</v>
      </c>
      <c r="G202" s="232"/>
      <c r="H202" s="235">
        <v>114.933</v>
      </c>
      <c r="I202" s="236"/>
      <c r="J202" s="232"/>
      <c r="K202" s="232"/>
      <c r="L202" s="237"/>
      <c r="M202" s="238"/>
      <c r="N202" s="239"/>
      <c r="O202" s="239"/>
      <c r="P202" s="239"/>
      <c r="Q202" s="239"/>
      <c r="R202" s="239"/>
      <c r="S202" s="239"/>
      <c r="T202" s="240"/>
      <c r="AT202" s="241" t="s">
        <v>163</v>
      </c>
      <c r="AU202" s="241" t="s">
        <v>81</v>
      </c>
      <c r="AV202" s="11" t="s">
        <v>81</v>
      </c>
      <c r="AW202" s="11" t="s">
        <v>34</v>
      </c>
      <c r="AX202" s="11" t="s">
        <v>71</v>
      </c>
      <c r="AY202" s="241" t="s">
        <v>151</v>
      </c>
    </row>
    <row r="203" spans="2:51" s="12" customFormat="1" ht="13.5">
      <c r="B203" s="242"/>
      <c r="C203" s="243"/>
      <c r="D203" s="228" t="s">
        <v>163</v>
      </c>
      <c r="E203" s="244" t="s">
        <v>21</v>
      </c>
      <c r="F203" s="245" t="s">
        <v>182</v>
      </c>
      <c r="G203" s="243"/>
      <c r="H203" s="246">
        <v>343.533</v>
      </c>
      <c r="I203" s="247"/>
      <c r="J203" s="243"/>
      <c r="K203" s="243"/>
      <c r="L203" s="248"/>
      <c r="M203" s="249"/>
      <c r="N203" s="250"/>
      <c r="O203" s="250"/>
      <c r="P203" s="250"/>
      <c r="Q203" s="250"/>
      <c r="R203" s="250"/>
      <c r="S203" s="250"/>
      <c r="T203" s="251"/>
      <c r="AT203" s="252" t="s">
        <v>163</v>
      </c>
      <c r="AU203" s="252" t="s">
        <v>81</v>
      </c>
      <c r="AV203" s="12" t="s">
        <v>159</v>
      </c>
      <c r="AW203" s="12" t="s">
        <v>34</v>
      </c>
      <c r="AX203" s="12" t="s">
        <v>76</v>
      </c>
      <c r="AY203" s="252" t="s">
        <v>151</v>
      </c>
    </row>
    <row r="204" spans="2:51" s="11" customFormat="1" ht="13.5">
      <c r="B204" s="231"/>
      <c r="C204" s="232"/>
      <c r="D204" s="228" t="s">
        <v>163</v>
      </c>
      <c r="E204" s="232"/>
      <c r="F204" s="234" t="s">
        <v>307</v>
      </c>
      <c r="G204" s="232"/>
      <c r="H204" s="235">
        <v>5.153</v>
      </c>
      <c r="I204" s="236"/>
      <c r="J204" s="232"/>
      <c r="K204" s="232"/>
      <c r="L204" s="237"/>
      <c r="M204" s="238"/>
      <c r="N204" s="239"/>
      <c r="O204" s="239"/>
      <c r="P204" s="239"/>
      <c r="Q204" s="239"/>
      <c r="R204" s="239"/>
      <c r="S204" s="239"/>
      <c r="T204" s="240"/>
      <c r="AT204" s="241" t="s">
        <v>163</v>
      </c>
      <c r="AU204" s="241" t="s">
        <v>81</v>
      </c>
      <c r="AV204" s="11" t="s">
        <v>81</v>
      </c>
      <c r="AW204" s="11" t="s">
        <v>6</v>
      </c>
      <c r="AX204" s="11" t="s">
        <v>76</v>
      </c>
      <c r="AY204" s="241" t="s">
        <v>151</v>
      </c>
    </row>
    <row r="205" spans="2:65" s="1" customFormat="1" ht="16.5" customHeight="1">
      <c r="B205" s="44"/>
      <c r="C205" s="216" t="s">
        <v>308</v>
      </c>
      <c r="D205" s="216" t="s">
        <v>154</v>
      </c>
      <c r="E205" s="217" t="s">
        <v>309</v>
      </c>
      <c r="F205" s="218" t="s">
        <v>310</v>
      </c>
      <c r="G205" s="219" t="s">
        <v>257</v>
      </c>
      <c r="H205" s="220">
        <v>229.233</v>
      </c>
      <c r="I205" s="221"/>
      <c r="J205" s="222">
        <f>ROUND(I205*H205,2)</f>
        <v>0</v>
      </c>
      <c r="K205" s="218" t="s">
        <v>174</v>
      </c>
      <c r="L205" s="70"/>
      <c r="M205" s="223" t="s">
        <v>21</v>
      </c>
      <c r="N205" s="224" t="s">
        <v>42</v>
      </c>
      <c r="O205" s="45"/>
      <c r="P205" s="225">
        <f>O205*H205</f>
        <v>0</v>
      </c>
      <c r="Q205" s="225">
        <v>0</v>
      </c>
      <c r="R205" s="225">
        <f>Q205*H205</f>
        <v>0</v>
      </c>
      <c r="S205" s="225">
        <v>0</v>
      </c>
      <c r="T205" s="226">
        <f>S205*H205</f>
        <v>0</v>
      </c>
      <c r="AR205" s="22" t="s">
        <v>159</v>
      </c>
      <c r="AT205" s="22" t="s">
        <v>154</v>
      </c>
      <c r="AU205" s="22" t="s">
        <v>81</v>
      </c>
      <c r="AY205" s="22" t="s">
        <v>151</v>
      </c>
      <c r="BE205" s="227">
        <f>IF(N205="základní",J205,0)</f>
        <v>0</v>
      </c>
      <c r="BF205" s="227">
        <f>IF(N205="snížená",J205,0)</f>
        <v>0</v>
      </c>
      <c r="BG205" s="227">
        <f>IF(N205="zákl. přenesená",J205,0)</f>
        <v>0</v>
      </c>
      <c r="BH205" s="227">
        <f>IF(N205="sníž. přenesená",J205,0)</f>
        <v>0</v>
      </c>
      <c r="BI205" s="227">
        <f>IF(N205="nulová",J205,0)</f>
        <v>0</v>
      </c>
      <c r="BJ205" s="22" t="s">
        <v>76</v>
      </c>
      <c r="BK205" s="227">
        <f>ROUND(I205*H205,2)</f>
        <v>0</v>
      </c>
      <c r="BL205" s="22" t="s">
        <v>159</v>
      </c>
      <c r="BM205" s="22" t="s">
        <v>311</v>
      </c>
    </row>
    <row r="206" spans="2:47" s="1" customFormat="1" ht="13.5">
      <c r="B206" s="44"/>
      <c r="C206" s="72"/>
      <c r="D206" s="228" t="s">
        <v>161</v>
      </c>
      <c r="E206" s="72"/>
      <c r="F206" s="229" t="s">
        <v>312</v>
      </c>
      <c r="G206" s="72"/>
      <c r="H206" s="72"/>
      <c r="I206" s="187"/>
      <c r="J206" s="72"/>
      <c r="K206" s="72"/>
      <c r="L206" s="70"/>
      <c r="M206" s="230"/>
      <c r="N206" s="45"/>
      <c r="O206" s="45"/>
      <c r="P206" s="45"/>
      <c r="Q206" s="45"/>
      <c r="R206" s="45"/>
      <c r="S206" s="45"/>
      <c r="T206" s="93"/>
      <c r="AT206" s="22" t="s">
        <v>161</v>
      </c>
      <c r="AU206" s="22" t="s">
        <v>81</v>
      </c>
    </row>
    <row r="207" spans="2:65" s="1" customFormat="1" ht="25.5" customHeight="1">
      <c r="B207" s="44"/>
      <c r="C207" s="216" t="s">
        <v>313</v>
      </c>
      <c r="D207" s="216" t="s">
        <v>154</v>
      </c>
      <c r="E207" s="217" t="s">
        <v>314</v>
      </c>
      <c r="F207" s="218" t="s">
        <v>315</v>
      </c>
      <c r="G207" s="219" t="s">
        <v>257</v>
      </c>
      <c r="H207" s="220">
        <v>299.3</v>
      </c>
      <c r="I207" s="221"/>
      <c r="J207" s="222">
        <f>ROUND(I207*H207,2)</f>
        <v>0</v>
      </c>
      <c r="K207" s="218" t="s">
        <v>174</v>
      </c>
      <c r="L207" s="70"/>
      <c r="M207" s="223" t="s">
        <v>21</v>
      </c>
      <c r="N207" s="224" t="s">
        <v>42</v>
      </c>
      <c r="O207" s="45"/>
      <c r="P207" s="225">
        <f>O207*H207</f>
        <v>0</v>
      </c>
      <c r="Q207" s="225">
        <v>0</v>
      </c>
      <c r="R207" s="225">
        <f>Q207*H207</f>
        <v>0</v>
      </c>
      <c r="S207" s="225">
        <v>0</v>
      </c>
      <c r="T207" s="226">
        <f>S207*H207</f>
        <v>0</v>
      </c>
      <c r="AR207" s="22" t="s">
        <v>159</v>
      </c>
      <c r="AT207" s="22" t="s">
        <v>154</v>
      </c>
      <c r="AU207" s="22" t="s">
        <v>81</v>
      </c>
      <c r="AY207" s="22" t="s">
        <v>151</v>
      </c>
      <c r="BE207" s="227">
        <f>IF(N207="základní",J207,0)</f>
        <v>0</v>
      </c>
      <c r="BF207" s="227">
        <f>IF(N207="snížená",J207,0)</f>
        <v>0</v>
      </c>
      <c r="BG207" s="227">
        <f>IF(N207="zákl. přenesená",J207,0)</f>
        <v>0</v>
      </c>
      <c r="BH207" s="227">
        <f>IF(N207="sníž. přenesená",J207,0)</f>
        <v>0</v>
      </c>
      <c r="BI207" s="227">
        <f>IF(N207="nulová",J207,0)</f>
        <v>0</v>
      </c>
      <c r="BJ207" s="22" t="s">
        <v>76</v>
      </c>
      <c r="BK207" s="227">
        <f>ROUND(I207*H207,2)</f>
        <v>0</v>
      </c>
      <c r="BL207" s="22" t="s">
        <v>159</v>
      </c>
      <c r="BM207" s="22" t="s">
        <v>316</v>
      </c>
    </row>
    <row r="208" spans="2:47" s="1" customFormat="1" ht="13.5">
      <c r="B208" s="44"/>
      <c r="C208" s="72"/>
      <c r="D208" s="228" t="s">
        <v>161</v>
      </c>
      <c r="E208" s="72"/>
      <c r="F208" s="229" t="s">
        <v>317</v>
      </c>
      <c r="G208" s="72"/>
      <c r="H208" s="72"/>
      <c r="I208" s="187"/>
      <c r="J208" s="72"/>
      <c r="K208" s="72"/>
      <c r="L208" s="70"/>
      <c r="M208" s="230"/>
      <c r="N208" s="45"/>
      <c r="O208" s="45"/>
      <c r="P208" s="45"/>
      <c r="Q208" s="45"/>
      <c r="R208" s="45"/>
      <c r="S208" s="45"/>
      <c r="T208" s="93"/>
      <c r="AT208" s="22" t="s">
        <v>161</v>
      </c>
      <c r="AU208" s="22" t="s">
        <v>81</v>
      </c>
    </row>
    <row r="209" spans="2:51" s="11" customFormat="1" ht="13.5">
      <c r="B209" s="231"/>
      <c r="C209" s="232"/>
      <c r="D209" s="228" t="s">
        <v>163</v>
      </c>
      <c r="E209" s="233" t="s">
        <v>21</v>
      </c>
      <c r="F209" s="234" t="s">
        <v>292</v>
      </c>
      <c r="G209" s="232"/>
      <c r="H209" s="235">
        <v>23.1</v>
      </c>
      <c r="I209" s="236"/>
      <c r="J209" s="232"/>
      <c r="K209" s="232"/>
      <c r="L209" s="237"/>
      <c r="M209" s="238"/>
      <c r="N209" s="239"/>
      <c r="O209" s="239"/>
      <c r="P209" s="239"/>
      <c r="Q209" s="239"/>
      <c r="R209" s="239"/>
      <c r="S209" s="239"/>
      <c r="T209" s="240"/>
      <c r="AT209" s="241" t="s">
        <v>163</v>
      </c>
      <c r="AU209" s="241" t="s">
        <v>81</v>
      </c>
      <c r="AV209" s="11" t="s">
        <v>81</v>
      </c>
      <c r="AW209" s="11" t="s">
        <v>34</v>
      </c>
      <c r="AX209" s="11" t="s">
        <v>71</v>
      </c>
      <c r="AY209" s="241" t="s">
        <v>151</v>
      </c>
    </row>
    <row r="210" spans="2:51" s="11" customFormat="1" ht="13.5">
      <c r="B210" s="231"/>
      <c r="C210" s="232"/>
      <c r="D210" s="228" t="s">
        <v>163</v>
      </c>
      <c r="E210" s="233" t="s">
        <v>21</v>
      </c>
      <c r="F210" s="234" t="s">
        <v>318</v>
      </c>
      <c r="G210" s="232"/>
      <c r="H210" s="235">
        <v>44</v>
      </c>
      <c r="I210" s="236"/>
      <c r="J210" s="232"/>
      <c r="K210" s="232"/>
      <c r="L210" s="237"/>
      <c r="M210" s="238"/>
      <c r="N210" s="239"/>
      <c r="O210" s="239"/>
      <c r="P210" s="239"/>
      <c r="Q210" s="239"/>
      <c r="R210" s="239"/>
      <c r="S210" s="239"/>
      <c r="T210" s="240"/>
      <c r="AT210" s="241" t="s">
        <v>163</v>
      </c>
      <c r="AU210" s="241" t="s">
        <v>81</v>
      </c>
      <c r="AV210" s="11" t="s">
        <v>81</v>
      </c>
      <c r="AW210" s="11" t="s">
        <v>34</v>
      </c>
      <c r="AX210" s="11" t="s">
        <v>71</v>
      </c>
      <c r="AY210" s="241" t="s">
        <v>151</v>
      </c>
    </row>
    <row r="211" spans="2:51" s="11" customFormat="1" ht="13.5">
      <c r="B211" s="231"/>
      <c r="C211" s="232"/>
      <c r="D211" s="228" t="s">
        <v>163</v>
      </c>
      <c r="E211" s="233" t="s">
        <v>21</v>
      </c>
      <c r="F211" s="234" t="s">
        <v>319</v>
      </c>
      <c r="G211" s="232"/>
      <c r="H211" s="235">
        <v>134</v>
      </c>
      <c r="I211" s="236"/>
      <c r="J211" s="232"/>
      <c r="K211" s="232"/>
      <c r="L211" s="237"/>
      <c r="M211" s="238"/>
      <c r="N211" s="239"/>
      <c r="O211" s="239"/>
      <c r="P211" s="239"/>
      <c r="Q211" s="239"/>
      <c r="R211" s="239"/>
      <c r="S211" s="239"/>
      <c r="T211" s="240"/>
      <c r="AT211" s="241" t="s">
        <v>163</v>
      </c>
      <c r="AU211" s="241" t="s">
        <v>81</v>
      </c>
      <c r="AV211" s="11" t="s">
        <v>81</v>
      </c>
      <c r="AW211" s="11" t="s">
        <v>34</v>
      </c>
      <c r="AX211" s="11" t="s">
        <v>71</v>
      </c>
      <c r="AY211" s="241" t="s">
        <v>151</v>
      </c>
    </row>
    <row r="212" spans="2:51" s="11" customFormat="1" ht="13.5">
      <c r="B212" s="231"/>
      <c r="C212" s="232"/>
      <c r="D212" s="228" t="s">
        <v>163</v>
      </c>
      <c r="E212" s="233" t="s">
        <v>21</v>
      </c>
      <c r="F212" s="234" t="s">
        <v>320</v>
      </c>
      <c r="G212" s="232"/>
      <c r="H212" s="235">
        <v>47.2</v>
      </c>
      <c r="I212" s="236"/>
      <c r="J212" s="232"/>
      <c r="K212" s="232"/>
      <c r="L212" s="237"/>
      <c r="M212" s="238"/>
      <c r="N212" s="239"/>
      <c r="O212" s="239"/>
      <c r="P212" s="239"/>
      <c r="Q212" s="239"/>
      <c r="R212" s="239"/>
      <c r="S212" s="239"/>
      <c r="T212" s="240"/>
      <c r="AT212" s="241" t="s">
        <v>163</v>
      </c>
      <c r="AU212" s="241" t="s">
        <v>81</v>
      </c>
      <c r="AV212" s="11" t="s">
        <v>81</v>
      </c>
      <c r="AW212" s="11" t="s">
        <v>34</v>
      </c>
      <c r="AX212" s="11" t="s">
        <v>71</v>
      </c>
      <c r="AY212" s="241" t="s">
        <v>151</v>
      </c>
    </row>
    <row r="213" spans="2:51" s="11" customFormat="1" ht="13.5">
      <c r="B213" s="231"/>
      <c r="C213" s="232"/>
      <c r="D213" s="228" t="s">
        <v>163</v>
      </c>
      <c r="E213" s="233" t="s">
        <v>21</v>
      </c>
      <c r="F213" s="234" t="s">
        <v>321</v>
      </c>
      <c r="G213" s="232"/>
      <c r="H213" s="235">
        <v>31</v>
      </c>
      <c r="I213" s="236"/>
      <c r="J213" s="232"/>
      <c r="K213" s="232"/>
      <c r="L213" s="237"/>
      <c r="M213" s="238"/>
      <c r="N213" s="239"/>
      <c r="O213" s="239"/>
      <c r="P213" s="239"/>
      <c r="Q213" s="239"/>
      <c r="R213" s="239"/>
      <c r="S213" s="239"/>
      <c r="T213" s="240"/>
      <c r="AT213" s="241" t="s">
        <v>163</v>
      </c>
      <c r="AU213" s="241" t="s">
        <v>81</v>
      </c>
      <c r="AV213" s="11" t="s">
        <v>81</v>
      </c>
      <c r="AW213" s="11" t="s">
        <v>34</v>
      </c>
      <c r="AX213" s="11" t="s">
        <v>71</v>
      </c>
      <c r="AY213" s="241" t="s">
        <v>151</v>
      </c>
    </row>
    <row r="214" spans="2:51" s="11" customFormat="1" ht="13.5">
      <c r="B214" s="231"/>
      <c r="C214" s="232"/>
      <c r="D214" s="228" t="s">
        <v>163</v>
      </c>
      <c r="E214" s="233" t="s">
        <v>21</v>
      </c>
      <c r="F214" s="234" t="s">
        <v>322</v>
      </c>
      <c r="G214" s="232"/>
      <c r="H214" s="235">
        <v>20</v>
      </c>
      <c r="I214" s="236"/>
      <c r="J214" s="232"/>
      <c r="K214" s="232"/>
      <c r="L214" s="237"/>
      <c r="M214" s="238"/>
      <c r="N214" s="239"/>
      <c r="O214" s="239"/>
      <c r="P214" s="239"/>
      <c r="Q214" s="239"/>
      <c r="R214" s="239"/>
      <c r="S214" s="239"/>
      <c r="T214" s="240"/>
      <c r="AT214" s="241" t="s">
        <v>163</v>
      </c>
      <c r="AU214" s="241" t="s">
        <v>81</v>
      </c>
      <c r="AV214" s="11" t="s">
        <v>81</v>
      </c>
      <c r="AW214" s="11" t="s">
        <v>34</v>
      </c>
      <c r="AX214" s="11" t="s">
        <v>71</v>
      </c>
      <c r="AY214" s="241" t="s">
        <v>151</v>
      </c>
    </row>
    <row r="215" spans="2:51" s="12" customFormat="1" ht="13.5">
      <c r="B215" s="242"/>
      <c r="C215" s="243"/>
      <c r="D215" s="228" t="s">
        <v>163</v>
      </c>
      <c r="E215" s="244" t="s">
        <v>21</v>
      </c>
      <c r="F215" s="245" t="s">
        <v>182</v>
      </c>
      <c r="G215" s="243"/>
      <c r="H215" s="246">
        <v>299.3</v>
      </c>
      <c r="I215" s="247"/>
      <c r="J215" s="243"/>
      <c r="K215" s="243"/>
      <c r="L215" s="248"/>
      <c r="M215" s="249"/>
      <c r="N215" s="250"/>
      <c r="O215" s="250"/>
      <c r="P215" s="250"/>
      <c r="Q215" s="250"/>
      <c r="R215" s="250"/>
      <c r="S215" s="250"/>
      <c r="T215" s="251"/>
      <c r="AT215" s="252" t="s">
        <v>163</v>
      </c>
      <c r="AU215" s="252" t="s">
        <v>81</v>
      </c>
      <c r="AV215" s="12" t="s">
        <v>159</v>
      </c>
      <c r="AW215" s="12" t="s">
        <v>34</v>
      </c>
      <c r="AX215" s="12" t="s">
        <v>76</v>
      </c>
      <c r="AY215" s="252" t="s">
        <v>151</v>
      </c>
    </row>
    <row r="216" spans="2:65" s="1" customFormat="1" ht="25.5" customHeight="1">
      <c r="B216" s="44"/>
      <c r="C216" s="216" t="s">
        <v>323</v>
      </c>
      <c r="D216" s="216" t="s">
        <v>154</v>
      </c>
      <c r="E216" s="217" t="s">
        <v>324</v>
      </c>
      <c r="F216" s="218" t="s">
        <v>325</v>
      </c>
      <c r="G216" s="219" t="s">
        <v>173</v>
      </c>
      <c r="H216" s="220">
        <v>14.563</v>
      </c>
      <c r="I216" s="221"/>
      <c r="J216" s="222">
        <f>ROUND(I216*H216,2)</f>
        <v>0</v>
      </c>
      <c r="K216" s="218" t="s">
        <v>174</v>
      </c>
      <c r="L216" s="70"/>
      <c r="M216" s="223" t="s">
        <v>21</v>
      </c>
      <c r="N216" s="224" t="s">
        <v>42</v>
      </c>
      <c r="O216" s="45"/>
      <c r="P216" s="225">
        <f>O216*H216</f>
        <v>0</v>
      </c>
      <c r="Q216" s="225">
        <v>1.89077</v>
      </c>
      <c r="R216" s="225">
        <f>Q216*H216</f>
        <v>27.535283510000003</v>
      </c>
      <c r="S216" s="225">
        <v>0</v>
      </c>
      <c r="T216" s="226">
        <f>S216*H216</f>
        <v>0</v>
      </c>
      <c r="AR216" s="22" t="s">
        <v>159</v>
      </c>
      <c r="AT216" s="22" t="s">
        <v>154</v>
      </c>
      <c r="AU216" s="22" t="s">
        <v>81</v>
      </c>
      <c r="AY216" s="22" t="s">
        <v>151</v>
      </c>
      <c r="BE216" s="227">
        <f>IF(N216="základní",J216,0)</f>
        <v>0</v>
      </c>
      <c r="BF216" s="227">
        <f>IF(N216="snížená",J216,0)</f>
        <v>0</v>
      </c>
      <c r="BG216" s="227">
        <f>IF(N216="zákl. přenesená",J216,0)</f>
        <v>0</v>
      </c>
      <c r="BH216" s="227">
        <f>IF(N216="sníž. přenesená",J216,0)</f>
        <v>0</v>
      </c>
      <c r="BI216" s="227">
        <f>IF(N216="nulová",J216,0)</f>
        <v>0</v>
      </c>
      <c r="BJ216" s="22" t="s">
        <v>76</v>
      </c>
      <c r="BK216" s="227">
        <f>ROUND(I216*H216,2)</f>
        <v>0</v>
      </c>
      <c r="BL216" s="22" t="s">
        <v>159</v>
      </c>
      <c r="BM216" s="22" t="s">
        <v>326</v>
      </c>
    </row>
    <row r="217" spans="2:47" s="1" customFormat="1" ht="13.5">
      <c r="B217" s="44"/>
      <c r="C217" s="72"/>
      <c r="D217" s="228" t="s">
        <v>161</v>
      </c>
      <c r="E217" s="72"/>
      <c r="F217" s="229" t="s">
        <v>327</v>
      </c>
      <c r="G217" s="72"/>
      <c r="H217" s="72"/>
      <c r="I217" s="187"/>
      <c r="J217" s="72"/>
      <c r="K217" s="72"/>
      <c r="L217" s="70"/>
      <c r="M217" s="230"/>
      <c r="N217" s="45"/>
      <c r="O217" s="45"/>
      <c r="P217" s="45"/>
      <c r="Q217" s="45"/>
      <c r="R217" s="45"/>
      <c r="S217" s="45"/>
      <c r="T217" s="93"/>
      <c r="AT217" s="22" t="s">
        <v>161</v>
      </c>
      <c r="AU217" s="22" t="s">
        <v>81</v>
      </c>
    </row>
    <row r="218" spans="2:51" s="11" customFormat="1" ht="13.5">
      <c r="B218" s="231"/>
      <c r="C218" s="232"/>
      <c r="D218" s="228" t="s">
        <v>163</v>
      </c>
      <c r="E218" s="233" t="s">
        <v>21</v>
      </c>
      <c r="F218" s="234" t="s">
        <v>328</v>
      </c>
      <c r="G218" s="232"/>
      <c r="H218" s="235">
        <v>3.12</v>
      </c>
      <c r="I218" s="236"/>
      <c r="J218" s="232"/>
      <c r="K218" s="232"/>
      <c r="L218" s="237"/>
      <c r="M218" s="238"/>
      <c r="N218" s="239"/>
      <c r="O218" s="239"/>
      <c r="P218" s="239"/>
      <c r="Q218" s="239"/>
      <c r="R218" s="239"/>
      <c r="S218" s="239"/>
      <c r="T218" s="240"/>
      <c r="AT218" s="241" t="s">
        <v>163</v>
      </c>
      <c r="AU218" s="241" t="s">
        <v>81</v>
      </c>
      <c r="AV218" s="11" t="s">
        <v>81</v>
      </c>
      <c r="AW218" s="11" t="s">
        <v>34</v>
      </c>
      <c r="AX218" s="11" t="s">
        <v>71</v>
      </c>
      <c r="AY218" s="241" t="s">
        <v>151</v>
      </c>
    </row>
    <row r="219" spans="2:51" s="11" customFormat="1" ht="13.5">
      <c r="B219" s="231"/>
      <c r="C219" s="232"/>
      <c r="D219" s="228" t="s">
        <v>163</v>
      </c>
      <c r="E219" s="233" t="s">
        <v>21</v>
      </c>
      <c r="F219" s="234" t="s">
        <v>329</v>
      </c>
      <c r="G219" s="232"/>
      <c r="H219" s="235">
        <v>1.6</v>
      </c>
      <c r="I219" s="236"/>
      <c r="J219" s="232"/>
      <c r="K219" s="232"/>
      <c r="L219" s="237"/>
      <c r="M219" s="238"/>
      <c r="N219" s="239"/>
      <c r="O219" s="239"/>
      <c r="P219" s="239"/>
      <c r="Q219" s="239"/>
      <c r="R219" s="239"/>
      <c r="S219" s="239"/>
      <c r="T219" s="240"/>
      <c r="AT219" s="241" t="s">
        <v>163</v>
      </c>
      <c r="AU219" s="241" t="s">
        <v>81</v>
      </c>
      <c r="AV219" s="11" t="s">
        <v>81</v>
      </c>
      <c r="AW219" s="11" t="s">
        <v>34</v>
      </c>
      <c r="AX219" s="11" t="s">
        <v>71</v>
      </c>
      <c r="AY219" s="241" t="s">
        <v>151</v>
      </c>
    </row>
    <row r="220" spans="2:51" s="11" customFormat="1" ht="13.5">
      <c r="B220" s="231"/>
      <c r="C220" s="232"/>
      <c r="D220" s="228" t="s">
        <v>163</v>
      </c>
      <c r="E220" s="233" t="s">
        <v>21</v>
      </c>
      <c r="F220" s="234" t="s">
        <v>330</v>
      </c>
      <c r="G220" s="232"/>
      <c r="H220" s="235">
        <v>4.993</v>
      </c>
      <c r="I220" s="236"/>
      <c r="J220" s="232"/>
      <c r="K220" s="232"/>
      <c r="L220" s="237"/>
      <c r="M220" s="238"/>
      <c r="N220" s="239"/>
      <c r="O220" s="239"/>
      <c r="P220" s="239"/>
      <c r="Q220" s="239"/>
      <c r="R220" s="239"/>
      <c r="S220" s="239"/>
      <c r="T220" s="240"/>
      <c r="AT220" s="241" t="s">
        <v>163</v>
      </c>
      <c r="AU220" s="241" t="s">
        <v>81</v>
      </c>
      <c r="AV220" s="11" t="s">
        <v>81</v>
      </c>
      <c r="AW220" s="11" t="s">
        <v>34</v>
      </c>
      <c r="AX220" s="11" t="s">
        <v>71</v>
      </c>
      <c r="AY220" s="241" t="s">
        <v>151</v>
      </c>
    </row>
    <row r="221" spans="2:51" s="11" customFormat="1" ht="13.5">
      <c r="B221" s="231"/>
      <c r="C221" s="232"/>
      <c r="D221" s="228" t="s">
        <v>163</v>
      </c>
      <c r="E221" s="233" t="s">
        <v>21</v>
      </c>
      <c r="F221" s="234" t="s">
        <v>331</v>
      </c>
      <c r="G221" s="232"/>
      <c r="H221" s="235">
        <v>4.17</v>
      </c>
      <c r="I221" s="236"/>
      <c r="J221" s="232"/>
      <c r="K221" s="232"/>
      <c r="L221" s="237"/>
      <c r="M221" s="238"/>
      <c r="N221" s="239"/>
      <c r="O221" s="239"/>
      <c r="P221" s="239"/>
      <c r="Q221" s="239"/>
      <c r="R221" s="239"/>
      <c r="S221" s="239"/>
      <c r="T221" s="240"/>
      <c r="AT221" s="241" t="s">
        <v>163</v>
      </c>
      <c r="AU221" s="241" t="s">
        <v>81</v>
      </c>
      <c r="AV221" s="11" t="s">
        <v>81</v>
      </c>
      <c r="AW221" s="11" t="s">
        <v>34</v>
      </c>
      <c r="AX221" s="11" t="s">
        <v>71</v>
      </c>
      <c r="AY221" s="241" t="s">
        <v>151</v>
      </c>
    </row>
    <row r="222" spans="2:51" s="11" customFormat="1" ht="13.5">
      <c r="B222" s="231"/>
      <c r="C222" s="232"/>
      <c r="D222" s="228" t="s">
        <v>163</v>
      </c>
      <c r="E222" s="233" t="s">
        <v>21</v>
      </c>
      <c r="F222" s="234" t="s">
        <v>332</v>
      </c>
      <c r="G222" s="232"/>
      <c r="H222" s="235">
        <v>0.68</v>
      </c>
      <c r="I222" s="236"/>
      <c r="J222" s="232"/>
      <c r="K222" s="232"/>
      <c r="L222" s="237"/>
      <c r="M222" s="238"/>
      <c r="N222" s="239"/>
      <c r="O222" s="239"/>
      <c r="P222" s="239"/>
      <c r="Q222" s="239"/>
      <c r="R222" s="239"/>
      <c r="S222" s="239"/>
      <c r="T222" s="240"/>
      <c r="AT222" s="241" t="s">
        <v>163</v>
      </c>
      <c r="AU222" s="241" t="s">
        <v>81</v>
      </c>
      <c r="AV222" s="11" t="s">
        <v>81</v>
      </c>
      <c r="AW222" s="11" t="s">
        <v>34</v>
      </c>
      <c r="AX222" s="11" t="s">
        <v>71</v>
      </c>
      <c r="AY222" s="241" t="s">
        <v>151</v>
      </c>
    </row>
    <row r="223" spans="2:51" s="12" customFormat="1" ht="13.5">
      <c r="B223" s="242"/>
      <c r="C223" s="243"/>
      <c r="D223" s="228" t="s">
        <v>163</v>
      </c>
      <c r="E223" s="244" t="s">
        <v>21</v>
      </c>
      <c r="F223" s="245" t="s">
        <v>182</v>
      </c>
      <c r="G223" s="243"/>
      <c r="H223" s="246">
        <v>14.563</v>
      </c>
      <c r="I223" s="247"/>
      <c r="J223" s="243"/>
      <c r="K223" s="243"/>
      <c r="L223" s="248"/>
      <c r="M223" s="249"/>
      <c r="N223" s="250"/>
      <c r="O223" s="250"/>
      <c r="P223" s="250"/>
      <c r="Q223" s="250"/>
      <c r="R223" s="250"/>
      <c r="S223" s="250"/>
      <c r="T223" s="251"/>
      <c r="AT223" s="252" t="s">
        <v>163</v>
      </c>
      <c r="AU223" s="252" t="s">
        <v>81</v>
      </c>
      <c r="AV223" s="12" t="s">
        <v>159</v>
      </c>
      <c r="AW223" s="12" t="s">
        <v>34</v>
      </c>
      <c r="AX223" s="12" t="s">
        <v>76</v>
      </c>
      <c r="AY223" s="252" t="s">
        <v>151</v>
      </c>
    </row>
    <row r="224" spans="2:65" s="1" customFormat="1" ht="25.5" customHeight="1">
      <c r="B224" s="44"/>
      <c r="C224" s="216" t="s">
        <v>333</v>
      </c>
      <c r="D224" s="216" t="s">
        <v>154</v>
      </c>
      <c r="E224" s="217" t="s">
        <v>334</v>
      </c>
      <c r="F224" s="218" t="s">
        <v>335</v>
      </c>
      <c r="G224" s="219" t="s">
        <v>173</v>
      </c>
      <c r="H224" s="220">
        <v>209.416</v>
      </c>
      <c r="I224" s="221"/>
      <c r="J224" s="222">
        <f>ROUND(I224*H224,2)</f>
        <v>0</v>
      </c>
      <c r="K224" s="218" t="s">
        <v>174</v>
      </c>
      <c r="L224" s="70"/>
      <c r="M224" s="223" t="s">
        <v>21</v>
      </c>
      <c r="N224" s="224" t="s">
        <v>42</v>
      </c>
      <c r="O224" s="45"/>
      <c r="P224" s="225">
        <f>O224*H224</f>
        <v>0</v>
      </c>
      <c r="Q224" s="225">
        <v>0</v>
      </c>
      <c r="R224" s="225">
        <f>Q224*H224</f>
        <v>0</v>
      </c>
      <c r="S224" s="225">
        <v>0</v>
      </c>
      <c r="T224" s="226">
        <f>S224*H224</f>
        <v>0</v>
      </c>
      <c r="AR224" s="22" t="s">
        <v>159</v>
      </c>
      <c r="AT224" s="22" t="s">
        <v>154</v>
      </c>
      <c r="AU224" s="22" t="s">
        <v>81</v>
      </c>
      <c r="AY224" s="22" t="s">
        <v>151</v>
      </c>
      <c r="BE224" s="227">
        <f>IF(N224="základní",J224,0)</f>
        <v>0</v>
      </c>
      <c r="BF224" s="227">
        <f>IF(N224="snížená",J224,0)</f>
        <v>0</v>
      </c>
      <c r="BG224" s="227">
        <f>IF(N224="zákl. přenesená",J224,0)</f>
        <v>0</v>
      </c>
      <c r="BH224" s="227">
        <f>IF(N224="sníž. přenesená",J224,0)</f>
        <v>0</v>
      </c>
      <c r="BI224" s="227">
        <f>IF(N224="nulová",J224,0)</f>
        <v>0</v>
      </c>
      <c r="BJ224" s="22" t="s">
        <v>76</v>
      </c>
      <c r="BK224" s="227">
        <f>ROUND(I224*H224,2)</f>
        <v>0</v>
      </c>
      <c r="BL224" s="22" t="s">
        <v>159</v>
      </c>
      <c r="BM224" s="22" t="s">
        <v>336</v>
      </c>
    </row>
    <row r="225" spans="2:47" s="1" customFormat="1" ht="13.5">
      <c r="B225" s="44"/>
      <c r="C225" s="72"/>
      <c r="D225" s="228" t="s">
        <v>161</v>
      </c>
      <c r="E225" s="72"/>
      <c r="F225" s="229" t="s">
        <v>337</v>
      </c>
      <c r="G225" s="72"/>
      <c r="H225" s="72"/>
      <c r="I225" s="187"/>
      <c r="J225" s="72"/>
      <c r="K225" s="72"/>
      <c r="L225" s="70"/>
      <c r="M225" s="230"/>
      <c r="N225" s="45"/>
      <c r="O225" s="45"/>
      <c r="P225" s="45"/>
      <c r="Q225" s="45"/>
      <c r="R225" s="45"/>
      <c r="S225" s="45"/>
      <c r="T225" s="93"/>
      <c r="AT225" s="22" t="s">
        <v>161</v>
      </c>
      <c r="AU225" s="22" t="s">
        <v>81</v>
      </c>
    </row>
    <row r="226" spans="2:51" s="11" customFormat="1" ht="13.5">
      <c r="B226" s="231"/>
      <c r="C226" s="232"/>
      <c r="D226" s="228" t="s">
        <v>163</v>
      </c>
      <c r="E226" s="233" t="s">
        <v>21</v>
      </c>
      <c r="F226" s="234" t="s">
        <v>338</v>
      </c>
      <c r="G226" s="232"/>
      <c r="H226" s="235">
        <v>28.08</v>
      </c>
      <c r="I226" s="236"/>
      <c r="J226" s="232"/>
      <c r="K226" s="232"/>
      <c r="L226" s="237"/>
      <c r="M226" s="238"/>
      <c r="N226" s="239"/>
      <c r="O226" s="239"/>
      <c r="P226" s="239"/>
      <c r="Q226" s="239"/>
      <c r="R226" s="239"/>
      <c r="S226" s="239"/>
      <c r="T226" s="240"/>
      <c r="AT226" s="241" t="s">
        <v>163</v>
      </c>
      <c r="AU226" s="241" t="s">
        <v>81</v>
      </c>
      <c r="AV226" s="11" t="s">
        <v>81</v>
      </c>
      <c r="AW226" s="11" t="s">
        <v>34</v>
      </c>
      <c r="AX226" s="11" t="s">
        <v>71</v>
      </c>
      <c r="AY226" s="241" t="s">
        <v>151</v>
      </c>
    </row>
    <row r="227" spans="2:51" s="11" customFormat="1" ht="13.5">
      <c r="B227" s="231"/>
      <c r="C227" s="232"/>
      <c r="D227" s="228" t="s">
        <v>163</v>
      </c>
      <c r="E227" s="233" t="s">
        <v>21</v>
      </c>
      <c r="F227" s="234" t="s">
        <v>339</v>
      </c>
      <c r="G227" s="232"/>
      <c r="H227" s="235">
        <v>11.264</v>
      </c>
      <c r="I227" s="236"/>
      <c r="J227" s="232"/>
      <c r="K227" s="232"/>
      <c r="L227" s="237"/>
      <c r="M227" s="238"/>
      <c r="N227" s="239"/>
      <c r="O227" s="239"/>
      <c r="P227" s="239"/>
      <c r="Q227" s="239"/>
      <c r="R227" s="239"/>
      <c r="S227" s="239"/>
      <c r="T227" s="240"/>
      <c r="AT227" s="241" t="s">
        <v>163</v>
      </c>
      <c r="AU227" s="241" t="s">
        <v>81</v>
      </c>
      <c r="AV227" s="11" t="s">
        <v>81</v>
      </c>
      <c r="AW227" s="11" t="s">
        <v>34</v>
      </c>
      <c r="AX227" s="11" t="s">
        <v>71</v>
      </c>
      <c r="AY227" s="241" t="s">
        <v>151</v>
      </c>
    </row>
    <row r="228" spans="2:51" s="11" customFormat="1" ht="13.5">
      <c r="B228" s="231"/>
      <c r="C228" s="232"/>
      <c r="D228" s="228" t="s">
        <v>163</v>
      </c>
      <c r="E228" s="233" t="s">
        <v>21</v>
      </c>
      <c r="F228" s="234" t="s">
        <v>340</v>
      </c>
      <c r="G228" s="232"/>
      <c r="H228" s="235">
        <v>73.72</v>
      </c>
      <c r="I228" s="236"/>
      <c r="J228" s="232"/>
      <c r="K228" s="232"/>
      <c r="L228" s="237"/>
      <c r="M228" s="238"/>
      <c r="N228" s="239"/>
      <c r="O228" s="239"/>
      <c r="P228" s="239"/>
      <c r="Q228" s="239"/>
      <c r="R228" s="239"/>
      <c r="S228" s="239"/>
      <c r="T228" s="240"/>
      <c r="AT228" s="241" t="s">
        <v>163</v>
      </c>
      <c r="AU228" s="241" t="s">
        <v>81</v>
      </c>
      <c r="AV228" s="11" t="s">
        <v>81</v>
      </c>
      <c r="AW228" s="11" t="s">
        <v>34</v>
      </c>
      <c r="AX228" s="11" t="s">
        <v>71</v>
      </c>
      <c r="AY228" s="241" t="s">
        <v>151</v>
      </c>
    </row>
    <row r="229" spans="2:51" s="11" customFormat="1" ht="13.5">
      <c r="B229" s="231"/>
      <c r="C229" s="232"/>
      <c r="D229" s="228" t="s">
        <v>163</v>
      </c>
      <c r="E229" s="233" t="s">
        <v>21</v>
      </c>
      <c r="F229" s="234" t="s">
        <v>341</v>
      </c>
      <c r="G229" s="232"/>
      <c r="H229" s="235">
        <v>96.352</v>
      </c>
      <c r="I229" s="236"/>
      <c r="J229" s="232"/>
      <c r="K229" s="232"/>
      <c r="L229" s="237"/>
      <c r="M229" s="238"/>
      <c r="N229" s="239"/>
      <c r="O229" s="239"/>
      <c r="P229" s="239"/>
      <c r="Q229" s="239"/>
      <c r="R229" s="239"/>
      <c r="S229" s="239"/>
      <c r="T229" s="240"/>
      <c r="AT229" s="241" t="s">
        <v>163</v>
      </c>
      <c r="AU229" s="241" t="s">
        <v>81</v>
      </c>
      <c r="AV229" s="11" t="s">
        <v>81</v>
      </c>
      <c r="AW229" s="11" t="s">
        <v>34</v>
      </c>
      <c r="AX229" s="11" t="s">
        <v>71</v>
      </c>
      <c r="AY229" s="241" t="s">
        <v>151</v>
      </c>
    </row>
    <row r="230" spans="2:51" s="12" customFormat="1" ht="13.5">
      <c r="B230" s="242"/>
      <c r="C230" s="243"/>
      <c r="D230" s="228" t="s">
        <v>163</v>
      </c>
      <c r="E230" s="244" t="s">
        <v>21</v>
      </c>
      <c r="F230" s="245" t="s">
        <v>182</v>
      </c>
      <c r="G230" s="243"/>
      <c r="H230" s="246">
        <v>209.416</v>
      </c>
      <c r="I230" s="247"/>
      <c r="J230" s="243"/>
      <c r="K230" s="243"/>
      <c r="L230" s="248"/>
      <c r="M230" s="249"/>
      <c r="N230" s="250"/>
      <c r="O230" s="250"/>
      <c r="P230" s="250"/>
      <c r="Q230" s="250"/>
      <c r="R230" s="250"/>
      <c r="S230" s="250"/>
      <c r="T230" s="251"/>
      <c r="AT230" s="252" t="s">
        <v>163</v>
      </c>
      <c r="AU230" s="252" t="s">
        <v>81</v>
      </c>
      <c r="AV230" s="12" t="s">
        <v>159</v>
      </c>
      <c r="AW230" s="12" t="s">
        <v>34</v>
      </c>
      <c r="AX230" s="12" t="s">
        <v>76</v>
      </c>
      <c r="AY230" s="252" t="s">
        <v>151</v>
      </c>
    </row>
    <row r="231" spans="2:65" s="1" customFormat="1" ht="51" customHeight="1">
      <c r="B231" s="44"/>
      <c r="C231" s="216" t="s">
        <v>342</v>
      </c>
      <c r="D231" s="216" t="s">
        <v>154</v>
      </c>
      <c r="E231" s="217" t="s">
        <v>343</v>
      </c>
      <c r="F231" s="218" t="s">
        <v>344</v>
      </c>
      <c r="G231" s="219" t="s">
        <v>173</v>
      </c>
      <c r="H231" s="220">
        <v>52.354</v>
      </c>
      <c r="I231" s="221"/>
      <c r="J231" s="222">
        <f>ROUND(I231*H231,2)</f>
        <v>0</v>
      </c>
      <c r="K231" s="218" t="s">
        <v>174</v>
      </c>
      <c r="L231" s="70"/>
      <c r="M231" s="223" t="s">
        <v>21</v>
      </c>
      <c r="N231" s="224" t="s">
        <v>42</v>
      </c>
      <c r="O231" s="45"/>
      <c r="P231" s="225">
        <f>O231*H231</f>
        <v>0</v>
      </c>
      <c r="Q231" s="225">
        <v>0</v>
      </c>
      <c r="R231" s="225">
        <f>Q231*H231</f>
        <v>0</v>
      </c>
      <c r="S231" s="225">
        <v>0</v>
      </c>
      <c r="T231" s="226">
        <f>S231*H231</f>
        <v>0</v>
      </c>
      <c r="AR231" s="22" t="s">
        <v>159</v>
      </c>
      <c r="AT231" s="22" t="s">
        <v>154</v>
      </c>
      <c r="AU231" s="22" t="s">
        <v>81</v>
      </c>
      <c r="AY231" s="22" t="s">
        <v>151</v>
      </c>
      <c r="BE231" s="227">
        <f>IF(N231="základní",J231,0)</f>
        <v>0</v>
      </c>
      <c r="BF231" s="227">
        <f>IF(N231="snížená",J231,0)</f>
        <v>0</v>
      </c>
      <c r="BG231" s="227">
        <f>IF(N231="zákl. přenesená",J231,0)</f>
        <v>0</v>
      </c>
      <c r="BH231" s="227">
        <f>IF(N231="sníž. přenesená",J231,0)</f>
        <v>0</v>
      </c>
      <c r="BI231" s="227">
        <f>IF(N231="nulová",J231,0)</f>
        <v>0</v>
      </c>
      <c r="BJ231" s="22" t="s">
        <v>76</v>
      </c>
      <c r="BK231" s="227">
        <f>ROUND(I231*H231,2)</f>
        <v>0</v>
      </c>
      <c r="BL231" s="22" t="s">
        <v>159</v>
      </c>
      <c r="BM231" s="22" t="s">
        <v>345</v>
      </c>
    </row>
    <row r="232" spans="2:47" s="1" customFormat="1" ht="13.5">
      <c r="B232" s="44"/>
      <c r="C232" s="72"/>
      <c r="D232" s="228" t="s">
        <v>161</v>
      </c>
      <c r="E232" s="72"/>
      <c r="F232" s="229" t="s">
        <v>346</v>
      </c>
      <c r="G232" s="72"/>
      <c r="H232" s="72"/>
      <c r="I232" s="187"/>
      <c r="J232" s="72"/>
      <c r="K232" s="72"/>
      <c r="L232" s="70"/>
      <c r="M232" s="230"/>
      <c r="N232" s="45"/>
      <c r="O232" s="45"/>
      <c r="P232" s="45"/>
      <c r="Q232" s="45"/>
      <c r="R232" s="45"/>
      <c r="S232" s="45"/>
      <c r="T232" s="93"/>
      <c r="AT232" s="22" t="s">
        <v>161</v>
      </c>
      <c r="AU232" s="22" t="s">
        <v>81</v>
      </c>
    </row>
    <row r="233" spans="2:51" s="11" customFormat="1" ht="13.5">
      <c r="B233" s="231"/>
      <c r="C233" s="232"/>
      <c r="D233" s="228" t="s">
        <v>163</v>
      </c>
      <c r="E233" s="232"/>
      <c r="F233" s="234" t="s">
        <v>347</v>
      </c>
      <c r="G233" s="232"/>
      <c r="H233" s="235">
        <v>52.354</v>
      </c>
      <c r="I233" s="236"/>
      <c r="J233" s="232"/>
      <c r="K233" s="232"/>
      <c r="L233" s="237"/>
      <c r="M233" s="238"/>
      <c r="N233" s="239"/>
      <c r="O233" s="239"/>
      <c r="P233" s="239"/>
      <c r="Q233" s="239"/>
      <c r="R233" s="239"/>
      <c r="S233" s="239"/>
      <c r="T233" s="240"/>
      <c r="AT233" s="241" t="s">
        <v>163</v>
      </c>
      <c r="AU233" s="241" t="s">
        <v>81</v>
      </c>
      <c r="AV233" s="11" t="s">
        <v>81</v>
      </c>
      <c r="AW233" s="11" t="s">
        <v>6</v>
      </c>
      <c r="AX233" s="11" t="s">
        <v>76</v>
      </c>
      <c r="AY233" s="241" t="s">
        <v>151</v>
      </c>
    </row>
    <row r="234" spans="2:65" s="1" customFormat="1" ht="16.5" customHeight="1">
      <c r="B234" s="44"/>
      <c r="C234" s="216" t="s">
        <v>348</v>
      </c>
      <c r="D234" s="216" t="s">
        <v>154</v>
      </c>
      <c r="E234" s="217" t="s">
        <v>349</v>
      </c>
      <c r="F234" s="218" t="s">
        <v>350</v>
      </c>
      <c r="G234" s="219" t="s">
        <v>157</v>
      </c>
      <c r="H234" s="220">
        <v>1050</v>
      </c>
      <c r="I234" s="221"/>
      <c r="J234" s="222">
        <f>ROUND(I234*H234,2)</f>
        <v>0</v>
      </c>
      <c r="K234" s="218" t="s">
        <v>21</v>
      </c>
      <c r="L234" s="70"/>
      <c r="M234" s="223" t="s">
        <v>21</v>
      </c>
      <c r="N234" s="224" t="s">
        <v>42</v>
      </c>
      <c r="O234" s="45"/>
      <c r="P234" s="225">
        <f>O234*H234</f>
        <v>0</v>
      </c>
      <c r="Q234" s="225">
        <v>0</v>
      </c>
      <c r="R234" s="225">
        <f>Q234*H234</f>
        <v>0</v>
      </c>
      <c r="S234" s="225">
        <v>0</v>
      </c>
      <c r="T234" s="226">
        <f>S234*H234</f>
        <v>0</v>
      </c>
      <c r="AR234" s="22" t="s">
        <v>159</v>
      </c>
      <c r="AT234" s="22" t="s">
        <v>154</v>
      </c>
      <c r="AU234" s="22" t="s">
        <v>81</v>
      </c>
      <c r="AY234" s="22" t="s">
        <v>151</v>
      </c>
      <c r="BE234" s="227">
        <f>IF(N234="základní",J234,0)</f>
        <v>0</v>
      </c>
      <c r="BF234" s="227">
        <f>IF(N234="snížená",J234,0)</f>
        <v>0</v>
      </c>
      <c r="BG234" s="227">
        <f>IF(N234="zákl. přenesená",J234,0)</f>
        <v>0</v>
      </c>
      <c r="BH234" s="227">
        <f>IF(N234="sníž. přenesená",J234,0)</f>
        <v>0</v>
      </c>
      <c r="BI234" s="227">
        <f>IF(N234="nulová",J234,0)</f>
        <v>0</v>
      </c>
      <c r="BJ234" s="22" t="s">
        <v>76</v>
      </c>
      <c r="BK234" s="227">
        <f>ROUND(I234*H234,2)</f>
        <v>0</v>
      </c>
      <c r="BL234" s="22" t="s">
        <v>159</v>
      </c>
      <c r="BM234" s="22" t="s">
        <v>351</v>
      </c>
    </row>
    <row r="235" spans="2:47" s="1" customFormat="1" ht="13.5">
      <c r="B235" s="44"/>
      <c r="C235" s="72"/>
      <c r="D235" s="228" t="s">
        <v>352</v>
      </c>
      <c r="E235" s="72"/>
      <c r="F235" s="229" t="s">
        <v>353</v>
      </c>
      <c r="G235" s="72"/>
      <c r="H235" s="72"/>
      <c r="I235" s="187"/>
      <c r="J235" s="72"/>
      <c r="K235" s="72"/>
      <c r="L235" s="70"/>
      <c r="M235" s="230"/>
      <c r="N235" s="45"/>
      <c r="O235" s="45"/>
      <c r="P235" s="45"/>
      <c r="Q235" s="45"/>
      <c r="R235" s="45"/>
      <c r="S235" s="45"/>
      <c r="T235" s="93"/>
      <c r="AT235" s="22" t="s">
        <v>352</v>
      </c>
      <c r="AU235" s="22" t="s">
        <v>81</v>
      </c>
    </row>
    <row r="236" spans="2:51" s="11" customFormat="1" ht="13.5">
      <c r="B236" s="231"/>
      <c r="C236" s="232"/>
      <c r="D236" s="228" t="s">
        <v>163</v>
      </c>
      <c r="E236" s="233" t="s">
        <v>21</v>
      </c>
      <c r="F236" s="234" t="s">
        <v>354</v>
      </c>
      <c r="G236" s="232"/>
      <c r="H236" s="235">
        <v>1050</v>
      </c>
      <c r="I236" s="236"/>
      <c r="J236" s="232"/>
      <c r="K236" s="232"/>
      <c r="L236" s="237"/>
      <c r="M236" s="238"/>
      <c r="N236" s="239"/>
      <c r="O236" s="239"/>
      <c r="P236" s="239"/>
      <c r="Q236" s="239"/>
      <c r="R236" s="239"/>
      <c r="S236" s="239"/>
      <c r="T236" s="240"/>
      <c r="AT236" s="241" t="s">
        <v>163</v>
      </c>
      <c r="AU236" s="241" t="s">
        <v>81</v>
      </c>
      <c r="AV236" s="11" t="s">
        <v>81</v>
      </c>
      <c r="AW236" s="11" t="s">
        <v>34</v>
      </c>
      <c r="AX236" s="11" t="s">
        <v>76</v>
      </c>
      <c r="AY236" s="241" t="s">
        <v>151</v>
      </c>
    </row>
    <row r="237" spans="2:63" s="10" customFormat="1" ht="29.85" customHeight="1">
      <c r="B237" s="200"/>
      <c r="C237" s="201"/>
      <c r="D237" s="202" t="s">
        <v>70</v>
      </c>
      <c r="E237" s="214" t="s">
        <v>81</v>
      </c>
      <c r="F237" s="214" t="s">
        <v>355</v>
      </c>
      <c r="G237" s="201"/>
      <c r="H237" s="201"/>
      <c r="I237" s="204"/>
      <c r="J237" s="215">
        <f>BK237</f>
        <v>0</v>
      </c>
      <c r="K237" s="201"/>
      <c r="L237" s="206"/>
      <c r="M237" s="207"/>
      <c r="N237" s="208"/>
      <c r="O237" s="208"/>
      <c r="P237" s="209">
        <f>SUM(P238:P249)</f>
        <v>0</v>
      </c>
      <c r="Q237" s="208"/>
      <c r="R237" s="209">
        <f>SUM(R238:R249)</f>
        <v>15.20821448</v>
      </c>
      <c r="S237" s="208"/>
      <c r="T237" s="210">
        <f>SUM(T238:T249)</f>
        <v>0</v>
      </c>
      <c r="AR237" s="211" t="s">
        <v>76</v>
      </c>
      <c r="AT237" s="212" t="s">
        <v>70</v>
      </c>
      <c r="AU237" s="212" t="s">
        <v>76</v>
      </c>
      <c r="AY237" s="211" t="s">
        <v>151</v>
      </c>
      <c r="BK237" s="213">
        <f>SUM(BK238:BK249)</f>
        <v>0</v>
      </c>
    </row>
    <row r="238" spans="2:65" s="1" customFormat="1" ht="25.5" customHeight="1">
      <c r="B238" s="44"/>
      <c r="C238" s="216" t="s">
        <v>356</v>
      </c>
      <c r="D238" s="216" t="s">
        <v>154</v>
      </c>
      <c r="E238" s="217" t="s">
        <v>357</v>
      </c>
      <c r="F238" s="218" t="s">
        <v>358</v>
      </c>
      <c r="G238" s="219" t="s">
        <v>173</v>
      </c>
      <c r="H238" s="220">
        <v>2.056</v>
      </c>
      <c r="I238" s="221"/>
      <c r="J238" s="222">
        <f>ROUND(I238*H238,2)</f>
        <v>0</v>
      </c>
      <c r="K238" s="218" t="s">
        <v>174</v>
      </c>
      <c r="L238" s="70"/>
      <c r="M238" s="223" t="s">
        <v>21</v>
      </c>
      <c r="N238" s="224" t="s">
        <v>42</v>
      </c>
      <c r="O238" s="45"/>
      <c r="P238" s="225">
        <f>O238*H238</f>
        <v>0</v>
      </c>
      <c r="Q238" s="225">
        <v>2.16</v>
      </c>
      <c r="R238" s="225">
        <f>Q238*H238</f>
        <v>4.4409600000000005</v>
      </c>
      <c r="S238" s="225">
        <v>0</v>
      </c>
      <c r="T238" s="226">
        <f>S238*H238</f>
        <v>0</v>
      </c>
      <c r="AR238" s="22" t="s">
        <v>159</v>
      </c>
      <c r="AT238" s="22" t="s">
        <v>154</v>
      </c>
      <c r="AU238" s="22" t="s">
        <v>81</v>
      </c>
      <c r="AY238" s="22" t="s">
        <v>151</v>
      </c>
      <c r="BE238" s="227">
        <f>IF(N238="základní",J238,0)</f>
        <v>0</v>
      </c>
      <c r="BF238" s="227">
        <f>IF(N238="snížená",J238,0)</f>
        <v>0</v>
      </c>
      <c r="BG238" s="227">
        <f>IF(N238="zákl. přenesená",J238,0)</f>
        <v>0</v>
      </c>
      <c r="BH238" s="227">
        <f>IF(N238="sníž. přenesená",J238,0)</f>
        <v>0</v>
      </c>
      <c r="BI238" s="227">
        <f>IF(N238="nulová",J238,0)</f>
        <v>0</v>
      </c>
      <c r="BJ238" s="22" t="s">
        <v>76</v>
      </c>
      <c r="BK238" s="227">
        <f>ROUND(I238*H238,2)</f>
        <v>0</v>
      </c>
      <c r="BL238" s="22" t="s">
        <v>159</v>
      </c>
      <c r="BM238" s="22" t="s">
        <v>359</v>
      </c>
    </row>
    <row r="239" spans="2:47" s="1" customFormat="1" ht="13.5">
      <c r="B239" s="44"/>
      <c r="C239" s="72"/>
      <c r="D239" s="228" t="s">
        <v>161</v>
      </c>
      <c r="E239" s="72"/>
      <c r="F239" s="229" t="s">
        <v>360</v>
      </c>
      <c r="G239" s="72"/>
      <c r="H239" s="72"/>
      <c r="I239" s="187"/>
      <c r="J239" s="72"/>
      <c r="K239" s="72"/>
      <c r="L239" s="70"/>
      <c r="M239" s="230"/>
      <c r="N239" s="45"/>
      <c r="O239" s="45"/>
      <c r="P239" s="45"/>
      <c r="Q239" s="45"/>
      <c r="R239" s="45"/>
      <c r="S239" s="45"/>
      <c r="T239" s="93"/>
      <c r="AT239" s="22" t="s">
        <v>161</v>
      </c>
      <c r="AU239" s="22" t="s">
        <v>81</v>
      </c>
    </row>
    <row r="240" spans="2:51" s="11" customFormat="1" ht="13.5">
      <c r="B240" s="231"/>
      <c r="C240" s="232"/>
      <c r="D240" s="228" t="s">
        <v>163</v>
      </c>
      <c r="E240" s="233" t="s">
        <v>21</v>
      </c>
      <c r="F240" s="234" t="s">
        <v>361</v>
      </c>
      <c r="G240" s="232"/>
      <c r="H240" s="235">
        <v>0.735</v>
      </c>
      <c r="I240" s="236"/>
      <c r="J240" s="232"/>
      <c r="K240" s="232"/>
      <c r="L240" s="237"/>
      <c r="M240" s="238"/>
      <c r="N240" s="239"/>
      <c r="O240" s="239"/>
      <c r="P240" s="239"/>
      <c r="Q240" s="239"/>
      <c r="R240" s="239"/>
      <c r="S240" s="239"/>
      <c r="T240" s="240"/>
      <c r="AT240" s="241" t="s">
        <v>163</v>
      </c>
      <c r="AU240" s="241" t="s">
        <v>81</v>
      </c>
      <c r="AV240" s="11" t="s">
        <v>81</v>
      </c>
      <c r="AW240" s="11" t="s">
        <v>34</v>
      </c>
      <c r="AX240" s="11" t="s">
        <v>71</v>
      </c>
      <c r="AY240" s="241" t="s">
        <v>151</v>
      </c>
    </row>
    <row r="241" spans="2:51" s="11" customFormat="1" ht="13.5">
      <c r="B241" s="231"/>
      <c r="C241" s="232"/>
      <c r="D241" s="228" t="s">
        <v>163</v>
      </c>
      <c r="E241" s="233" t="s">
        <v>21</v>
      </c>
      <c r="F241" s="234" t="s">
        <v>362</v>
      </c>
      <c r="G241" s="232"/>
      <c r="H241" s="235">
        <v>0.91</v>
      </c>
      <c r="I241" s="236"/>
      <c r="J241" s="232"/>
      <c r="K241" s="232"/>
      <c r="L241" s="237"/>
      <c r="M241" s="238"/>
      <c r="N241" s="239"/>
      <c r="O241" s="239"/>
      <c r="P241" s="239"/>
      <c r="Q241" s="239"/>
      <c r="R241" s="239"/>
      <c r="S241" s="239"/>
      <c r="T241" s="240"/>
      <c r="AT241" s="241" t="s">
        <v>163</v>
      </c>
      <c r="AU241" s="241" t="s">
        <v>81</v>
      </c>
      <c r="AV241" s="11" t="s">
        <v>81</v>
      </c>
      <c r="AW241" s="11" t="s">
        <v>34</v>
      </c>
      <c r="AX241" s="11" t="s">
        <v>71</v>
      </c>
      <c r="AY241" s="241" t="s">
        <v>151</v>
      </c>
    </row>
    <row r="242" spans="2:51" s="12" customFormat="1" ht="13.5">
      <c r="B242" s="242"/>
      <c r="C242" s="243"/>
      <c r="D242" s="228" t="s">
        <v>163</v>
      </c>
      <c r="E242" s="244" t="s">
        <v>21</v>
      </c>
      <c r="F242" s="245" t="s">
        <v>182</v>
      </c>
      <c r="G242" s="243"/>
      <c r="H242" s="246">
        <v>1.645</v>
      </c>
      <c r="I242" s="247"/>
      <c r="J242" s="243"/>
      <c r="K242" s="243"/>
      <c r="L242" s="248"/>
      <c r="M242" s="249"/>
      <c r="N242" s="250"/>
      <c r="O242" s="250"/>
      <c r="P242" s="250"/>
      <c r="Q242" s="250"/>
      <c r="R242" s="250"/>
      <c r="S242" s="250"/>
      <c r="T242" s="251"/>
      <c r="AT242" s="252" t="s">
        <v>163</v>
      </c>
      <c r="AU242" s="252" t="s">
        <v>81</v>
      </c>
      <c r="AV242" s="12" t="s">
        <v>159</v>
      </c>
      <c r="AW242" s="12" t="s">
        <v>34</v>
      </c>
      <c r="AX242" s="12" t="s">
        <v>76</v>
      </c>
      <c r="AY242" s="252" t="s">
        <v>151</v>
      </c>
    </row>
    <row r="243" spans="2:51" s="11" customFormat="1" ht="13.5">
      <c r="B243" s="231"/>
      <c r="C243" s="232"/>
      <c r="D243" s="228" t="s">
        <v>163</v>
      </c>
      <c r="E243" s="232"/>
      <c r="F243" s="234" t="s">
        <v>363</v>
      </c>
      <c r="G243" s="232"/>
      <c r="H243" s="235">
        <v>2.056</v>
      </c>
      <c r="I243" s="236"/>
      <c r="J243" s="232"/>
      <c r="K243" s="232"/>
      <c r="L243" s="237"/>
      <c r="M243" s="238"/>
      <c r="N243" s="239"/>
      <c r="O243" s="239"/>
      <c r="P243" s="239"/>
      <c r="Q243" s="239"/>
      <c r="R243" s="239"/>
      <c r="S243" s="239"/>
      <c r="T243" s="240"/>
      <c r="AT243" s="241" t="s">
        <v>163</v>
      </c>
      <c r="AU243" s="241" t="s">
        <v>81</v>
      </c>
      <c r="AV243" s="11" t="s">
        <v>81</v>
      </c>
      <c r="AW243" s="11" t="s">
        <v>6</v>
      </c>
      <c r="AX243" s="11" t="s">
        <v>76</v>
      </c>
      <c r="AY243" s="241" t="s">
        <v>151</v>
      </c>
    </row>
    <row r="244" spans="2:65" s="1" customFormat="1" ht="25.5" customHeight="1">
      <c r="B244" s="44"/>
      <c r="C244" s="216" t="s">
        <v>364</v>
      </c>
      <c r="D244" s="216" t="s">
        <v>154</v>
      </c>
      <c r="E244" s="217" t="s">
        <v>365</v>
      </c>
      <c r="F244" s="218" t="s">
        <v>366</v>
      </c>
      <c r="G244" s="219" t="s">
        <v>173</v>
      </c>
      <c r="H244" s="220">
        <v>4.772</v>
      </c>
      <c r="I244" s="221"/>
      <c r="J244" s="222">
        <f>ROUND(I244*H244,2)</f>
        <v>0</v>
      </c>
      <c r="K244" s="218" t="s">
        <v>174</v>
      </c>
      <c r="L244" s="70"/>
      <c r="M244" s="223" t="s">
        <v>21</v>
      </c>
      <c r="N244" s="224" t="s">
        <v>42</v>
      </c>
      <c r="O244" s="45"/>
      <c r="P244" s="225">
        <f>O244*H244</f>
        <v>0</v>
      </c>
      <c r="Q244" s="225">
        <v>2.25634</v>
      </c>
      <c r="R244" s="225">
        <f>Q244*H244</f>
        <v>10.76725448</v>
      </c>
      <c r="S244" s="225">
        <v>0</v>
      </c>
      <c r="T244" s="226">
        <f>S244*H244</f>
        <v>0</v>
      </c>
      <c r="AR244" s="22" t="s">
        <v>159</v>
      </c>
      <c r="AT244" s="22" t="s">
        <v>154</v>
      </c>
      <c r="AU244" s="22" t="s">
        <v>81</v>
      </c>
      <c r="AY244" s="22" t="s">
        <v>151</v>
      </c>
      <c r="BE244" s="227">
        <f>IF(N244="základní",J244,0)</f>
        <v>0</v>
      </c>
      <c r="BF244" s="227">
        <f>IF(N244="snížená",J244,0)</f>
        <v>0</v>
      </c>
      <c r="BG244" s="227">
        <f>IF(N244="zákl. přenesená",J244,0)</f>
        <v>0</v>
      </c>
      <c r="BH244" s="227">
        <f>IF(N244="sníž. přenesená",J244,0)</f>
        <v>0</v>
      </c>
      <c r="BI244" s="227">
        <f>IF(N244="nulová",J244,0)</f>
        <v>0</v>
      </c>
      <c r="BJ244" s="22" t="s">
        <v>76</v>
      </c>
      <c r="BK244" s="227">
        <f>ROUND(I244*H244,2)</f>
        <v>0</v>
      </c>
      <c r="BL244" s="22" t="s">
        <v>159</v>
      </c>
      <c r="BM244" s="22" t="s">
        <v>367</v>
      </c>
    </row>
    <row r="245" spans="2:47" s="1" customFormat="1" ht="13.5">
      <c r="B245" s="44"/>
      <c r="C245" s="72"/>
      <c r="D245" s="228" t="s">
        <v>161</v>
      </c>
      <c r="E245" s="72"/>
      <c r="F245" s="229" t="s">
        <v>368</v>
      </c>
      <c r="G245" s="72"/>
      <c r="H245" s="72"/>
      <c r="I245" s="187"/>
      <c r="J245" s="72"/>
      <c r="K245" s="72"/>
      <c r="L245" s="70"/>
      <c r="M245" s="230"/>
      <c r="N245" s="45"/>
      <c r="O245" s="45"/>
      <c r="P245" s="45"/>
      <c r="Q245" s="45"/>
      <c r="R245" s="45"/>
      <c r="S245" s="45"/>
      <c r="T245" s="93"/>
      <c r="AT245" s="22" t="s">
        <v>161</v>
      </c>
      <c r="AU245" s="22" t="s">
        <v>81</v>
      </c>
    </row>
    <row r="246" spans="2:51" s="11" customFormat="1" ht="13.5">
      <c r="B246" s="231"/>
      <c r="C246" s="232"/>
      <c r="D246" s="228" t="s">
        <v>163</v>
      </c>
      <c r="E246" s="233" t="s">
        <v>21</v>
      </c>
      <c r="F246" s="234" t="s">
        <v>369</v>
      </c>
      <c r="G246" s="232"/>
      <c r="H246" s="235">
        <v>3.708</v>
      </c>
      <c r="I246" s="236"/>
      <c r="J246" s="232"/>
      <c r="K246" s="232"/>
      <c r="L246" s="237"/>
      <c r="M246" s="238"/>
      <c r="N246" s="239"/>
      <c r="O246" s="239"/>
      <c r="P246" s="239"/>
      <c r="Q246" s="239"/>
      <c r="R246" s="239"/>
      <c r="S246" s="239"/>
      <c r="T246" s="240"/>
      <c r="AT246" s="241" t="s">
        <v>163</v>
      </c>
      <c r="AU246" s="241" t="s">
        <v>81</v>
      </c>
      <c r="AV246" s="11" t="s">
        <v>81</v>
      </c>
      <c r="AW246" s="11" t="s">
        <v>34</v>
      </c>
      <c r="AX246" s="11" t="s">
        <v>71</v>
      </c>
      <c r="AY246" s="241" t="s">
        <v>151</v>
      </c>
    </row>
    <row r="247" spans="2:51" s="11" customFormat="1" ht="13.5">
      <c r="B247" s="231"/>
      <c r="C247" s="232"/>
      <c r="D247" s="228" t="s">
        <v>163</v>
      </c>
      <c r="E247" s="233" t="s">
        <v>21</v>
      </c>
      <c r="F247" s="234" t="s">
        <v>370</v>
      </c>
      <c r="G247" s="232"/>
      <c r="H247" s="235">
        <v>0.63</v>
      </c>
      <c r="I247" s="236"/>
      <c r="J247" s="232"/>
      <c r="K247" s="232"/>
      <c r="L247" s="237"/>
      <c r="M247" s="238"/>
      <c r="N247" s="239"/>
      <c r="O247" s="239"/>
      <c r="P247" s="239"/>
      <c r="Q247" s="239"/>
      <c r="R247" s="239"/>
      <c r="S247" s="239"/>
      <c r="T247" s="240"/>
      <c r="AT247" s="241" t="s">
        <v>163</v>
      </c>
      <c r="AU247" s="241" t="s">
        <v>81</v>
      </c>
      <c r="AV247" s="11" t="s">
        <v>81</v>
      </c>
      <c r="AW247" s="11" t="s">
        <v>34</v>
      </c>
      <c r="AX247" s="11" t="s">
        <v>71</v>
      </c>
      <c r="AY247" s="241" t="s">
        <v>151</v>
      </c>
    </row>
    <row r="248" spans="2:51" s="12" customFormat="1" ht="13.5">
      <c r="B248" s="242"/>
      <c r="C248" s="243"/>
      <c r="D248" s="228" t="s">
        <v>163</v>
      </c>
      <c r="E248" s="244" t="s">
        <v>21</v>
      </c>
      <c r="F248" s="245" t="s">
        <v>182</v>
      </c>
      <c r="G248" s="243"/>
      <c r="H248" s="246">
        <v>4.338</v>
      </c>
      <c r="I248" s="247"/>
      <c r="J248" s="243"/>
      <c r="K248" s="243"/>
      <c r="L248" s="248"/>
      <c r="M248" s="249"/>
      <c r="N248" s="250"/>
      <c r="O248" s="250"/>
      <c r="P248" s="250"/>
      <c r="Q248" s="250"/>
      <c r="R248" s="250"/>
      <c r="S248" s="250"/>
      <c r="T248" s="251"/>
      <c r="AT248" s="252" t="s">
        <v>163</v>
      </c>
      <c r="AU248" s="252" t="s">
        <v>81</v>
      </c>
      <c r="AV248" s="12" t="s">
        <v>159</v>
      </c>
      <c r="AW248" s="12" t="s">
        <v>34</v>
      </c>
      <c r="AX248" s="12" t="s">
        <v>76</v>
      </c>
      <c r="AY248" s="252" t="s">
        <v>151</v>
      </c>
    </row>
    <row r="249" spans="2:51" s="11" customFormat="1" ht="13.5">
      <c r="B249" s="231"/>
      <c r="C249" s="232"/>
      <c r="D249" s="228" t="s">
        <v>163</v>
      </c>
      <c r="E249" s="232"/>
      <c r="F249" s="234" t="s">
        <v>371</v>
      </c>
      <c r="G249" s="232"/>
      <c r="H249" s="235">
        <v>4.772</v>
      </c>
      <c r="I249" s="236"/>
      <c r="J249" s="232"/>
      <c r="K249" s="232"/>
      <c r="L249" s="237"/>
      <c r="M249" s="238"/>
      <c r="N249" s="239"/>
      <c r="O249" s="239"/>
      <c r="P249" s="239"/>
      <c r="Q249" s="239"/>
      <c r="R249" s="239"/>
      <c r="S249" s="239"/>
      <c r="T249" s="240"/>
      <c r="AT249" s="241" t="s">
        <v>163</v>
      </c>
      <c r="AU249" s="241" t="s">
        <v>81</v>
      </c>
      <c r="AV249" s="11" t="s">
        <v>81</v>
      </c>
      <c r="AW249" s="11" t="s">
        <v>6</v>
      </c>
      <c r="AX249" s="11" t="s">
        <v>76</v>
      </c>
      <c r="AY249" s="241" t="s">
        <v>151</v>
      </c>
    </row>
    <row r="250" spans="2:63" s="10" customFormat="1" ht="29.85" customHeight="1">
      <c r="B250" s="200"/>
      <c r="C250" s="201"/>
      <c r="D250" s="202" t="s">
        <v>70</v>
      </c>
      <c r="E250" s="214" t="s">
        <v>372</v>
      </c>
      <c r="F250" s="214" t="s">
        <v>373</v>
      </c>
      <c r="G250" s="201"/>
      <c r="H250" s="201"/>
      <c r="I250" s="204"/>
      <c r="J250" s="215">
        <f>BK250</f>
        <v>0</v>
      </c>
      <c r="K250" s="201"/>
      <c r="L250" s="206"/>
      <c r="M250" s="207"/>
      <c r="N250" s="208"/>
      <c r="O250" s="208"/>
      <c r="P250" s="209">
        <f>SUM(P251:P267)</f>
        <v>0</v>
      </c>
      <c r="Q250" s="208"/>
      <c r="R250" s="209">
        <f>SUM(R251:R267)</f>
        <v>14.642861139999997</v>
      </c>
      <c r="S250" s="208"/>
      <c r="T250" s="210">
        <f>SUM(T251:T267)</f>
        <v>0</v>
      </c>
      <c r="AR250" s="211" t="s">
        <v>76</v>
      </c>
      <c r="AT250" s="212" t="s">
        <v>70</v>
      </c>
      <c r="AU250" s="212" t="s">
        <v>76</v>
      </c>
      <c r="AY250" s="211" t="s">
        <v>151</v>
      </c>
      <c r="BK250" s="213">
        <f>SUM(BK251:BK267)</f>
        <v>0</v>
      </c>
    </row>
    <row r="251" spans="2:65" s="1" customFormat="1" ht="25.5" customHeight="1">
      <c r="B251" s="44"/>
      <c r="C251" s="216" t="s">
        <v>374</v>
      </c>
      <c r="D251" s="216" t="s">
        <v>154</v>
      </c>
      <c r="E251" s="217" t="s">
        <v>375</v>
      </c>
      <c r="F251" s="218" t="s">
        <v>376</v>
      </c>
      <c r="G251" s="219" t="s">
        <v>257</v>
      </c>
      <c r="H251" s="220">
        <v>0.5</v>
      </c>
      <c r="I251" s="221"/>
      <c r="J251" s="222">
        <f>ROUND(I251*H251,2)</f>
        <v>0</v>
      </c>
      <c r="K251" s="218" t="s">
        <v>174</v>
      </c>
      <c r="L251" s="70"/>
      <c r="M251" s="223" t="s">
        <v>21</v>
      </c>
      <c r="N251" s="224" t="s">
        <v>42</v>
      </c>
      <c r="O251" s="45"/>
      <c r="P251" s="225">
        <f>O251*H251</f>
        <v>0</v>
      </c>
      <c r="Q251" s="225">
        <v>0.28986</v>
      </c>
      <c r="R251" s="225">
        <f>Q251*H251</f>
        <v>0.14493</v>
      </c>
      <c r="S251" s="225">
        <v>0</v>
      </c>
      <c r="T251" s="226">
        <f>S251*H251</f>
        <v>0</v>
      </c>
      <c r="AR251" s="22" t="s">
        <v>159</v>
      </c>
      <c r="AT251" s="22" t="s">
        <v>154</v>
      </c>
      <c r="AU251" s="22" t="s">
        <v>81</v>
      </c>
      <c r="AY251" s="22" t="s">
        <v>151</v>
      </c>
      <c r="BE251" s="227">
        <f>IF(N251="základní",J251,0)</f>
        <v>0</v>
      </c>
      <c r="BF251" s="227">
        <f>IF(N251="snížená",J251,0)</f>
        <v>0</v>
      </c>
      <c r="BG251" s="227">
        <f>IF(N251="zákl. přenesená",J251,0)</f>
        <v>0</v>
      </c>
      <c r="BH251" s="227">
        <f>IF(N251="sníž. přenesená",J251,0)</f>
        <v>0</v>
      </c>
      <c r="BI251" s="227">
        <f>IF(N251="nulová",J251,0)</f>
        <v>0</v>
      </c>
      <c r="BJ251" s="22" t="s">
        <v>76</v>
      </c>
      <c r="BK251" s="227">
        <f>ROUND(I251*H251,2)</f>
        <v>0</v>
      </c>
      <c r="BL251" s="22" t="s">
        <v>159</v>
      </c>
      <c r="BM251" s="22" t="s">
        <v>377</v>
      </c>
    </row>
    <row r="252" spans="2:51" s="11" customFormat="1" ht="13.5">
      <c r="B252" s="231"/>
      <c r="C252" s="232"/>
      <c r="D252" s="228" t="s">
        <v>163</v>
      </c>
      <c r="E252" s="233" t="s">
        <v>21</v>
      </c>
      <c r="F252" s="234" t="s">
        <v>378</v>
      </c>
      <c r="G252" s="232"/>
      <c r="H252" s="235">
        <v>0.5</v>
      </c>
      <c r="I252" s="236"/>
      <c r="J252" s="232"/>
      <c r="K252" s="232"/>
      <c r="L252" s="237"/>
      <c r="M252" s="238"/>
      <c r="N252" s="239"/>
      <c r="O252" s="239"/>
      <c r="P252" s="239"/>
      <c r="Q252" s="239"/>
      <c r="R252" s="239"/>
      <c r="S252" s="239"/>
      <c r="T252" s="240"/>
      <c r="AT252" s="241" t="s">
        <v>163</v>
      </c>
      <c r="AU252" s="241" t="s">
        <v>81</v>
      </c>
      <c r="AV252" s="11" t="s">
        <v>81</v>
      </c>
      <c r="AW252" s="11" t="s">
        <v>34</v>
      </c>
      <c r="AX252" s="11" t="s">
        <v>71</v>
      </c>
      <c r="AY252" s="241" t="s">
        <v>151</v>
      </c>
    </row>
    <row r="253" spans="2:51" s="12" customFormat="1" ht="13.5">
      <c r="B253" s="242"/>
      <c r="C253" s="243"/>
      <c r="D253" s="228" t="s">
        <v>163</v>
      </c>
      <c r="E253" s="244" t="s">
        <v>21</v>
      </c>
      <c r="F253" s="245" t="s">
        <v>182</v>
      </c>
      <c r="G253" s="243"/>
      <c r="H253" s="246">
        <v>0.5</v>
      </c>
      <c r="I253" s="247"/>
      <c r="J253" s="243"/>
      <c r="K253" s="243"/>
      <c r="L253" s="248"/>
      <c r="M253" s="249"/>
      <c r="N253" s="250"/>
      <c r="O253" s="250"/>
      <c r="P253" s="250"/>
      <c r="Q253" s="250"/>
      <c r="R253" s="250"/>
      <c r="S253" s="250"/>
      <c r="T253" s="251"/>
      <c r="AT253" s="252" t="s">
        <v>163</v>
      </c>
      <c r="AU253" s="252" t="s">
        <v>81</v>
      </c>
      <c r="AV253" s="12" t="s">
        <v>159</v>
      </c>
      <c r="AW253" s="12" t="s">
        <v>34</v>
      </c>
      <c r="AX253" s="12" t="s">
        <v>76</v>
      </c>
      <c r="AY253" s="252" t="s">
        <v>151</v>
      </c>
    </row>
    <row r="254" spans="2:65" s="1" customFormat="1" ht="25.5" customHeight="1">
      <c r="B254" s="44"/>
      <c r="C254" s="216" t="s">
        <v>379</v>
      </c>
      <c r="D254" s="216" t="s">
        <v>154</v>
      </c>
      <c r="E254" s="217" t="s">
        <v>380</v>
      </c>
      <c r="F254" s="218" t="s">
        <v>381</v>
      </c>
      <c r="G254" s="219" t="s">
        <v>257</v>
      </c>
      <c r="H254" s="220">
        <v>36.806</v>
      </c>
      <c r="I254" s="221"/>
      <c r="J254" s="222">
        <f>ROUND(I254*H254,2)</f>
        <v>0</v>
      </c>
      <c r="K254" s="218" t="s">
        <v>174</v>
      </c>
      <c r="L254" s="70"/>
      <c r="M254" s="223" t="s">
        <v>21</v>
      </c>
      <c r="N254" s="224" t="s">
        <v>42</v>
      </c>
      <c r="O254" s="45"/>
      <c r="P254" s="225">
        <f>O254*H254</f>
        <v>0</v>
      </c>
      <c r="Q254" s="225">
        <v>0.17764</v>
      </c>
      <c r="R254" s="225">
        <f>Q254*H254</f>
        <v>6.538217839999999</v>
      </c>
      <c r="S254" s="225">
        <v>0</v>
      </c>
      <c r="T254" s="226">
        <f>S254*H254</f>
        <v>0</v>
      </c>
      <c r="AR254" s="22" t="s">
        <v>159</v>
      </c>
      <c r="AT254" s="22" t="s">
        <v>154</v>
      </c>
      <c r="AU254" s="22" t="s">
        <v>81</v>
      </c>
      <c r="AY254" s="22" t="s">
        <v>151</v>
      </c>
      <c r="BE254" s="227">
        <f>IF(N254="základní",J254,0)</f>
        <v>0</v>
      </c>
      <c r="BF254" s="227">
        <f>IF(N254="snížená",J254,0)</f>
        <v>0</v>
      </c>
      <c r="BG254" s="227">
        <f>IF(N254="zákl. přenesená",J254,0)</f>
        <v>0</v>
      </c>
      <c r="BH254" s="227">
        <f>IF(N254="sníž. přenesená",J254,0)</f>
        <v>0</v>
      </c>
      <c r="BI254" s="227">
        <f>IF(N254="nulová",J254,0)</f>
        <v>0</v>
      </c>
      <c r="BJ254" s="22" t="s">
        <v>76</v>
      </c>
      <c r="BK254" s="227">
        <f>ROUND(I254*H254,2)</f>
        <v>0</v>
      </c>
      <c r="BL254" s="22" t="s">
        <v>159</v>
      </c>
      <c r="BM254" s="22" t="s">
        <v>382</v>
      </c>
    </row>
    <row r="255" spans="2:51" s="11" customFormat="1" ht="13.5">
      <c r="B255" s="231"/>
      <c r="C255" s="232"/>
      <c r="D255" s="228" t="s">
        <v>163</v>
      </c>
      <c r="E255" s="233" t="s">
        <v>21</v>
      </c>
      <c r="F255" s="234" t="s">
        <v>383</v>
      </c>
      <c r="G255" s="232"/>
      <c r="H255" s="235">
        <v>1.806</v>
      </c>
      <c r="I255" s="236"/>
      <c r="J255" s="232"/>
      <c r="K255" s="232"/>
      <c r="L255" s="237"/>
      <c r="M255" s="238"/>
      <c r="N255" s="239"/>
      <c r="O255" s="239"/>
      <c r="P255" s="239"/>
      <c r="Q255" s="239"/>
      <c r="R255" s="239"/>
      <c r="S255" s="239"/>
      <c r="T255" s="240"/>
      <c r="AT255" s="241" t="s">
        <v>163</v>
      </c>
      <c r="AU255" s="241" t="s">
        <v>81</v>
      </c>
      <c r="AV255" s="11" t="s">
        <v>81</v>
      </c>
      <c r="AW255" s="11" t="s">
        <v>34</v>
      </c>
      <c r="AX255" s="11" t="s">
        <v>71</v>
      </c>
      <c r="AY255" s="241" t="s">
        <v>151</v>
      </c>
    </row>
    <row r="256" spans="2:51" s="11" customFormat="1" ht="13.5">
      <c r="B256" s="231"/>
      <c r="C256" s="232"/>
      <c r="D256" s="228" t="s">
        <v>163</v>
      </c>
      <c r="E256" s="233" t="s">
        <v>21</v>
      </c>
      <c r="F256" s="234" t="s">
        <v>384</v>
      </c>
      <c r="G256" s="232"/>
      <c r="H256" s="235">
        <v>35</v>
      </c>
      <c r="I256" s="236"/>
      <c r="J256" s="232"/>
      <c r="K256" s="232"/>
      <c r="L256" s="237"/>
      <c r="M256" s="238"/>
      <c r="N256" s="239"/>
      <c r="O256" s="239"/>
      <c r="P256" s="239"/>
      <c r="Q256" s="239"/>
      <c r="R256" s="239"/>
      <c r="S256" s="239"/>
      <c r="T256" s="240"/>
      <c r="AT256" s="241" t="s">
        <v>163</v>
      </c>
      <c r="AU256" s="241" t="s">
        <v>81</v>
      </c>
      <c r="AV256" s="11" t="s">
        <v>81</v>
      </c>
      <c r="AW256" s="11" t="s">
        <v>34</v>
      </c>
      <c r="AX256" s="11" t="s">
        <v>71</v>
      </c>
      <c r="AY256" s="241" t="s">
        <v>151</v>
      </c>
    </row>
    <row r="257" spans="2:51" s="12" customFormat="1" ht="13.5">
      <c r="B257" s="242"/>
      <c r="C257" s="243"/>
      <c r="D257" s="228" t="s">
        <v>163</v>
      </c>
      <c r="E257" s="244" t="s">
        <v>21</v>
      </c>
      <c r="F257" s="245" t="s">
        <v>182</v>
      </c>
      <c r="G257" s="243"/>
      <c r="H257" s="246">
        <v>36.806</v>
      </c>
      <c r="I257" s="247"/>
      <c r="J257" s="243"/>
      <c r="K257" s="243"/>
      <c r="L257" s="248"/>
      <c r="M257" s="249"/>
      <c r="N257" s="250"/>
      <c r="O257" s="250"/>
      <c r="P257" s="250"/>
      <c r="Q257" s="250"/>
      <c r="R257" s="250"/>
      <c r="S257" s="250"/>
      <c r="T257" s="251"/>
      <c r="AT257" s="252" t="s">
        <v>163</v>
      </c>
      <c r="AU257" s="252" t="s">
        <v>81</v>
      </c>
      <c r="AV257" s="12" t="s">
        <v>159</v>
      </c>
      <c r="AW257" s="12" t="s">
        <v>34</v>
      </c>
      <c r="AX257" s="12" t="s">
        <v>76</v>
      </c>
      <c r="AY257" s="252" t="s">
        <v>151</v>
      </c>
    </row>
    <row r="258" spans="2:65" s="1" customFormat="1" ht="25.5" customHeight="1">
      <c r="B258" s="44"/>
      <c r="C258" s="216" t="s">
        <v>385</v>
      </c>
      <c r="D258" s="216" t="s">
        <v>154</v>
      </c>
      <c r="E258" s="217" t="s">
        <v>386</v>
      </c>
      <c r="F258" s="218" t="s">
        <v>387</v>
      </c>
      <c r="G258" s="219" t="s">
        <v>257</v>
      </c>
      <c r="H258" s="220">
        <v>13.359</v>
      </c>
      <c r="I258" s="221"/>
      <c r="J258" s="222">
        <f>ROUND(I258*H258,2)</f>
        <v>0</v>
      </c>
      <c r="K258" s="218" t="s">
        <v>174</v>
      </c>
      <c r="L258" s="70"/>
      <c r="M258" s="223" t="s">
        <v>21</v>
      </c>
      <c r="N258" s="224" t="s">
        <v>42</v>
      </c>
      <c r="O258" s="45"/>
      <c r="P258" s="225">
        <f>O258*H258</f>
        <v>0</v>
      </c>
      <c r="Q258" s="225">
        <v>0.2171</v>
      </c>
      <c r="R258" s="225">
        <f>Q258*H258</f>
        <v>2.9002388999999997</v>
      </c>
      <c r="S258" s="225">
        <v>0</v>
      </c>
      <c r="T258" s="226">
        <f>S258*H258</f>
        <v>0</v>
      </c>
      <c r="AR258" s="22" t="s">
        <v>159</v>
      </c>
      <c r="AT258" s="22" t="s">
        <v>154</v>
      </c>
      <c r="AU258" s="22" t="s">
        <v>81</v>
      </c>
      <c r="AY258" s="22" t="s">
        <v>151</v>
      </c>
      <c r="BE258" s="227">
        <f>IF(N258="základní",J258,0)</f>
        <v>0</v>
      </c>
      <c r="BF258" s="227">
        <f>IF(N258="snížená",J258,0)</f>
        <v>0</v>
      </c>
      <c r="BG258" s="227">
        <f>IF(N258="zákl. přenesená",J258,0)</f>
        <v>0</v>
      </c>
      <c r="BH258" s="227">
        <f>IF(N258="sníž. přenesená",J258,0)</f>
        <v>0</v>
      </c>
      <c r="BI258" s="227">
        <f>IF(N258="nulová",J258,0)</f>
        <v>0</v>
      </c>
      <c r="BJ258" s="22" t="s">
        <v>76</v>
      </c>
      <c r="BK258" s="227">
        <f>ROUND(I258*H258,2)</f>
        <v>0</v>
      </c>
      <c r="BL258" s="22" t="s">
        <v>159</v>
      </c>
      <c r="BM258" s="22" t="s">
        <v>388</v>
      </c>
    </row>
    <row r="259" spans="2:51" s="11" customFormat="1" ht="13.5">
      <c r="B259" s="231"/>
      <c r="C259" s="232"/>
      <c r="D259" s="228" t="s">
        <v>163</v>
      </c>
      <c r="E259" s="233" t="s">
        <v>21</v>
      </c>
      <c r="F259" s="234" t="s">
        <v>389</v>
      </c>
      <c r="G259" s="232"/>
      <c r="H259" s="235">
        <v>13.359</v>
      </c>
      <c r="I259" s="236"/>
      <c r="J259" s="232"/>
      <c r="K259" s="232"/>
      <c r="L259" s="237"/>
      <c r="M259" s="238"/>
      <c r="N259" s="239"/>
      <c r="O259" s="239"/>
      <c r="P259" s="239"/>
      <c r="Q259" s="239"/>
      <c r="R259" s="239"/>
      <c r="S259" s="239"/>
      <c r="T259" s="240"/>
      <c r="AT259" s="241" t="s">
        <v>163</v>
      </c>
      <c r="AU259" s="241" t="s">
        <v>81</v>
      </c>
      <c r="AV259" s="11" t="s">
        <v>81</v>
      </c>
      <c r="AW259" s="11" t="s">
        <v>34</v>
      </c>
      <c r="AX259" s="11" t="s">
        <v>76</v>
      </c>
      <c r="AY259" s="241" t="s">
        <v>151</v>
      </c>
    </row>
    <row r="260" spans="2:65" s="1" customFormat="1" ht="25.5" customHeight="1">
      <c r="B260" s="44"/>
      <c r="C260" s="216" t="s">
        <v>390</v>
      </c>
      <c r="D260" s="216" t="s">
        <v>154</v>
      </c>
      <c r="E260" s="217" t="s">
        <v>391</v>
      </c>
      <c r="F260" s="218" t="s">
        <v>392</v>
      </c>
      <c r="G260" s="219" t="s">
        <v>257</v>
      </c>
      <c r="H260" s="220">
        <v>11</v>
      </c>
      <c r="I260" s="221"/>
      <c r="J260" s="222">
        <f>ROUND(I260*H260,2)</f>
        <v>0</v>
      </c>
      <c r="K260" s="218" t="s">
        <v>174</v>
      </c>
      <c r="L260" s="70"/>
      <c r="M260" s="223" t="s">
        <v>21</v>
      </c>
      <c r="N260" s="224" t="s">
        <v>42</v>
      </c>
      <c r="O260" s="45"/>
      <c r="P260" s="225">
        <f>O260*H260</f>
        <v>0</v>
      </c>
      <c r="Q260" s="225">
        <v>0.43939</v>
      </c>
      <c r="R260" s="225">
        <f>Q260*H260</f>
        <v>4.83329</v>
      </c>
      <c r="S260" s="225">
        <v>0</v>
      </c>
      <c r="T260" s="226">
        <f>S260*H260</f>
        <v>0</v>
      </c>
      <c r="AR260" s="22" t="s">
        <v>159</v>
      </c>
      <c r="AT260" s="22" t="s">
        <v>154</v>
      </c>
      <c r="AU260" s="22" t="s">
        <v>81</v>
      </c>
      <c r="AY260" s="22" t="s">
        <v>151</v>
      </c>
      <c r="BE260" s="227">
        <f>IF(N260="základní",J260,0)</f>
        <v>0</v>
      </c>
      <c r="BF260" s="227">
        <f>IF(N260="snížená",J260,0)</f>
        <v>0</v>
      </c>
      <c r="BG260" s="227">
        <f>IF(N260="zákl. přenesená",J260,0)</f>
        <v>0</v>
      </c>
      <c r="BH260" s="227">
        <f>IF(N260="sníž. přenesená",J260,0)</f>
        <v>0</v>
      </c>
      <c r="BI260" s="227">
        <f>IF(N260="nulová",J260,0)</f>
        <v>0</v>
      </c>
      <c r="BJ260" s="22" t="s">
        <v>76</v>
      </c>
      <c r="BK260" s="227">
        <f>ROUND(I260*H260,2)</f>
        <v>0</v>
      </c>
      <c r="BL260" s="22" t="s">
        <v>159</v>
      </c>
      <c r="BM260" s="22" t="s">
        <v>393</v>
      </c>
    </row>
    <row r="261" spans="2:47" s="1" customFormat="1" ht="13.5">
      <c r="B261" s="44"/>
      <c r="C261" s="72"/>
      <c r="D261" s="228" t="s">
        <v>161</v>
      </c>
      <c r="E261" s="72"/>
      <c r="F261" s="229" t="s">
        <v>394</v>
      </c>
      <c r="G261" s="72"/>
      <c r="H261" s="72"/>
      <c r="I261" s="187"/>
      <c r="J261" s="72"/>
      <c r="K261" s="72"/>
      <c r="L261" s="70"/>
      <c r="M261" s="230"/>
      <c r="N261" s="45"/>
      <c r="O261" s="45"/>
      <c r="P261" s="45"/>
      <c r="Q261" s="45"/>
      <c r="R261" s="45"/>
      <c r="S261" s="45"/>
      <c r="T261" s="93"/>
      <c r="AT261" s="22" t="s">
        <v>161</v>
      </c>
      <c r="AU261" s="22" t="s">
        <v>81</v>
      </c>
    </row>
    <row r="262" spans="2:51" s="11" customFormat="1" ht="13.5">
      <c r="B262" s="231"/>
      <c r="C262" s="232"/>
      <c r="D262" s="228" t="s">
        <v>163</v>
      </c>
      <c r="E262" s="233" t="s">
        <v>21</v>
      </c>
      <c r="F262" s="234" t="s">
        <v>395</v>
      </c>
      <c r="G262" s="232"/>
      <c r="H262" s="235">
        <v>10</v>
      </c>
      <c r="I262" s="236"/>
      <c r="J262" s="232"/>
      <c r="K262" s="232"/>
      <c r="L262" s="237"/>
      <c r="M262" s="238"/>
      <c r="N262" s="239"/>
      <c r="O262" s="239"/>
      <c r="P262" s="239"/>
      <c r="Q262" s="239"/>
      <c r="R262" s="239"/>
      <c r="S262" s="239"/>
      <c r="T262" s="240"/>
      <c r="AT262" s="241" t="s">
        <v>163</v>
      </c>
      <c r="AU262" s="241" t="s">
        <v>81</v>
      </c>
      <c r="AV262" s="11" t="s">
        <v>81</v>
      </c>
      <c r="AW262" s="11" t="s">
        <v>34</v>
      </c>
      <c r="AX262" s="11" t="s">
        <v>76</v>
      </c>
      <c r="AY262" s="241" t="s">
        <v>151</v>
      </c>
    </row>
    <row r="263" spans="2:51" s="11" customFormat="1" ht="13.5">
      <c r="B263" s="231"/>
      <c r="C263" s="232"/>
      <c r="D263" s="228" t="s">
        <v>163</v>
      </c>
      <c r="E263" s="232"/>
      <c r="F263" s="234" t="s">
        <v>396</v>
      </c>
      <c r="G263" s="232"/>
      <c r="H263" s="235">
        <v>11</v>
      </c>
      <c r="I263" s="236"/>
      <c r="J263" s="232"/>
      <c r="K263" s="232"/>
      <c r="L263" s="237"/>
      <c r="M263" s="238"/>
      <c r="N263" s="239"/>
      <c r="O263" s="239"/>
      <c r="P263" s="239"/>
      <c r="Q263" s="239"/>
      <c r="R263" s="239"/>
      <c r="S263" s="239"/>
      <c r="T263" s="240"/>
      <c r="AT263" s="241" t="s">
        <v>163</v>
      </c>
      <c r="AU263" s="241" t="s">
        <v>81</v>
      </c>
      <c r="AV263" s="11" t="s">
        <v>81</v>
      </c>
      <c r="AW263" s="11" t="s">
        <v>6</v>
      </c>
      <c r="AX263" s="11" t="s">
        <v>76</v>
      </c>
      <c r="AY263" s="241" t="s">
        <v>151</v>
      </c>
    </row>
    <row r="264" spans="2:65" s="1" customFormat="1" ht="25.5" customHeight="1">
      <c r="B264" s="44"/>
      <c r="C264" s="216" t="s">
        <v>397</v>
      </c>
      <c r="D264" s="216" t="s">
        <v>154</v>
      </c>
      <c r="E264" s="217" t="s">
        <v>398</v>
      </c>
      <c r="F264" s="218" t="s">
        <v>399</v>
      </c>
      <c r="G264" s="219" t="s">
        <v>278</v>
      </c>
      <c r="H264" s="220">
        <v>0.216</v>
      </c>
      <c r="I264" s="221"/>
      <c r="J264" s="222">
        <f>ROUND(I264*H264,2)</f>
        <v>0</v>
      </c>
      <c r="K264" s="218" t="s">
        <v>174</v>
      </c>
      <c r="L264" s="70"/>
      <c r="M264" s="223" t="s">
        <v>21</v>
      </c>
      <c r="N264" s="224" t="s">
        <v>42</v>
      </c>
      <c r="O264" s="45"/>
      <c r="P264" s="225">
        <f>O264*H264</f>
        <v>0</v>
      </c>
      <c r="Q264" s="225">
        <v>1.04715</v>
      </c>
      <c r="R264" s="225">
        <f>Q264*H264</f>
        <v>0.2261844</v>
      </c>
      <c r="S264" s="225">
        <v>0</v>
      </c>
      <c r="T264" s="226">
        <f>S264*H264</f>
        <v>0</v>
      </c>
      <c r="AR264" s="22" t="s">
        <v>159</v>
      </c>
      <c r="AT264" s="22" t="s">
        <v>154</v>
      </c>
      <c r="AU264" s="22" t="s">
        <v>81</v>
      </c>
      <c r="AY264" s="22" t="s">
        <v>151</v>
      </c>
      <c r="BE264" s="227">
        <f>IF(N264="základní",J264,0)</f>
        <v>0</v>
      </c>
      <c r="BF264" s="227">
        <f>IF(N264="snížená",J264,0)</f>
        <v>0</v>
      </c>
      <c r="BG264" s="227">
        <f>IF(N264="zákl. přenesená",J264,0)</f>
        <v>0</v>
      </c>
      <c r="BH264" s="227">
        <f>IF(N264="sníž. přenesená",J264,0)</f>
        <v>0</v>
      </c>
      <c r="BI264" s="227">
        <f>IF(N264="nulová",J264,0)</f>
        <v>0</v>
      </c>
      <c r="BJ264" s="22" t="s">
        <v>76</v>
      </c>
      <c r="BK264" s="227">
        <f>ROUND(I264*H264,2)</f>
        <v>0</v>
      </c>
      <c r="BL264" s="22" t="s">
        <v>159</v>
      </c>
      <c r="BM264" s="22" t="s">
        <v>400</v>
      </c>
    </row>
    <row r="265" spans="2:51" s="11" customFormat="1" ht="13.5">
      <c r="B265" s="231"/>
      <c r="C265" s="232"/>
      <c r="D265" s="228" t="s">
        <v>163</v>
      </c>
      <c r="E265" s="233" t="s">
        <v>21</v>
      </c>
      <c r="F265" s="234" t="s">
        <v>401</v>
      </c>
      <c r="G265" s="232"/>
      <c r="H265" s="235">
        <v>0.196</v>
      </c>
      <c r="I265" s="236"/>
      <c r="J265" s="232"/>
      <c r="K265" s="232"/>
      <c r="L265" s="237"/>
      <c r="M265" s="238"/>
      <c r="N265" s="239"/>
      <c r="O265" s="239"/>
      <c r="P265" s="239"/>
      <c r="Q265" s="239"/>
      <c r="R265" s="239"/>
      <c r="S265" s="239"/>
      <c r="T265" s="240"/>
      <c r="AT265" s="241" t="s">
        <v>163</v>
      </c>
      <c r="AU265" s="241" t="s">
        <v>81</v>
      </c>
      <c r="AV265" s="11" t="s">
        <v>81</v>
      </c>
      <c r="AW265" s="11" t="s">
        <v>34</v>
      </c>
      <c r="AX265" s="11" t="s">
        <v>76</v>
      </c>
      <c r="AY265" s="241" t="s">
        <v>151</v>
      </c>
    </row>
    <row r="266" spans="2:51" s="11" customFormat="1" ht="13.5">
      <c r="B266" s="231"/>
      <c r="C266" s="232"/>
      <c r="D266" s="228" t="s">
        <v>163</v>
      </c>
      <c r="E266" s="232"/>
      <c r="F266" s="234" t="s">
        <v>402</v>
      </c>
      <c r="G266" s="232"/>
      <c r="H266" s="235">
        <v>0.216</v>
      </c>
      <c r="I266" s="236"/>
      <c r="J266" s="232"/>
      <c r="K266" s="232"/>
      <c r="L266" s="237"/>
      <c r="M266" s="238"/>
      <c r="N266" s="239"/>
      <c r="O266" s="239"/>
      <c r="P266" s="239"/>
      <c r="Q266" s="239"/>
      <c r="R266" s="239"/>
      <c r="S266" s="239"/>
      <c r="T266" s="240"/>
      <c r="AT266" s="241" t="s">
        <v>163</v>
      </c>
      <c r="AU266" s="241" t="s">
        <v>81</v>
      </c>
      <c r="AV266" s="11" t="s">
        <v>81</v>
      </c>
      <c r="AW266" s="11" t="s">
        <v>6</v>
      </c>
      <c r="AX266" s="11" t="s">
        <v>76</v>
      </c>
      <c r="AY266" s="241" t="s">
        <v>151</v>
      </c>
    </row>
    <row r="267" spans="2:65" s="1" customFormat="1" ht="16.5" customHeight="1">
      <c r="B267" s="44"/>
      <c r="C267" s="216" t="s">
        <v>403</v>
      </c>
      <c r="D267" s="216" t="s">
        <v>154</v>
      </c>
      <c r="E267" s="217" t="s">
        <v>404</v>
      </c>
      <c r="F267" s="218" t="s">
        <v>405</v>
      </c>
      <c r="G267" s="219" t="s">
        <v>157</v>
      </c>
      <c r="H267" s="220">
        <v>21</v>
      </c>
      <c r="I267" s="221"/>
      <c r="J267" s="222">
        <f>ROUND(I267*H267,2)</f>
        <v>0</v>
      </c>
      <c r="K267" s="218" t="s">
        <v>21</v>
      </c>
      <c r="L267" s="70"/>
      <c r="M267" s="223" t="s">
        <v>21</v>
      </c>
      <c r="N267" s="224" t="s">
        <v>42</v>
      </c>
      <c r="O267" s="45"/>
      <c r="P267" s="225">
        <f>O267*H267</f>
        <v>0</v>
      </c>
      <c r="Q267" s="225">
        <v>0</v>
      </c>
      <c r="R267" s="225">
        <f>Q267*H267</f>
        <v>0</v>
      </c>
      <c r="S267" s="225">
        <v>0</v>
      </c>
      <c r="T267" s="226">
        <f>S267*H267</f>
        <v>0</v>
      </c>
      <c r="AR267" s="22" t="s">
        <v>159</v>
      </c>
      <c r="AT267" s="22" t="s">
        <v>154</v>
      </c>
      <c r="AU267" s="22" t="s">
        <v>81</v>
      </c>
      <c r="AY267" s="22" t="s">
        <v>151</v>
      </c>
      <c r="BE267" s="227">
        <f>IF(N267="základní",J267,0)</f>
        <v>0</v>
      </c>
      <c r="BF267" s="227">
        <f>IF(N267="snížená",J267,0)</f>
        <v>0</v>
      </c>
      <c r="BG267" s="227">
        <f>IF(N267="zákl. přenesená",J267,0)</f>
        <v>0</v>
      </c>
      <c r="BH267" s="227">
        <f>IF(N267="sníž. přenesená",J267,0)</f>
        <v>0</v>
      </c>
      <c r="BI267" s="227">
        <f>IF(N267="nulová",J267,0)</f>
        <v>0</v>
      </c>
      <c r="BJ267" s="22" t="s">
        <v>76</v>
      </c>
      <c r="BK267" s="227">
        <f>ROUND(I267*H267,2)</f>
        <v>0</v>
      </c>
      <c r="BL267" s="22" t="s">
        <v>159</v>
      </c>
      <c r="BM267" s="22" t="s">
        <v>406</v>
      </c>
    </row>
    <row r="268" spans="2:63" s="10" customFormat="1" ht="29.85" customHeight="1">
      <c r="B268" s="200"/>
      <c r="C268" s="201"/>
      <c r="D268" s="202" t="s">
        <v>70</v>
      </c>
      <c r="E268" s="214" t="s">
        <v>159</v>
      </c>
      <c r="F268" s="214" t="s">
        <v>407</v>
      </c>
      <c r="G268" s="201"/>
      <c r="H268" s="201"/>
      <c r="I268" s="204"/>
      <c r="J268" s="215">
        <f>BK268</f>
        <v>0</v>
      </c>
      <c r="K268" s="201"/>
      <c r="L268" s="206"/>
      <c r="M268" s="207"/>
      <c r="N268" s="208"/>
      <c r="O268" s="208"/>
      <c r="P268" s="209">
        <f>SUM(P269:P291)</f>
        <v>0</v>
      </c>
      <c r="Q268" s="208"/>
      <c r="R268" s="209">
        <f>SUM(R269:R291)</f>
        <v>3.8739146099999995</v>
      </c>
      <c r="S268" s="208"/>
      <c r="T268" s="210">
        <f>SUM(T269:T291)</f>
        <v>0</v>
      </c>
      <c r="AR268" s="211" t="s">
        <v>76</v>
      </c>
      <c r="AT268" s="212" t="s">
        <v>70</v>
      </c>
      <c r="AU268" s="212" t="s">
        <v>76</v>
      </c>
      <c r="AY268" s="211" t="s">
        <v>151</v>
      </c>
      <c r="BK268" s="213">
        <f>SUM(BK269:BK291)</f>
        <v>0</v>
      </c>
    </row>
    <row r="269" spans="2:65" s="1" customFormat="1" ht="16.5" customHeight="1">
      <c r="B269" s="44"/>
      <c r="C269" s="216" t="s">
        <v>408</v>
      </c>
      <c r="D269" s="216" t="s">
        <v>154</v>
      </c>
      <c r="E269" s="217" t="s">
        <v>409</v>
      </c>
      <c r="F269" s="218" t="s">
        <v>410</v>
      </c>
      <c r="G269" s="219" t="s">
        <v>173</v>
      </c>
      <c r="H269" s="220">
        <v>0.855</v>
      </c>
      <c r="I269" s="221"/>
      <c r="J269" s="222">
        <f>ROUND(I269*H269,2)</f>
        <v>0</v>
      </c>
      <c r="K269" s="218" t="s">
        <v>174</v>
      </c>
      <c r="L269" s="70"/>
      <c r="M269" s="223" t="s">
        <v>21</v>
      </c>
      <c r="N269" s="224" t="s">
        <v>42</v>
      </c>
      <c r="O269" s="45"/>
      <c r="P269" s="225">
        <f>O269*H269</f>
        <v>0</v>
      </c>
      <c r="Q269" s="225">
        <v>2.25645</v>
      </c>
      <c r="R269" s="225">
        <f>Q269*H269</f>
        <v>1.92926475</v>
      </c>
      <c r="S269" s="225">
        <v>0</v>
      </c>
      <c r="T269" s="226">
        <f>S269*H269</f>
        <v>0</v>
      </c>
      <c r="AR269" s="22" t="s">
        <v>159</v>
      </c>
      <c r="AT269" s="22" t="s">
        <v>154</v>
      </c>
      <c r="AU269" s="22" t="s">
        <v>81</v>
      </c>
      <c r="AY269" s="22" t="s">
        <v>151</v>
      </c>
      <c r="BE269" s="227">
        <f>IF(N269="základní",J269,0)</f>
        <v>0</v>
      </c>
      <c r="BF269" s="227">
        <f>IF(N269="snížená",J269,0)</f>
        <v>0</v>
      </c>
      <c r="BG269" s="227">
        <f>IF(N269="zákl. přenesená",J269,0)</f>
        <v>0</v>
      </c>
      <c r="BH269" s="227">
        <f>IF(N269="sníž. přenesená",J269,0)</f>
        <v>0</v>
      </c>
      <c r="BI269" s="227">
        <f>IF(N269="nulová",J269,0)</f>
        <v>0</v>
      </c>
      <c r="BJ269" s="22" t="s">
        <v>76</v>
      </c>
      <c r="BK269" s="227">
        <f>ROUND(I269*H269,2)</f>
        <v>0</v>
      </c>
      <c r="BL269" s="22" t="s">
        <v>159</v>
      </c>
      <c r="BM269" s="22" t="s">
        <v>411</v>
      </c>
    </row>
    <row r="270" spans="2:51" s="11" customFormat="1" ht="13.5">
      <c r="B270" s="231"/>
      <c r="C270" s="232"/>
      <c r="D270" s="228" t="s">
        <v>163</v>
      </c>
      <c r="E270" s="233" t="s">
        <v>21</v>
      </c>
      <c r="F270" s="234" t="s">
        <v>412</v>
      </c>
      <c r="G270" s="232"/>
      <c r="H270" s="235">
        <v>0.777</v>
      </c>
      <c r="I270" s="236"/>
      <c r="J270" s="232"/>
      <c r="K270" s="232"/>
      <c r="L270" s="237"/>
      <c r="M270" s="238"/>
      <c r="N270" s="239"/>
      <c r="O270" s="239"/>
      <c r="P270" s="239"/>
      <c r="Q270" s="239"/>
      <c r="R270" s="239"/>
      <c r="S270" s="239"/>
      <c r="T270" s="240"/>
      <c r="AT270" s="241" t="s">
        <v>163</v>
      </c>
      <c r="AU270" s="241" t="s">
        <v>81</v>
      </c>
      <c r="AV270" s="11" t="s">
        <v>81</v>
      </c>
      <c r="AW270" s="11" t="s">
        <v>34</v>
      </c>
      <c r="AX270" s="11" t="s">
        <v>76</v>
      </c>
      <c r="AY270" s="241" t="s">
        <v>151</v>
      </c>
    </row>
    <row r="271" spans="2:51" s="11" customFormat="1" ht="13.5">
      <c r="B271" s="231"/>
      <c r="C271" s="232"/>
      <c r="D271" s="228" t="s">
        <v>163</v>
      </c>
      <c r="E271" s="232"/>
      <c r="F271" s="234" t="s">
        <v>413</v>
      </c>
      <c r="G271" s="232"/>
      <c r="H271" s="235">
        <v>0.855</v>
      </c>
      <c r="I271" s="236"/>
      <c r="J271" s="232"/>
      <c r="K271" s="232"/>
      <c r="L271" s="237"/>
      <c r="M271" s="238"/>
      <c r="N271" s="239"/>
      <c r="O271" s="239"/>
      <c r="P271" s="239"/>
      <c r="Q271" s="239"/>
      <c r="R271" s="239"/>
      <c r="S271" s="239"/>
      <c r="T271" s="240"/>
      <c r="AT271" s="241" t="s">
        <v>163</v>
      </c>
      <c r="AU271" s="241" t="s">
        <v>81</v>
      </c>
      <c r="AV271" s="11" t="s">
        <v>81</v>
      </c>
      <c r="AW271" s="11" t="s">
        <v>6</v>
      </c>
      <c r="AX271" s="11" t="s">
        <v>76</v>
      </c>
      <c r="AY271" s="241" t="s">
        <v>151</v>
      </c>
    </row>
    <row r="272" spans="2:65" s="1" customFormat="1" ht="16.5" customHeight="1">
      <c r="B272" s="44"/>
      <c r="C272" s="216" t="s">
        <v>414</v>
      </c>
      <c r="D272" s="216" t="s">
        <v>154</v>
      </c>
      <c r="E272" s="217" t="s">
        <v>415</v>
      </c>
      <c r="F272" s="218" t="s">
        <v>416</v>
      </c>
      <c r="G272" s="219" t="s">
        <v>257</v>
      </c>
      <c r="H272" s="220">
        <v>6.844</v>
      </c>
      <c r="I272" s="221"/>
      <c r="J272" s="222">
        <f>ROUND(I272*H272,2)</f>
        <v>0</v>
      </c>
      <c r="K272" s="218" t="s">
        <v>174</v>
      </c>
      <c r="L272" s="70"/>
      <c r="M272" s="223" t="s">
        <v>21</v>
      </c>
      <c r="N272" s="224" t="s">
        <v>42</v>
      </c>
      <c r="O272" s="45"/>
      <c r="P272" s="225">
        <f>O272*H272</f>
        <v>0</v>
      </c>
      <c r="Q272" s="225">
        <v>0.00519</v>
      </c>
      <c r="R272" s="225">
        <f>Q272*H272</f>
        <v>0.03552036</v>
      </c>
      <c r="S272" s="225">
        <v>0</v>
      </c>
      <c r="T272" s="226">
        <f>S272*H272</f>
        <v>0</v>
      </c>
      <c r="AR272" s="22" t="s">
        <v>159</v>
      </c>
      <c r="AT272" s="22" t="s">
        <v>154</v>
      </c>
      <c r="AU272" s="22" t="s">
        <v>81</v>
      </c>
      <c r="AY272" s="22" t="s">
        <v>151</v>
      </c>
      <c r="BE272" s="227">
        <f>IF(N272="základní",J272,0)</f>
        <v>0</v>
      </c>
      <c r="BF272" s="227">
        <f>IF(N272="snížená",J272,0)</f>
        <v>0</v>
      </c>
      <c r="BG272" s="227">
        <f>IF(N272="zákl. přenesená",J272,0)</f>
        <v>0</v>
      </c>
      <c r="BH272" s="227">
        <f>IF(N272="sníž. přenesená",J272,0)</f>
        <v>0</v>
      </c>
      <c r="BI272" s="227">
        <f>IF(N272="nulová",J272,0)</f>
        <v>0</v>
      </c>
      <c r="BJ272" s="22" t="s">
        <v>76</v>
      </c>
      <c r="BK272" s="227">
        <f>ROUND(I272*H272,2)</f>
        <v>0</v>
      </c>
      <c r="BL272" s="22" t="s">
        <v>159</v>
      </c>
      <c r="BM272" s="22" t="s">
        <v>417</v>
      </c>
    </row>
    <row r="273" spans="2:51" s="11" customFormat="1" ht="13.5">
      <c r="B273" s="231"/>
      <c r="C273" s="232"/>
      <c r="D273" s="228" t="s">
        <v>163</v>
      </c>
      <c r="E273" s="233" t="s">
        <v>21</v>
      </c>
      <c r="F273" s="234" t="s">
        <v>418</v>
      </c>
      <c r="G273" s="232"/>
      <c r="H273" s="235">
        <v>6.222</v>
      </c>
      <c r="I273" s="236"/>
      <c r="J273" s="232"/>
      <c r="K273" s="232"/>
      <c r="L273" s="237"/>
      <c r="M273" s="238"/>
      <c r="N273" s="239"/>
      <c r="O273" s="239"/>
      <c r="P273" s="239"/>
      <c r="Q273" s="239"/>
      <c r="R273" s="239"/>
      <c r="S273" s="239"/>
      <c r="T273" s="240"/>
      <c r="AT273" s="241" t="s">
        <v>163</v>
      </c>
      <c r="AU273" s="241" t="s">
        <v>81</v>
      </c>
      <c r="AV273" s="11" t="s">
        <v>81</v>
      </c>
      <c r="AW273" s="11" t="s">
        <v>34</v>
      </c>
      <c r="AX273" s="11" t="s">
        <v>76</v>
      </c>
      <c r="AY273" s="241" t="s">
        <v>151</v>
      </c>
    </row>
    <row r="274" spans="2:51" s="11" customFormat="1" ht="13.5">
      <c r="B274" s="231"/>
      <c r="C274" s="232"/>
      <c r="D274" s="228" t="s">
        <v>163</v>
      </c>
      <c r="E274" s="232"/>
      <c r="F274" s="234" t="s">
        <v>419</v>
      </c>
      <c r="G274" s="232"/>
      <c r="H274" s="235">
        <v>6.844</v>
      </c>
      <c r="I274" s="236"/>
      <c r="J274" s="232"/>
      <c r="K274" s="232"/>
      <c r="L274" s="237"/>
      <c r="M274" s="238"/>
      <c r="N274" s="239"/>
      <c r="O274" s="239"/>
      <c r="P274" s="239"/>
      <c r="Q274" s="239"/>
      <c r="R274" s="239"/>
      <c r="S274" s="239"/>
      <c r="T274" s="240"/>
      <c r="AT274" s="241" t="s">
        <v>163</v>
      </c>
      <c r="AU274" s="241" t="s">
        <v>81</v>
      </c>
      <c r="AV274" s="11" t="s">
        <v>81</v>
      </c>
      <c r="AW274" s="11" t="s">
        <v>6</v>
      </c>
      <c r="AX274" s="11" t="s">
        <v>76</v>
      </c>
      <c r="AY274" s="241" t="s">
        <v>151</v>
      </c>
    </row>
    <row r="275" spans="2:65" s="1" customFormat="1" ht="16.5" customHeight="1">
      <c r="B275" s="44"/>
      <c r="C275" s="216" t="s">
        <v>420</v>
      </c>
      <c r="D275" s="216" t="s">
        <v>154</v>
      </c>
      <c r="E275" s="217" t="s">
        <v>421</v>
      </c>
      <c r="F275" s="218" t="s">
        <v>422</v>
      </c>
      <c r="G275" s="219" t="s">
        <v>257</v>
      </c>
      <c r="H275" s="220">
        <v>6.844</v>
      </c>
      <c r="I275" s="221"/>
      <c r="J275" s="222">
        <f>ROUND(I275*H275,2)</f>
        <v>0</v>
      </c>
      <c r="K275" s="218" t="s">
        <v>174</v>
      </c>
      <c r="L275" s="70"/>
      <c r="M275" s="223" t="s">
        <v>21</v>
      </c>
      <c r="N275" s="224" t="s">
        <v>42</v>
      </c>
      <c r="O275" s="45"/>
      <c r="P275" s="225">
        <f>O275*H275</f>
        <v>0</v>
      </c>
      <c r="Q275" s="225">
        <v>0</v>
      </c>
      <c r="R275" s="225">
        <f>Q275*H275</f>
        <v>0</v>
      </c>
      <c r="S275" s="225">
        <v>0</v>
      </c>
      <c r="T275" s="226">
        <f>S275*H275</f>
        <v>0</v>
      </c>
      <c r="AR275" s="22" t="s">
        <v>159</v>
      </c>
      <c r="AT275" s="22" t="s">
        <v>154</v>
      </c>
      <c r="AU275" s="22" t="s">
        <v>81</v>
      </c>
      <c r="AY275" s="22" t="s">
        <v>151</v>
      </c>
      <c r="BE275" s="227">
        <f>IF(N275="základní",J275,0)</f>
        <v>0</v>
      </c>
      <c r="BF275" s="227">
        <f>IF(N275="snížená",J275,0)</f>
        <v>0</v>
      </c>
      <c r="BG275" s="227">
        <f>IF(N275="zákl. přenesená",J275,0)</f>
        <v>0</v>
      </c>
      <c r="BH275" s="227">
        <f>IF(N275="sníž. přenesená",J275,0)</f>
        <v>0</v>
      </c>
      <c r="BI275" s="227">
        <f>IF(N275="nulová",J275,0)</f>
        <v>0</v>
      </c>
      <c r="BJ275" s="22" t="s">
        <v>76</v>
      </c>
      <c r="BK275" s="227">
        <f>ROUND(I275*H275,2)</f>
        <v>0</v>
      </c>
      <c r="BL275" s="22" t="s">
        <v>159</v>
      </c>
      <c r="BM275" s="22" t="s">
        <v>423</v>
      </c>
    </row>
    <row r="276" spans="2:51" s="11" customFormat="1" ht="13.5">
      <c r="B276" s="231"/>
      <c r="C276" s="232"/>
      <c r="D276" s="228" t="s">
        <v>163</v>
      </c>
      <c r="E276" s="232"/>
      <c r="F276" s="234" t="s">
        <v>419</v>
      </c>
      <c r="G276" s="232"/>
      <c r="H276" s="235">
        <v>6.844</v>
      </c>
      <c r="I276" s="236"/>
      <c r="J276" s="232"/>
      <c r="K276" s="232"/>
      <c r="L276" s="237"/>
      <c r="M276" s="238"/>
      <c r="N276" s="239"/>
      <c r="O276" s="239"/>
      <c r="P276" s="239"/>
      <c r="Q276" s="239"/>
      <c r="R276" s="239"/>
      <c r="S276" s="239"/>
      <c r="T276" s="240"/>
      <c r="AT276" s="241" t="s">
        <v>163</v>
      </c>
      <c r="AU276" s="241" t="s">
        <v>81</v>
      </c>
      <c r="AV276" s="11" t="s">
        <v>81</v>
      </c>
      <c r="AW276" s="11" t="s">
        <v>6</v>
      </c>
      <c r="AX276" s="11" t="s">
        <v>76</v>
      </c>
      <c r="AY276" s="241" t="s">
        <v>151</v>
      </c>
    </row>
    <row r="277" spans="2:65" s="1" customFormat="1" ht="25.5" customHeight="1">
      <c r="B277" s="44"/>
      <c r="C277" s="216" t="s">
        <v>424</v>
      </c>
      <c r="D277" s="216" t="s">
        <v>154</v>
      </c>
      <c r="E277" s="217" t="s">
        <v>425</v>
      </c>
      <c r="F277" s="218" t="s">
        <v>426</v>
      </c>
      <c r="G277" s="219" t="s">
        <v>278</v>
      </c>
      <c r="H277" s="220">
        <v>0.099</v>
      </c>
      <c r="I277" s="221"/>
      <c r="J277" s="222">
        <f>ROUND(I277*H277,2)</f>
        <v>0</v>
      </c>
      <c r="K277" s="218" t="s">
        <v>174</v>
      </c>
      <c r="L277" s="70"/>
      <c r="M277" s="223" t="s">
        <v>21</v>
      </c>
      <c r="N277" s="224" t="s">
        <v>42</v>
      </c>
      <c r="O277" s="45"/>
      <c r="P277" s="225">
        <f>O277*H277</f>
        <v>0</v>
      </c>
      <c r="Q277" s="225">
        <v>1.05256</v>
      </c>
      <c r="R277" s="225">
        <f>Q277*H277</f>
        <v>0.10420344</v>
      </c>
      <c r="S277" s="225">
        <v>0</v>
      </c>
      <c r="T277" s="226">
        <f>S277*H277</f>
        <v>0</v>
      </c>
      <c r="AR277" s="22" t="s">
        <v>159</v>
      </c>
      <c r="AT277" s="22" t="s">
        <v>154</v>
      </c>
      <c r="AU277" s="22" t="s">
        <v>81</v>
      </c>
      <c r="AY277" s="22" t="s">
        <v>151</v>
      </c>
      <c r="BE277" s="227">
        <f>IF(N277="základní",J277,0)</f>
        <v>0</v>
      </c>
      <c r="BF277" s="227">
        <f>IF(N277="snížená",J277,0)</f>
        <v>0</v>
      </c>
      <c r="BG277" s="227">
        <f>IF(N277="zákl. přenesená",J277,0)</f>
        <v>0</v>
      </c>
      <c r="BH277" s="227">
        <f>IF(N277="sníž. přenesená",J277,0)</f>
        <v>0</v>
      </c>
      <c r="BI277" s="227">
        <f>IF(N277="nulová",J277,0)</f>
        <v>0</v>
      </c>
      <c r="BJ277" s="22" t="s">
        <v>76</v>
      </c>
      <c r="BK277" s="227">
        <f>ROUND(I277*H277,2)</f>
        <v>0</v>
      </c>
      <c r="BL277" s="22" t="s">
        <v>159</v>
      </c>
      <c r="BM277" s="22" t="s">
        <v>427</v>
      </c>
    </row>
    <row r="278" spans="2:51" s="11" customFormat="1" ht="13.5">
      <c r="B278" s="231"/>
      <c r="C278" s="232"/>
      <c r="D278" s="228" t="s">
        <v>163</v>
      </c>
      <c r="E278" s="233" t="s">
        <v>21</v>
      </c>
      <c r="F278" s="234" t="s">
        <v>428</v>
      </c>
      <c r="G278" s="232"/>
      <c r="H278" s="235">
        <v>0.076</v>
      </c>
      <c r="I278" s="236"/>
      <c r="J278" s="232"/>
      <c r="K278" s="232"/>
      <c r="L278" s="237"/>
      <c r="M278" s="238"/>
      <c r="N278" s="239"/>
      <c r="O278" s="239"/>
      <c r="P278" s="239"/>
      <c r="Q278" s="239"/>
      <c r="R278" s="239"/>
      <c r="S278" s="239"/>
      <c r="T278" s="240"/>
      <c r="AT278" s="241" t="s">
        <v>163</v>
      </c>
      <c r="AU278" s="241" t="s">
        <v>81</v>
      </c>
      <c r="AV278" s="11" t="s">
        <v>81</v>
      </c>
      <c r="AW278" s="11" t="s">
        <v>34</v>
      </c>
      <c r="AX278" s="11" t="s">
        <v>71</v>
      </c>
      <c r="AY278" s="241" t="s">
        <v>151</v>
      </c>
    </row>
    <row r="279" spans="2:51" s="11" customFormat="1" ht="13.5">
      <c r="B279" s="231"/>
      <c r="C279" s="232"/>
      <c r="D279" s="228" t="s">
        <v>163</v>
      </c>
      <c r="E279" s="233" t="s">
        <v>21</v>
      </c>
      <c r="F279" s="234" t="s">
        <v>429</v>
      </c>
      <c r="G279" s="232"/>
      <c r="H279" s="235">
        <v>0.014</v>
      </c>
      <c r="I279" s="236"/>
      <c r="J279" s="232"/>
      <c r="K279" s="232"/>
      <c r="L279" s="237"/>
      <c r="M279" s="238"/>
      <c r="N279" s="239"/>
      <c r="O279" s="239"/>
      <c r="P279" s="239"/>
      <c r="Q279" s="239"/>
      <c r="R279" s="239"/>
      <c r="S279" s="239"/>
      <c r="T279" s="240"/>
      <c r="AT279" s="241" t="s">
        <v>163</v>
      </c>
      <c r="AU279" s="241" t="s">
        <v>81</v>
      </c>
      <c r="AV279" s="11" t="s">
        <v>81</v>
      </c>
      <c r="AW279" s="11" t="s">
        <v>34</v>
      </c>
      <c r="AX279" s="11" t="s">
        <v>71</v>
      </c>
      <c r="AY279" s="241" t="s">
        <v>151</v>
      </c>
    </row>
    <row r="280" spans="2:51" s="12" customFormat="1" ht="13.5">
      <c r="B280" s="242"/>
      <c r="C280" s="243"/>
      <c r="D280" s="228" t="s">
        <v>163</v>
      </c>
      <c r="E280" s="244" t="s">
        <v>21</v>
      </c>
      <c r="F280" s="245" t="s">
        <v>182</v>
      </c>
      <c r="G280" s="243"/>
      <c r="H280" s="246">
        <v>0.09</v>
      </c>
      <c r="I280" s="247"/>
      <c r="J280" s="243"/>
      <c r="K280" s="243"/>
      <c r="L280" s="248"/>
      <c r="M280" s="249"/>
      <c r="N280" s="250"/>
      <c r="O280" s="250"/>
      <c r="P280" s="250"/>
      <c r="Q280" s="250"/>
      <c r="R280" s="250"/>
      <c r="S280" s="250"/>
      <c r="T280" s="251"/>
      <c r="AT280" s="252" t="s">
        <v>163</v>
      </c>
      <c r="AU280" s="252" t="s">
        <v>81</v>
      </c>
      <c r="AV280" s="12" t="s">
        <v>159</v>
      </c>
      <c r="AW280" s="12" t="s">
        <v>34</v>
      </c>
      <c r="AX280" s="12" t="s">
        <v>76</v>
      </c>
      <c r="AY280" s="252" t="s">
        <v>151</v>
      </c>
    </row>
    <row r="281" spans="2:51" s="11" customFormat="1" ht="13.5">
      <c r="B281" s="231"/>
      <c r="C281" s="232"/>
      <c r="D281" s="228" t="s">
        <v>163</v>
      </c>
      <c r="E281" s="232"/>
      <c r="F281" s="234" t="s">
        <v>430</v>
      </c>
      <c r="G281" s="232"/>
      <c r="H281" s="235">
        <v>0.099</v>
      </c>
      <c r="I281" s="236"/>
      <c r="J281" s="232"/>
      <c r="K281" s="232"/>
      <c r="L281" s="237"/>
      <c r="M281" s="238"/>
      <c r="N281" s="239"/>
      <c r="O281" s="239"/>
      <c r="P281" s="239"/>
      <c r="Q281" s="239"/>
      <c r="R281" s="239"/>
      <c r="S281" s="239"/>
      <c r="T281" s="240"/>
      <c r="AT281" s="241" t="s">
        <v>163</v>
      </c>
      <c r="AU281" s="241" t="s">
        <v>81</v>
      </c>
      <c r="AV281" s="11" t="s">
        <v>81</v>
      </c>
      <c r="AW281" s="11" t="s">
        <v>6</v>
      </c>
      <c r="AX281" s="11" t="s">
        <v>76</v>
      </c>
      <c r="AY281" s="241" t="s">
        <v>151</v>
      </c>
    </row>
    <row r="282" spans="2:65" s="1" customFormat="1" ht="25.5" customHeight="1">
      <c r="B282" s="44"/>
      <c r="C282" s="216" t="s">
        <v>431</v>
      </c>
      <c r="D282" s="216" t="s">
        <v>154</v>
      </c>
      <c r="E282" s="217" t="s">
        <v>432</v>
      </c>
      <c r="F282" s="218" t="s">
        <v>433</v>
      </c>
      <c r="G282" s="219" t="s">
        <v>173</v>
      </c>
      <c r="H282" s="220">
        <v>0.7</v>
      </c>
      <c r="I282" s="221"/>
      <c r="J282" s="222">
        <f>ROUND(I282*H282,2)</f>
        <v>0</v>
      </c>
      <c r="K282" s="218" t="s">
        <v>174</v>
      </c>
      <c r="L282" s="70"/>
      <c r="M282" s="223" t="s">
        <v>21</v>
      </c>
      <c r="N282" s="224" t="s">
        <v>42</v>
      </c>
      <c r="O282" s="45"/>
      <c r="P282" s="225">
        <f>O282*H282</f>
        <v>0</v>
      </c>
      <c r="Q282" s="225">
        <v>2.45337</v>
      </c>
      <c r="R282" s="225">
        <f>Q282*H282</f>
        <v>1.7173589999999999</v>
      </c>
      <c r="S282" s="225">
        <v>0</v>
      </c>
      <c r="T282" s="226">
        <f>S282*H282</f>
        <v>0</v>
      </c>
      <c r="AR282" s="22" t="s">
        <v>159</v>
      </c>
      <c r="AT282" s="22" t="s">
        <v>154</v>
      </c>
      <c r="AU282" s="22" t="s">
        <v>81</v>
      </c>
      <c r="AY282" s="22" t="s">
        <v>151</v>
      </c>
      <c r="BE282" s="227">
        <f>IF(N282="základní",J282,0)</f>
        <v>0</v>
      </c>
      <c r="BF282" s="227">
        <f>IF(N282="snížená",J282,0)</f>
        <v>0</v>
      </c>
      <c r="BG282" s="227">
        <f>IF(N282="zákl. přenesená",J282,0)</f>
        <v>0</v>
      </c>
      <c r="BH282" s="227">
        <f>IF(N282="sníž. přenesená",J282,0)</f>
        <v>0</v>
      </c>
      <c r="BI282" s="227">
        <f>IF(N282="nulová",J282,0)</f>
        <v>0</v>
      </c>
      <c r="BJ282" s="22" t="s">
        <v>76</v>
      </c>
      <c r="BK282" s="227">
        <f>ROUND(I282*H282,2)</f>
        <v>0</v>
      </c>
      <c r="BL282" s="22" t="s">
        <v>159</v>
      </c>
      <c r="BM282" s="22" t="s">
        <v>434</v>
      </c>
    </row>
    <row r="283" spans="2:51" s="11" customFormat="1" ht="13.5">
      <c r="B283" s="231"/>
      <c r="C283" s="232"/>
      <c r="D283" s="228" t="s">
        <v>163</v>
      </c>
      <c r="E283" s="233" t="s">
        <v>21</v>
      </c>
      <c r="F283" s="234" t="s">
        <v>435</v>
      </c>
      <c r="G283" s="232"/>
      <c r="H283" s="235">
        <v>0.7</v>
      </c>
      <c r="I283" s="236"/>
      <c r="J283" s="232"/>
      <c r="K283" s="232"/>
      <c r="L283" s="237"/>
      <c r="M283" s="238"/>
      <c r="N283" s="239"/>
      <c r="O283" s="239"/>
      <c r="P283" s="239"/>
      <c r="Q283" s="239"/>
      <c r="R283" s="239"/>
      <c r="S283" s="239"/>
      <c r="T283" s="240"/>
      <c r="AT283" s="241" t="s">
        <v>163</v>
      </c>
      <c r="AU283" s="241" t="s">
        <v>81</v>
      </c>
      <c r="AV283" s="11" t="s">
        <v>81</v>
      </c>
      <c r="AW283" s="11" t="s">
        <v>34</v>
      </c>
      <c r="AX283" s="11" t="s">
        <v>76</v>
      </c>
      <c r="AY283" s="241" t="s">
        <v>151</v>
      </c>
    </row>
    <row r="284" spans="2:65" s="1" customFormat="1" ht="25.5" customHeight="1">
      <c r="B284" s="44"/>
      <c r="C284" s="216" t="s">
        <v>436</v>
      </c>
      <c r="D284" s="216" t="s">
        <v>154</v>
      </c>
      <c r="E284" s="217" t="s">
        <v>437</v>
      </c>
      <c r="F284" s="218" t="s">
        <v>438</v>
      </c>
      <c r="G284" s="219" t="s">
        <v>278</v>
      </c>
      <c r="H284" s="220">
        <v>0.07</v>
      </c>
      <c r="I284" s="221"/>
      <c r="J284" s="222">
        <f>ROUND(I284*H284,2)</f>
        <v>0</v>
      </c>
      <c r="K284" s="218" t="s">
        <v>174</v>
      </c>
      <c r="L284" s="70"/>
      <c r="M284" s="223" t="s">
        <v>21</v>
      </c>
      <c r="N284" s="224" t="s">
        <v>42</v>
      </c>
      <c r="O284" s="45"/>
      <c r="P284" s="225">
        <f>O284*H284</f>
        <v>0</v>
      </c>
      <c r="Q284" s="225">
        <v>1.06277</v>
      </c>
      <c r="R284" s="225">
        <f>Q284*H284</f>
        <v>0.07439390000000001</v>
      </c>
      <c r="S284" s="225">
        <v>0</v>
      </c>
      <c r="T284" s="226">
        <f>S284*H284</f>
        <v>0</v>
      </c>
      <c r="AR284" s="22" t="s">
        <v>159</v>
      </c>
      <c r="AT284" s="22" t="s">
        <v>154</v>
      </c>
      <c r="AU284" s="22" t="s">
        <v>81</v>
      </c>
      <c r="AY284" s="22" t="s">
        <v>151</v>
      </c>
      <c r="BE284" s="227">
        <f>IF(N284="základní",J284,0)</f>
        <v>0</v>
      </c>
      <c r="BF284" s="227">
        <f>IF(N284="snížená",J284,0)</f>
        <v>0</v>
      </c>
      <c r="BG284" s="227">
        <f>IF(N284="zákl. přenesená",J284,0)</f>
        <v>0</v>
      </c>
      <c r="BH284" s="227">
        <f>IF(N284="sníž. přenesená",J284,0)</f>
        <v>0</v>
      </c>
      <c r="BI284" s="227">
        <f>IF(N284="nulová",J284,0)</f>
        <v>0</v>
      </c>
      <c r="BJ284" s="22" t="s">
        <v>76</v>
      </c>
      <c r="BK284" s="227">
        <f>ROUND(I284*H284,2)</f>
        <v>0</v>
      </c>
      <c r="BL284" s="22" t="s">
        <v>159</v>
      </c>
      <c r="BM284" s="22" t="s">
        <v>439</v>
      </c>
    </row>
    <row r="285" spans="2:51" s="11" customFormat="1" ht="13.5">
      <c r="B285" s="231"/>
      <c r="C285" s="232"/>
      <c r="D285" s="228" t="s">
        <v>163</v>
      </c>
      <c r="E285" s="233" t="s">
        <v>21</v>
      </c>
      <c r="F285" s="234" t="s">
        <v>440</v>
      </c>
      <c r="G285" s="232"/>
      <c r="H285" s="235">
        <v>0.07</v>
      </c>
      <c r="I285" s="236"/>
      <c r="J285" s="232"/>
      <c r="K285" s="232"/>
      <c r="L285" s="237"/>
      <c r="M285" s="238"/>
      <c r="N285" s="239"/>
      <c r="O285" s="239"/>
      <c r="P285" s="239"/>
      <c r="Q285" s="239"/>
      <c r="R285" s="239"/>
      <c r="S285" s="239"/>
      <c r="T285" s="240"/>
      <c r="AT285" s="241" t="s">
        <v>163</v>
      </c>
      <c r="AU285" s="241" t="s">
        <v>81</v>
      </c>
      <c r="AV285" s="11" t="s">
        <v>81</v>
      </c>
      <c r="AW285" s="11" t="s">
        <v>34</v>
      </c>
      <c r="AX285" s="11" t="s">
        <v>76</v>
      </c>
      <c r="AY285" s="241" t="s">
        <v>151</v>
      </c>
    </row>
    <row r="286" spans="2:65" s="1" customFormat="1" ht="25.5" customHeight="1">
      <c r="B286" s="44"/>
      <c r="C286" s="216" t="s">
        <v>441</v>
      </c>
      <c r="D286" s="216" t="s">
        <v>154</v>
      </c>
      <c r="E286" s="217" t="s">
        <v>442</v>
      </c>
      <c r="F286" s="218" t="s">
        <v>443</v>
      </c>
      <c r="G286" s="219" t="s">
        <v>257</v>
      </c>
      <c r="H286" s="220">
        <v>2.002</v>
      </c>
      <c r="I286" s="221"/>
      <c r="J286" s="222">
        <f>ROUND(I286*H286,2)</f>
        <v>0</v>
      </c>
      <c r="K286" s="218" t="s">
        <v>174</v>
      </c>
      <c r="L286" s="70"/>
      <c r="M286" s="223" t="s">
        <v>21</v>
      </c>
      <c r="N286" s="224" t="s">
        <v>42</v>
      </c>
      <c r="O286" s="45"/>
      <c r="P286" s="225">
        <f>O286*H286</f>
        <v>0</v>
      </c>
      <c r="Q286" s="225">
        <v>0.00658</v>
      </c>
      <c r="R286" s="225">
        <f>Q286*H286</f>
        <v>0.013173159999999998</v>
      </c>
      <c r="S286" s="225">
        <v>0</v>
      </c>
      <c r="T286" s="226">
        <f>S286*H286</f>
        <v>0</v>
      </c>
      <c r="AR286" s="22" t="s">
        <v>159</v>
      </c>
      <c r="AT286" s="22" t="s">
        <v>154</v>
      </c>
      <c r="AU286" s="22" t="s">
        <v>81</v>
      </c>
      <c r="AY286" s="22" t="s">
        <v>151</v>
      </c>
      <c r="BE286" s="227">
        <f>IF(N286="základní",J286,0)</f>
        <v>0</v>
      </c>
      <c r="BF286" s="227">
        <f>IF(N286="snížená",J286,0)</f>
        <v>0</v>
      </c>
      <c r="BG286" s="227">
        <f>IF(N286="zákl. přenesená",J286,0)</f>
        <v>0</v>
      </c>
      <c r="BH286" s="227">
        <f>IF(N286="sníž. přenesená",J286,0)</f>
        <v>0</v>
      </c>
      <c r="BI286" s="227">
        <f>IF(N286="nulová",J286,0)</f>
        <v>0</v>
      </c>
      <c r="BJ286" s="22" t="s">
        <v>76</v>
      </c>
      <c r="BK286" s="227">
        <f>ROUND(I286*H286,2)</f>
        <v>0</v>
      </c>
      <c r="BL286" s="22" t="s">
        <v>159</v>
      </c>
      <c r="BM286" s="22" t="s">
        <v>444</v>
      </c>
    </row>
    <row r="287" spans="2:47" s="1" customFormat="1" ht="13.5">
      <c r="B287" s="44"/>
      <c r="C287" s="72"/>
      <c r="D287" s="228" t="s">
        <v>161</v>
      </c>
      <c r="E287" s="72"/>
      <c r="F287" s="229" t="s">
        <v>445</v>
      </c>
      <c r="G287" s="72"/>
      <c r="H287" s="72"/>
      <c r="I287" s="187"/>
      <c r="J287" s="72"/>
      <c r="K287" s="72"/>
      <c r="L287" s="70"/>
      <c r="M287" s="230"/>
      <c r="N287" s="45"/>
      <c r="O287" s="45"/>
      <c r="P287" s="45"/>
      <c r="Q287" s="45"/>
      <c r="R287" s="45"/>
      <c r="S287" s="45"/>
      <c r="T287" s="93"/>
      <c r="AT287" s="22" t="s">
        <v>161</v>
      </c>
      <c r="AU287" s="22" t="s">
        <v>81</v>
      </c>
    </row>
    <row r="288" spans="2:51" s="11" customFormat="1" ht="13.5">
      <c r="B288" s="231"/>
      <c r="C288" s="232"/>
      <c r="D288" s="228" t="s">
        <v>163</v>
      </c>
      <c r="E288" s="233" t="s">
        <v>21</v>
      </c>
      <c r="F288" s="234" t="s">
        <v>446</v>
      </c>
      <c r="G288" s="232"/>
      <c r="H288" s="235">
        <v>2.002</v>
      </c>
      <c r="I288" s="236"/>
      <c r="J288" s="232"/>
      <c r="K288" s="232"/>
      <c r="L288" s="237"/>
      <c r="M288" s="238"/>
      <c r="N288" s="239"/>
      <c r="O288" s="239"/>
      <c r="P288" s="239"/>
      <c r="Q288" s="239"/>
      <c r="R288" s="239"/>
      <c r="S288" s="239"/>
      <c r="T288" s="240"/>
      <c r="AT288" s="241" t="s">
        <v>163</v>
      </c>
      <c r="AU288" s="241" t="s">
        <v>81</v>
      </c>
      <c r="AV288" s="11" t="s">
        <v>81</v>
      </c>
      <c r="AW288" s="11" t="s">
        <v>34</v>
      </c>
      <c r="AX288" s="11" t="s">
        <v>76</v>
      </c>
      <c r="AY288" s="241" t="s">
        <v>151</v>
      </c>
    </row>
    <row r="289" spans="2:65" s="1" customFormat="1" ht="25.5" customHeight="1">
      <c r="B289" s="44"/>
      <c r="C289" s="216" t="s">
        <v>447</v>
      </c>
      <c r="D289" s="216" t="s">
        <v>154</v>
      </c>
      <c r="E289" s="217" t="s">
        <v>448</v>
      </c>
      <c r="F289" s="218" t="s">
        <v>449</v>
      </c>
      <c r="G289" s="219" t="s">
        <v>257</v>
      </c>
      <c r="H289" s="220">
        <v>2.002</v>
      </c>
      <c r="I289" s="221"/>
      <c r="J289" s="222">
        <f>ROUND(I289*H289,2)</f>
        <v>0</v>
      </c>
      <c r="K289" s="218" t="s">
        <v>174</v>
      </c>
      <c r="L289" s="70"/>
      <c r="M289" s="223" t="s">
        <v>21</v>
      </c>
      <c r="N289" s="224" t="s">
        <v>42</v>
      </c>
      <c r="O289" s="45"/>
      <c r="P289" s="225">
        <f>O289*H289</f>
        <v>0</v>
      </c>
      <c r="Q289" s="225">
        <v>0</v>
      </c>
      <c r="R289" s="225">
        <f>Q289*H289</f>
        <v>0</v>
      </c>
      <c r="S289" s="225">
        <v>0</v>
      </c>
      <c r="T289" s="226">
        <f>S289*H289</f>
        <v>0</v>
      </c>
      <c r="AR289" s="22" t="s">
        <v>159</v>
      </c>
      <c r="AT289" s="22" t="s">
        <v>154</v>
      </c>
      <c r="AU289" s="22" t="s">
        <v>81</v>
      </c>
      <c r="AY289" s="22" t="s">
        <v>151</v>
      </c>
      <c r="BE289" s="227">
        <f>IF(N289="základní",J289,0)</f>
        <v>0</v>
      </c>
      <c r="BF289" s="227">
        <f>IF(N289="snížená",J289,0)</f>
        <v>0</v>
      </c>
      <c r="BG289" s="227">
        <f>IF(N289="zákl. přenesená",J289,0)</f>
        <v>0</v>
      </c>
      <c r="BH289" s="227">
        <f>IF(N289="sníž. přenesená",J289,0)</f>
        <v>0</v>
      </c>
      <c r="BI289" s="227">
        <f>IF(N289="nulová",J289,0)</f>
        <v>0</v>
      </c>
      <c r="BJ289" s="22" t="s">
        <v>76</v>
      </c>
      <c r="BK289" s="227">
        <f>ROUND(I289*H289,2)</f>
        <v>0</v>
      </c>
      <c r="BL289" s="22" t="s">
        <v>159</v>
      </c>
      <c r="BM289" s="22" t="s">
        <v>450</v>
      </c>
    </row>
    <row r="290" spans="2:47" s="1" customFormat="1" ht="13.5">
      <c r="B290" s="44"/>
      <c r="C290" s="72"/>
      <c r="D290" s="228" t="s">
        <v>161</v>
      </c>
      <c r="E290" s="72"/>
      <c r="F290" s="229" t="s">
        <v>445</v>
      </c>
      <c r="G290" s="72"/>
      <c r="H290" s="72"/>
      <c r="I290" s="187"/>
      <c r="J290" s="72"/>
      <c r="K290" s="72"/>
      <c r="L290" s="70"/>
      <c r="M290" s="230"/>
      <c r="N290" s="45"/>
      <c r="O290" s="45"/>
      <c r="P290" s="45"/>
      <c r="Q290" s="45"/>
      <c r="R290" s="45"/>
      <c r="S290" s="45"/>
      <c r="T290" s="93"/>
      <c r="AT290" s="22" t="s">
        <v>161</v>
      </c>
      <c r="AU290" s="22" t="s">
        <v>81</v>
      </c>
    </row>
    <row r="291" spans="2:51" s="11" customFormat="1" ht="13.5">
      <c r="B291" s="231"/>
      <c r="C291" s="232"/>
      <c r="D291" s="228" t="s">
        <v>163</v>
      </c>
      <c r="E291" s="233" t="s">
        <v>21</v>
      </c>
      <c r="F291" s="234" t="s">
        <v>446</v>
      </c>
      <c r="G291" s="232"/>
      <c r="H291" s="235">
        <v>2.002</v>
      </c>
      <c r="I291" s="236"/>
      <c r="J291" s="232"/>
      <c r="K291" s="232"/>
      <c r="L291" s="237"/>
      <c r="M291" s="238"/>
      <c r="N291" s="239"/>
      <c r="O291" s="239"/>
      <c r="P291" s="239"/>
      <c r="Q291" s="239"/>
      <c r="R291" s="239"/>
      <c r="S291" s="239"/>
      <c r="T291" s="240"/>
      <c r="AT291" s="241" t="s">
        <v>163</v>
      </c>
      <c r="AU291" s="241" t="s">
        <v>81</v>
      </c>
      <c r="AV291" s="11" t="s">
        <v>81</v>
      </c>
      <c r="AW291" s="11" t="s">
        <v>34</v>
      </c>
      <c r="AX291" s="11" t="s">
        <v>76</v>
      </c>
      <c r="AY291" s="241" t="s">
        <v>151</v>
      </c>
    </row>
    <row r="292" spans="2:63" s="10" customFormat="1" ht="29.85" customHeight="1">
      <c r="B292" s="200"/>
      <c r="C292" s="201"/>
      <c r="D292" s="202" t="s">
        <v>70</v>
      </c>
      <c r="E292" s="214" t="s">
        <v>451</v>
      </c>
      <c r="F292" s="214" t="s">
        <v>452</v>
      </c>
      <c r="G292" s="201"/>
      <c r="H292" s="201"/>
      <c r="I292" s="204"/>
      <c r="J292" s="215">
        <f>BK292</f>
        <v>0</v>
      </c>
      <c r="K292" s="201"/>
      <c r="L292" s="206"/>
      <c r="M292" s="207"/>
      <c r="N292" s="208"/>
      <c r="O292" s="208"/>
      <c r="P292" s="209">
        <f>SUM(P293:P341)</f>
        <v>0</v>
      </c>
      <c r="Q292" s="208"/>
      <c r="R292" s="209">
        <f>SUM(R293:R341)</f>
        <v>136.58247108</v>
      </c>
      <c r="S292" s="208"/>
      <c r="T292" s="210">
        <f>SUM(T293:T341)</f>
        <v>139.335</v>
      </c>
      <c r="AR292" s="211" t="s">
        <v>76</v>
      </c>
      <c r="AT292" s="212" t="s">
        <v>70</v>
      </c>
      <c r="AU292" s="212" t="s">
        <v>76</v>
      </c>
      <c r="AY292" s="211" t="s">
        <v>151</v>
      </c>
      <c r="BK292" s="213">
        <f>SUM(BK293:BK341)</f>
        <v>0</v>
      </c>
    </row>
    <row r="293" spans="2:65" s="1" customFormat="1" ht="38.25" customHeight="1">
      <c r="B293" s="44"/>
      <c r="C293" s="216" t="s">
        <v>453</v>
      </c>
      <c r="D293" s="216" t="s">
        <v>154</v>
      </c>
      <c r="E293" s="217" t="s">
        <v>454</v>
      </c>
      <c r="F293" s="218" t="s">
        <v>455</v>
      </c>
      <c r="G293" s="219" t="s">
        <v>257</v>
      </c>
      <c r="H293" s="220">
        <v>134</v>
      </c>
      <c r="I293" s="221"/>
      <c r="J293" s="222">
        <f>ROUND(I293*H293,2)</f>
        <v>0</v>
      </c>
      <c r="K293" s="218" t="s">
        <v>174</v>
      </c>
      <c r="L293" s="70"/>
      <c r="M293" s="223" t="s">
        <v>21</v>
      </c>
      <c r="N293" s="224" t="s">
        <v>42</v>
      </c>
      <c r="O293" s="45"/>
      <c r="P293" s="225">
        <f>O293*H293</f>
        <v>0</v>
      </c>
      <c r="Q293" s="225">
        <v>0</v>
      </c>
      <c r="R293" s="225">
        <f>Q293*H293</f>
        <v>0</v>
      </c>
      <c r="S293" s="225">
        <v>0.295</v>
      </c>
      <c r="T293" s="226">
        <f>S293*H293</f>
        <v>39.53</v>
      </c>
      <c r="AR293" s="22" t="s">
        <v>159</v>
      </c>
      <c r="AT293" s="22" t="s">
        <v>154</v>
      </c>
      <c r="AU293" s="22" t="s">
        <v>81</v>
      </c>
      <c r="AY293" s="22" t="s">
        <v>151</v>
      </c>
      <c r="BE293" s="227">
        <f>IF(N293="základní",J293,0)</f>
        <v>0</v>
      </c>
      <c r="BF293" s="227">
        <f>IF(N293="snížená",J293,0)</f>
        <v>0</v>
      </c>
      <c r="BG293" s="227">
        <f>IF(N293="zákl. přenesená",J293,0)</f>
        <v>0</v>
      </c>
      <c r="BH293" s="227">
        <f>IF(N293="sníž. přenesená",J293,0)</f>
        <v>0</v>
      </c>
      <c r="BI293" s="227">
        <f>IF(N293="nulová",J293,0)</f>
        <v>0</v>
      </c>
      <c r="BJ293" s="22" t="s">
        <v>76</v>
      </c>
      <c r="BK293" s="227">
        <f>ROUND(I293*H293,2)</f>
        <v>0</v>
      </c>
      <c r="BL293" s="22" t="s">
        <v>159</v>
      </c>
      <c r="BM293" s="22" t="s">
        <v>456</v>
      </c>
    </row>
    <row r="294" spans="2:47" s="1" customFormat="1" ht="13.5">
      <c r="B294" s="44"/>
      <c r="C294" s="72"/>
      <c r="D294" s="228" t="s">
        <v>161</v>
      </c>
      <c r="E294" s="72"/>
      <c r="F294" s="229" t="s">
        <v>457</v>
      </c>
      <c r="G294" s="72"/>
      <c r="H294" s="72"/>
      <c r="I294" s="187"/>
      <c r="J294" s="72"/>
      <c r="K294" s="72"/>
      <c r="L294" s="70"/>
      <c r="M294" s="230"/>
      <c r="N294" s="45"/>
      <c r="O294" s="45"/>
      <c r="P294" s="45"/>
      <c r="Q294" s="45"/>
      <c r="R294" s="45"/>
      <c r="S294" s="45"/>
      <c r="T294" s="93"/>
      <c r="AT294" s="22" t="s">
        <v>161</v>
      </c>
      <c r="AU294" s="22" t="s">
        <v>81</v>
      </c>
    </row>
    <row r="295" spans="2:51" s="11" customFormat="1" ht="13.5">
      <c r="B295" s="231"/>
      <c r="C295" s="232"/>
      <c r="D295" s="228" t="s">
        <v>163</v>
      </c>
      <c r="E295" s="233" t="s">
        <v>21</v>
      </c>
      <c r="F295" s="234" t="s">
        <v>319</v>
      </c>
      <c r="G295" s="232"/>
      <c r="H295" s="235">
        <v>134</v>
      </c>
      <c r="I295" s="236"/>
      <c r="J295" s="232"/>
      <c r="K295" s="232"/>
      <c r="L295" s="237"/>
      <c r="M295" s="238"/>
      <c r="N295" s="239"/>
      <c r="O295" s="239"/>
      <c r="P295" s="239"/>
      <c r="Q295" s="239"/>
      <c r="R295" s="239"/>
      <c r="S295" s="239"/>
      <c r="T295" s="240"/>
      <c r="AT295" s="241" t="s">
        <v>163</v>
      </c>
      <c r="AU295" s="241" t="s">
        <v>81</v>
      </c>
      <c r="AV295" s="11" t="s">
        <v>81</v>
      </c>
      <c r="AW295" s="11" t="s">
        <v>34</v>
      </c>
      <c r="AX295" s="11" t="s">
        <v>76</v>
      </c>
      <c r="AY295" s="241" t="s">
        <v>151</v>
      </c>
    </row>
    <row r="296" spans="2:65" s="1" customFormat="1" ht="38.25" customHeight="1">
      <c r="B296" s="44"/>
      <c r="C296" s="216" t="s">
        <v>458</v>
      </c>
      <c r="D296" s="216" t="s">
        <v>154</v>
      </c>
      <c r="E296" s="217" t="s">
        <v>459</v>
      </c>
      <c r="F296" s="218" t="s">
        <v>460</v>
      </c>
      <c r="G296" s="219" t="s">
        <v>157</v>
      </c>
      <c r="H296" s="220">
        <v>21</v>
      </c>
      <c r="I296" s="221"/>
      <c r="J296" s="222">
        <f>ROUND(I296*H296,2)</f>
        <v>0</v>
      </c>
      <c r="K296" s="218" t="s">
        <v>174</v>
      </c>
      <c r="L296" s="70"/>
      <c r="M296" s="223" t="s">
        <v>21</v>
      </c>
      <c r="N296" s="224" t="s">
        <v>42</v>
      </c>
      <c r="O296" s="45"/>
      <c r="P296" s="225">
        <f>O296*H296</f>
        <v>0</v>
      </c>
      <c r="Q296" s="225">
        <v>0</v>
      </c>
      <c r="R296" s="225">
        <f>Q296*H296</f>
        <v>0</v>
      </c>
      <c r="S296" s="225">
        <v>0.205</v>
      </c>
      <c r="T296" s="226">
        <f>S296*H296</f>
        <v>4.305</v>
      </c>
      <c r="AR296" s="22" t="s">
        <v>159</v>
      </c>
      <c r="AT296" s="22" t="s">
        <v>154</v>
      </c>
      <c r="AU296" s="22" t="s">
        <v>81</v>
      </c>
      <c r="AY296" s="22" t="s">
        <v>151</v>
      </c>
      <c r="BE296" s="227">
        <f>IF(N296="základní",J296,0)</f>
        <v>0</v>
      </c>
      <c r="BF296" s="227">
        <f>IF(N296="snížená",J296,0)</f>
        <v>0</v>
      </c>
      <c r="BG296" s="227">
        <f>IF(N296="zákl. přenesená",J296,0)</f>
        <v>0</v>
      </c>
      <c r="BH296" s="227">
        <f>IF(N296="sníž. přenesená",J296,0)</f>
        <v>0</v>
      </c>
      <c r="BI296" s="227">
        <f>IF(N296="nulová",J296,0)</f>
        <v>0</v>
      </c>
      <c r="BJ296" s="22" t="s">
        <v>76</v>
      </c>
      <c r="BK296" s="227">
        <f>ROUND(I296*H296,2)</f>
        <v>0</v>
      </c>
      <c r="BL296" s="22" t="s">
        <v>159</v>
      </c>
      <c r="BM296" s="22" t="s">
        <v>461</v>
      </c>
    </row>
    <row r="297" spans="2:47" s="1" customFormat="1" ht="13.5">
      <c r="B297" s="44"/>
      <c r="C297" s="72"/>
      <c r="D297" s="228" t="s">
        <v>161</v>
      </c>
      <c r="E297" s="72"/>
      <c r="F297" s="229" t="s">
        <v>462</v>
      </c>
      <c r="G297" s="72"/>
      <c r="H297" s="72"/>
      <c r="I297" s="187"/>
      <c r="J297" s="72"/>
      <c r="K297" s="72"/>
      <c r="L297" s="70"/>
      <c r="M297" s="230"/>
      <c r="N297" s="45"/>
      <c r="O297" s="45"/>
      <c r="P297" s="45"/>
      <c r="Q297" s="45"/>
      <c r="R297" s="45"/>
      <c r="S297" s="45"/>
      <c r="T297" s="93"/>
      <c r="AT297" s="22" t="s">
        <v>161</v>
      </c>
      <c r="AU297" s="22" t="s">
        <v>81</v>
      </c>
    </row>
    <row r="298" spans="2:65" s="1" customFormat="1" ht="51" customHeight="1">
      <c r="B298" s="44"/>
      <c r="C298" s="216" t="s">
        <v>463</v>
      </c>
      <c r="D298" s="216" t="s">
        <v>154</v>
      </c>
      <c r="E298" s="217" t="s">
        <v>464</v>
      </c>
      <c r="F298" s="218" t="s">
        <v>465</v>
      </c>
      <c r="G298" s="219" t="s">
        <v>257</v>
      </c>
      <c r="H298" s="220">
        <v>95</v>
      </c>
      <c r="I298" s="221"/>
      <c r="J298" s="222">
        <f>ROUND(I298*H298,2)</f>
        <v>0</v>
      </c>
      <c r="K298" s="218" t="s">
        <v>174</v>
      </c>
      <c r="L298" s="70"/>
      <c r="M298" s="223" t="s">
        <v>21</v>
      </c>
      <c r="N298" s="224" t="s">
        <v>42</v>
      </c>
      <c r="O298" s="45"/>
      <c r="P298" s="225">
        <f>O298*H298</f>
        <v>0</v>
      </c>
      <c r="Q298" s="225">
        <v>0</v>
      </c>
      <c r="R298" s="225">
        <f>Q298*H298</f>
        <v>0</v>
      </c>
      <c r="S298" s="225">
        <v>0.3</v>
      </c>
      <c r="T298" s="226">
        <f>S298*H298</f>
        <v>28.5</v>
      </c>
      <c r="AR298" s="22" t="s">
        <v>159</v>
      </c>
      <c r="AT298" s="22" t="s">
        <v>154</v>
      </c>
      <c r="AU298" s="22" t="s">
        <v>81</v>
      </c>
      <c r="AY298" s="22" t="s">
        <v>151</v>
      </c>
      <c r="BE298" s="227">
        <f>IF(N298="základní",J298,0)</f>
        <v>0</v>
      </c>
      <c r="BF298" s="227">
        <f>IF(N298="snížená",J298,0)</f>
        <v>0</v>
      </c>
      <c r="BG298" s="227">
        <f>IF(N298="zákl. přenesená",J298,0)</f>
        <v>0</v>
      </c>
      <c r="BH298" s="227">
        <f>IF(N298="sníž. přenesená",J298,0)</f>
        <v>0</v>
      </c>
      <c r="BI298" s="227">
        <f>IF(N298="nulová",J298,0)</f>
        <v>0</v>
      </c>
      <c r="BJ298" s="22" t="s">
        <v>76</v>
      </c>
      <c r="BK298" s="227">
        <f>ROUND(I298*H298,2)</f>
        <v>0</v>
      </c>
      <c r="BL298" s="22" t="s">
        <v>159</v>
      </c>
      <c r="BM298" s="22" t="s">
        <v>466</v>
      </c>
    </row>
    <row r="299" spans="2:47" s="1" customFormat="1" ht="13.5">
      <c r="B299" s="44"/>
      <c r="C299" s="72"/>
      <c r="D299" s="228" t="s">
        <v>161</v>
      </c>
      <c r="E299" s="72"/>
      <c r="F299" s="229" t="s">
        <v>467</v>
      </c>
      <c r="G299" s="72"/>
      <c r="H299" s="72"/>
      <c r="I299" s="187"/>
      <c r="J299" s="72"/>
      <c r="K299" s="72"/>
      <c r="L299" s="70"/>
      <c r="M299" s="230"/>
      <c r="N299" s="45"/>
      <c r="O299" s="45"/>
      <c r="P299" s="45"/>
      <c r="Q299" s="45"/>
      <c r="R299" s="45"/>
      <c r="S299" s="45"/>
      <c r="T299" s="93"/>
      <c r="AT299" s="22" t="s">
        <v>161</v>
      </c>
      <c r="AU299" s="22" t="s">
        <v>81</v>
      </c>
    </row>
    <row r="300" spans="2:51" s="11" customFormat="1" ht="13.5">
      <c r="B300" s="231"/>
      <c r="C300" s="232"/>
      <c r="D300" s="228" t="s">
        <v>163</v>
      </c>
      <c r="E300" s="233" t="s">
        <v>21</v>
      </c>
      <c r="F300" s="234" t="s">
        <v>468</v>
      </c>
      <c r="G300" s="232"/>
      <c r="H300" s="235">
        <v>95</v>
      </c>
      <c r="I300" s="236"/>
      <c r="J300" s="232"/>
      <c r="K300" s="232"/>
      <c r="L300" s="237"/>
      <c r="M300" s="238"/>
      <c r="N300" s="239"/>
      <c r="O300" s="239"/>
      <c r="P300" s="239"/>
      <c r="Q300" s="239"/>
      <c r="R300" s="239"/>
      <c r="S300" s="239"/>
      <c r="T300" s="240"/>
      <c r="AT300" s="241" t="s">
        <v>163</v>
      </c>
      <c r="AU300" s="241" t="s">
        <v>81</v>
      </c>
      <c r="AV300" s="11" t="s">
        <v>81</v>
      </c>
      <c r="AW300" s="11" t="s">
        <v>34</v>
      </c>
      <c r="AX300" s="11" t="s">
        <v>76</v>
      </c>
      <c r="AY300" s="241" t="s">
        <v>151</v>
      </c>
    </row>
    <row r="301" spans="2:65" s="1" customFormat="1" ht="51" customHeight="1">
      <c r="B301" s="44"/>
      <c r="C301" s="216" t="s">
        <v>469</v>
      </c>
      <c r="D301" s="216" t="s">
        <v>154</v>
      </c>
      <c r="E301" s="217" t="s">
        <v>470</v>
      </c>
      <c r="F301" s="218" t="s">
        <v>471</v>
      </c>
      <c r="G301" s="219" t="s">
        <v>257</v>
      </c>
      <c r="H301" s="220">
        <v>134</v>
      </c>
      <c r="I301" s="221"/>
      <c r="J301" s="222">
        <f>ROUND(I301*H301,2)</f>
        <v>0</v>
      </c>
      <c r="K301" s="218" t="s">
        <v>174</v>
      </c>
      <c r="L301" s="70"/>
      <c r="M301" s="223" t="s">
        <v>21</v>
      </c>
      <c r="N301" s="224" t="s">
        <v>42</v>
      </c>
      <c r="O301" s="45"/>
      <c r="P301" s="225">
        <f>O301*H301</f>
        <v>0</v>
      </c>
      <c r="Q301" s="225">
        <v>0</v>
      </c>
      <c r="R301" s="225">
        <f>Q301*H301</f>
        <v>0</v>
      </c>
      <c r="S301" s="225">
        <v>0.5</v>
      </c>
      <c r="T301" s="226">
        <f>S301*H301</f>
        <v>67</v>
      </c>
      <c r="AR301" s="22" t="s">
        <v>159</v>
      </c>
      <c r="AT301" s="22" t="s">
        <v>154</v>
      </c>
      <c r="AU301" s="22" t="s">
        <v>81</v>
      </c>
      <c r="AY301" s="22" t="s">
        <v>151</v>
      </c>
      <c r="BE301" s="227">
        <f>IF(N301="základní",J301,0)</f>
        <v>0</v>
      </c>
      <c r="BF301" s="227">
        <f>IF(N301="snížená",J301,0)</f>
        <v>0</v>
      </c>
      <c r="BG301" s="227">
        <f>IF(N301="zákl. přenesená",J301,0)</f>
        <v>0</v>
      </c>
      <c r="BH301" s="227">
        <f>IF(N301="sníž. přenesená",J301,0)</f>
        <v>0</v>
      </c>
      <c r="BI301" s="227">
        <f>IF(N301="nulová",J301,0)</f>
        <v>0</v>
      </c>
      <c r="BJ301" s="22" t="s">
        <v>76</v>
      </c>
      <c r="BK301" s="227">
        <f>ROUND(I301*H301,2)</f>
        <v>0</v>
      </c>
      <c r="BL301" s="22" t="s">
        <v>159</v>
      </c>
      <c r="BM301" s="22" t="s">
        <v>472</v>
      </c>
    </row>
    <row r="302" spans="2:47" s="1" customFormat="1" ht="13.5">
      <c r="B302" s="44"/>
      <c r="C302" s="72"/>
      <c r="D302" s="228" t="s">
        <v>161</v>
      </c>
      <c r="E302" s="72"/>
      <c r="F302" s="229" t="s">
        <v>467</v>
      </c>
      <c r="G302" s="72"/>
      <c r="H302" s="72"/>
      <c r="I302" s="187"/>
      <c r="J302" s="72"/>
      <c r="K302" s="72"/>
      <c r="L302" s="70"/>
      <c r="M302" s="230"/>
      <c r="N302" s="45"/>
      <c r="O302" s="45"/>
      <c r="P302" s="45"/>
      <c r="Q302" s="45"/>
      <c r="R302" s="45"/>
      <c r="S302" s="45"/>
      <c r="T302" s="93"/>
      <c r="AT302" s="22" t="s">
        <v>161</v>
      </c>
      <c r="AU302" s="22" t="s">
        <v>81</v>
      </c>
    </row>
    <row r="303" spans="2:65" s="1" customFormat="1" ht="25.5" customHeight="1">
      <c r="B303" s="44"/>
      <c r="C303" s="216" t="s">
        <v>473</v>
      </c>
      <c r="D303" s="216" t="s">
        <v>154</v>
      </c>
      <c r="E303" s="217" t="s">
        <v>474</v>
      </c>
      <c r="F303" s="218" t="s">
        <v>475</v>
      </c>
      <c r="G303" s="219" t="s">
        <v>257</v>
      </c>
      <c r="H303" s="220">
        <v>337.172</v>
      </c>
      <c r="I303" s="221"/>
      <c r="J303" s="222">
        <f>ROUND(I303*H303,2)</f>
        <v>0</v>
      </c>
      <c r="K303" s="218" t="s">
        <v>174</v>
      </c>
      <c r="L303" s="70"/>
      <c r="M303" s="223" t="s">
        <v>21</v>
      </c>
      <c r="N303" s="224" t="s">
        <v>42</v>
      </c>
      <c r="O303" s="45"/>
      <c r="P303" s="225">
        <f>O303*H303</f>
        <v>0</v>
      </c>
      <c r="Q303" s="225">
        <v>0.00069</v>
      </c>
      <c r="R303" s="225">
        <f>Q303*H303</f>
        <v>0.23264868</v>
      </c>
      <c r="S303" s="225">
        <v>0</v>
      </c>
      <c r="T303" s="226">
        <f>S303*H303</f>
        <v>0</v>
      </c>
      <c r="AR303" s="22" t="s">
        <v>159</v>
      </c>
      <c r="AT303" s="22" t="s">
        <v>154</v>
      </c>
      <c r="AU303" s="22" t="s">
        <v>81</v>
      </c>
      <c r="AY303" s="22" t="s">
        <v>151</v>
      </c>
      <c r="BE303" s="227">
        <f>IF(N303="základní",J303,0)</f>
        <v>0</v>
      </c>
      <c r="BF303" s="227">
        <f>IF(N303="snížená",J303,0)</f>
        <v>0</v>
      </c>
      <c r="BG303" s="227">
        <f>IF(N303="zákl. přenesená",J303,0)</f>
        <v>0</v>
      </c>
      <c r="BH303" s="227">
        <f>IF(N303="sníž. přenesená",J303,0)</f>
        <v>0</v>
      </c>
      <c r="BI303" s="227">
        <f>IF(N303="nulová",J303,0)</f>
        <v>0</v>
      </c>
      <c r="BJ303" s="22" t="s">
        <v>76</v>
      </c>
      <c r="BK303" s="227">
        <f>ROUND(I303*H303,2)</f>
        <v>0</v>
      </c>
      <c r="BL303" s="22" t="s">
        <v>159</v>
      </c>
      <c r="BM303" s="22" t="s">
        <v>476</v>
      </c>
    </row>
    <row r="304" spans="2:47" s="1" customFormat="1" ht="13.5">
      <c r="B304" s="44"/>
      <c r="C304" s="72"/>
      <c r="D304" s="228" t="s">
        <v>161</v>
      </c>
      <c r="E304" s="72"/>
      <c r="F304" s="229" t="s">
        <v>477</v>
      </c>
      <c r="G304" s="72"/>
      <c r="H304" s="72"/>
      <c r="I304" s="187"/>
      <c r="J304" s="72"/>
      <c r="K304" s="72"/>
      <c r="L304" s="70"/>
      <c r="M304" s="230"/>
      <c r="N304" s="45"/>
      <c r="O304" s="45"/>
      <c r="P304" s="45"/>
      <c r="Q304" s="45"/>
      <c r="R304" s="45"/>
      <c r="S304" s="45"/>
      <c r="T304" s="93"/>
      <c r="AT304" s="22" t="s">
        <v>161</v>
      </c>
      <c r="AU304" s="22" t="s">
        <v>81</v>
      </c>
    </row>
    <row r="305" spans="2:51" s="11" customFormat="1" ht="13.5">
      <c r="B305" s="231"/>
      <c r="C305" s="232"/>
      <c r="D305" s="228" t="s">
        <v>163</v>
      </c>
      <c r="E305" s="233" t="s">
        <v>21</v>
      </c>
      <c r="F305" s="234" t="s">
        <v>478</v>
      </c>
      <c r="G305" s="232"/>
      <c r="H305" s="235">
        <v>134</v>
      </c>
      <c r="I305" s="236"/>
      <c r="J305" s="232"/>
      <c r="K305" s="232"/>
      <c r="L305" s="237"/>
      <c r="M305" s="238"/>
      <c r="N305" s="239"/>
      <c r="O305" s="239"/>
      <c r="P305" s="239"/>
      <c r="Q305" s="239"/>
      <c r="R305" s="239"/>
      <c r="S305" s="239"/>
      <c r="T305" s="240"/>
      <c r="AT305" s="241" t="s">
        <v>163</v>
      </c>
      <c r="AU305" s="241" t="s">
        <v>81</v>
      </c>
      <c r="AV305" s="11" t="s">
        <v>81</v>
      </c>
      <c r="AW305" s="11" t="s">
        <v>34</v>
      </c>
      <c r="AX305" s="11" t="s">
        <v>71</v>
      </c>
      <c r="AY305" s="241" t="s">
        <v>151</v>
      </c>
    </row>
    <row r="306" spans="2:51" s="11" customFormat="1" ht="13.5">
      <c r="B306" s="231"/>
      <c r="C306" s="232"/>
      <c r="D306" s="228" t="s">
        <v>163</v>
      </c>
      <c r="E306" s="233" t="s">
        <v>21</v>
      </c>
      <c r="F306" s="234" t="s">
        <v>479</v>
      </c>
      <c r="G306" s="232"/>
      <c r="H306" s="235">
        <v>49.52</v>
      </c>
      <c r="I306" s="236"/>
      <c r="J306" s="232"/>
      <c r="K306" s="232"/>
      <c r="L306" s="237"/>
      <c r="M306" s="238"/>
      <c r="N306" s="239"/>
      <c r="O306" s="239"/>
      <c r="P306" s="239"/>
      <c r="Q306" s="239"/>
      <c r="R306" s="239"/>
      <c r="S306" s="239"/>
      <c r="T306" s="240"/>
      <c r="AT306" s="241" t="s">
        <v>163</v>
      </c>
      <c r="AU306" s="241" t="s">
        <v>81</v>
      </c>
      <c r="AV306" s="11" t="s">
        <v>81</v>
      </c>
      <c r="AW306" s="11" t="s">
        <v>34</v>
      </c>
      <c r="AX306" s="11" t="s">
        <v>71</v>
      </c>
      <c r="AY306" s="241" t="s">
        <v>151</v>
      </c>
    </row>
    <row r="307" spans="2:51" s="11" customFormat="1" ht="13.5">
      <c r="B307" s="231"/>
      <c r="C307" s="232"/>
      <c r="D307" s="228" t="s">
        <v>163</v>
      </c>
      <c r="E307" s="233" t="s">
        <v>21</v>
      </c>
      <c r="F307" s="234" t="s">
        <v>480</v>
      </c>
      <c r="G307" s="232"/>
      <c r="H307" s="235">
        <v>72</v>
      </c>
      <c r="I307" s="236"/>
      <c r="J307" s="232"/>
      <c r="K307" s="232"/>
      <c r="L307" s="237"/>
      <c r="M307" s="238"/>
      <c r="N307" s="239"/>
      <c r="O307" s="239"/>
      <c r="P307" s="239"/>
      <c r="Q307" s="239"/>
      <c r="R307" s="239"/>
      <c r="S307" s="239"/>
      <c r="T307" s="240"/>
      <c r="AT307" s="241" t="s">
        <v>163</v>
      </c>
      <c r="AU307" s="241" t="s">
        <v>81</v>
      </c>
      <c r="AV307" s="11" t="s">
        <v>81</v>
      </c>
      <c r="AW307" s="11" t="s">
        <v>34</v>
      </c>
      <c r="AX307" s="11" t="s">
        <v>71</v>
      </c>
      <c r="AY307" s="241" t="s">
        <v>151</v>
      </c>
    </row>
    <row r="308" spans="2:51" s="11" customFormat="1" ht="13.5">
      <c r="B308" s="231"/>
      <c r="C308" s="232"/>
      <c r="D308" s="228" t="s">
        <v>163</v>
      </c>
      <c r="E308" s="233" t="s">
        <v>21</v>
      </c>
      <c r="F308" s="234" t="s">
        <v>321</v>
      </c>
      <c r="G308" s="232"/>
      <c r="H308" s="235">
        <v>31</v>
      </c>
      <c r="I308" s="236"/>
      <c r="J308" s="232"/>
      <c r="K308" s="232"/>
      <c r="L308" s="237"/>
      <c r="M308" s="238"/>
      <c r="N308" s="239"/>
      <c r="O308" s="239"/>
      <c r="P308" s="239"/>
      <c r="Q308" s="239"/>
      <c r="R308" s="239"/>
      <c r="S308" s="239"/>
      <c r="T308" s="240"/>
      <c r="AT308" s="241" t="s">
        <v>163</v>
      </c>
      <c r="AU308" s="241" t="s">
        <v>81</v>
      </c>
      <c r="AV308" s="11" t="s">
        <v>81</v>
      </c>
      <c r="AW308" s="11" t="s">
        <v>34</v>
      </c>
      <c r="AX308" s="11" t="s">
        <v>71</v>
      </c>
      <c r="AY308" s="241" t="s">
        <v>151</v>
      </c>
    </row>
    <row r="309" spans="2:51" s="11" customFormat="1" ht="13.5">
      <c r="B309" s="231"/>
      <c r="C309" s="232"/>
      <c r="D309" s="228" t="s">
        <v>163</v>
      </c>
      <c r="E309" s="233" t="s">
        <v>21</v>
      </c>
      <c r="F309" s="234" t="s">
        <v>322</v>
      </c>
      <c r="G309" s="232"/>
      <c r="H309" s="235">
        <v>20</v>
      </c>
      <c r="I309" s="236"/>
      <c r="J309" s="232"/>
      <c r="K309" s="232"/>
      <c r="L309" s="237"/>
      <c r="M309" s="238"/>
      <c r="N309" s="239"/>
      <c r="O309" s="239"/>
      <c r="P309" s="239"/>
      <c r="Q309" s="239"/>
      <c r="R309" s="239"/>
      <c r="S309" s="239"/>
      <c r="T309" s="240"/>
      <c r="AT309" s="241" t="s">
        <v>163</v>
      </c>
      <c r="AU309" s="241" t="s">
        <v>81</v>
      </c>
      <c r="AV309" s="11" t="s">
        <v>81</v>
      </c>
      <c r="AW309" s="11" t="s">
        <v>34</v>
      </c>
      <c r="AX309" s="11" t="s">
        <v>71</v>
      </c>
      <c r="AY309" s="241" t="s">
        <v>151</v>
      </c>
    </row>
    <row r="310" spans="2:51" s="12" customFormat="1" ht="13.5">
      <c r="B310" s="242"/>
      <c r="C310" s="243"/>
      <c r="D310" s="228" t="s">
        <v>163</v>
      </c>
      <c r="E310" s="244" t="s">
        <v>21</v>
      </c>
      <c r="F310" s="245" t="s">
        <v>182</v>
      </c>
      <c r="G310" s="243"/>
      <c r="H310" s="246">
        <v>306.52</v>
      </c>
      <c r="I310" s="247"/>
      <c r="J310" s="243"/>
      <c r="K310" s="243"/>
      <c r="L310" s="248"/>
      <c r="M310" s="249"/>
      <c r="N310" s="250"/>
      <c r="O310" s="250"/>
      <c r="P310" s="250"/>
      <c r="Q310" s="250"/>
      <c r="R310" s="250"/>
      <c r="S310" s="250"/>
      <c r="T310" s="251"/>
      <c r="AT310" s="252" t="s">
        <v>163</v>
      </c>
      <c r="AU310" s="252" t="s">
        <v>81</v>
      </c>
      <c r="AV310" s="12" t="s">
        <v>159</v>
      </c>
      <c r="AW310" s="12" t="s">
        <v>34</v>
      </c>
      <c r="AX310" s="12" t="s">
        <v>76</v>
      </c>
      <c r="AY310" s="252" t="s">
        <v>151</v>
      </c>
    </row>
    <row r="311" spans="2:51" s="11" customFormat="1" ht="13.5">
      <c r="B311" s="231"/>
      <c r="C311" s="232"/>
      <c r="D311" s="228" t="s">
        <v>163</v>
      </c>
      <c r="E311" s="232"/>
      <c r="F311" s="234" t="s">
        <v>481</v>
      </c>
      <c r="G311" s="232"/>
      <c r="H311" s="235">
        <v>337.172</v>
      </c>
      <c r="I311" s="236"/>
      <c r="J311" s="232"/>
      <c r="K311" s="232"/>
      <c r="L311" s="237"/>
      <c r="M311" s="238"/>
      <c r="N311" s="239"/>
      <c r="O311" s="239"/>
      <c r="P311" s="239"/>
      <c r="Q311" s="239"/>
      <c r="R311" s="239"/>
      <c r="S311" s="239"/>
      <c r="T311" s="240"/>
      <c r="AT311" s="241" t="s">
        <v>163</v>
      </c>
      <c r="AU311" s="241" t="s">
        <v>81</v>
      </c>
      <c r="AV311" s="11" t="s">
        <v>81</v>
      </c>
      <c r="AW311" s="11" t="s">
        <v>6</v>
      </c>
      <c r="AX311" s="11" t="s">
        <v>76</v>
      </c>
      <c r="AY311" s="241" t="s">
        <v>151</v>
      </c>
    </row>
    <row r="312" spans="2:65" s="1" customFormat="1" ht="38.25" customHeight="1">
      <c r="B312" s="44"/>
      <c r="C312" s="216" t="s">
        <v>482</v>
      </c>
      <c r="D312" s="216" t="s">
        <v>154</v>
      </c>
      <c r="E312" s="217" t="s">
        <v>483</v>
      </c>
      <c r="F312" s="218" t="s">
        <v>484</v>
      </c>
      <c r="G312" s="219" t="s">
        <v>157</v>
      </c>
      <c r="H312" s="220">
        <v>21</v>
      </c>
      <c r="I312" s="221"/>
      <c r="J312" s="222">
        <f>ROUND(I312*H312,2)</f>
        <v>0</v>
      </c>
      <c r="K312" s="218" t="s">
        <v>174</v>
      </c>
      <c r="L312" s="70"/>
      <c r="M312" s="223" t="s">
        <v>21</v>
      </c>
      <c r="N312" s="224" t="s">
        <v>42</v>
      </c>
      <c r="O312" s="45"/>
      <c r="P312" s="225">
        <f>O312*H312</f>
        <v>0</v>
      </c>
      <c r="Q312" s="225">
        <v>0.1554</v>
      </c>
      <c r="R312" s="225">
        <f>Q312*H312</f>
        <v>3.2634000000000003</v>
      </c>
      <c r="S312" s="225">
        <v>0</v>
      </c>
      <c r="T312" s="226">
        <f>S312*H312</f>
        <v>0</v>
      </c>
      <c r="AR312" s="22" t="s">
        <v>159</v>
      </c>
      <c r="AT312" s="22" t="s">
        <v>154</v>
      </c>
      <c r="AU312" s="22" t="s">
        <v>81</v>
      </c>
      <c r="AY312" s="22" t="s">
        <v>151</v>
      </c>
      <c r="BE312" s="227">
        <f>IF(N312="základní",J312,0)</f>
        <v>0</v>
      </c>
      <c r="BF312" s="227">
        <f>IF(N312="snížená",J312,0)</f>
        <v>0</v>
      </c>
      <c r="BG312" s="227">
        <f>IF(N312="zákl. přenesená",J312,0)</f>
        <v>0</v>
      </c>
      <c r="BH312" s="227">
        <f>IF(N312="sníž. přenesená",J312,0)</f>
        <v>0</v>
      </c>
      <c r="BI312" s="227">
        <f>IF(N312="nulová",J312,0)</f>
        <v>0</v>
      </c>
      <c r="BJ312" s="22" t="s">
        <v>76</v>
      </c>
      <c r="BK312" s="227">
        <f>ROUND(I312*H312,2)</f>
        <v>0</v>
      </c>
      <c r="BL312" s="22" t="s">
        <v>159</v>
      </c>
      <c r="BM312" s="22" t="s">
        <v>485</v>
      </c>
    </row>
    <row r="313" spans="2:47" s="1" customFormat="1" ht="13.5">
      <c r="B313" s="44"/>
      <c r="C313" s="72"/>
      <c r="D313" s="228" t="s">
        <v>161</v>
      </c>
      <c r="E313" s="72"/>
      <c r="F313" s="229" t="s">
        <v>486</v>
      </c>
      <c r="G313" s="72"/>
      <c r="H313" s="72"/>
      <c r="I313" s="187"/>
      <c r="J313" s="72"/>
      <c r="K313" s="72"/>
      <c r="L313" s="70"/>
      <c r="M313" s="230"/>
      <c r="N313" s="45"/>
      <c r="O313" s="45"/>
      <c r="P313" s="45"/>
      <c r="Q313" s="45"/>
      <c r="R313" s="45"/>
      <c r="S313" s="45"/>
      <c r="T313" s="93"/>
      <c r="AT313" s="22" t="s">
        <v>161</v>
      </c>
      <c r="AU313" s="22" t="s">
        <v>81</v>
      </c>
    </row>
    <row r="314" spans="2:65" s="1" customFormat="1" ht="16.5" customHeight="1">
      <c r="B314" s="44"/>
      <c r="C314" s="253" t="s">
        <v>487</v>
      </c>
      <c r="D314" s="253" t="s">
        <v>275</v>
      </c>
      <c r="E314" s="254" t="s">
        <v>488</v>
      </c>
      <c r="F314" s="255" t="s">
        <v>489</v>
      </c>
      <c r="G314" s="256" t="s">
        <v>157</v>
      </c>
      <c r="H314" s="257">
        <v>22.05</v>
      </c>
      <c r="I314" s="258"/>
      <c r="J314" s="259">
        <f>ROUND(I314*H314,2)</f>
        <v>0</v>
      </c>
      <c r="K314" s="255" t="s">
        <v>174</v>
      </c>
      <c r="L314" s="260"/>
      <c r="M314" s="261" t="s">
        <v>21</v>
      </c>
      <c r="N314" s="262" t="s">
        <v>42</v>
      </c>
      <c r="O314" s="45"/>
      <c r="P314" s="225">
        <f>O314*H314</f>
        <v>0</v>
      </c>
      <c r="Q314" s="225">
        <v>0.058</v>
      </c>
      <c r="R314" s="225">
        <f>Q314*H314</f>
        <v>1.2789000000000001</v>
      </c>
      <c r="S314" s="225">
        <v>0</v>
      </c>
      <c r="T314" s="226">
        <f>S314*H314</f>
        <v>0</v>
      </c>
      <c r="AR314" s="22" t="s">
        <v>279</v>
      </c>
      <c r="AT314" s="22" t="s">
        <v>275</v>
      </c>
      <c r="AU314" s="22" t="s">
        <v>81</v>
      </c>
      <c r="AY314" s="22" t="s">
        <v>151</v>
      </c>
      <c r="BE314" s="227">
        <f>IF(N314="základní",J314,0)</f>
        <v>0</v>
      </c>
      <c r="BF314" s="227">
        <f>IF(N314="snížená",J314,0)</f>
        <v>0</v>
      </c>
      <c r="BG314" s="227">
        <f>IF(N314="zákl. přenesená",J314,0)</f>
        <v>0</v>
      </c>
      <c r="BH314" s="227">
        <f>IF(N314="sníž. přenesená",J314,0)</f>
        <v>0</v>
      </c>
      <c r="BI314" s="227">
        <f>IF(N314="nulová",J314,0)</f>
        <v>0</v>
      </c>
      <c r="BJ314" s="22" t="s">
        <v>76</v>
      </c>
      <c r="BK314" s="227">
        <f>ROUND(I314*H314,2)</f>
        <v>0</v>
      </c>
      <c r="BL314" s="22" t="s">
        <v>159</v>
      </c>
      <c r="BM314" s="22" t="s">
        <v>490</v>
      </c>
    </row>
    <row r="315" spans="2:51" s="11" customFormat="1" ht="13.5">
      <c r="B315" s="231"/>
      <c r="C315" s="232"/>
      <c r="D315" s="228" t="s">
        <v>163</v>
      </c>
      <c r="E315" s="232"/>
      <c r="F315" s="234" t="s">
        <v>491</v>
      </c>
      <c r="G315" s="232"/>
      <c r="H315" s="235">
        <v>22.05</v>
      </c>
      <c r="I315" s="236"/>
      <c r="J315" s="232"/>
      <c r="K315" s="232"/>
      <c r="L315" s="237"/>
      <c r="M315" s="238"/>
      <c r="N315" s="239"/>
      <c r="O315" s="239"/>
      <c r="P315" s="239"/>
      <c r="Q315" s="239"/>
      <c r="R315" s="239"/>
      <c r="S315" s="239"/>
      <c r="T315" s="240"/>
      <c r="AT315" s="241" t="s">
        <v>163</v>
      </c>
      <c r="AU315" s="241" t="s">
        <v>81</v>
      </c>
      <c r="AV315" s="11" t="s">
        <v>81</v>
      </c>
      <c r="AW315" s="11" t="s">
        <v>6</v>
      </c>
      <c r="AX315" s="11" t="s">
        <v>76</v>
      </c>
      <c r="AY315" s="241" t="s">
        <v>151</v>
      </c>
    </row>
    <row r="316" spans="2:65" s="1" customFormat="1" ht="38.25" customHeight="1">
      <c r="B316" s="44"/>
      <c r="C316" s="216" t="s">
        <v>492</v>
      </c>
      <c r="D316" s="216" t="s">
        <v>154</v>
      </c>
      <c r="E316" s="217" t="s">
        <v>493</v>
      </c>
      <c r="F316" s="218" t="s">
        <v>494</v>
      </c>
      <c r="G316" s="219" t="s">
        <v>157</v>
      </c>
      <c r="H316" s="220">
        <v>85.1</v>
      </c>
      <c r="I316" s="221"/>
      <c r="J316" s="222">
        <f>ROUND(I316*H316,2)</f>
        <v>0</v>
      </c>
      <c r="K316" s="218" t="s">
        <v>174</v>
      </c>
      <c r="L316" s="70"/>
      <c r="M316" s="223" t="s">
        <v>21</v>
      </c>
      <c r="N316" s="224" t="s">
        <v>42</v>
      </c>
      <c r="O316" s="45"/>
      <c r="P316" s="225">
        <f>O316*H316</f>
        <v>0</v>
      </c>
      <c r="Q316" s="225">
        <v>0.1295</v>
      </c>
      <c r="R316" s="225">
        <f>Q316*H316</f>
        <v>11.02045</v>
      </c>
      <c r="S316" s="225">
        <v>0</v>
      </c>
      <c r="T316" s="226">
        <f>S316*H316</f>
        <v>0</v>
      </c>
      <c r="AR316" s="22" t="s">
        <v>159</v>
      </c>
      <c r="AT316" s="22" t="s">
        <v>154</v>
      </c>
      <c r="AU316" s="22" t="s">
        <v>81</v>
      </c>
      <c r="AY316" s="22" t="s">
        <v>151</v>
      </c>
      <c r="BE316" s="227">
        <f>IF(N316="základní",J316,0)</f>
        <v>0</v>
      </c>
      <c r="BF316" s="227">
        <f>IF(N316="snížená",J316,0)</f>
        <v>0</v>
      </c>
      <c r="BG316" s="227">
        <f>IF(N316="zákl. přenesená",J316,0)</f>
        <v>0</v>
      </c>
      <c r="BH316" s="227">
        <f>IF(N316="sníž. přenesená",J316,0)</f>
        <v>0</v>
      </c>
      <c r="BI316" s="227">
        <f>IF(N316="nulová",J316,0)</f>
        <v>0</v>
      </c>
      <c r="BJ316" s="22" t="s">
        <v>76</v>
      </c>
      <c r="BK316" s="227">
        <f>ROUND(I316*H316,2)</f>
        <v>0</v>
      </c>
      <c r="BL316" s="22" t="s">
        <v>159</v>
      </c>
      <c r="BM316" s="22" t="s">
        <v>495</v>
      </c>
    </row>
    <row r="317" spans="2:47" s="1" customFormat="1" ht="13.5">
      <c r="B317" s="44"/>
      <c r="C317" s="72"/>
      <c r="D317" s="228" t="s">
        <v>161</v>
      </c>
      <c r="E317" s="72"/>
      <c r="F317" s="229" t="s">
        <v>496</v>
      </c>
      <c r="G317" s="72"/>
      <c r="H317" s="72"/>
      <c r="I317" s="187"/>
      <c r="J317" s="72"/>
      <c r="K317" s="72"/>
      <c r="L317" s="70"/>
      <c r="M317" s="230"/>
      <c r="N317" s="45"/>
      <c r="O317" s="45"/>
      <c r="P317" s="45"/>
      <c r="Q317" s="45"/>
      <c r="R317" s="45"/>
      <c r="S317" s="45"/>
      <c r="T317" s="93"/>
      <c r="AT317" s="22" t="s">
        <v>161</v>
      </c>
      <c r="AU317" s="22" t="s">
        <v>81</v>
      </c>
    </row>
    <row r="318" spans="2:51" s="11" customFormat="1" ht="13.5">
      <c r="B318" s="231"/>
      <c r="C318" s="232"/>
      <c r="D318" s="228" t="s">
        <v>163</v>
      </c>
      <c r="E318" s="233" t="s">
        <v>21</v>
      </c>
      <c r="F318" s="234" t="s">
        <v>497</v>
      </c>
      <c r="G318" s="232"/>
      <c r="H318" s="235">
        <v>61.9</v>
      </c>
      <c r="I318" s="236"/>
      <c r="J318" s="232"/>
      <c r="K318" s="232"/>
      <c r="L318" s="237"/>
      <c r="M318" s="238"/>
      <c r="N318" s="239"/>
      <c r="O318" s="239"/>
      <c r="P318" s="239"/>
      <c r="Q318" s="239"/>
      <c r="R318" s="239"/>
      <c r="S318" s="239"/>
      <c r="T318" s="240"/>
      <c r="AT318" s="241" t="s">
        <v>163</v>
      </c>
      <c r="AU318" s="241" t="s">
        <v>81</v>
      </c>
      <c r="AV318" s="11" t="s">
        <v>81</v>
      </c>
      <c r="AW318" s="11" t="s">
        <v>34</v>
      </c>
      <c r="AX318" s="11" t="s">
        <v>71</v>
      </c>
      <c r="AY318" s="241" t="s">
        <v>151</v>
      </c>
    </row>
    <row r="319" spans="2:51" s="11" customFormat="1" ht="13.5">
      <c r="B319" s="231"/>
      <c r="C319" s="232"/>
      <c r="D319" s="228" t="s">
        <v>163</v>
      </c>
      <c r="E319" s="233" t="s">
        <v>21</v>
      </c>
      <c r="F319" s="234" t="s">
        <v>498</v>
      </c>
      <c r="G319" s="232"/>
      <c r="H319" s="235">
        <v>23.2</v>
      </c>
      <c r="I319" s="236"/>
      <c r="J319" s="232"/>
      <c r="K319" s="232"/>
      <c r="L319" s="237"/>
      <c r="M319" s="238"/>
      <c r="N319" s="239"/>
      <c r="O319" s="239"/>
      <c r="P319" s="239"/>
      <c r="Q319" s="239"/>
      <c r="R319" s="239"/>
      <c r="S319" s="239"/>
      <c r="T319" s="240"/>
      <c r="AT319" s="241" t="s">
        <v>163</v>
      </c>
      <c r="AU319" s="241" t="s">
        <v>81</v>
      </c>
      <c r="AV319" s="11" t="s">
        <v>81</v>
      </c>
      <c r="AW319" s="11" t="s">
        <v>34</v>
      </c>
      <c r="AX319" s="11" t="s">
        <v>71</v>
      </c>
      <c r="AY319" s="241" t="s">
        <v>151</v>
      </c>
    </row>
    <row r="320" spans="2:51" s="12" customFormat="1" ht="13.5">
      <c r="B320" s="242"/>
      <c r="C320" s="243"/>
      <c r="D320" s="228" t="s">
        <v>163</v>
      </c>
      <c r="E320" s="244" t="s">
        <v>21</v>
      </c>
      <c r="F320" s="245" t="s">
        <v>182</v>
      </c>
      <c r="G320" s="243"/>
      <c r="H320" s="246">
        <v>85.1</v>
      </c>
      <c r="I320" s="247"/>
      <c r="J320" s="243"/>
      <c r="K320" s="243"/>
      <c r="L320" s="248"/>
      <c r="M320" s="249"/>
      <c r="N320" s="250"/>
      <c r="O320" s="250"/>
      <c r="P320" s="250"/>
      <c r="Q320" s="250"/>
      <c r="R320" s="250"/>
      <c r="S320" s="250"/>
      <c r="T320" s="251"/>
      <c r="AT320" s="252" t="s">
        <v>163</v>
      </c>
      <c r="AU320" s="252" t="s">
        <v>81</v>
      </c>
      <c r="AV320" s="12" t="s">
        <v>159</v>
      </c>
      <c r="AW320" s="12" t="s">
        <v>34</v>
      </c>
      <c r="AX320" s="12" t="s">
        <v>76</v>
      </c>
      <c r="AY320" s="252" t="s">
        <v>151</v>
      </c>
    </row>
    <row r="321" spans="2:65" s="1" customFormat="1" ht="16.5" customHeight="1">
      <c r="B321" s="44"/>
      <c r="C321" s="253" t="s">
        <v>499</v>
      </c>
      <c r="D321" s="253" t="s">
        <v>275</v>
      </c>
      <c r="E321" s="254" t="s">
        <v>500</v>
      </c>
      <c r="F321" s="255" t="s">
        <v>501</v>
      </c>
      <c r="G321" s="256" t="s">
        <v>157</v>
      </c>
      <c r="H321" s="257">
        <v>89.355</v>
      </c>
      <c r="I321" s="258"/>
      <c r="J321" s="259">
        <f>ROUND(I321*H321,2)</f>
        <v>0</v>
      </c>
      <c r="K321" s="255" t="s">
        <v>174</v>
      </c>
      <c r="L321" s="260"/>
      <c r="M321" s="261" t="s">
        <v>21</v>
      </c>
      <c r="N321" s="262" t="s">
        <v>42</v>
      </c>
      <c r="O321" s="45"/>
      <c r="P321" s="225">
        <f>O321*H321</f>
        <v>0</v>
      </c>
      <c r="Q321" s="225">
        <v>0.036</v>
      </c>
      <c r="R321" s="225">
        <f>Q321*H321</f>
        <v>3.21678</v>
      </c>
      <c r="S321" s="225">
        <v>0</v>
      </c>
      <c r="T321" s="226">
        <f>S321*H321</f>
        <v>0</v>
      </c>
      <c r="AR321" s="22" t="s">
        <v>279</v>
      </c>
      <c r="AT321" s="22" t="s">
        <v>275</v>
      </c>
      <c r="AU321" s="22" t="s">
        <v>81</v>
      </c>
      <c r="AY321" s="22" t="s">
        <v>151</v>
      </c>
      <c r="BE321" s="227">
        <f>IF(N321="základní",J321,0)</f>
        <v>0</v>
      </c>
      <c r="BF321" s="227">
        <f>IF(N321="snížená",J321,0)</f>
        <v>0</v>
      </c>
      <c r="BG321" s="227">
        <f>IF(N321="zákl. přenesená",J321,0)</f>
        <v>0</v>
      </c>
      <c r="BH321" s="227">
        <f>IF(N321="sníž. přenesená",J321,0)</f>
        <v>0</v>
      </c>
      <c r="BI321" s="227">
        <f>IF(N321="nulová",J321,0)</f>
        <v>0</v>
      </c>
      <c r="BJ321" s="22" t="s">
        <v>76</v>
      </c>
      <c r="BK321" s="227">
        <f>ROUND(I321*H321,2)</f>
        <v>0</v>
      </c>
      <c r="BL321" s="22" t="s">
        <v>159</v>
      </c>
      <c r="BM321" s="22" t="s">
        <v>502</v>
      </c>
    </row>
    <row r="322" spans="2:51" s="11" customFormat="1" ht="13.5">
      <c r="B322" s="231"/>
      <c r="C322" s="232"/>
      <c r="D322" s="228" t="s">
        <v>163</v>
      </c>
      <c r="E322" s="232"/>
      <c r="F322" s="234" t="s">
        <v>503</v>
      </c>
      <c r="G322" s="232"/>
      <c r="H322" s="235">
        <v>89.355</v>
      </c>
      <c r="I322" s="236"/>
      <c r="J322" s="232"/>
      <c r="K322" s="232"/>
      <c r="L322" s="237"/>
      <c r="M322" s="238"/>
      <c r="N322" s="239"/>
      <c r="O322" s="239"/>
      <c r="P322" s="239"/>
      <c r="Q322" s="239"/>
      <c r="R322" s="239"/>
      <c r="S322" s="239"/>
      <c r="T322" s="240"/>
      <c r="AT322" s="241" t="s">
        <v>163</v>
      </c>
      <c r="AU322" s="241" t="s">
        <v>81</v>
      </c>
      <c r="AV322" s="11" t="s">
        <v>81</v>
      </c>
      <c r="AW322" s="11" t="s">
        <v>6</v>
      </c>
      <c r="AX322" s="11" t="s">
        <v>76</v>
      </c>
      <c r="AY322" s="241" t="s">
        <v>151</v>
      </c>
    </row>
    <row r="323" spans="2:65" s="1" customFormat="1" ht="25.5" customHeight="1">
      <c r="B323" s="44"/>
      <c r="C323" s="216" t="s">
        <v>504</v>
      </c>
      <c r="D323" s="216" t="s">
        <v>154</v>
      </c>
      <c r="E323" s="217" t="s">
        <v>505</v>
      </c>
      <c r="F323" s="218" t="s">
        <v>506</v>
      </c>
      <c r="G323" s="219" t="s">
        <v>257</v>
      </c>
      <c r="H323" s="220">
        <v>49.52</v>
      </c>
      <c r="I323" s="221"/>
      <c r="J323" s="222">
        <f>ROUND(I323*H323,2)</f>
        <v>0</v>
      </c>
      <c r="K323" s="218" t="s">
        <v>174</v>
      </c>
      <c r="L323" s="70"/>
      <c r="M323" s="223" t="s">
        <v>21</v>
      </c>
      <c r="N323" s="224" t="s">
        <v>42</v>
      </c>
      <c r="O323" s="45"/>
      <c r="P323" s="225">
        <f>O323*H323</f>
        <v>0</v>
      </c>
      <c r="Q323" s="225">
        <v>0.18907</v>
      </c>
      <c r="R323" s="225">
        <f>Q323*H323</f>
        <v>9.3627464</v>
      </c>
      <c r="S323" s="225">
        <v>0</v>
      </c>
      <c r="T323" s="226">
        <f>S323*H323</f>
        <v>0</v>
      </c>
      <c r="AR323" s="22" t="s">
        <v>159</v>
      </c>
      <c r="AT323" s="22" t="s">
        <v>154</v>
      </c>
      <c r="AU323" s="22" t="s">
        <v>81</v>
      </c>
      <c r="AY323" s="22" t="s">
        <v>151</v>
      </c>
      <c r="BE323" s="227">
        <f>IF(N323="základní",J323,0)</f>
        <v>0</v>
      </c>
      <c r="BF323" s="227">
        <f>IF(N323="snížená",J323,0)</f>
        <v>0</v>
      </c>
      <c r="BG323" s="227">
        <f>IF(N323="zákl. přenesená",J323,0)</f>
        <v>0</v>
      </c>
      <c r="BH323" s="227">
        <f>IF(N323="sníž. přenesená",J323,0)</f>
        <v>0</v>
      </c>
      <c r="BI323" s="227">
        <f>IF(N323="nulová",J323,0)</f>
        <v>0</v>
      </c>
      <c r="BJ323" s="22" t="s">
        <v>76</v>
      </c>
      <c r="BK323" s="227">
        <f>ROUND(I323*H323,2)</f>
        <v>0</v>
      </c>
      <c r="BL323" s="22" t="s">
        <v>159</v>
      </c>
      <c r="BM323" s="22" t="s">
        <v>507</v>
      </c>
    </row>
    <row r="324" spans="2:51" s="11" customFormat="1" ht="13.5">
      <c r="B324" s="231"/>
      <c r="C324" s="232"/>
      <c r="D324" s="228" t="s">
        <v>163</v>
      </c>
      <c r="E324" s="233" t="s">
        <v>21</v>
      </c>
      <c r="F324" s="234" t="s">
        <v>508</v>
      </c>
      <c r="G324" s="232"/>
      <c r="H324" s="235">
        <v>49.52</v>
      </c>
      <c r="I324" s="236"/>
      <c r="J324" s="232"/>
      <c r="K324" s="232"/>
      <c r="L324" s="237"/>
      <c r="M324" s="238"/>
      <c r="N324" s="239"/>
      <c r="O324" s="239"/>
      <c r="P324" s="239"/>
      <c r="Q324" s="239"/>
      <c r="R324" s="239"/>
      <c r="S324" s="239"/>
      <c r="T324" s="240"/>
      <c r="AT324" s="241" t="s">
        <v>163</v>
      </c>
      <c r="AU324" s="241" t="s">
        <v>81</v>
      </c>
      <c r="AV324" s="11" t="s">
        <v>81</v>
      </c>
      <c r="AW324" s="11" t="s">
        <v>34</v>
      </c>
      <c r="AX324" s="11" t="s">
        <v>76</v>
      </c>
      <c r="AY324" s="241" t="s">
        <v>151</v>
      </c>
    </row>
    <row r="325" spans="2:65" s="1" customFormat="1" ht="25.5" customHeight="1">
      <c r="B325" s="44"/>
      <c r="C325" s="216" t="s">
        <v>509</v>
      </c>
      <c r="D325" s="216" t="s">
        <v>154</v>
      </c>
      <c r="E325" s="217" t="s">
        <v>510</v>
      </c>
      <c r="F325" s="218" t="s">
        <v>511</v>
      </c>
      <c r="G325" s="219" t="s">
        <v>257</v>
      </c>
      <c r="H325" s="220">
        <v>134</v>
      </c>
      <c r="I325" s="221"/>
      <c r="J325" s="222">
        <f>ROUND(I325*H325,2)</f>
        <v>0</v>
      </c>
      <c r="K325" s="218" t="s">
        <v>174</v>
      </c>
      <c r="L325" s="70"/>
      <c r="M325" s="223" t="s">
        <v>21</v>
      </c>
      <c r="N325" s="224" t="s">
        <v>42</v>
      </c>
      <c r="O325" s="45"/>
      <c r="P325" s="225">
        <f>O325*H325</f>
        <v>0</v>
      </c>
      <c r="Q325" s="225">
        <v>0.4726</v>
      </c>
      <c r="R325" s="225">
        <f>Q325*H325</f>
        <v>63.3284</v>
      </c>
      <c r="S325" s="225">
        <v>0</v>
      </c>
      <c r="T325" s="226">
        <f>S325*H325</f>
        <v>0</v>
      </c>
      <c r="AR325" s="22" t="s">
        <v>159</v>
      </c>
      <c r="AT325" s="22" t="s">
        <v>154</v>
      </c>
      <c r="AU325" s="22" t="s">
        <v>81</v>
      </c>
      <c r="AY325" s="22" t="s">
        <v>151</v>
      </c>
      <c r="BE325" s="227">
        <f>IF(N325="základní",J325,0)</f>
        <v>0</v>
      </c>
      <c r="BF325" s="227">
        <f>IF(N325="snížená",J325,0)</f>
        <v>0</v>
      </c>
      <c r="BG325" s="227">
        <f>IF(N325="zákl. přenesená",J325,0)</f>
        <v>0</v>
      </c>
      <c r="BH325" s="227">
        <f>IF(N325="sníž. přenesená",J325,0)</f>
        <v>0</v>
      </c>
      <c r="BI325" s="227">
        <f>IF(N325="nulová",J325,0)</f>
        <v>0</v>
      </c>
      <c r="BJ325" s="22" t="s">
        <v>76</v>
      </c>
      <c r="BK325" s="227">
        <f>ROUND(I325*H325,2)</f>
        <v>0</v>
      </c>
      <c r="BL325" s="22" t="s">
        <v>159</v>
      </c>
      <c r="BM325" s="22" t="s">
        <v>512</v>
      </c>
    </row>
    <row r="326" spans="2:65" s="1" customFormat="1" ht="25.5" customHeight="1">
      <c r="B326" s="44"/>
      <c r="C326" s="216" t="s">
        <v>513</v>
      </c>
      <c r="D326" s="216" t="s">
        <v>154</v>
      </c>
      <c r="E326" s="217" t="s">
        <v>514</v>
      </c>
      <c r="F326" s="218" t="s">
        <v>515</v>
      </c>
      <c r="G326" s="219" t="s">
        <v>257</v>
      </c>
      <c r="H326" s="220">
        <v>31</v>
      </c>
      <c r="I326" s="221"/>
      <c r="J326" s="222">
        <f>ROUND(I326*H326,2)</f>
        <v>0</v>
      </c>
      <c r="K326" s="218" t="s">
        <v>174</v>
      </c>
      <c r="L326" s="70"/>
      <c r="M326" s="223" t="s">
        <v>21</v>
      </c>
      <c r="N326" s="224" t="s">
        <v>42</v>
      </c>
      <c r="O326" s="45"/>
      <c r="P326" s="225">
        <f>O326*H326</f>
        <v>0</v>
      </c>
      <c r="Q326" s="225">
        <v>0.567</v>
      </c>
      <c r="R326" s="225">
        <f>Q326*H326</f>
        <v>17.576999999999998</v>
      </c>
      <c r="S326" s="225">
        <v>0</v>
      </c>
      <c r="T326" s="226">
        <f>S326*H326</f>
        <v>0</v>
      </c>
      <c r="AR326" s="22" t="s">
        <v>159</v>
      </c>
      <c r="AT326" s="22" t="s">
        <v>154</v>
      </c>
      <c r="AU326" s="22" t="s">
        <v>81</v>
      </c>
      <c r="AY326" s="22" t="s">
        <v>151</v>
      </c>
      <c r="BE326" s="227">
        <f>IF(N326="základní",J326,0)</f>
        <v>0</v>
      </c>
      <c r="BF326" s="227">
        <f>IF(N326="snížená",J326,0)</f>
        <v>0</v>
      </c>
      <c r="BG326" s="227">
        <f>IF(N326="zákl. přenesená",J326,0)</f>
        <v>0</v>
      </c>
      <c r="BH326" s="227">
        <f>IF(N326="sníž. přenesená",J326,0)</f>
        <v>0</v>
      </c>
      <c r="BI326" s="227">
        <f>IF(N326="nulová",J326,0)</f>
        <v>0</v>
      </c>
      <c r="BJ326" s="22" t="s">
        <v>76</v>
      </c>
      <c r="BK326" s="227">
        <f>ROUND(I326*H326,2)</f>
        <v>0</v>
      </c>
      <c r="BL326" s="22" t="s">
        <v>159</v>
      </c>
      <c r="BM326" s="22" t="s">
        <v>516</v>
      </c>
    </row>
    <row r="327" spans="2:51" s="11" customFormat="1" ht="13.5">
      <c r="B327" s="231"/>
      <c r="C327" s="232"/>
      <c r="D327" s="228" t="s">
        <v>163</v>
      </c>
      <c r="E327" s="233" t="s">
        <v>21</v>
      </c>
      <c r="F327" s="234" t="s">
        <v>321</v>
      </c>
      <c r="G327" s="232"/>
      <c r="H327" s="235">
        <v>31</v>
      </c>
      <c r="I327" s="236"/>
      <c r="J327" s="232"/>
      <c r="K327" s="232"/>
      <c r="L327" s="237"/>
      <c r="M327" s="238"/>
      <c r="N327" s="239"/>
      <c r="O327" s="239"/>
      <c r="P327" s="239"/>
      <c r="Q327" s="239"/>
      <c r="R327" s="239"/>
      <c r="S327" s="239"/>
      <c r="T327" s="240"/>
      <c r="AT327" s="241" t="s">
        <v>163</v>
      </c>
      <c r="AU327" s="241" t="s">
        <v>81</v>
      </c>
      <c r="AV327" s="11" t="s">
        <v>81</v>
      </c>
      <c r="AW327" s="11" t="s">
        <v>34</v>
      </c>
      <c r="AX327" s="11" t="s">
        <v>71</v>
      </c>
      <c r="AY327" s="241" t="s">
        <v>151</v>
      </c>
    </row>
    <row r="328" spans="2:51" s="12" customFormat="1" ht="13.5">
      <c r="B328" s="242"/>
      <c r="C328" s="243"/>
      <c r="D328" s="228" t="s">
        <v>163</v>
      </c>
      <c r="E328" s="244" t="s">
        <v>21</v>
      </c>
      <c r="F328" s="245" t="s">
        <v>182</v>
      </c>
      <c r="G328" s="243"/>
      <c r="H328" s="246">
        <v>31</v>
      </c>
      <c r="I328" s="247"/>
      <c r="J328" s="243"/>
      <c r="K328" s="243"/>
      <c r="L328" s="248"/>
      <c r="M328" s="249"/>
      <c r="N328" s="250"/>
      <c r="O328" s="250"/>
      <c r="P328" s="250"/>
      <c r="Q328" s="250"/>
      <c r="R328" s="250"/>
      <c r="S328" s="250"/>
      <c r="T328" s="251"/>
      <c r="AT328" s="252" t="s">
        <v>163</v>
      </c>
      <c r="AU328" s="252" t="s">
        <v>81</v>
      </c>
      <c r="AV328" s="12" t="s">
        <v>159</v>
      </c>
      <c r="AW328" s="12" t="s">
        <v>34</v>
      </c>
      <c r="AX328" s="12" t="s">
        <v>76</v>
      </c>
      <c r="AY328" s="252" t="s">
        <v>151</v>
      </c>
    </row>
    <row r="329" spans="2:65" s="1" customFormat="1" ht="51" customHeight="1">
      <c r="B329" s="44"/>
      <c r="C329" s="216" t="s">
        <v>517</v>
      </c>
      <c r="D329" s="216" t="s">
        <v>154</v>
      </c>
      <c r="E329" s="217" t="s">
        <v>518</v>
      </c>
      <c r="F329" s="218" t="s">
        <v>519</v>
      </c>
      <c r="G329" s="219" t="s">
        <v>257</v>
      </c>
      <c r="H329" s="220">
        <v>31</v>
      </c>
      <c r="I329" s="221"/>
      <c r="J329" s="222">
        <f>ROUND(I329*H329,2)</f>
        <v>0</v>
      </c>
      <c r="K329" s="218" t="s">
        <v>174</v>
      </c>
      <c r="L329" s="70"/>
      <c r="M329" s="223" t="s">
        <v>21</v>
      </c>
      <c r="N329" s="224" t="s">
        <v>42</v>
      </c>
      <c r="O329" s="45"/>
      <c r="P329" s="225">
        <f>O329*H329</f>
        <v>0</v>
      </c>
      <c r="Q329" s="225">
        <v>0.08425</v>
      </c>
      <c r="R329" s="225">
        <f>Q329*H329</f>
        <v>2.6117500000000002</v>
      </c>
      <c r="S329" s="225">
        <v>0</v>
      </c>
      <c r="T329" s="226">
        <f>S329*H329</f>
        <v>0</v>
      </c>
      <c r="AR329" s="22" t="s">
        <v>159</v>
      </c>
      <c r="AT329" s="22" t="s">
        <v>154</v>
      </c>
      <c r="AU329" s="22" t="s">
        <v>81</v>
      </c>
      <c r="AY329" s="22" t="s">
        <v>151</v>
      </c>
      <c r="BE329" s="227">
        <f>IF(N329="základní",J329,0)</f>
        <v>0</v>
      </c>
      <c r="BF329" s="227">
        <f>IF(N329="snížená",J329,0)</f>
        <v>0</v>
      </c>
      <c r="BG329" s="227">
        <f>IF(N329="zákl. přenesená",J329,0)</f>
        <v>0</v>
      </c>
      <c r="BH329" s="227">
        <f>IF(N329="sníž. přenesená",J329,0)</f>
        <v>0</v>
      </c>
      <c r="BI329" s="227">
        <f>IF(N329="nulová",J329,0)</f>
        <v>0</v>
      </c>
      <c r="BJ329" s="22" t="s">
        <v>76</v>
      </c>
      <c r="BK329" s="227">
        <f>ROUND(I329*H329,2)</f>
        <v>0</v>
      </c>
      <c r="BL329" s="22" t="s">
        <v>159</v>
      </c>
      <c r="BM329" s="22" t="s">
        <v>520</v>
      </c>
    </row>
    <row r="330" spans="2:47" s="1" customFormat="1" ht="13.5">
      <c r="B330" s="44"/>
      <c r="C330" s="72"/>
      <c r="D330" s="228" t="s">
        <v>161</v>
      </c>
      <c r="E330" s="72"/>
      <c r="F330" s="229" t="s">
        <v>521</v>
      </c>
      <c r="G330" s="72"/>
      <c r="H330" s="72"/>
      <c r="I330" s="187"/>
      <c r="J330" s="72"/>
      <c r="K330" s="72"/>
      <c r="L330" s="70"/>
      <c r="M330" s="230"/>
      <c r="N330" s="45"/>
      <c r="O330" s="45"/>
      <c r="P330" s="45"/>
      <c r="Q330" s="45"/>
      <c r="R330" s="45"/>
      <c r="S330" s="45"/>
      <c r="T330" s="93"/>
      <c r="AT330" s="22" t="s">
        <v>161</v>
      </c>
      <c r="AU330" s="22" t="s">
        <v>81</v>
      </c>
    </row>
    <row r="331" spans="2:51" s="11" customFormat="1" ht="13.5">
      <c r="B331" s="231"/>
      <c r="C331" s="232"/>
      <c r="D331" s="228" t="s">
        <v>163</v>
      </c>
      <c r="E331" s="233" t="s">
        <v>21</v>
      </c>
      <c r="F331" s="234" t="s">
        <v>321</v>
      </c>
      <c r="G331" s="232"/>
      <c r="H331" s="235">
        <v>31</v>
      </c>
      <c r="I331" s="236"/>
      <c r="J331" s="232"/>
      <c r="K331" s="232"/>
      <c r="L331" s="237"/>
      <c r="M331" s="238"/>
      <c r="N331" s="239"/>
      <c r="O331" s="239"/>
      <c r="P331" s="239"/>
      <c r="Q331" s="239"/>
      <c r="R331" s="239"/>
      <c r="S331" s="239"/>
      <c r="T331" s="240"/>
      <c r="AT331" s="241" t="s">
        <v>163</v>
      </c>
      <c r="AU331" s="241" t="s">
        <v>81</v>
      </c>
      <c r="AV331" s="11" t="s">
        <v>81</v>
      </c>
      <c r="AW331" s="11" t="s">
        <v>34</v>
      </c>
      <c r="AX331" s="11" t="s">
        <v>71</v>
      </c>
      <c r="AY331" s="241" t="s">
        <v>151</v>
      </c>
    </row>
    <row r="332" spans="2:51" s="12" customFormat="1" ht="13.5">
      <c r="B332" s="242"/>
      <c r="C332" s="243"/>
      <c r="D332" s="228" t="s">
        <v>163</v>
      </c>
      <c r="E332" s="244" t="s">
        <v>21</v>
      </c>
      <c r="F332" s="245" t="s">
        <v>182</v>
      </c>
      <c r="G332" s="243"/>
      <c r="H332" s="246">
        <v>31</v>
      </c>
      <c r="I332" s="247"/>
      <c r="J332" s="243"/>
      <c r="K332" s="243"/>
      <c r="L332" s="248"/>
      <c r="M332" s="249"/>
      <c r="N332" s="250"/>
      <c r="O332" s="250"/>
      <c r="P332" s="250"/>
      <c r="Q332" s="250"/>
      <c r="R332" s="250"/>
      <c r="S332" s="250"/>
      <c r="T332" s="251"/>
      <c r="AT332" s="252" t="s">
        <v>163</v>
      </c>
      <c r="AU332" s="252" t="s">
        <v>81</v>
      </c>
      <c r="AV332" s="12" t="s">
        <v>159</v>
      </c>
      <c r="AW332" s="12" t="s">
        <v>34</v>
      </c>
      <c r="AX332" s="12" t="s">
        <v>76</v>
      </c>
      <c r="AY332" s="252" t="s">
        <v>151</v>
      </c>
    </row>
    <row r="333" spans="2:65" s="1" customFormat="1" ht="16.5" customHeight="1">
      <c r="B333" s="44"/>
      <c r="C333" s="253" t="s">
        <v>522</v>
      </c>
      <c r="D333" s="253" t="s">
        <v>275</v>
      </c>
      <c r="E333" s="254" t="s">
        <v>523</v>
      </c>
      <c r="F333" s="255" t="s">
        <v>524</v>
      </c>
      <c r="G333" s="256" t="s">
        <v>257</v>
      </c>
      <c r="H333" s="257">
        <v>32.55</v>
      </c>
      <c r="I333" s="258"/>
      <c r="J333" s="259">
        <f>ROUND(I333*H333,2)</f>
        <v>0</v>
      </c>
      <c r="K333" s="255" t="s">
        <v>174</v>
      </c>
      <c r="L333" s="260"/>
      <c r="M333" s="261" t="s">
        <v>21</v>
      </c>
      <c r="N333" s="262" t="s">
        <v>42</v>
      </c>
      <c r="O333" s="45"/>
      <c r="P333" s="225">
        <f>O333*H333</f>
        <v>0</v>
      </c>
      <c r="Q333" s="225">
        <v>0.113</v>
      </c>
      <c r="R333" s="225">
        <f>Q333*H333</f>
        <v>3.6781499999999996</v>
      </c>
      <c r="S333" s="225">
        <v>0</v>
      </c>
      <c r="T333" s="226">
        <f>S333*H333</f>
        <v>0</v>
      </c>
      <c r="AR333" s="22" t="s">
        <v>279</v>
      </c>
      <c r="AT333" s="22" t="s">
        <v>275</v>
      </c>
      <c r="AU333" s="22" t="s">
        <v>81</v>
      </c>
      <c r="AY333" s="22" t="s">
        <v>151</v>
      </c>
      <c r="BE333" s="227">
        <f>IF(N333="základní",J333,0)</f>
        <v>0</v>
      </c>
      <c r="BF333" s="227">
        <f>IF(N333="snížená",J333,0)</f>
        <v>0</v>
      </c>
      <c r="BG333" s="227">
        <f>IF(N333="zákl. přenesená",J333,0)</f>
        <v>0</v>
      </c>
      <c r="BH333" s="227">
        <f>IF(N333="sníž. přenesená",J333,0)</f>
        <v>0</v>
      </c>
      <c r="BI333" s="227">
        <f>IF(N333="nulová",J333,0)</f>
        <v>0</v>
      </c>
      <c r="BJ333" s="22" t="s">
        <v>76</v>
      </c>
      <c r="BK333" s="227">
        <f>ROUND(I333*H333,2)</f>
        <v>0</v>
      </c>
      <c r="BL333" s="22" t="s">
        <v>159</v>
      </c>
      <c r="BM333" s="22" t="s">
        <v>525</v>
      </c>
    </row>
    <row r="334" spans="2:51" s="11" customFormat="1" ht="13.5">
      <c r="B334" s="231"/>
      <c r="C334" s="232"/>
      <c r="D334" s="228" t="s">
        <v>163</v>
      </c>
      <c r="E334" s="232"/>
      <c r="F334" s="234" t="s">
        <v>526</v>
      </c>
      <c r="G334" s="232"/>
      <c r="H334" s="235">
        <v>32.55</v>
      </c>
      <c r="I334" s="236"/>
      <c r="J334" s="232"/>
      <c r="K334" s="232"/>
      <c r="L334" s="237"/>
      <c r="M334" s="238"/>
      <c r="N334" s="239"/>
      <c r="O334" s="239"/>
      <c r="P334" s="239"/>
      <c r="Q334" s="239"/>
      <c r="R334" s="239"/>
      <c r="S334" s="239"/>
      <c r="T334" s="240"/>
      <c r="AT334" s="241" t="s">
        <v>163</v>
      </c>
      <c r="AU334" s="241" t="s">
        <v>81</v>
      </c>
      <c r="AV334" s="11" t="s">
        <v>81</v>
      </c>
      <c r="AW334" s="11" t="s">
        <v>6</v>
      </c>
      <c r="AX334" s="11" t="s">
        <v>76</v>
      </c>
      <c r="AY334" s="241" t="s">
        <v>151</v>
      </c>
    </row>
    <row r="335" spans="2:65" s="1" customFormat="1" ht="51" customHeight="1">
      <c r="B335" s="44"/>
      <c r="C335" s="216" t="s">
        <v>527</v>
      </c>
      <c r="D335" s="216" t="s">
        <v>154</v>
      </c>
      <c r="E335" s="217" t="s">
        <v>528</v>
      </c>
      <c r="F335" s="218" t="s">
        <v>529</v>
      </c>
      <c r="G335" s="219" t="s">
        <v>257</v>
      </c>
      <c r="H335" s="220">
        <v>134</v>
      </c>
      <c r="I335" s="221"/>
      <c r="J335" s="222">
        <f>ROUND(I335*H335,2)</f>
        <v>0</v>
      </c>
      <c r="K335" s="218" t="s">
        <v>174</v>
      </c>
      <c r="L335" s="70"/>
      <c r="M335" s="223" t="s">
        <v>21</v>
      </c>
      <c r="N335" s="224" t="s">
        <v>42</v>
      </c>
      <c r="O335" s="45"/>
      <c r="P335" s="225">
        <f>O335*H335</f>
        <v>0</v>
      </c>
      <c r="Q335" s="225">
        <v>0.10362</v>
      </c>
      <c r="R335" s="225">
        <f>Q335*H335</f>
        <v>13.88508</v>
      </c>
      <c r="S335" s="225">
        <v>0</v>
      </c>
      <c r="T335" s="226">
        <f>S335*H335</f>
        <v>0</v>
      </c>
      <c r="AR335" s="22" t="s">
        <v>159</v>
      </c>
      <c r="AT335" s="22" t="s">
        <v>154</v>
      </c>
      <c r="AU335" s="22" t="s">
        <v>81</v>
      </c>
      <c r="AY335" s="22" t="s">
        <v>151</v>
      </c>
      <c r="BE335" s="227">
        <f>IF(N335="základní",J335,0)</f>
        <v>0</v>
      </c>
      <c r="BF335" s="227">
        <f>IF(N335="snížená",J335,0)</f>
        <v>0</v>
      </c>
      <c r="BG335" s="227">
        <f>IF(N335="zákl. přenesená",J335,0)</f>
        <v>0</v>
      </c>
      <c r="BH335" s="227">
        <f>IF(N335="sníž. přenesená",J335,0)</f>
        <v>0</v>
      </c>
      <c r="BI335" s="227">
        <f>IF(N335="nulová",J335,0)</f>
        <v>0</v>
      </c>
      <c r="BJ335" s="22" t="s">
        <v>76</v>
      </c>
      <c r="BK335" s="227">
        <f>ROUND(I335*H335,2)</f>
        <v>0</v>
      </c>
      <c r="BL335" s="22" t="s">
        <v>159</v>
      </c>
      <c r="BM335" s="22" t="s">
        <v>530</v>
      </c>
    </row>
    <row r="336" spans="2:47" s="1" customFormat="1" ht="13.5">
      <c r="B336" s="44"/>
      <c r="C336" s="72"/>
      <c r="D336" s="228" t="s">
        <v>161</v>
      </c>
      <c r="E336" s="72"/>
      <c r="F336" s="229" t="s">
        <v>531</v>
      </c>
      <c r="G336" s="72"/>
      <c r="H336" s="72"/>
      <c r="I336" s="187"/>
      <c r="J336" s="72"/>
      <c r="K336" s="72"/>
      <c r="L336" s="70"/>
      <c r="M336" s="230"/>
      <c r="N336" s="45"/>
      <c r="O336" s="45"/>
      <c r="P336" s="45"/>
      <c r="Q336" s="45"/>
      <c r="R336" s="45"/>
      <c r="S336" s="45"/>
      <c r="T336" s="93"/>
      <c r="AT336" s="22" t="s">
        <v>161</v>
      </c>
      <c r="AU336" s="22" t="s">
        <v>81</v>
      </c>
    </row>
    <row r="337" spans="2:65" s="1" customFormat="1" ht="51" customHeight="1">
      <c r="B337" s="44"/>
      <c r="C337" s="216" t="s">
        <v>532</v>
      </c>
      <c r="D337" s="216" t="s">
        <v>154</v>
      </c>
      <c r="E337" s="217" t="s">
        <v>533</v>
      </c>
      <c r="F337" s="218" t="s">
        <v>534</v>
      </c>
      <c r="G337" s="219" t="s">
        <v>257</v>
      </c>
      <c r="H337" s="220">
        <v>24.76</v>
      </c>
      <c r="I337" s="221"/>
      <c r="J337" s="222">
        <f>ROUND(I337*H337,2)</f>
        <v>0</v>
      </c>
      <c r="K337" s="218" t="s">
        <v>174</v>
      </c>
      <c r="L337" s="70"/>
      <c r="M337" s="223" t="s">
        <v>21</v>
      </c>
      <c r="N337" s="224" t="s">
        <v>42</v>
      </c>
      <c r="O337" s="45"/>
      <c r="P337" s="225">
        <f>O337*H337</f>
        <v>0</v>
      </c>
      <c r="Q337" s="225">
        <v>0.1461</v>
      </c>
      <c r="R337" s="225">
        <f>Q337*H337</f>
        <v>3.6174360000000005</v>
      </c>
      <c r="S337" s="225">
        <v>0</v>
      </c>
      <c r="T337" s="226">
        <f>S337*H337</f>
        <v>0</v>
      </c>
      <c r="AR337" s="22" t="s">
        <v>159</v>
      </c>
      <c r="AT337" s="22" t="s">
        <v>154</v>
      </c>
      <c r="AU337" s="22" t="s">
        <v>81</v>
      </c>
      <c r="AY337" s="22" t="s">
        <v>151</v>
      </c>
      <c r="BE337" s="227">
        <f>IF(N337="základní",J337,0)</f>
        <v>0</v>
      </c>
      <c r="BF337" s="227">
        <f>IF(N337="snížená",J337,0)</f>
        <v>0</v>
      </c>
      <c r="BG337" s="227">
        <f>IF(N337="zákl. přenesená",J337,0)</f>
        <v>0</v>
      </c>
      <c r="BH337" s="227">
        <f>IF(N337="sníž. přenesená",J337,0)</f>
        <v>0</v>
      </c>
      <c r="BI337" s="227">
        <f>IF(N337="nulová",J337,0)</f>
        <v>0</v>
      </c>
      <c r="BJ337" s="22" t="s">
        <v>76</v>
      </c>
      <c r="BK337" s="227">
        <f>ROUND(I337*H337,2)</f>
        <v>0</v>
      </c>
      <c r="BL337" s="22" t="s">
        <v>159</v>
      </c>
      <c r="BM337" s="22" t="s">
        <v>535</v>
      </c>
    </row>
    <row r="338" spans="2:47" s="1" customFormat="1" ht="13.5">
      <c r="B338" s="44"/>
      <c r="C338" s="72"/>
      <c r="D338" s="228" t="s">
        <v>161</v>
      </c>
      <c r="E338" s="72"/>
      <c r="F338" s="229" t="s">
        <v>536</v>
      </c>
      <c r="G338" s="72"/>
      <c r="H338" s="72"/>
      <c r="I338" s="187"/>
      <c r="J338" s="72"/>
      <c r="K338" s="72"/>
      <c r="L338" s="70"/>
      <c r="M338" s="230"/>
      <c r="N338" s="45"/>
      <c r="O338" s="45"/>
      <c r="P338" s="45"/>
      <c r="Q338" s="45"/>
      <c r="R338" s="45"/>
      <c r="S338" s="45"/>
      <c r="T338" s="93"/>
      <c r="AT338" s="22" t="s">
        <v>161</v>
      </c>
      <c r="AU338" s="22" t="s">
        <v>81</v>
      </c>
    </row>
    <row r="339" spans="2:51" s="11" customFormat="1" ht="13.5">
      <c r="B339" s="231"/>
      <c r="C339" s="232"/>
      <c r="D339" s="228" t="s">
        <v>163</v>
      </c>
      <c r="E339" s="233" t="s">
        <v>21</v>
      </c>
      <c r="F339" s="234" t="s">
        <v>537</v>
      </c>
      <c r="G339" s="232"/>
      <c r="H339" s="235">
        <v>24.76</v>
      </c>
      <c r="I339" s="236"/>
      <c r="J339" s="232"/>
      <c r="K339" s="232"/>
      <c r="L339" s="237"/>
      <c r="M339" s="238"/>
      <c r="N339" s="239"/>
      <c r="O339" s="239"/>
      <c r="P339" s="239"/>
      <c r="Q339" s="239"/>
      <c r="R339" s="239"/>
      <c r="S339" s="239"/>
      <c r="T339" s="240"/>
      <c r="AT339" s="241" t="s">
        <v>163</v>
      </c>
      <c r="AU339" s="241" t="s">
        <v>81</v>
      </c>
      <c r="AV339" s="11" t="s">
        <v>81</v>
      </c>
      <c r="AW339" s="11" t="s">
        <v>34</v>
      </c>
      <c r="AX339" s="11" t="s">
        <v>76</v>
      </c>
      <c r="AY339" s="241" t="s">
        <v>151</v>
      </c>
    </row>
    <row r="340" spans="2:65" s="1" customFormat="1" ht="16.5" customHeight="1">
      <c r="B340" s="44"/>
      <c r="C340" s="253" t="s">
        <v>538</v>
      </c>
      <c r="D340" s="253" t="s">
        <v>275</v>
      </c>
      <c r="E340" s="254" t="s">
        <v>539</v>
      </c>
      <c r="F340" s="255" t="s">
        <v>540</v>
      </c>
      <c r="G340" s="256" t="s">
        <v>257</v>
      </c>
      <c r="H340" s="257">
        <v>25.998</v>
      </c>
      <c r="I340" s="258"/>
      <c r="J340" s="259">
        <f>ROUND(I340*H340,2)</f>
        <v>0</v>
      </c>
      <c r="K340" s="255" t="s">
        <v>174</v>
      </c>
      <c r="L340" s="260"/>
      <c r="M340" s="261" t="s">
        <v>21</v>
      </c>
      <c r="N340" s="262" t="s">
        <v>42</v>
      </c>
      <c r="O340" s="45"/>
      <c r="P340" s="225">
        <f>O340*H340</f>
        <v>0</v>
      </c>
      <c r="Q340" s="225">
        <v>0.135</v>
      </c>
      <c r="R340" s="225">
        <f>Q340*H340</f>
        <v>3.5097300000000002</v>
      </c>
      <c r="S340" s="225">
        <v>0</v>
      </c>
      <c r="T340" s="226">
        <f>S340*H340</f>
        <v>0</v>
      </c>
      <c r="AR340" s="22" t="s">
        <v>279</v>
      </c>
      <c r="AT340" s="22" t="s">
        <v>275</v>
      </c>
      <c r="AU340" s="22" t="s">
        <v>81</v>
      </c>
      <c r="AY340" s="22" t="s">
        <v>151</v>
      </c>
      <c r="BE340" s="227">
        <f>IF(N340="základní",J340,0)</f>
        <v>0</v>
      </c>
      <c r="BF340" s="227">
        <f>IF(N340="snížená",J340,0)</f>
        <v>0</v>
      </c>
      <c r="BG340" s="227">
        <f>IF(N340="zákl. přenesená",J340,0)</f>
        <v>0</v>
      </c>
      <c r="BH340" s="227">
        <f>IF(N340="sníž. přenesená",J340,0)</f>
        <v>0</v>
      </c>
      <c r="BI340" s="227">
        <f>IF(N340="nulová",J340,0)</f>
        <v>0</v>
      </c>
      <c r="BJ340" s="22" t="s">
        <v>76</v>
      </c>
      <c r="BK340" s="227">
        <f>ROUND(I340*H340,2)</f>
        <v>0</v>
      </c>
      <c r="BL340" s="22" t="s">
        <v>159</v>
      </c>
      <c r="BM340" s="22" t="s">
        <v>541</v>
      </c>
    </row>
    <row r="341" spans="2:51" s="11" customFormat="1" ht="13.5">
      <c r="B341" s="231"/>
      <c r="C341" s="232"/>
      <c r="D341" s="228" t="s">
        <v>163</v>
      </c>
      <c r="E341" s="232"/>
      <c r="F341" s="234" t="s">
        <v>542</v>
      </c>
      <c r="G341" s="232"/>
      <c r="H341" s="235">
        <v>25.998</v>
      </c>
      <c r="I341" s="236"/>
      <c r="J341" s="232"/>
      <c r="K341" s="232"/>
      <c r="L341" s="237"/>
      <c r="M341" s="238"/>
      <c r="N341" s="239"/>
      <c r="O341" s="239"/>
      <c r="P341" s="239"/>
      <c r="Q341" s="239"/>
      <c r="R341" s="239"/>
      <c r="S341" s="239"/>
      <c r="T341" s="240"/>
      <c r="AT341" s="241" t="s">
        <v>163</v>
      </c>
      <c r="AU341" s="241" t="s">
        <v>81</v>
      </c>
      <c r="AV341" s="11" t="s">
        <v>81</v>
      </c>
      <c r="AW341" s="11" t="s">
        <v>6</v>
      </c>
      <c r="AX341" s="11" t="s">
        <v>76</v>
      </c>
      <c r="AY341" s="241" t="s">
        <v>151</v>
      </c>
    </row>
    <row r="342" spans="2:63" s="10" customFormat="1" ht="29.85" customHeight="1">
      <c r="B342" s="200"/>
      <c r="C342" s="201"/>
      <c r="D342" s="202" t="s">
        <v>70</v>
      </c>
      <c r="E342" s="214" t="s">
        <v>543</v>
      </c>
      <c r="F342" s="214" t="s">
        <v>544</v>
      </c>
      <c r="G342" s="201"/>
      <c r="H342" s="201"/>
      <c r="I342" s="204"/>
      <c r="J342" s="215">
        <f>BK342</f>
        <v>0</v>
      </c>
      <c r="K342" s="201"/>
      <c r="L342" s="206"/>
      <c r="M342" s="207"/>
      <c r="N342" s="208"/>
      <c r="O342" s="208"/>
      <c r="P342" s="209">
        <f>P343+P400+P509+P536</f>
        <v>0</v>
      </c>
      <c r="Q342" s="208"/>
      <c r="R342" s="209">
        <f>R343+R400+R509+R536</f>
        <v>75.68087094</v>
      </c>
      <c r="S342" s="208"/>
      <c r="T342" s="210">
        <f>T343+T400+T509+T536</f>
        <v>0</v>
      </c>
      <c r="AR342" s="211" t="s">
        <v>76</v>
      </c>
      <c r="AT342" s="212" t="s">
        <v>70</v>
      </c>
      <c r="AU342" s="212" t="s">
        <v>76</v>
      </c>
      <c r="AY342" s="211" t="s">
        <v>151</v>
      </c>
      <c r="BK342" s="213">
        <f>BK343+BK400+BK509+BK536</f>
        <v>0</v>
      </c>
    </row>
    <row r="343" spans="2:63" s="10" customFormat="1" ht="14.85" customHeight="1">
      <c r="B343" s="200"/>
      <c r="C343" s="201"/>
      <c r="D343" s="202" t="s">
        <v>70</v>
      </c>
      <c r="E343" s="214" t="s">
        <v>545</v>
      </c>
      <c r="F343" s="214" t="s">
        <v>546</v>
      </c>
      <c r="G343" s="201"/>
      <c r="H343" s="201"/>
      <c r="I343" s="204"/>
      <c r="J343" s="215">
        <f>BK343</f>
        <v>0</v>
      </c>
      <c r="K343" s="201"/>
      <c r="L343" s="206"/>
      <c r="M343" s="207"/>
      <c r="N343" s="208"/>
      <c r="O343" s="208"/>
      <c r="P343" s="209">
        <f>SUM(P344:P399)</f>
        <v>0</v>
      </c>
      <c r="Q343" s="208"/>
      <c r="R343" s="209">
        <f>SUM(R344:R399)</f>
        <v>2.15518328</v>
      </c>
      <c r="S343" s="208"/>
      <c r="T343" s="210">
        <f>SUM(T344:T399)</f>
        <v>0</v>
      </c>
      <c r="AR343" s="211" t="s">
        <v>76</v>
      </c>
      <c r="AT343" s="212" t="s">
        <v>70</v>
      </c>
      <c r="AU343" s="212" t="s">
        <v>81</v>
      </c>
      <c r="AY343" s="211" t="s">
        <v>151</v>
      </c>
      <c r="BK343" s="213">
        <f>SUM(BK344:BK399)</f>
        <v>0</v>
      </c>
    </row>
    <row r="344" spans="2:65" s="1" customFormat="1" ht="25.5" customHeight="1">
      <c r="B344" s="44"/>
      <c r="C344" s="216" t="s">
        <v>547</v>
      </c>
      <c r="D344" s="216" t="s">
        <v>154</v>
      </c>
      <c r="E344" s="217" t="s">
        <v>548</v>
      </c>
      <c r="F344" s="218" t="s">
        <v>549</v>
      </c>
      <c r="G344" s="219" t="s">
        <v>257</v>
      </c>
      <c r="H344" s="220">
        <v>246.446</v>
      </c>
      <c r="I344" s="221"/>
      <c r="J344" s="222">
        <f>ROUND(I344*H344,2)</f>
        <v>0</v>
      </c>
      <c r="K344" s="218" t="s">
        <v>174</v>
      </c>
      <c r="L344" s="70"/>
      <c r="M344" s="223" t="s">
        <v>21</v>
      </c>
      <c r="N344" s="224" t="s">
        <v>42</v>
      </c>
      <c r="O344" s="45"/>
      <c r="P344" s="225">
        <f>O344*H344</f>
        <v>0</v>
      </c>
      <c r="Q344" s="225">
        <v>0</v>
      </c>
      <c r="R344" s="225">
        <f>Q344*H344</f>
        <v>0</v>
      </c>
      <c r="S344" s="225">
        <v>0</v>
      </c>
      <c r="T344" s="226">
        <f>S344*H344</f>
        <v>0</v>
      </c>
      <c r="AR344" s="22" t="s">
        <v>159</v>
      </c>
      <c r="AT344" s="22" t="s">
        <v>154</v>
      </c>
      <c r="AU344" s="22" t="s">
        <v>372</v>
      </c>
      <c r="AY344" s="22" t="s">
        <v>151</v>
      </c>
      <c r="BE344" s="227">
        <f>IF(N344="základní",J344,0)</f>
        <v>0</v>
      </c>
      <c r="BF344" s="227">
        <f>IF(N344="snížená",J344,0)</f>
        <v>0</v>
      </c>
      <c r="BG344" s="227">
        <f>IF(N344="zákl. přenesená",J344,0)</f>
        <v>0</v>
      </c>
      <c r="BH344" s="227">
        <f>IF(N344="sníž. přenesená",J344,0)</f>
        <v>0</v>
      </c>
      <c r="BI344" s="227">
        <f>IF(N344="nulová",J344,0)</f>
        <v>0</v>
      </c>
      <c r="BJ344" s="22" t="s">
        <v>76</v>
      </c>
      <c r="BK344" s="227">
        <f>ROUND(I344*H344,2)</f>
        <v>0</v>
      </c>
      <c r="BL344" s="22" t="s">
        <v>159</v>
      </c>
      <c r="BM344" s="22" t="s">
        <v>550</v>
      </c>
    </row>
    <row r="345" spans="2:47" s="1" customFormat="1" ht="13.5">
      <c r="B345" s="44"/>
      <c r="C345" s="72"/>
      <c r="D345" s="228" t="s">
        <v>161</v>
      </c>
      <c r="E345" s="72"/>
      <c r="F345" s="229" t="s">
        <v>551</v>
      </c>
      <c r="G345" s="72"/>
      <c r="H345" s="72"/>
      <c r="I345" s="187"/>
      <c r="J345" s="72"/>
      <c r="K345" s="72"/>
      <c r="L345" s="70"/>
      <c r="M345" s="230"/>
      <c r="N345" s="45"/>
      <c r="O345" s="45"/>
      <c r="P345" s="45"/>
      <c r="Q345" s="45"/>
      <c r="R345" s="45"/>
      <c r="S345" s="45"/>
      <c r="T345" s="93"/>
      <c r="AT345" s="22" t="s">
        <v>161</v>
      </c>
      <c r="AU345" s="22" t="s">
        <v>372</v>
      </c>
    </row>
    <row r="346" spans="2:51" s="11" customFormat="1" ht="13.5">
      <c r="B346" s="231"/>
      <c r="C346" s="232"/>
      <c r="D346" s="228" t="s">
        <v>163</v>
      </c>
      <c r="E346" s="233" t="s">
        <v>21</v>
      </c>
      <c r="F346" s="234" t="s">
        <v>552</v>
      </c>
      <c r="G346" s="232"/>
      <c r="H346" s="235">
        <v>54.18</v>
      </c>
      <c r="I346" s="236"/>
      <c r="J346" s="232"/>
      <c r="K346" s="232"/>
      <c r="L346" s="237"/>
      <c r="M346" s="238"/>
      <c r="N346" s="239"/>
      <c r="O346" s="239"/>
      <c r="P346" s="239"/>
      <c r="Q346" s="239"/>
      <c r="R346" s="239"/>
      <c r="S346" s="239"/>
      <c r="T346" s="240"/>
      <c r="AT346" s="241" t="s">
        <v>163</v>
      </c>
      <c r="AU346" s="241" t="s">
        <v>372</v>
      </c>
      <c r="AV346" s="11" t="s">
        <v>81</v>
      </c>
      <c r="AW346" s="11" t="s">
        <v>34</v>
      </c>
      <c r="AX346" s="11" t="s">
        <v>71</v>
      </c>
      <c r="AY346" s="241" t="s">
        <v>151</v>
      </c>
    </row>
    <row r="347" spans="2:51" s="11" customFormat="1" ht="13.5">
      <c r="B347" s="231"/>
      <c r="C347" s="232"/>
      <c r="D347" s="228" t="s">
        <v>163</v>
      </c>
      <c r="E347" s="233" t="s">
        <v>21</v>
      </c>
      <c r="F347" s="234" t="s">
        <v>553</v>
      </c>
      <c r="G347" s="232"/>
      <c r="H347" s="235">
        <v>46.685</v>
      </c>
      <c r="I347" s="236"/>
      <c r="J347" s="232"/>
      <c r="K347" s="232"/>
      <c r="L347" s="237"/>
      <c r="M347" s="238"/>
      <c r="N347" s="239"/>
      <c r="O347" s="239"/>
      <c r="P347" s="239"/>
      <c r="Q347" s="239"/>
      <c r="R347" s="239"/>
      <c r="S347" s="239"/>
      <c r="T347" s="240"/>
      <c r="AT347" s="241" t="s">
        <v>163</v>
      </c>
      <c r="AU347" s="241" t="s">
        <v>372</v>
      </c>
      <c r="AV347" s="11" t="s">
        <v>81</v>
      </c>
      <c r="AW347" s="11" t="s">
        <v>34</v>
      </c>
      <c r="AX347" s="11" t="s">
        <v>71</v>
      </c>
      <c r="AY347" s="241" t="s">
        <v>151</v>
      </c>
    </row>
    <row r="348" spans="2:51" s="11" customFormat="1" ht="13.5">
      <c r="B348" s="231"/>
      <c r="C348" s="232"/>
      <c r="D348" s="228" t="s">
        <v>163</v>
      </c>
      <c r="E348" s="233" t="s">
        <v>21</v>
      </c>
      <c r="F348" s="234" t="s">
        <v>554</v>
      </c>
      <c r="G348" s="232"/>
      <c r="H348" s="235">
        <v>62.37</v>
      </c>
      <c r="I348" s="236"/>
      <c r="J348" s="232"/>
      <c r="K348" s="232"/>
      <c r="L348" s="237"/>
      <c r="M348" s="238"/>
      <c r="N348" s="239"/>
      <c r="O348" s="239"/>
      <c r="P348" s="239"/>
      <c r="Q348" s="239"/>
      <c r="R348" s="239"/>
      <c r="S348" s="239"/>
      <c r="T348" s="240"/>
      <c r="AT348" s="241" t="s">
        <v>163</v>
      </c>
      <c r="AU348" s="241" t="s">
        <v>372</v>
      </c>
      <c r="AV348" s="11" t="s">
        <v>81</v>
      </c>
      <c r="AW348" s="11" t="s">
        <v>34</v>
      </c>
      <c r="AX348" s="11" t="s">
        <v>71</v>
      </c>
      <c r="AY348" s="241" t="s">
        <v>151</v>
      </c>
    </row>
    <row r="349" spans="2:51" s="11" customFormat="1" ht="13.5">
      <c r="B349" s="231"/>
      <c r="C349" s="232"/>
      <c r="D349" s="228" t="s">
        <v>163</v>
      </c>
      <c r="E349" s="233" t="s">
        <v>21</v>
      </c>
      <c r="F349" s="234" t="s">
        <v>555</v>
      </c>
      <c r="G349" s="232"/>
      <c r="H349" s="235">
        <v>29.789</v>
      </c>
      <c r="I349" s="236"/>
      <c r="J349" s="232"/>
      <c r="K349" s="232"/>
      <c r="L349" s="237"/>
      <c r="M349" s="238"/>
      <c r="N349" s="239"/>
      <c r="O349" s="239"/>
      <c r="P349" s="239"/>
      <c r="Q349" s="239"/>
      <c r="R349" s="239"/>
      <c r="S349" s="239"/>
      <c r="T349" s="240"/>
      <c r="AT349" s="241" t="s">
        <v>163</v>
      </c>
      <c r="AU349" s="241" t="s">
        <v>372</v>
      </c>
      <c r="AV349" s="11" t="s">
        <v>81</v>
      </c>
      <c r="AW349" s="11" t="s">
        <v>34</v>
      </c>
      <c r="AX349" s="11" t="s">
        <v>71</v>
      </c>
      <c r="AY349" s="241" t="s">
        <v>151</v>
      </c>
    </row>
    <row r="350" spans="2:51" s="11" customFormat="1" ht="13.5">
      <c r="B350" s="231"/>
      <c r="C350" s="232"/>
      <c r="D350" s="228" t="s">
        <v>163</v>
      </c>
      <c r="E350" s="233" t="s">
        <v>21</v>
      </c>
      <c r="F350" s="234" t="s">
        <v>556</v>
      </c>
      <c r="G350" s="232"/>
      <c r="H350" s="235">
        <v>53.422</v>
      </c>
      <c r="I350" s="236"/>
      <c r="J350" s="232"/>
      <c r="K350" s="232"/>
      <c r="L350" s="237"/>
      <c r="M350" s="238"/>
      <c r="N350" s="239"/>
      <c r="O350" s="239"/>
      <c r="P350" s="239"/>
      <c r="Q350" s="239"/>
      <c r="R350" s="239"/>
      <c r="S350" s="239"/>
      <c r="T350" s="240"/>
      <c r="AT350" s="241" t="s">
        <v>163</v>
      </c>
      <c r="AU350" s="241" t="s">
        <v>372</v>
      </c>
      <c r="AV350" s="11" t="s">
        <v>81</v>
      </c>
      <c r="AW350" s="11" t="s">
        <v>34</v>
      </c>
      <c r="AX350" s="11" t="s">
        <v>71</v>
      </c>
      <c r="AY350" s="241" t="s">
        <v>151</v>
      </c>
    </row>
    <row r="351" spans="2:51" s="12" customFormat="1" ht="13.5">
      <c r="B351" s="242"/>
      <c r="C351" s="243"/>
      <c r="D351" s="228" t="s">
        <v>163</v>
      </c>
      <c r="E351" s="244" t="s">
        <v>21</v>
      </c>
      <c r="F351" s="245" t="s">
        <v>182</v>
      </c>
      <c r="G351" s="243"/>
      <c r="H351" s="246">
        <v>246.446</v>
      </c>
      <c r="I351" s="247"/>
      <c r="J351" s="243"/>
      <c r="K351" s="243"/>
      <c r="L351" s="248"/>
      <c r="M351" s="249"/>
      <c r="N351" s="250"/>
      <c r="O351" s="250"/>
      <c r="P351" s="250"/>
      <c r="Q351" s="250"/>
      <c r="R351" s="250"/>
      <c r="S351" s="250"/>
      <c r="T351" s="251"/>
      <c r="AT351" s="252" t="s">
        <v>163</v>
      </c>
      <c r="AU351" s="252" t="s">
        <v>372</v>
      </c>
      <c r="AV351" s="12" t="s">
        <v>159</v>
      </c>
      <c r="AW351" s="12" t="s">
        <v>34</v>
      </c>
      <c r="AX351" s="12" t="s">
        <v>76</v>
      </c>
      <c r="AY351" s="252" t="s">
        <v>151</v>
      </c>
    </row>
    <row r="352" spans="2:65" s="1" customFormat="1" ht="38.25" customHeight="1">
      <c r="B352" s="44"/>
      <c r="C352" s="216" t="s">
        <v>557</v>
      </c>
      <c r="D352" s="216" t="s">
        <v>154</v>
      </c>
      <c r="E352" s="217" t="s">
        <v>558</v>
      </c>
      <c r="F352" s="218" t="s">
        <v>559</v>
      </c>
      <c r="G352" s="219" t="s">
        <v>157</v>
      </c>
      <c r="H352" s="220">
        <v>365.21</v>
      </c>
      <c r="I352" s="221"/>
      <c r="J352" s="222">
        <f>ROUND(I352*H352,2)</f>
        <v>0</v>
      </c>
      <c r="K352" s="218" t="s">
        <v>174</v>
      </c>
      <c r="L352" s="70"/>
      <c r="M352" s="223" t="s">
        <v>21</v>
      </c>
      <c r="N352" s="224" t="s">
        <v>42</v>
      </c>
      <c r="O352" s="45"/>
      <c r="P352" s="225">
        <f>O352*H352</f>
        <v>0</v>
      </c>
      <c r="Q352" s="225">
        <v>0</v>
      </c>
      <c r="R352" s="225">
        <f>Q352*H352</f>
        <v>0</v>
      </c>
      <c r="S352" s="225">
        <v>0</v>
      </c>
      <c r="T352" s="226">
        <f>S352*H352</f>
        <v>0</v>
      </c>
      <c r="AR352" s="22" t="s">
        <v>159</v>
      </c>
      <c r="AT352" s="22" t="s">
        <v>154</v>
      </c>
      <c r="AU352" s="22" t="s">
        <v>372</v>
      </c>
      <c r="AY352" s="22" t="s">
        <v>151</v>
      </c>
      <c r="BE352" s="227">
        <f>IF(N352="základní",J352,0)</f>
        <v>0</v>
      </c>
      <c r="BF352" s="227">
        <f>IF(N352="snížená",J352,0)</f>
        <v>0</v>
      </c>
      <c r="BG352" s="227">
        <f>IF(N352="zákl. přenesená",J352,0)</f>
        <v>0</v>
      </c>
      <c r="BH352" s="227">
        <f>IF(N352="sníž. přenesená",J352,0)</f>
        <v>0</v>
      </c>
      <c r="BI352" s="227">
        <f>IF(N352="nulová",J352,0)</f>
        <v>0</v>
      </c>
      <c r="BJ352" s="22" t="s">
        <v>76</v>
      </c>
      <c r="BK352" s="227">
        <f>ROUND(I352*H352,2)</f>
        <v>0</v>
      </c>
      <c r="BL352" s="22" t="s">
        <v>159</v>
      </c>
      <c r="BM352" s="22" t="s">
        <v>560</v>
      </c>
    </row>
    <row r="353" spans="2:47" s="1" customFormat="1" ht="13.5">
      <c r="B353" s="44"/>
      <c r="C353" s="72"/>
      <c r="D353" s="228" t="s">
        <v>161</v>
      </c>
      <c r="E353" s="72"/>
      <c r="F353" s="229" t="s">
        <v>561</v>
      </c>
      <c r="G353" s="72"/>
      <c r="H353" s="72"/>
      <c r="I353" s="187"/>
      <c r="J353" s="72"/>
      <c r="K353" s="72"/>
      <c r="L353" s="70"/>
      <c r="M353" s="230"/>
      <c r="N353" s="45"/>
      <c r="O353" s="45"/>
      <c r="P353" s="45"/>
      <c r="Q353" s="45"/>
      <c r="R353" s="45"/>
      <c r="S353" s="45"/>
      <c r="T353" s="93"/>
      <c r="AT353" s="22" t="s">
        <v>161</v>
      </c>
      <c r="AU353" s="22" t="s">
        <v>372</v>
      </c>
    </row>
    <row r="354" spans="2:51" s="11" customFormat="1" ht="13.5">
      <c r="B354" s="231"/>
      <c r="C354" s="232"/>
      <c r="D354" s="228" t="s">
        <v>163</v>
      </c>
      <c r="E354" s="233" t="s">
        <v>21</v>
      </c>
      <c r="F354" s="234" t="s">
        <v>562</v>
      </c>
      <c r="G354" s="232"/>
      <c r="H354" s="235">
        <v>7.6</v>
      </c>
      <c r="I354" s="236"/>
      <c r="J354" s="232"/>
      <c r="K354" s="232"/>
      <c r="L354" s="237"/>
      <c r="M354" s="238"/>
      <c r="N354" s="239"/>
      <c r="O354" s="239"/>
      <c r="P354" s="239"/>
      <c r="Q354" s="239"/>
      <c r="R354" s="239"/>
      <c r="S354" s="239"/>
      <c r="T354" s="240"/>
      <c r="AT354" s="241" t="s">
        <v>163</v>
      </c>
      <c r="AU354" s="241" t="s">
        <v>372</v>
      </c>
      <c r="AV354" s="11" t="s">
        <v>81</v>
      </c>
      <c r="AW354" s="11" t="s">
        <v>34</v>
      </c>
      <c r="AX354" s="11" t="s">
        <v>71</v>
      </c>
      <c r="AY354" s="241" t="s">
        <v>151</v>
      </c>
    </row>
    <row r="355" spans="2:51" s="11" customFormat="1" ht="13.5">
      <c r="B355" s="231"/>
      <c r="C355" s="232"/>
      <c r="D355" s="228" t="s">
        <v>163</v>
      </c>
      <c r="E355" s="233" t="s">
        <v>21</v>
      </c>
      <c r="F355" s="234" t="s">
        <v>563</v>
      </c>
      <c r="G355" s="232"/>
      <c r="H355" s="235">
        <v>78.57</v>
      </c>
      <c r="I355" s="236"/>
      <c r="J355" s="232"/>
      <c r="K355" s="232"/>
      <c r="L355" s="237"/>
      <c r="M355" s="238"/>
      <c r="N355" s="239"/>
      <c r="O355" s="239"/>
      <c r="P355" s="239"/>
      <c r="Q355" s="239"/>
      <c r="R355" s="239"/>
      <c r="S355" s="239"/>
      <c r="T355" s="240"/>
      <c r="AT355" s="241" t="s">
        <v>163</v>
      </c>
      <c r="AU355" s="241" t="s">
        <v>372</v>
      </c>
      <c r="AV355" s="11" t="s">
        <v>81</v>
      </c>
      <c r="AW355" s="11" t="s">
        <v>34</v>
      </c>
      <c r="AX355" s="11" t="s">
        <v>71</v>
      </c>
      <c r="AY355" s="241" t="s">
        <v>151</v>
      </c>
    </row>
    <row r="356" spans="2:51" s="11" customFormat="1" ht="13.5">
      <c r="B356" s="231"/>
      <c r="C356" s="232"/>
      <c r="D356" s="228" t="s">
        <v>163</v>
      </c>
      <c r="E356" s="233" t="s">
        <v>21</v>
      </c>
      <c r="F356" s="234" t="s">
        <v>564</v>
      </c>
      <c r="G356" s="232"/>
      <c r="H356" s="235">
        <v>58.44</v>
      </c>
      <c r="I356" s="236"/>
      <c r="J356" s="232"/>
      <c r="K356" s="232"/>
      <c r="L356" s="237"/>
      <c r="M356" s="238"/>
      <c r="N356" s="239"/>
      <c r="O356" s="239"/>
      <c r="P356" s="239"/>
      <c r="Q356" s="239"/>
      <c r="R356" s="239"/>
      <c r="S356" s="239"/>
      <c r="T356" s="240"/>
      <c r="AT356" s="241" t="s">
        <v>163</v>
      </c>
      <c r="AU356" s="241" t="s">
        <v>372</v>
      </c>
      <c r="AV356" s="11" t="s">
        <v>81</v>
      </c>
      <c r="AW356" s="11" t="s">
        <v>34</v>
      </c>
      <c r="AX356" s="11" t="s">
        <v>71</v>
      </c>
      <c r="AY356" s="241" t="s">
        <v>151</v>
      </c>
    </row>
    <row r="357" spans="2:51" s="11" customFormat="1" ht="13.5">
      <c r="B357" s="231"/>
      <c r="C357" s="232"/>
      <c r="D357" s="228" t="s">
        <v>163</v>
      </c>
      <c r="E357" s="233" t="s">
        <v>21</v>
      </c>
      <c r="F357" s="234" t="s">
        <v>565</v>
      </c>
      <c r="G357" s="232"/>
      <c r="H357" s="235">
        <v>78.85</v>
      </c>
      <c r="I357" s="236"/>
      <c r="J357" s="232"/>
      <c r="K357" s="232"/>
      <c r="L357" s="237"/>
      <c r="M357" s="238"/>
      <c r="N357" s="239"/>
      <c r="O357" s="239"/>
      <c r="P357" s="239"/>
      <c r="Q357" s="239"/>
      <c r="R357" s="239"/>
      <c r="S357" s="239"/>
      <c r="T357" s="240"/>
      <c r="AT357" s="241" t="s">
        <v>163</v>
      </c>
      <c r="AU357" s="241" t="s">
        <v>372</v>
      </c>
      <c r="AV357" s="11" t="s">
        <v>81</v>
      </c>
      <c r="AW357" s="11" t="s">
        <v>34</v>
      </c>
      <c r="AX357" s="11" t="s">
        <v>71</v>
      </c>
      <c r="AY357" s="241" t="s">
        <v>151</v>
      </c>
    </row>
    <row r="358" spans="2:51" s="11" customFormat="1" ht="13.5">
      <c r="B358" s="231"/>
      <c r="C358" s="232"/>
      <c r="D358" s="228" t="s">
        <v>163</v>
      </c>
      <c r="E358" s="233" t="s">
        <v>21</v>
      </c>
      <c r="F358" s="234" t="s">
        <v>566</v>
      </c>
      <c r="G358" s="232"/>
      <c r="H358" s="235">
        <v>43.6</v>
      </c>
      <c r="I358" s="236"/>
      <c r="J358" s="232"/>
      <c r="K358" s="232"/>
      <c r="L358" s="237"/>
      <c r="M358" s="238"/>
      <c r="N358" s="239"/>
      <c r="O358" s="239"/>
      <c r="P358" s="239"/>
      <c r="Q358" s="239"/>
      <c r="R358" s="239"/>
      <c r="S358" s="239"/>
      <c r="T358" s="240"/>
      <c r="AT358" s="241" t="s">
        <v>163</v>
      </c>
      <c r="AU358" s="241" t="s">
        <v>372</v>
      </c>
      <c r="AV358" s="11" t="s">
        <v>81</v>
      </c>
      <c r="AW358" s="11" t="s">
        <v>34</v>
      </c>
      <c r="AX358" s="11" t="s">
        <v>71</v>
      </c>
      <c r="AY358" s="241" t="s">
        <v>151</v>
      </c>
    </row>
    <row r="359" spans="2:51" s="11" customFormat="1" ht="13.5">
      <c r="B359" s="231"/>
      <c r="C359" s="232"/>
      <c r="D359" s="228" t="s">
        <v>163</v>
      </c>
      <c r="E359" s="233" t="s">
        <v>21</v>
      </c>
      <c r="F359" s="234" t="s">
        <v>567</v>
      </c>
      <c r="G359" s="232"/>
      <c r="H359" s="235">
        <v>43.15</v>
      </c>
      <c r="I359" s="236"/>
      <c r="J359" s="232"/>
      <c r="K359" s="232"/>
      <c r="L359" s="237"/>
      <c r="M359" s="238"/>
      <c r="N359" s="239"/>
      <c r="O359" s="239"/>
      <c r="P359" s="239"/>
      <c r="Q359" s="239"/>
      <c r="R359" s="239"/>
      <c r="S359" s="239"/>
      <c r="T359" s="240"/>
      <c r="AT359" s="241" t="s">
        <v>163</v>
      </c>
      <c r="AU359" s="241" t="s">
        <v>372</v>
      </c>
      <c r="AV359" s="11" t="s">
        <v>81</v>
      </c>
      <c r="AW359" s="11" t="s">
        <v>34</v>
      </c>
      <c r="AX359" s="11" t="s">
        <v>71</v>
      </c>
      <c r="AY359" s="241" t="s">
        <v>151</v>
      </c>
    </row>
    <row r="360" spans="2:51" s="11" customFormat="1" ht="13.5">
      <c r="B360" s="231"/>
      <c r="C360" s="232"/>
      <c r="D360" s="228" t="s">
        <v>163</v>
      </c>
      <c r="E360" s="233" t="s">
        <v>21</v>
      </c>
      <c r="F360" s="234" t="s">
        <v>568</v>
      </c>
      <c r="G360" s="232"/>
      <c r="H360" s="235">
        <v>55</v>
      </c>
      <c r="I360" s="236"/>
      <c r="J360" s="232"/>
      <c r="K360" s="232"/>
      <c r="L360" s="237"/>
      <c r="M360" s="238"/>
      <c r="N360" s="239"/>
      <c r="O360" s="239"/>
      <c r="P360" s="239"/>
      <c r="Q360" s="239"/>
      <c r="R360" s="239"/>
      <c r="S360" s="239"/>
      <c r="T360" s="240"/>
      <c r="AT360" s="241" t="s">
        <v>163</v>
      </c>
      <c r="AU360" s="241" t="s">
        <v>372</v>
      </c>
      <c r="AV360" s="11" t="s">
        <v>81</v>
      </c>
      <c r="AW360" s="11" t="s">
        <v>34</v>
      </c>
      <c r="AX360" s="11" t="s">
        <v>71</v>
      </c>
      <c r="AY360" s="241" t="s">
        <v>151</v>
      </c>
    </row>
    <row r="361" spans="2:51" s="12" customFormat="1" ht="13.5">
      <c r="B361" s="242"/>
      <c r="C361" s="243"/>
      <c r="D361" s="228" t="s">
        <v>163</v>
      </c>
      <c r="E361" s="244" t="s">
        <v>21</v>
      </c>
      <c r="F361" s="245" t="s">
        <v>182</v>
      </c>
      <c r="G361" s="243"/>
      <c r="H361" s="246">
        <v>365.21</v>
      </c>
      <c r="I361" s="247"/>
      <c r="J361" s="243"/>
      <c r="K361" s="243"/>
      <c r="L361" s="248"/>
      <c r="M361" s="249"/>
      <c r="N361" s="250"/>
      <c r="O361" s="250"/>
      <c r="P361" s="250"/>
      <c r="Q361" s="250"/>
      <c r="R361" s="250"/>
      <c r="S361" s="250"/>
      <c r="T361" s="251"/>
      <c r="AT361" s="252" t="s">
        <v>163</v>
      </c>
      <c r="AU361" s="252" t="s">
        <v>372</v>
      </c>
      <c r="AV361" s="12" t="s">
        <v>159</v>
      </c>
      <c r="AW361" s="12" t="s">
        <v>34</v>
      </c>
      <c r="AX361" s="12" t="s">
        <v>76</v>
      </c>
      <c r="AY361" s="252" t="s">
        <v>151</v>
      </c>
    </row>
    <row r="362" spans="2:65" s="1" customFormat="1" ht="16.5" customHeight="1">
      <c r="B362" s="44"/>
      <c r="C362" s="253" t="s">
        <v>569</v>
      </c>
      <c r="D362" s="253" t="s">
        <v>275</v>
      </c>
      <c r="E362" s="254" t="s">
        <v>570</v>
      </c>
      <c r="F362" s="255" t="s">
        <v>571</v>
      </c>
      <c r="G362" s="256" t="s">
        <v>157</v>
      </c>
      <c r="H362" s="257">
        <v>383.471</v>
      </c>
      <c r="I362" s="258"/>
      <c r="J362" s="259">
        <f>ROUND(I362*H362,2)</f>
        <v>0</v>
      </c>
      <c r="K362" s="255" t="s">
        <v>174</v>
      </c>
      <c r="L362" s="260"/>
      <c r="M362" s="261" t="s">
        <v>21</v>
      </c>
      <c r="N362" s="262" t="s">
        <v>42</v>
      </c>
      <c r="O362" s="45"/>
      <c r="P362" s="225">
        <f>O362*H362</f>
        <v>0</v>
      </c>
      <c r="Q362" s="225">
        <v>4E-05</v>
      </c>
      <c r="R362" s="225">
        <f>Q362*H362</f>
        <v>0.015338840000000001</v>
      </c>
      <c r="S362" s="225">
        <v>0</v>
      </c>
      <c r="T362" s="226">
        <f>S362*H362</f>
        <v>0</v>
      </c>
      <c r="AR362" s="22" t="s">
        <v>279</v>
      </c>
      <c r="AT362" s="22" t="s">
        <v>275</v>
      </c>
      <c r="AU362" s="22" t="s">
        <v>372</v>
      </c>
      <c r="AY362" s="22" t="s">
        <v>151</v>
      </c>
      <c r="BE362" s="227">
        <f>IF(N362="základní",J362,0)</f>
        <v>0</v>
      </c>
      <c r="BF362" s="227">
        <f>IF(N362="snížená",J362,0)</f>
        <v>0</v>
      </c>
      <c r="BG362" s="227">
        <f>IF(N362="zákl. přenesená",J362,0)</f>
        <v>0</v>
      </c>
      <c r="BH362" s="227">
        <f>IF(N362="sníž. přenesená",J362,0)</f>
        <v>0</v>
      </c>
      <c r="BI362" s="227">
        <f>IF(N362="nulová",J362,0)</f>
        <v>0</v>
      </c>
      <c r="BJ362" s="22" t="s">
        <v>76</v>
      </c>
      <c r="BK362" s="227">
        <f>ROUND(I362*H362,2)</f>
        <v>0</v>
      </c>
      <c r="BL362" s="22" t="s">
        <v>159</v>
      </c>
      <c r="BM362" s="22" t="s">
        <v>572</v>
      </c>
    </row>
    <row r="363" spans="2:51" s="11" customFormat="1" ht="13.5">
      <c r="B363" s="231"/>
      <c r="C363" s="232"/>
      <c r="D363" s="228" t="s">
        <v>163</v>
      </c>
      <c r="E363" s="232"/>
      <c r="F363" s="234" t="s">
        <v>573</v>
      </c>
      <c r="G363" s="232"/>
      <c r="H363" s="235">
        <v>383.471</v>
      </c>
      <c r="I363" s="236"/>
      <c r="J363" s="232"/>
      <c r="K363" s="232"/>
      <c r="L363" s="237"/>
      <c r="M363" s="238"/>
      <c r="N363" s="239"/>
      <c r="O363" s="239"/>
      <c r="P363" s="239"/>
      <c r="Q363" s="239"/>
      <c r="R363" s="239"/>
      <c r="S363" s="239"/>
      <c r="T363" s="240"/>
      <c r="AT363" s="241" t="s">
        <v>163</v>
      </c>
      <c r="AU363" s="241" t="s">
        <v>372</v>
      </c>
      <c r="AV363" s="11" t="s">
        <v>81</v>
      </c>
      <c r="AW363" s="11" t="s">
        <v>6</v>
      </c>
      <c r="AX363" s="11" t="s">
        <v>76</v>
      </c>
      <c r="AY363" s="241" t="s">
        <v>151</v>
      </c>
    </row>
    <row r="364" spans="2:65" s="1" customFormat="1" ht="25.5" customHeight="1">
      <c r="B364" s="44"/>
      <c r="C364" s="216" t="s">
        <v>574</v>
      </c>
      <c r="D364" s="216" t="s">
        <v>154</v>
      </c>
      <c r="E364" s="217" t="s">
        <v>575</v>
      </c>
      <c r="F364" s="218" t="s">
        <v>576</v>
      </c>
      <c r="G364" s="219" t="s">
        <v>157</v>
      </c>
      <c r="H364" s="220">
        <v>365.21</v>
      </c>
      <c r="I364" s="221"/>
      <c r="J364" s="222">
        <f>ROUND(I364*H364,2)</f>
        <v>0</v>
      </c>
      <c r="K364" s="218" t="s">
        <v>174</v>
      </c>
      <c r="L364" s="70"/>
      <c r="M364" s="223" t="s">
        <v>21</v>
      </c>
      <c r="N364" s="224" t="s">
        <v>42</v>
      </c>
      <c r="O364" s="45"/>
      <c r="P364" s="225">
        <f>O364*H364</f>
        <v>0</v>
      </c>
      <c r="Q364" s="225">
        <v>0</v>
      </c>
      <c r="R364" s="225">
        <f>Q364*H364</f>
        <v>0</v>
      </c>
      <c r="S364" s="225">
        <v>0</v>
      </c>
      <c r="T364" s="226">
        <f>S364*H364</f>
        <v>0</v>
      </c>
      <c r="AR364" s="22" t="s">
        <v>159</v>
      </c>
      <c r="AT364" s="22" t="s">
        <v>154</v>
      </c>
      <c r="AU364" s="22" t="s">
        <v>372</v>
      </c>
      <c r="AY364" s="22" t="s">
        <v>151</v>
      </c>
      <c r="BE364" s="227">
        <f>IF(N364="základní",J364,0)</f>
        <v>0</v>
      </c>
      <c r="BF364" s="227">
        <f>IF(N364="snížená",J364,0)</f>
        <v>0</v>
      </c>
      <c r="BG364" s="227">
        <f>IF(N364="zákl. přenesená",J364,0)</f>
        <v>0</v>
      </c>
      <c r="BH364" s="227">
        <f>IF(N364="sníž. přenesená",J364,0)</f>
        <v>0</v>
      </c>
      <c r="BI364" s="227">
        <f>IF(N364="nulová",J364,0)</f>
        <v>0</v>
      </c>
      <c r="BJ364" s="22" t="s">
        <v>76</v>
      </c>
      <c r="BK364" s="227">
        <f>ROUND(I364*H364,2)</f>
        <v>0</v>
      </c>
      <c r="BL364" s="22" t="s">
        <v>159</v>
      </c>
      <c r="BM364" s="22" t="s">
        <v>577</v>
      </c>
    </row>
    <row r="365" spans="2:47" s="1" customFormat="1" ht="13.5">
      <c r="B365" s="44"/>
      <c r="C365" s="72"/>
      <c r="D365" s="228" t="s">
        <v>161</v>
      </c>
      <c r="E365" s="72"/>
      <c r="F365" s="229" t="s">
        <v>561</v>
      </c>
      <c r="G365" s="72"/>
      <c r="H365" s="72"/>
      <c r="I365" s="187"/>
      <c r="J365" s="72"/>
      <c r="K365" s="72"/>
      <c r="L365" s="70"/>
      <c r="M365" s="230"/>
      <c r="N365" s="45"/>
      <c r="O365" s="45"/>
      <c r="P365" s="45"/>
      <c r="Q365" s="45"/>
      <c r="R365" s="45"/>
      <c r="S365" s="45"/>
      <c r="T365" s="93"/>
      <c r="AT365" s="22" t="s">
        <v>161</v>
      </c>
      <c r="AU365" s="22" t="s">
        <v>372</v>
      </c>
    </row>
    <row r="366" spans="2:51" s="11" customFormat="1" ht="13.5">
      <c r="B366" s="231"/>
      <c r="C366" s="232"/>
      <c r="D366" s="228" t="s">
        <v>163</v>
      </c>
      <c r="E366" s="233" t="s">
        <v>21</v>
      </c>
      <c r="F366" s="234" t="s">
        <v>562</v>
      </c>
      <c r="G366" s="232"/>
      <c r="H366" s="235">
        <v>7.6</v>
      </c>
      <c r="I366" s="236"/>
      <c r="J366" s="232"/>
      <c r="K366" s="232"/>
      <c r="L366" s="237"/>
      <c r="M366" s="238"/>
      <c r="N366" s="239"/>
      <c r="O366" s="239"/>
      <c r="P366" s="239"/>
      <c r="Q366" s="239"/>
      <c r="R366" s="239"/>
      <c r="S366" s="239"/>
      <c r="T366" s="240"/>
      <c r="AT366" s="241" t="s">
        <v>163</v>
      </c>
      <c r="AU366" s="241" t="s">
        <v>372</v>
      </c>
      <c r="AV366" s="11" t="s">
        <v>81</v>
      </c>
      <c r="AW366" s="11" t="s">
        <v>34</v>
      </c>
      <c r="AX366" s="11" t="s">
        <v>71</v>
      </c>
      <c r="AY366" s="241" t="s">
        <v>151</v>
      </c>
    </row>
    <row r="367" spans="2:51" s="11" customFormat="1" ht="13.5">
      <c r="B367" s="231"/>
      <c r="C367" s="232"/>
      <c r="D367" s="228" t="s">
        <v>163</v>
      </c>
      <c r="E367" s="233" t="s">
        <v>21</v>
      </c>
      <c r="F367" s="234" t="s">
        <v>563</v>
      </c>
      <c r="G367" s="232"/>
      <c r="H367" s="235">
        <v>78.57</v>
      </c>
      <c r="I367" s="236"/>
      <c r="J367" s="232"/>
      <c r="K367" s="232"/>
      <c r="L367" s="237"/>
      <c r="M367" s="238"/>
      <c r="N367" s="239"/>
      <c r="O367" s="239"/>
      <c r="P367" s="239"/>
      <c r="Q367" s="239"/>
      <c r="R367" s="239"/>
      <c r="S367" s="239"/>
      <c r="T367" s="240"/>
      <c r="AT367" s="241" t="s">
        <v>163</v>
      </c>
      <c r="AU367" s="241" t="s">
        <v>372</v>
      </c>
      <c r="AV367" s="11" t="s">
        <v>81</v>
      </c>
      <c r="AW367" s="11" t="s">
        <v>34</v>
      </c>
      <c r="AX367" s="11" t="s">
        <v>71</v>
      </c>
      <c r="AY367" s="241" t="s">
        <v>151</v>
      </c>
    </row>
    <row r="368" spans="2:51" s="11" customFormat="1" ht="13.5">
      <c r="B368" s="231"/>
      <c r="C368" s="232"/>
      <c r="D368" s="228" t="s">
        <v>163</v>
      </c>
      <c r="E368" s="233" t="s">
        <v>21</v>
      </c>
      <c r="F368" s="234" t="s">
        <v>564</v>
      </c>
      <c r="G368" s="232"/>
      <c r="H368" s="235">
        <v>58.44</v>
      </c>
      <c r="I368" s="236"/>
      <c r="J368" s="232"/>
      <c r="K368" s="232"/>
      <c r="L368" s="237"/>
      <c r="M368" s="238"/>
      <c r="N368" s="239"/>
      <c r="O368" s="239"/>
      <c r="P368" s="239"/>
      <c r="Q368" s="239"/>
      <c r="R368" s="239"/>
      <c r="S368" s="239"/>
      <c r="T368" s="240"/>
      <c r="AT368" s="241" t="s">
        <v>163</v>
      </c>
      <c r="AU368" s="241" t="s">
        <v>372</v>
      </c>
      <c r="AV368" s="11" t="s">
        <v>81</v>
      </c>
      <c r="AW368" s="11" t="s">
        <v>34</v>
      </c>
      <c r="AX368" s="11" t="s">
        <v>71</v>
      </c>
      <c r="AY368" s="241" t="s">
        <v>151</v>
      </c>
    </row>
    <row r="369" spans="2:51" s="11" customFormat="1" ht="13.5">
      <c r="B369" s="231"/>
      <c r="C369" s="232"/>
      <c r="D369" s="228" t="s">
        <v>163</v>
      </c>
      <c r="E369" s="233" t="s">
        <v>21</v>
      </c>
      <c r="F369" s="234" t="s">
        <v>565</v>
      </c>
      <c r="G369" s="232"/>
      <c r="H369" s="235">
        <v>78.85</v>
      </c>
      <c r="I369" s="236"/>
      <c r="J369" s="232"/>
      <c r="K369" s="232"/>
      <c r="L369" s="237"/>
      <c r="M369" s="238"/>
      <c r="N369" s="239"/>
      <c r="O369" s="239"/>
      <c r="P369" s="239"/>
      <c r="Q369" s="239"/>
      <c r="R369" s="239"/>
      <c r="S369" s="239"/>
      <c r="T369" s="240"/>
      <c r="AT369" s="241" t="s">
        <v>163</v>
      </c>
      <c r="AU369" s="241" t="s">
        <v>372</v>
      </c>
      <c r="AV369" s="11" t="s">
        <v>81</v>
      </c>
      <c r="AW369" s="11" t="s">
        <v>34</v>
      </c>
      <c r="AX369" s="11" t="s">
        <v>71</v>
      </c>
      <c r="AY369" s="241" t="s">
        <v>151</v>
      </c>
    </row>
    <row r="370" spans="2:51" s="11" customFormat="1" ht="13.5">
      <c r="B370" s="231"/>
      <c r="C370" s="232"/>
      <c r="D370" s="228" t="s">
        <v>163</v>
      </c>
      <c r="E370" s="233" t="s">
        <v>21</v>
      </c>
      <c r="F370" s="234" t="s">
        <v>566</v>
      </c>
      <c r="G370" s="232"/>
      <c r="H370" s="235">
        <v>43.6</v>
      </c>
      <c r="I370" s="236"/>
      <c r="J370" s="232"/>
      <c r="K370" s="232"/>
      <c r="L370" s="237"/>
      <c r="M370" s="238"/>
      <c r="N370" s="239"/>
      <c r="O370" s="239"/>
      <c r="P370" s="239"/>
      <c r="Q370" s="239"/>
      <c r="R370" s="239"/>
      <c r="S370" s="239"/>
      <c r="T370" s="240"/>
      <c r="AT370" s="241" t="s">
        <v>163</v>
      </c>
      <c r="AU370" s="241" t="s">
        <v>372</v>
      </c>
      <c r="AV370" s="11" t="s">
        <v>81</v>
      </c>
      <c r="AW370" s="11" t="s">
        <v>34</v>
      </c>
      <c r="AX370" s="11" t="s">
        <v>71</v>
      </c>
      <c r="AY370" s="241" t="s">
        <v>151</v>
      </c>
    </row>
    <row r="371" spans="2:51" s="11" customFormat="1" ht="13.5">
      <c r="B371" s="231"/>
      <c r="C371" s="232"/>
      <c r="D371" s="228" t="s">
        <v>163</v>
      </c>
      <c r="E371" s="233" t="s">
        <v>21</v>
      </c>
      <c r="F371" s="234" t="s">
        <v>567</v>
      </c>
      <c r="G371" s="232"/>
      <c r="H371" s="235">
        <v>43.15</v>
      </c>
      <c r="I371" s="236"/>
      <c r="J371" s="232"/>
      <c r="K371" s="232"/>
      <c r="L371" s="237"/>
      <c r="M371" s="238"/>
      <c r="N371" s="239"/>
      <c r="O371" s="239"/>
      <c r="P371" s="239"/>
      <c r="Q371" s="239"/>
      <c r="R371" s="239"/>
      <c r="S371" s="239"/>
      <c r="T371" s="240"/>
      <c r="AT371" s="241" t="s">
        <v>163</v>
      </c>
      <c r="AU371" s="241" t="s">
        <v>372</v>
      </c>
      <c r="AV371" s="11" t="s">
        <v>81</v>
      </c>
      <c r="AW371" s="11" t="s">
        <v>34</v>
      </c>
      <c r="AX371" s="11" t="s">
        <v>71</v>
      </c>
      <c r="AY371" s="241" t="s">
        <v>151</v>
      </c>
    </row>
    <row r="372" spans="2:51" s="11" customFormat="1" ht="13.5">
      <c r="B372" s="231"/>
      <c r="C372" s="232"/>
      <c r="D372" s="228" t="s">
        <v>163</v>
      </c>
      <c r="E372" s="233" t="s">
        <v>21</v>
      </c>
      <c r="F372" s="234" t="s">
        <v>568</v>
      </c>
      <c r="G372" s="232"/>
      <c r="H372" s="235">
        <v>55</v>
      </c>
      <c r="I372" s="236"/>
      <c r="J372" s="232"/>
      <c r="K372" s="232"/>
      <c r="L372" s="237"/>
      <c r="M372" s="238"/>
      <c r="N372" s="239"/>
      <c r="O372" s="239"/>
      <c r="P372" s="239"/>
      <c r="Q372" s="239"/>
      <c r="R372" s="239"/>
      <c r="S372" s="239"/>
      <c r="T372" s="240"/>
      <c r="AT372" s="241" t="s">
        <v>163</v>
      </c>
      <c r="AU372" s="241" t="s">
        <v>372</v>
      </c>
      <c r="AV372" s="11" t="s">
        <v>81</v>
      </c>
      <c r="AW372" s="11" t="s">
        <v>34</v>
      </c>
      <c r="AX372" s="11" t="s">
        <v>71</v>
      </c>
      <c r="AY372" s="241" t="s">
        <v>151</v>
      </c>
    </row>
    <row r="373" spans="2:51" s="12" customFormat="1" ht="13.5">
      <c r="B373" s="242"/>
      <c r="C373" s="243"/>
      <c r="D373" s="228" t="s">
        <v>163</v>
      </c>
      <c r="E373" s="244" t="s">
        <v>21</v>
      </c>
      <c r="F373" s="245" t="s">
        <v>182</v>
      </c>
      <c r="G373" s="243"/>
      <c r="H373" s="246">
        <v>365.21</v>
      </c>
      <c r="I373" s="247"/>
      <c r="J373" s="243"/>
      <c r="K373" s="243"/>
      <c r="L373" s="248"/>
      <c r="M373" s="249"/>
      <c r="N373" s="250"/>
      <c r="O373" s="250"/>
      <c r="P373" s="250"/>
      <c r="Q373" s="250"/>
      <c r="R373" s="250"/>
      <c r="S373" s="250"/>
      <c r="T373" s="251"/>
      <c r="AT373" s="252" t="s">
        <v>163</v>
      </c>
      <c r="AU373" s="252" t="s">
        <v>372</v>
      </c>
      <c r="AV373" s="12" t="s">
        <v>159</v>
      </c>
      <c r="AW373" s="12" t="s">
        <v>34</v>
      </c>
      <c r="AX373" s="12" t="s">
        <v>76</v>
      </c>
      <c r="AY373" s="252" t="s">
        <v>151</v>
      </c>
    </row>
    <row r="374" spans="2:65" s="1" customFormat="1" ht="16.5" customHeight="1">
      <c r="B374" s="44"/>
      <c r="C374" s="253" t="s">
        <v>578</v>
      </c>
      <c r="D374" s="253" t="s">
        <v>275</v>
      </c>
      <c r="E374" s="254" t="s">
        <v>579</v>
      </c>
      <c r="F374" s="255" t="s">
        <v>580</v>
      </c>
      <c r="G374" s="256" t="s">
        <v>157</v>
      </c>
      <c r="H374" s="257">
        <v>383.471</v>
      </c>
      <c r="I374" s="258"/>
      <c r="J374" s="259">
        <f>ROUND(I374*H374,2)</f>
        <v>0</v>
      </c>
      <c r="K374" s="255" t="s">
        <v>174</v>
      </c>
      <c r="L374" s="260"/>
      <c r="M374" s="261" t="s">
        <v>21</v>
      </c>
      <c r="N374" s="262" t="s">
        <v>42</v>
      </c>
      <c r="O374" s="45"/>
      <c r="P374" s="225">
        <f>O374*H374</f>
        <v>0</v>
      </c>
      <c r="Q374" s="225">
        <v>3E-05</v>
      </c>
      <c r="R374" s="225">
        <f>Q374*H374</f>
        <v>0.01150413</v>
      </c>
      <c r="S374" s="225">
        <v>0</v>
      </c>
      <c r="T374" s="226">
        <f>S374*H374</f>
        <v>0</v>
      </c>
      <c r="AR374" s="22" t="s">
        <v>279</v>
      </c>
      <c r="AT374" s="22" t="s">
        <v>275</v>
      </c>
      <c r="AU374" s="22" t="s">
        <v>372</v>
      </c>
      <c r="AY374" s="22" t="s">
        <v>151</v>
      </c>
      <c r="BE374" s="227">
        <f>IF(N374="základní",J374,0)</f>
        <v>0</v>
      </c>
      <c r="BF374" s="227">
        <f>IF(N374="snížená",J374,0)</f>
        <v>0</v>
      </c>
      <c r="BG374" s="227">
        <f>IF(N374="zákl. přenesená",J374,0)</f>
        <v>0</v>
      </c>
      <c r="BH374" s="227">
        <f>IF(N374="sníž. přenesená",J374,0)</f>
        <v>0</v>
      </c>
      <c r="BI374" s="227">
        <f>IF(N374="nulová",J374,0)</f>
        <v>0</v>
      </c>
      <c r="BJ374" s="22" t="s">
        <v>76</v>
      </c>
      <c r="BK374" s="227">
        <f>ROUND(I374*H374,2)</f>
        <v>0</v>
      </c>
      <c r="BL374" s="22" t="s">
        <v>159</v>
      </c>
      <c r="BM374" s="22" t="s">
        <v>581</v>
      </c>
    </row>
    <row r="375" spans="2:51" s="11" customFormat="1" ht="13.5">
      <c r="B375" s="231"/>
      <c r="C375" s="232"/>
      <c r="D375" s="228" t="s">
        <v>163</v>
      </c>
      <c r="E375" s="232"/>
      <c r="F375" s="234" t="s">
        <v>573</v>
      </c>
      <c r="G375" s="232"/>
      <c r="H375" s="235">
        <v>383.471</v>
      </c>
      <c r="I375" s="236"/>
      <c r="J375" s="232"/>
      <c r="K375" s="232"/>
      <c r="L375" s="237"/>
      <c r="M375" s="238"/>
      <c r="N375" s="239"/>
      <c r="O375" s="239"/>
      <c r="P375" s="239"/>
      <c r="Q375" s="239"/>
      <c r="R375" s="239"/>
      <c r="S375" s="239"/>
      <c r="T375" s="240"/>
      <c r="AT375" s="241" t="s">
        <v>163</v>
      </c>
      <c r="AU375" s="241" t="s">
        <v>372</v>
      </c>
      <c r="AV375" s="11" t="s">
        <v>81</v>
      </c>
      <c r="AW375" s="11" t="s">
        <v>6</v>
      </c>
      <c r="AX375" s="11" t="s">
        <v>76</v>
      </c>
      <c r="AY375" s="241" t="s">
        <v>151</v>
      </c>
    </row>
    <row r="376" spans="2:65" s="1" customFormat="1" ht="25.5" customHeight="1">
      <c r="B376" s="44"/>
      <c r="C376" s="216" t="s">
        <v>582</v>
      </c>
      <c r="D376" s="216" t="s">
        <v>154</v>
      </c>
      <c r="E376" s="217" t="s">
        <v>583</v>
      </c>
      <c r="F376" s="218" t="s">
        <v>584</v>
      </c>
      <c r="G376" s="219" t="s">
        <v>257</v>
      </c>
      <c r="H376" s="220">
        <v>176.944</v>
      </c>
      <c r="I376" s="221"/>
      <c r="J376" s="222">
        <f>ROUND(I376*H376,2)</f>
        <v>0</v>
      </c>
      <c r="K376" s="218" t="s">
        <v>174</v>
      </c>
      <c r="L376" s="70"/>
      <c r="M376" s="223" t="s">
        <v>21</v>
      </c>
      <c r="N376" s="224" t="s">
        <v>42</v>
      </c>
      <c r="O376" s="45"/>
      <c r="P376" s="225">
        <f>O376*H376</f>
        <v>0</v>
      </c>
      <c r="Q376" s="225">
        <v>0.00438</v>
      </c>
      <c r="R376" s="225">
        <f>Q376*H376</f>
        <v>0.7750147199999999</v>
      </c>
      <c r="S376" s="225">
        <v>0</v>
      </c>
      <c r="T376" s="226">
        <f>S376*H376</f>
        <v>0</v>
      </c>
      <c r="AR376" s="22" t="s">
        <v>159</v>
      </c>
      <c r="AT376" s="22" t="s">
        <v>154</v>
      </c>
      <c r="AU376" s="22" t="s">
        <v>372</v>
      </c>
      <c r="AY376" s="22" t="s">
        <v>151</v>
      </c>
      <c r="BE376" s="227">
        <f>IF(N376="základní",J376,0)</f>
        <v>0</v>
      </c>
      <c r="BF376" s="227">
        <f>IF(N376="snížená",J376,0)</f>
        <v>0</v>
      </c>
      <c r="BG376" s="227">
        <f>IF(N376="zákl. přenesená",J376,0)</f>
        <v>0</v>
      </c>
      <c r="BH376" s="227">
        <f>IF(N376="sníž. přenesená",J376,0)</f>
        <v>0</v>
      </c>
      <c r="BI376" s="227">
        <f>IF(N376="nulová",J376,0)</f>
        <v>0</v>
      </c>
      <c r="BJ376" s="22" t="s">
        <v>76</v>
      </c>
      <c r="BK376" s="227">
        <f>ROUND(I376*H376,2)</f>
        <v>0</v>
      </c>
      <c r="BL376" s="22" t="s">
        <v>159</v>
      </c>
      <c r="BM376" s="22" t="s">
        <v>585</v>
      </c>
    </row>
    <row r="377" spans="2:47" s="1" customFormat="1" ht="13.5">
      <c r="B377" s="44"/>
      <c r="C377" s="72"/>
      <c r="D377" s="228" t="s">
        <v>161</v>
      </c>
      <c r="E377" s="72"/>
      <c r="F377" s="229" t="s">
        <v>586</v>
      </c>
      <c r="G377" s="72"/>
      <c r="H377" s="72"/>
      <c r="I377" s="187"/>
      <c r="J377" s="72"/>
      <c r="K377" s="72"/>
      <c r="L377" s="70"/>
      <c r="M377" s="230"/>
      <c r="N377" s="45"/>
      <c r="O377" s="45"/>
      <c r="P377" s="45"/>
      <c r="Q377" s="45"/>
      <c r="R377" s="45"/>
      <c r="S377" s="45"/>
      <c r="T377" s="93"/>
      <c r="AT377" s="22" t="s">
        <v>161</v>
      </c>
      <c r="AU377" s="22" t="s">
        <v>372</v>
      </c>
    </row>
    <row r="378" spans="2:51" s="11" customFormat="1" ht="13.5">
      <c r="B378" s="231"/>
      <c r="C378" s="232"/>
      <c r="D378" s="228" t="s">
        <v>163</v>
      </c>
      <c r="E378" s="233" t="s">
        <v>21</v>
      </c>
      <c r="F378" s="234" t="s">
        <v>389</v>
      </c>
      <c r="G378" s="232"/>
      <c r="H378" s="235">
        <v>13.359</v>
      </c>
      <c r="I378" s="236"/>
      <c r="J378" s="232"/>
      <c r="K378" s="232"/>
      <c r="L378" s="237"/>
      <c r="M378" s="238"/>
      <c r="N378" s="239"/>
      <c r="O378" s="239"/>
      <c r="P378" s="239"/>
      <c r="Q378" s="239"/>
      <c r="R378" s="239"/>
      <c r="S378" s="239"/>
      <c r="T378" s="240"/>
      <c r="AT378" s="241" t="s">
        <v>163</v>
      </c>
      <c r="AU378" s="241" t="s">
        <v>372</v>
      </c>
      <c r="AV378" s="11" t="s">
        <v>81</v>
      </c>
      <c r="AW378" s="11" t="s">
        <v>34</v>
      </c>
      <c r="AX378" s="11" t="s">
        <v>71</v>
      </c>
      <c r="AY378" s="241" t="s">
        <v>151</v>
      </c>
    </row>
    <row r="379" spans="2:51" s="11" customFormat="1" ht="13.5">
      <c r="B379" s="231"/>
      <c r="C379" s="232"/>
      <c r="D379" s="228" t="s">
        <v>163</v>
      </c>
      <c r="E379" s="233" t="s">
        <v>21</v>
      </c>
      <c r="F379" s="234" t="s">
        <v>587</v>
      </c>
      <c r="G379" s="232"/>
      <c r="H379" s="235">
        <v>163.585</v>
      </c>
      <c r="I379" s="236"/>
      <c r="J379" s="232"/>
      <c r="K379" s="232"/>
      <c r="L379" s="237"/>
      <c r="M379" s="238"/>
      <c r="N379" s="239"/>
      <c r="O379" s="239"/>
      <c r="P379" s="239"/>
      <c r="Q379" s="239"/>
      <c r="R379" s="239"/>
      <c r="S379" s="239"/>
      <c r="T379" s="240"/>
      <c r="AT379" s="241" t="s">
        <v>163</v>
      </c>
      <c r="AU379" s="241" t="s">
        <v>372</v>
      </c>
      <c r="AV379" s="11" t="s">
        <v>81</v>
      </c>
      <c r="AW379" s="11" t="s">
        <v>34</v>
      </c>
      <c r="AX379" s="11" t="s">
        <v>71</v>
      </c>
      <c r="AY379" s="241" t="s">
        <v>151</v>
      </c>
    </row>
    <row r="380" spans="2:51" s="12" customFormat="1" ht="13.5">
      <c r="B380" s="242"/>
      <c r="C380" s="243"/>
      <c r="D380" s="228" t="s">
        <v>163</v>
      </c>
      <c r="E380" s="244" t="s">
        <v>21</v>
      </c>
      <c r="F380" s="245" t="s">
        <v>182</v>
      </c>
      <c r="G380" s="243"/>
      <c r="H380" s="246">
        <v>176.944</v>
      </c>
      <c r="I380" s="247"/>
      <c r="J380" s="243"/>
      <c r="K380" s="243"/>
      <c r="L380" s="248"/>
      <c r="M380" s="249"/>
      <c r="N380" s="250"/>
      <c r="O380" s="250"/>
      <c r="P380" s="250"/>
      <c r="Q380" s="250"/>
      <c r="R380" s="250"/>
      <c r="S380" s="250"/>
      <c r="T380" s="251"/>
      <c r="AT380" s="252" t="s">
        <v>163</v>
      </c>
      <c r="AU380" s="252" t="s">
        <v>372</v>
      </c>
      <c r="AV380" s="12" t="s">
        <v>159</v>
      </c>
      <c r="AW380" s="12" t="s">
        <v>34</v>
      </c>
      <c r="AX380" s="12" t="s">
        <v>76</v>
      </c>
      <c r="AY380" s="252" t="s">
        <v>151</v>
      </c>
    </row>
    <row r="381" spans="2:65" s="1" customFormat="1" ht="25.5" customHeight="1">
      <c r="B381" s="44"/>
      <c r="C381" s="216" t="s">
        <v>588</v>
      </c>
      <c r="D381" s="216" t="s">
        <v>154</v>
      </c>
      <c r="E381" s="217" t="s">
        <v>589</v>
      </c>
      <c r="F381" s="218" t="s">
        <v>590</v>
      </c>
      <c r="G381" s="219" t="s">
        <v>257</v>
      </c>
      <c r="H381" s="220">
        <v>176.944</v>
      </c>
      <c r="I381" s="221"/>
      <c r="J381" s="222">
        <f>ROUND(I381*H381,2)</f>
        <v>0</v>
      </c>
      <c r="K381" s="218" t="s">
        <v>174</v>
      </c>
      <c r="L381" s="70"/>
      <c r="M381" s="223" t="s">
        <v>21</v>
      </c>
      <c r="N381" s="224" t="s">
        <v>42</v>
      </c>
      <c r="O381" s="45"/>
      <c r="P381" s="225">
        <f>O381*H381</f>
        <v>0</v>
      </c>
      <c r="Q381" s="225">
        <v>0.00026</v>
      </c>
      <c r="R381" s="225">
        <f>Q381*H381</f>
        <v>0.046005439999999995</v>
      </c>
      <c r="S381" s="225">
        <v>0</v>
      </c>
      <c r="T381" s="226">
        <f>S381*H381</f>
        <v>0</v>
      </c>
      <c r="AR381" s="22" t="s">
        <v>159</v>
      </c>
      <c r="AT381" s="22" t="s">
        <v>154</v>
      </c>
      <c r="AU381" s="22" t="s">
        <v>372</v>
      </c>
      <c r="AY381" s="22" t="s">
        <v>151</v>
      </c>
      <c r="BE381" s="227">
        <f>IF(N381="základní",J381,0)</f>
        <v>0</v>
      </c>
      <c r="BF381" s="227">
        <f>IF(N381="snížená",J381,0)</f>
        <v>0</v>
      </c>
      <c r="BG381" s="227">
        <f>IF(N381="zákl. přenesená",J381,0)</f>
        <v>0</v>
      </c>
      <c r="BH381" s="227">
        <f>IF(N381="sníž. přenesená",J381,0)</f>
        <v>0</v>
      </c>
      <c r="BI381" s="227">
        <f>IF(N381="nulová",J381,0)</f>
        <v>0</v>
      </c>
      <c r="BJ381" s="22" t="s">
        <v>76</v>
      </c>
      <c r="BK381" s="227">
        <f>ROUND(I381*H381,2)</f>
        <v>0</v>
      </c>
      <c r="BL381" s="22" t="s">
        <v>159</v>
      </c>
      <c r="BM381" s="22" t="s">
        <v>591</v>
      </c>
    </row>
    <row r="382" spans="2:51" s="11" customFormat="1" ht="13.5">
      <c r="B382" s="231"/>
      <c r="C382" s="232"/>
      <c r="D382" s="228" t="s">
        <v>163</v>
      </c>
      <c r="E382" s="233" t="s">
        <v>21</v>
      </c>
      <c r="F382" s="234" t="s">
        <v>389</v>
      </c>
      <c r="G382" s="232"/>
      <c r="H382" s="235">
        <v>13.359</v>
      </c>
      <c r="I382" s="236"/>
      <c r="J382" s="232"/>
      <c r="K382" s="232"/>
      <c r="L382" s="237"/>
      <c r="M382" s="238"/>
      <c r="N382" s="239"/>
      <c r="O382" s="239"/>
      <c r="P382" s="239"/>
      <c r="Q382" s="239"/>
      <c r="R382" s="239"/>
      <c r="S382" s="239"/>
      <c r="T382" s="240"/>
      <c r="AT382" s="241" t="s">
        <v>163</v>
      </c>
      <c r="AU382" s="241" t="s">
        <v>372</v>
      </c>
      <c r="AV382" s="11" t="s">
        <v>81</v>
      </c>
      <c r="AW382" s="11" t="s">
        <v>34</v>
      </c>
      <c r="AX382" s="11" t="s">
        <v>71</v>
      </c>
      <c r="AY382" s="241" t="s">
        <v>151</v>
      </c>
    </row>
    <row r="383" spans="2:51" s="11" customFormat="1" ht="13.5">
      <c r="B383" s="231"/>
      <c r="C383" s="232"/>
      <c r="D383" s="228" t="s">
        <v>163</v>
      </c>
      <c r="E383" s="233" t="s">
        <v>21</v>
      </c>
      <c r="F383" s="234" t="s">
        <v>587</v>
      </c>
      <c r="G383" s="232"/>
      <c r="H383" s="235">
        <v>163.585</v>
      </c>
      <c r="I383" s="236"/>
      <c r="J383" s="232"/>
      <c r="K383" s="232"/>
      <c r="L383" s="237"/>
      <c r="M383" s="238"/>
      <c r="N383" s="239"/>
      <c r="O383" s="239"/>
      <c r="P383" s="239"/>
      <c r="Q383" s="239"/>
      <c r="R383" s="239"/>
      <c r="S383" s="239"/>
      <c r="T383" s="240"/>
      <c r="AT383" s="241" t="s">
        <v>163</v>
      </c>
      <c r="AU383" s="241" t="s">
        <v>372</v>
      </c>
      <c r="AV383" s="11" t="s">
        <v>81</v>
      </c>
      <c r="AW383" s="11" t="s">
        <v>34</v>
      </c>
      <c r="AX383" s="11" t="s">
        <v>71</v>
      </c>
      <c r="AY383" s="241" t="s">
        <v>151</v>
      </c>
    </row>
    <row r="384" spans="2:51" s="12" customFormat="1" ht="13.5">
      <c r="B384" s="242"/>
      <c r="C384" s="243"/>
      <c r="D384" s="228" t="s">
        <v>163</v>
      </c>
      <c r="E384" s="244" t="s">
        <v>21</v>
      </c>
      <c r="F384" s="245" t="s">
        <v>182</v>
      </c>
      <c r="G384" s="243"/>
      <c r="H384" s="246">
        <v>176.944</v>
      </c>
      <c r="I384" s="247"/>
      <c r="J384" s="243"/>
      <c r="K384" s="243"/>
      <c r="L384" s="248"/>
      <c r="M384" s="249"/>
      <c r="N384" s="250"/>
      <c r="O384" s="250"/>
      <c r="P384" s="250"/>
      <c r="Q384" s="250"/>
      <c r="R384" s="250"/>
      <c r="S384" s="250"/>
      <c r="T384" s="251"/>
      <c r="AT384" s="252" t="s">
        <v>163</v>
      </c>
      <c r="AU384" s="252" t="s">
        <v>372</v>
      </c>
      <c r="AV384" s="12" t="s">
        <v>159</v>
      </c>
      <c r="AW384" s="12" t="s">
        <v>34</v>
      </c>
      <c r="AX384" s="12" t="s">
        <v>76</v>
      </c>
      <c r="AY384" s="252" t="s">
        <v>151</v>
      </c>
    </row>
    <row r="385" spans="2:65" s="1" customFormat="1" ht="16.5" customHeight="1">
      <c r="B385" s="44"/>
      <c r="C385" s="216" t="s">
        <v>592</v>
      </c>
      <c r="D385" s="216" t="s">
        <v>154</v>
      </c>
      <c r="E385" s="217" t="s">
        <v>593</v>
      </c>
      <c r="F385" s="218" t="s">
        <v>594</v>
      </c>
      <c r="G385" s="219" t="s">
        <v>257</v>
      </c>
      <c r="H385" s="220">
        <v>176.944</v>
      </c>
      <c r="I385" s="221"/>
      <c r="J385" s="222">
        <f>ROUND(I385*H385,2)</f>
        <v>0</v>
      </c>
      <c r="K385" s="218" t="s">
        <v>174</v>
      </c>
      <c r="L385" s="70"/>
      <c r="M385" s="223" t="s">
        <v>21</v>
      </c>
      <c r="N385" s="224" t="s">
        <v>42</v>
      </c>
      <c r="O385" s="45"/>
      <c r="P385" s="225">
        <f>O385*H385</f>
        <v>0</v>
      </c>
      <c r="Q385" s="225">
        <v>0.003</v>
      </c>
      <c r="R385" s="225">
        <f>Q385*H385</f>
        <v>0.530832</v>
      </c>
      <c r="S385" s="225">
        <v>0</v>
      </c>
      <c r="T385" s="226">
        <f>S385*H385</f>
        <v>0</v>
      </c>
      <c r="AR385" s="22" t="s">
        <v>159</v>
      </c>
      <c r="AT385" s="22" t="s">
        <v>154</v>
      </c>
      <c r="AU385" s="22" t="s">
        <v>372</v>
      </c>
      <c r="AY385" s="22" t="s">
        <v>151</v>
      </c>
      <c r="BE385" s="227">
        <f>IF(N385="základní",J385,0)</f>
        <v>0</v>
      </c>
      <c r="BF385" s="227">
        <f>IF(N385="snížená",J385,0)</f>
        <v>0</v>
      </c>
      <c r="BG385" s="227">
        <f>IF(N385="zákl. přenesená",J385,0)</f>
        <v>0</v>
      </c>
      <c r="BH385" s="227">
        <f>IF(N385="sníž. přenesená",J385,0)</f>
        <v>0</v>
      </c>
      <c r="BI385" s="227">
        <f>IF(N385="nulová",J385,0)</f>
        <v>0</v>
      </c>
      <c r="BJ385" s="22" t="s">
        <v>76</v>
      </c>
      <c r="BK385" s="227">
        <f>ROUND(I385*H385,2)</f>
        <v>0</v>
      </c>
      <c r="BL385" s="22" t="s">
        <v>159</v>
      </c>
      <c r="BM385" s="22" t="s">
        <v>595</v>
      </c>
    </row>
    <row r="386" spans="2:51" s="11" customFormat="1" ht="13.5">
      <c r="B386" s="231"/>
      <c r="C386" s="232"/>
      <c r="D386" s="228" t="s">
        <v>163</v>
      </c>
      <c r="E386" s="233" t="s">
        <v>21</v>
      </c>
      <c r="F386" s="234" t="s">
        <v>389</v>
      </c>
      <c r="G386" s="232"/>
      <c r="H386" s="235">
        <v>13.359</v>
      </c>
      <c r="I386" s="236"/>
      <c r="J386" s="232"/>
      <c r="K386" s="232"/>
      <c r="L386" s="237"/>
      <c r="M386" s="238"/>
      <c r="N386" s="239"/>
      <c r="O386" s="239"/>
      <c r="P386" s="239"/>
      <c r="Q386" s="239"/>
      <c r="R386" s="239"/>
      <c r="S386" s="239"/>
      <c r="T386" s="240"/>
      <c r="AT386" s="241" t="s">
        <v>163</v>
      </c>
      <c r="AU386" s="241" t="s">
        <v>372</v>
      </c>
      <c r="AV386" s="11" t="s">
        <v>81</v>
      </c>
      <c r="AW386" s="11" t="s">
        <v>34</v>
      </c>
      <c r="AX386" s="11" t="s">
        <v>71</v>
      </c>
      <c r="AY386" s="241" t="s">
        <v>151</v>
      </c>
    </row>
    <row r="387" spans="2:51" s="11" customFormat="1" ht="13.5">
      <c r="B387" s="231"/>
      <c r="C387" s="232"/>
      <c r="D387" s="228" t="s">
        <v>163</v>
      </c>
      <c r="E387" s="233" t="s">
        <v>21</v>
      </c>
      <c r="F387" s="234" t="s">
        <v>587</v>
      </c>
      <c r="G387" s="232"/>
      <c r="H387" s="235">
        <v>163.585</v>
      </c>
      <c r="I387" s="236"/>
      <c r="J387" s="232"/>
      <c r="K387" s="232"/>
      <c r="L387" s="237"/>
      <c r="M387" s="238"/>
      <c r="N387" s="239"/>
      <c r="O387" s="239"/>
      <c r="P387" s="239"/>
      <c r="Q387" s="239"/>
      <c r="R387" s="239"/>
      <c r="S387" s="239"/>
      <c r="T387" s="240"/>
      <c r="AT387" s="241" t="s">
        <v>163</v>
      </c>
      <c r="AU387" s="241" t="s">
        <v>372</v>
      </c>
      <c r="AV387" s="11" t="s">
        <v>81</v>
      </c>
      <c r="AW387" s="11" t="s">
        <v>34</v>
      </c>
      <c r="AX387" s="11" t="s">
        <v>71</v>
      </c>
      <c r="AY387" s="241" t="s">
        <v>151</v>
      </c>
    </row>
    <row r="388" spans="2:51" s="12" customFormat="1" ht="13.5">
      <c r="B388" s="242"/>
      <c r="C388" s="243"/>
      <c r="D388" s="228" t="s">
        <v>163</v>
      </c>
      <c r="E388" s="244" t="s">
        <v>21</v>
      </c>
      <c r="F388" s="245" t="s">
        <v>182</v>
      </c>
      <c r="G388" s="243"/>
      <c r="H388" s="246">
        <v>176.944</v>
      </c>
      <c r="I388" s="247"/>
      <c r="J388" s="243"/>
      <c r="K388" s="243"/>
      <c r="L388" s="248"/>
      <c r="M388" s="249"/>
      <c r="N388" s="250"/>
      <c r="O388" s="250"/>
      <c r="P388" s="250"/>
      <c r="Q388" s="250"/>
      <c r="R388" s="250"/>
      <c r="S388" s="250"/>
      <c r="T388" s="251"/>
      <c r="AT388" s="252" t="s">
        <v>163</v>
      </c>
      <c r="AU388" s="252" t="s">
        <v>372</v>
      </c>
      <c r="AV388" s="12" t="s">
        <v>159</v>
      </c>
      <c r="AW388" s="12" t="s">
        <v>34</v>
      </c>
      <c r="AX388" s="12" t="s">
        <v>76</v>
      </c>
      <c r="AY388" s="252" t="s">
        <v>151</v>
      </c>
    </row>
    <row r="389" spans="2:65" s="1" customFormat="1" ht="25.5" customHeight="1">
      <c r="B389" s="44"/>
      <c r="C389" s="216" t="s">
        <v>596</v>
      </c>
      <c r="D389" s="216" t="s">
        <v>154</v>
      </c>
      <c r="E389" s="217" t="s">
        <v>597</v>
      </c>
      <c r="F389" s="218" t="s">
        <v>598</v>
      </c>
      <c r="G389" s="219" t="s">
        <v>257</v>
      </c>
      <c r="H389" s="220">
        <v>3.619</v>
      </c>
      <c r="I389" s="221"/>
      <c r="J389" s="222">
        <f>ROUND(I389*H389,2)</f>
        <v>0</v>
      </c>
      <c r="K389" s="218" t="s">
        <v>174</v>
      </c>
      <c r="L389" s="70"/>
      <c r="M389" s="223" t="s">
        <v>21</v>
      </c>
      <c r="N389" s="224" t="s">
        <v>42</v>
      </c>
      <c r="O389" s="45"/>
      <c r="P389" s="225">
        <f>O389*H389</f>
        <v>0</v>
      </c>
      <c r="Q389" s="225">
        <v>0.00085</v>
      </c>
      <c r="R389" s="225">
        <f>Q389*H389</f>
        <v>0.00307615</v>
      </c>
      <c r="S389" s="225">
        <v>0</v>
      </c>
      <c r="T389" s="226">
        <f>S389*H389</f>
        <v>0</v>
      </c>
      <c r="AR389" s="22" t="s">
        <v>159</v>
      </c>
      <c r="AT389" s="22" t="s">
        <v>154</v>
      </c>
      <c r="AU389" s="22" t="s">
        <v>372</v>
      </c>
      <c r="AY389" s="22" t="s">
        <v>151</v>
      </c>
      <c r="BE389" s="227">
        <f>IF(N389="základní",J389,0)</f>
        <v>0</v>
      </c>
      <c r="BF389" s="227">
        <f>IF(N389="snížená",J389,0)</f>
        <v>0</v>
      </c>
      <c r="BG389" s="227">
        <f>IF(N389="zákl. přenesená",J389,0)</f>
        <v>0</v>
      </c>
      <c r="BH389" s="227">
        <f>IF(N389="sníž. přenesená",J389,0)</f>
        <v>0</v>
      </c>
      <c r="BI389" s="227">
        <f>IF(N389="nulová",J389,0)</f>
        <v>0</v>
      </c>
      <c r="BJ389" s="22" t="s">
        <v>76</v>
      </c>
      <c r="BK389" s="227">
        <f>ROUND(I389*H389,2)</f>
        <v>0</v>
      </c>
      <c r="BL389" s="22" t="s">
        <v>159</v>
      </c>
      <c r="BM389" s="22" t="s">
        <v>599</v>
      </c>
    </row>
    <row r="390" spans="2:47" s="1" customFormat="1" ht="13.5">
      <c r="B390" s="44"/>
      <c r="C390" s="72"/>
      <c r="D390" s="228" t="s">
        <v>161</v>
      </c>
      <c r="E390" s="72"/>
      <c r="F390" s="229" t="s">
        <v>586</v>
      </c>
      <c r="G390" s="72"/>
      <c r="H390" s="72"/>
      <c r="I390" s="187"/>
      <c r="J390" s="72"/>
      <c r="K390" s="72"/>
      <c r="L390" s="70"/>
      <c r="M390" s="230"/>
      <c r="N390" s="45"/>
      <c r="O390" s="45"/>
      <c r="P390" s="45"/>
      <c r="Q390" s="45"/>
      <c r="R390" s="45"/>
      <c r="S390" s="45"/>
      <c r="T390" s="93"/>
      <c r="AT390" s="22" t="s">
        <v>161</v>
      </c>
      <c r="AU390" s="22" t="s">
        <v>372</v>
      </c>
    </row>
    <row r="391" spans="2:51" s="11" customFormat="1" ht="13.5">
      <c r="B391" s="231"/>
      <c r="C391" s="232"/>
      <c r="D391" s="228" t="s">
        <v>163</v>
      </c>
      <c r="E391" s="233" t="s">
        <v>21</v>
      </c>
      <c r="F391" s="234" t="s">
        <v>600</v>
      </c>
      <c r="G391" s="232"/>
      <c r="H391" s="235">
        <v>0.42</v>
      </c>
      <c r="I391" s="236"/>
      <c r="J391" s="232"/>
      <c r="K391" s="232"/>
      <c r="L391" s="237"/>
      <c r="M391" s="238"/>
      <c r="N391" s="239"/>
      <c r="O391" s="239"/>
      <c r="P391" s="239"/>
      <c r="Q391" s="239"/>
      <c r="R391" s="239"/>
      <c r="S391" s="239"/>
      <c r="T391" s="240"/>
      <c r="AT391" s="241" t="s">
        <v>163</v>
      </c>
      <c r="AU391" s="241" t="s">
        <v>372</v>
      </c>
      <c r="AV391" s="11" t="s">
        <v>81</v>
      </c>
      <c r="AW391" s="11" t="s">
        <v>34</v>
      </c>
      <c r="AX391" s="11" t="s">
        <v>71</v>
      </c>
      <c r="AY391" s="241" t="s">
        <v>151</v>
      </c>
    </row>
    <row r="392" spans="2:51" s="11" customFormat="1" ht="13.5">
      <c r="B392" s="231"/>
      <c r="C392" s="232"/>
      <c r="D392" s="228" t="s">
        <v>163</v>
      </c>
      <c r="E392" s="233" t="s">
        <v>21</v>
      </c>
      <c r="F392" s="234" t="s">
        <v>601</v>
      </c>
      <c r="G392" s="232"/>
      <c r="H392" s="235">
        <v>0.882</v>
      </c>
      <c r="I392" s="236"/>
      <c r="J392" s="232"/>
      <c r="K392" s="232"/>
      <c r="L392" s="237"/>
      <c r="M392" s="238"/>
      <c r="N392" s="239"/>
      <c r="O392" s="239"/>
      <c r="P392" s="239"/>
      <c r="Q392" s="239"/>
      <c r="R392" s="239"/>
      <c r="S392" s="239"/>
      <c r="T392" s="240"/>
      <c r="AT392" s="241" t="s">
        <v>163</v>
      </c>
      <c r="AU392" s="241" t="s">
        <v>372</v>
      </c>
      <c r="AV392" s="11" t="s">
        <v>81</v>
      </c>
      <c r="AW392" s="11" t="s">
        <v>34</v>
      </c>
      <c r="AX392" s="11" t="s">
        <v>71</v>
      </c>
      <c r="AY392" s="241" t="s">
        <v>151</v>
      </c>
    </row>
    <row r="393" spans="2:51" s="11" customFormat="1" ht="13.5">
      <c r="B393" s="231"/>
      <c r="C393" s="232"/>
      <c r="D393" s="228" t="s">
        <v>163</v>
      </c>
      <c r="E393" s="233" t="s">
        <v>21</v>
      </c>
      <c r="F393" s="234" t="s">
        <v>602</v>
      </c>
      <c r="G393" s="232"/>
      <c r="H393" s="235">
        <v>1.68</v>
      </c>
      <c r="I393" s="236"/>
      <c r="J393" s="232"/>
      <c r="K393" s="232"/>
      <c r="L393" s="237"/>
      <c r="M393" s="238"/>
      <c r="N393" s="239"/>
      <c r="O393" s="239"/>
      <c r="P393" s="239"/>
      <c r="Q393" s="239"/>
      <c r="R393" s="239"/>
      <c r="S393" s="239"/>
      <c r="T393" s="240"/>
      <c r="AT393" s="241" t="s">
        <v>163</v>
      </c>
      <c r="AU393" s="241" t="s">
        <v>372</v>
      </c>
      <c r="AV393" s="11" t="s">
        <v>81</v>
      </c>
      <c r="AW393" s="11" t="s">
        <v>34</v>
      </c>
      <c r="AX393" s="11" t="s">
        <v>71</v>
      </c>
      <c r="AY393" s="241" t="s">
        <v>151</v>
      </c>
    </row>
    <row r="394" spans="2:51" s="11" customFormat="1" ht="13.5">
      <c r="B394" s="231"/>
      <c r="C394" s="232"/>
      <c r="D394" s="228" t="s">
        <v>163</v>
      </c>
      <c r="E394" s="233" t="s">
        <v>21</v>
      </c>
      <c r="F394" s="234" t="s">
        <v>603</v>
      </c>
      <c r="G394" s="232"/>
      <c r="H394" s="235">
        <v>0.637</v>
      </c>
      <c r="I394" s="236"/>
      <c r="J394" s="232"/>
      <c r="K394" s="232"/>
      <c r="L394" s="237"/>
      <c r="M394" s="238"/>
      <c r="N394" s="239"/>
      <c r="O394" s="239"/>
      <c r="P394" s="239"/>
      <c r="Q394" s="239"/>
      <c r="R394" s="239"/>
      <c r="S394" s="239"/>
      <c r="T394" s="240"/>
      <c r="AT394" s="241" t="s">
        <v>163</v>
      </c>
      <c r="AU394" s="241" t="s">
        <v>372</v>
      </c>
      <c r="AV394" s="11" t="s">
        <v>81</v>
      </c>
      <c r="AW394" s="11" t="s">
        <v>34</v>
      </c>
      <c r="AX394" s="11" t="s">
        <v>71</v>
      </c>
      <c r="AY394" s="241" t="s">
        <v>151</v>
      </c>
    </row>
    <row r="395" spans="2:51" s="12" customFormat="1" ht="13.5">
      <c r="B395" s="242"/>
      <c r="C395" s="243"/>
      <c r="D395" s="228" t="s">
        <v>163</v>
      </c>
      <c r="E395" s="244" t="s">
        <v>21</v>
      </c>
      <c r="F395" s="245" t="s">
        <v>182</v>
      </c>
      <c r="G395" s="243"/>
      <c r="H395" s="246">
        <v>3.619</v>
      </c>
      <c r="I395" s="247"/>
      <c r="J395" s="243"/>
      <c r="K395" s="243"/>
      <c r="L395" s="248"/>
      <c r="M395" s="249"/>
      <c r="N395" s="250"/>
      <c r="O395" s="250"/>
      <c r="P395" s="250"/>
      <c r="Q395" s="250"/>
      <c r="R395" s="250"/>
      <c r="S395" s="250"/>
      <c r="T395" s="251"/>
      <c r="AT395" s="252" t="s">
        <v>163</v>
      </c>
      <c r="AU395" s="252" t="s">
        <v>372</v>
      </c>
      <c r="AV395" s="12" t="s">
        <v>159</v>
      </c>
      <c r="AW395" s="12" t="s">
        <v>34</v>
      </c>
      <c r="AX395" s="12" t="s">
        <v>76</v>
      </c>
      <c r="AY395" s="252" t="s">
        <v>151</v>
      </c>
    </row>
    <row r="396" spans="2:65" s="1" customFormat="1" ht="25.5" customHeight="1">
      <c r="B396" s="44"/>
      <c r="C396" s="216" t="s">
        <v>604</v>
      </c>
      <c r="D396" s="216" t="s">
        <v>154</v>
      </c>
      <c r="E396" s="217" t="s">
        <v>605</v>
      </c>
      <c r="F396" s="218" t="s">
        <v>606</v>
      </c>
      <c r="G396" s="219" t="s">
        <v>257</v>
      </c>
      <c r="H396" s="220">
        <v>257.804</v>
      </c>
      <c r="I396" s="221"/>
      <c r="J396" s="222">
        <f>ROUND(I396*H396,2)</f>
        <v>0</v>
      </c>
      <c r="K396" s="218" t="s">
        <v>174</v>
      </c>
      <c r="L396" s="70"/>
      <c r="M396" s="223" t="s">
        <v>21</v>
      </c>
      <c r="N396" s="224" t="s">
        <v>42</v>
      </c>
      <c r="O396" s="45"/>
      <c r="P396" s="225">
        <f>O396*H396</f>
        <v>0</v>
      </c>
      <c r="Q396" s="225">
        <v>0.003</v>
      </c>
      <c r="R396" s="225">
        <f>Q396*H396</f>
        <v>0.773412</v>
      </c>
      <c r="S396" s="225">
        <v>0</v>
      </c>
      <c r="T396" s="226">
        <f>S396*H396</f>
        <v>0</v>
      </c>
      <c r="AR396" s="22" t="s">
        <v>159</v>
      </c>
      <c r="AT396" s="22" t="s">
        <v>154</v>
      </c>
      <c r="AU396" s="22" t="s">
        <v>372</v>
      </c>
      <c r="AY396" s="22" t="s">
        <v>151</v>
      </c>
      <c r="BE396" s="227">
        <f>IF(N396="základní",J396,0)</f>
        <v>0</v>
      </c>
      <c r="BF396" s="227">
        <f>IF(N396="snížená",J396,0)</f>
        <v>0</v>
      </c>
      <c r="BG396" s="227">
        <f>IF(N396="zákl. přenesená",J396,0)</f>
        <v>0</v>
      </c>
      <c r="BH396" s="227">
        <f>IF(N396="sníž. přenesená",J396,0)</f>
        <v>0</v>
      </c>
      <c r="BI396" s="227">
        <f>IF(N396="nulová",J396,0)</f>
        <v>0</v>
      </c>
      <c r="BJ396" s="22" t="s">
        <v>76</v>
      </c>
      <c r="BK396" s="227">
        <f>ROUND(I396*H396,2)</f>
        <v>0</v>
      </c>
      <c r="BL396" s="22" t="s">
        <v>159</v>
      </c>
      <c r="BM396" s="22" t="s">
        <v>607</v>
      </c>
    </row>
    <row r="397" spans="2:51" s="11" customFormat="1" ht="13.5">
      <c r="B397" s="231"/>
      <c r="C397" s="232"/>
      <c r="D397" s="228" t="s">
        <v>163</v>
      </c>
      <c r="E397" s="233" t="s">
        <v>21</v>
      </c>
      <c r="F397" s="234" t="s">
        <v>608</v>
      </c>
      <c r="G397" s="232"/>
      <c r="H397" s="235">
        <v>63.71</v>
      </c>
      <c r="I397" s="236"/>
      <c r="J397" s="232"/>
      <c r="K397" s="232"/>
      <c r="L397" s="237"/>
      <c r="M397" s="238"/>
      <c r="N397" s="239"/>
      <c r="O397" s="239"/>
      <c r="P397" s="239"/>
      <c r="Q397" s="239"/>
      <c r="R397" s="239"/>
      <c r="S397" s="239"/>
      <c r="T397" s="240"/>
      <c r="AT397" s="241" t="s">
        <v>163</v>
      </c>
      <c r="AU397" s="241" t="s">
        <v>372</v>
      </c>
      <c r="AV397" s="11" t="s">
        <v>81</v>
      </c>
      <c r="AW397" s="11" t="s">
        <v>34</v>
      </c>
      <c r="AX397" s="11" t="s">
        <v>71</v>
      </c>
      <c r="AY397" s="241" t="s">
        <v>151</v>
      </c>
    </row>
    <row r="398" spans="2:51" s="11" customFormat="1" ht="13.5">
      <c r="B398" s="231"/>
      <c r="C398" s="232"/>
      <c r="D398" s="228" t="s">
        <v>163</v>
      </c>
      <c r="E398" s="233" t="s">
        <v>21</v>
      </c>
      <c r="F398" s="234" t="s">
        <v>609</v>
      </c>
      <c r="G398" s="232"/>
      <c r="H398" s="235">
        <v>194.094</v>
      </c>
      <c r="I398" s="236"/>
      <c r="J398" s="232"/>
      <c r="K398" s="232"/>
      <c r="L398" s="237"/>
      <c r="M398" s="238"/>
      <c r="N398" s="239"/>
      <c r="O398" s="239"/>
      <c r="P398" s="239"/>
      <c r="Q398" s="239"/>
      <c r="R398" s="239"/>
      <c r="S398" s="239"/>
      <c r="T398" s="240"/>
      <c r="AT398" s="241" t="s">
        <v>163</v>
      </c>
      <c r="AU398" s="241" t="s">
        <v>372</v>
      </c>
      <c r="AV398" s="11" t="s">
        <v>81</v>
      </c>
      <c r="AW398" s="11" t="s">
        <v>34</v>
      </c>
      <c r="AX398" s="11" t="s">
        <v>71</v>
      </c>
      <c r="AY398" s="241" t="s">
        <v>151</v>
      </c>
    </row>
    <row r="399" spans="2:51" s="12" customFormat="1" ht="13.5">
      <c r="B399" s="242"/>
      <c r="C399" s="243"/>
      <c r="D399" s="228" t="s">
        <v>163</v>
      </c>
      <c r="E399" s="244" t="s">
        <v>21</v>
      </c>
      <c r="F399" s="245" t="s">
        <v>182</v>
      </c>
      <c r="G399" s="243"/>
      <c r="H399" s="246">
        <v>257.804</v>
      </c>
      <c r="I399" s="247"/>
      <c r="J399" s="243"/>
      <c r="K399" s="243"/>
      <c r="L399" s="248"/>
      <c r="M399" s="249"/>
      <c r="N399" s="250"/>
      <c r="O399" s="250"/>
      <c r="P399" s="250"/>
      <c r="Q399" s="250"/>
      <c r="R399" s="250"/>
      <c r="S399" s="250"/>
      <c r="T399" s="251"/>
      <c r="AT399" s="252" t="s">
        <v>163</v>
      </c>
      <c r="AU399" s="252" t="s">
        <v>372</v>
      </c>
      <c r="AV399" s="12" t="s">
        <v>159</v>
      </c>
      <c r="AW399" s="12" t="s">
        <v>34</v>
      </c>
      <c r="AX399" s="12" t="s">
        <v>76</v>
      </c>
      <c r="AY399" s="252" t="s">
        <v>151</v>
      </c>
    </row>
    <row r="400" spans="2:63" s="10" customFormat="1" ht="22.3" customHeight="1">
      <c r="B400" s="200"/>
      <c r="C400" s="201"/>
      <c r="D400" s="202" t="s">
        <v>70</v>
      </c>
      <c r="E400" s="214" t="s">
        <v>610</v>
      </c>
      <c r="F400" s="214" t="s">
        <v>611</v>
      </c>
      <c r="G400" s="201"/>
      <c r="H400" s="201"/>
      <c r="I400" s="204"/>
      <c r="J400" s="215">
        <f>BK400</f>
        <v>0</v>
      </c>
      <c r="K400" s="201"/>
      <c r="L400" s="206"/>
      <c r="M400" s="207"/>
      <c r="N400" s="208"/>
      <c r="O400" s="208"/>
      <c r="P400" s="209">
        <f>SUM(P401:P508)</f>
        <v>0</v>
      </c>
      <c r="Q400" s="208"/>
      <c r="R400" s="209">
        <f>SUM(R401:R508)</f>
        <v>55.523530160000014</v>
      </c>
      <c r="S400" s="208"/>
      <c r="T400" s="210">
        <f>SUM(T401:T508)</f>
        <v>0</v>
      </c>
      <c r="AR400" s="211" t="s">
        <v>76</v>
      </c>
      <c r="AT400" s="212" t="s">
        <v>70</v>
      </c>
      <c r="AU400" s="212" t="s">
        <v>81</v>
      </c>
      <c r="AY400" s="211" t="s">
        <v>151</v>
      </c>
      <c r="BK400" s="213">
        <f>SUM(BK401:BK508)</f>
        <v>0</v>
      </c>
    </row>
    <row r="401" spans="2:65" s="1" customFormat="1" ht="16.5" customHeight="1">
      <c r="B401" s="44"/>
      <c r="C401" s="216" t="s">
        <v>612</v>
      </c>
      <c r="D401" s="216" t="s">
        <v>154</v>
      </c>
      <c r="E401" s="217" t="s">
        <v>613</v>
      </c>
      <c r="F401" s="218" t="s">
        <v>614</v>
      </c>
      <c r="G401" s="219" t="s">
        <v>257</v>
      </c>
      <c r="H401" s="220">
        <v>1050.911</v>
      </c>
      <c r="I401" s="221"/>
      <c r="J401" s="222">
        <f>ROUND(I401*H401,2)</f>
        <v>0</v>
      </c>
      <c r="K401" s="218" t="s">
        <v>174</v>
      </c>
      <c r="L401" s="70"/>
      <c r="M401" s="223" t="s">
        <v>21</v>
      </c>
      <c r="N401" s="224" t="s">
        <v>42</v>
      </c>
      <c r="O401" s="45"/>
      <c r="P401" s="225">
        <f>O401*H401</f>
        <v>0</v>
      </c>
      <c r="Q401" s="225">
        <v>0</v>
      </c>
      <c r="R401" s="225">
        <f>Q401*H401</f>
        <v>0</v>
      </c>
      <c r="S401" s="225">
        <v>0</v>
      </c>
      <c r="T401" s="226">
        <f>S401*H401</f>
        <v>0</v>
      </c>
      <c r="AR401" s="22" t="s">
        <v>159</v>
      </c>
      <c r="AT401" s="22" t="s">
        <v>154</v>
      </c>
      <c r="AU401" s="22" t="s">
        <v>372</v>
      </c>
      <c r="AY401" s="22" t="s">
        <v>151</v>
      </c>
      <c r="BE401" s="227">
        <f>IF(N401="základní",J401,0)</f>
        <v>0</v>
      </c>
      <c r="BF401" s="227">
        <f>IF(N401="snížená",J401,0)</f>
        <v>0</v>
      </c>
      <c r="BG401" s="227">
        <f>IF(N401="zákl. přenesená",J401,0)</f>
        <v>0</v>
      </c>
      <c r="BH401" s="227">
        <f>IF(N401="sníž. přenesená",J401,0)</f>
        <v>0</v>
      </c>
      <c r="BI401" s="227">
        <f>IF(N401="nulová",J401,0)</f>
        <v>0</v>
      </c>
      <c r="BJ401" s="22" t="s">
        <v>76</v>
      </c>
      <c r="BK401" s="227">
        <f>ROUND(I401*H401,2)</f>
        <v>0</v>
      </c>
      <c r="BL401" s="22" t="s">
        <v>159</v>
      </c>
      <c r="BM401" s="22" t="s">
        <v>615</v>
      </c>
    </row>
    <row r="402" spans="2:51" s="11" customFormat="1" ht="13.5">
      <c r="B402" s="231"/>
      <c r="C402" s="232"/>
      <c r="D402" s="228" t="s">
        <v>163</v>
      </c>
      <c r="E402" s="233" t="s">
        <v>21</v>
      </c>
      <c r="F402" s="234" t="s">
        <v>616</v>
      </c>
      <c r="G402" s="232"/>
      <c r="H402" s="235">
        <v>674.567</v>
      </c>
      <c r="I402" s="236"/>
      <c r="J402" s="232"/>
      <c r="K402" s="232"/>
      <c r="L402" s="237"/>
      <c r="M402" s="238"/>
      <c r="N402" s="239"/>
      <c r="O402" s="239"/>
      <c r="P402" s="239"/>
      <c r="Q402" s="239"/>
      <c r="R402" s="239"/>
      <c r="S402" s="239"/>
      <c r="T402" s="240"/>
      <c r="AT402" s="241" t="s">
        <v>163</v>
      </c>
      <c r="AU402" s="241" t="s">
        <v>372</v>
      </c>
      <c r="AV402" s="11" t="s">
        <v>81</v>
      </c>
      <c r="AW402" s="11" t="s">
        <v>34</v>
      </c>
      <c r="AX402" s="11" t="s">
        <v>71</v>
      </c>
      <c r="AY402" s="241" t="s">
        <v>151</v>
      </c>
    </row>
    <row r="403" spans="2:51" s="11" customFormat="1" ht="13.5">
      <c r="B403" s="231"/>
      <c r="C403" s="232"/>
      <c r="D403" s="228" t="s">
        <v>163</v>
      </c>
      <c r="E403" s="233" t="s">
        <v>21</v>
      </c>
      <c r="F403" s="234" t="s">
        <v>617</v>
      </c>
      <c r="G403" s="232"/>
      <c r="H403" s="235">
        <v>519.708</v>
      </c>
      <c r="I403" s="236"/>
      <c r="J403" s="232"/>
      <c r="K403" s="232"/>
      <c r="L403" s="237"/>
      <c r="M403" s="238"/>
      <c r="N403" s="239"/>
      <c r="O403" s="239"/>
      <c r="P403" s="239"/>
      <c r="Q403" s="239"/>
      <c r="R403" s="239"/>
      <c r="S403" s="239"/>
      <c r="T403" s="240"/>
      <c r="AT403" s="241" t="s">
        <v>163</v>
      </c>
      <c r="AU403" s="241" t="s">
        <v>372</v>
      </c>
      <c r="AV403" s="11" t="s">
        <v>81</v>
      </c>
      <c r="AW403" s="11" t="s">
        <v>34</v>
      </c>
      <c r="AX403" s="11" t="s">
        <v>71</v>
      </c>
      <c r="AY403" s="241" t="s">
        <v>151</v>
      </c>
    </row>
    <row r="404" spans="2:51" s="11" customFormat="1" ht="13.5">
      <c r="B404" s="231"/>
      <c r="C404" s="232"/>
      <c r="D404" s="228" t="s">
        <v>163</v>
      </c>
      <c r="E404" s="233" t="s">
        <v>21</v>
      </c>
      <c r="F404" s="234" t="s">
        <v>618</v>
      </c>
      <c r="G404" s="232"/>
      <c r="H404" s="235">
        <v>103.036</v>
      </c>
      <c r="I404" s="236"/>
      <c r="J404" s="232"/>
      <c r="K404" s="232"/>
      <c r="L404" s="237"/>
      <c r="M404" s="238"/>
      <c r="N404" s="239"/>
      <c r="O404" s="239"/>
      <c r="P404" s="239"/>
      <c r="Q404" s="239"/>
      <c r="R404" s="239"/>
      <c r="S404" s="239"/>
      <c r="T404" s="240"/>
      <c r="AT404" s="241" t="s">
        <v>163</v>
      </c>
      <c r="AU404" s="241" t="s">
        <v>372</v>
      </c>
      <c r="AV404" s="11" t="s">
        <v>81</v>
      </c>
      <c r="AW404" s="11" t="s">
        <v>34</v>
      </c>
      <c r="AX404" s="11" t="s">
        <v>71</v>
      </c>
      <c r="AY404" s="241" t="s">
        <v>151</v>
      </c>
    </row>
    <row r="405" spans="2:51" s="11" customFormat="1" ht="13.5">
      <c r="B405" s="231"/>
      <c r="C405" s="232"/>
      <c r="D405" s="228" t="s">
        <v>163</v>
      </c>
      <c r="E405" s="233" t="s">
        <v>21</v>
      </c>
      <c r="F405" s="234" t="s">
        <v>619</v>
      </c>
      <c r="G405" s="232"/>
      <c r="H405" s="235">
        <v>-163.2</v>
      </c>
      <c r="I405" s="236"/>
      <c r="J405" s="232"/>
      <c r="K405" s="232"/>
      <c r="L405" s="237"/>
      <c r="M405" s="238"/>
      <c r="N405" s="239"/>
      <c r="O405" s="239"/>
      <c r="P405" s="239"/>
      <c r="Q405" s="239"/>
      <c r="R405" s="239"/>
      <c r="S405" s="239"/>
      <c r="T405" s="240"/>
      <c r="AT405" s="241" t="s">
        <v>163</v>
      </c>
      <c r="AU405" s="241" t="s">
        <v>372</v>
      </c>
      <c r="AV405" s="11" t="s">
        <v>81</v>
      </c>
      <c r="AW405" s="11" t="s">
        <v>34</v>
      </c>
      <c r="AX405" s="11" t="s">
        <v>71</v>
      </c>
      <c r="AY405" s="241" t="s">
        <v>151</v>
      </c>
    </row>
    <row r="406" spans="2:51" s="11" customFormat="1" ht="13.5">
      <c r="B406" s="231"/>
      <c r="C406" s="232"/>
      <c r="D406" s="228" t="s">
        <v>163</v>
      </c>
      <c r="E406" s="233" t="s">
        <v>21</v>
      </c>
      <c r="F406" s="234" t="s">
        <v>620</v>
      </c>
      <c r="G406" s="232"/>
      <c r="H406" s="235">
        <v>-83.2</v>
      </c>
      <c r="I406" s="236"/>
      <c r="J406" s="232"/>
      <c r="K406" s="232"/>
      <c r="L406" s="237"/>
      <c r="M406" s="238"/>
      <c r="N406" s="239"/>
      <c r="O406" s="239"/>
      <c r="P406" s="239"/>
      <c r="Q406" s="239"/>
      <c r="R406" s="239"/>
      <c r="S406" s="239"/>
      <c r="T406" s="240"/>
      <c r="AT406" s="241" t="s">
        <v>163</v>
      </c>
      <c r="AU406" s="241" t="s">
        <v>372</v>
      </c>
      <c r="AV406" s="11" t="s">
        <v>81</v>
      </c>
      <c r="AW406" s="11" t="s">
        <v>34</v>
      </c>
      <c r="AX406" s="11" t="s">
        <v>71</v>
      </c>
      <c r="AY406" s="241" t="s">
        <v>151</v>
      </c>
    </row>
    <row r="407" spans="2:51" s="12" customFormat="1" ht="13.5">
      <c r="B407" s="242"/>
      <c r="C407" s="243"/>
      <c r="D407" s="228" t="s">
        <v>163</v>
      </c>
      <c r="E407" s="244" t="s">
        <v>21</v>
      </c>
      <c r="F407" s="245" t="s">
        <v>182</v>
      </c>
      <c r="G407" s="243"/>
      <c r="H407" s="246">
        <v>1050.911</v>
      </c>
      <c r="I407" s="247"/>
      <c r="J407" s="243"/>
      <c r="K407" s="243"/>
      <c r="L407" s="248"/>
      <c r="M407" s="249"/>
      <c r="N407" s="250"/>
      <c r="O407" s="250"/>
      <c r="P407" s="250"/>
      <c r="Q407" s="250"/>
      <c r="R407" s="250"/>
      <c r="S407" s="250"/>
      <c r="T407" s="251"/>
      <c r="AT407" s="252" t="s">
        <v>163</v>
      </c>
      <c r="AU407" s="252" t="s">
        <v>372</v>
      </c>
      <c r="AV407" s="12" t="s">
        <v>159</v>
      </c>
      <c r="AW407" s="12" t="s">
        <v>34</v>
      </c>
      <c r="AX407" s="12" t="s">
        <v>76</v>
      </c>
      <c r="AY407" s="252" t="s">
        <v>151</v>
      </c>
    </row>
    <row r="408" spans="2:65" s="1" customFormat="1" ht="25.5" customHeight="1">
      <c r="B408" s="44"/>
      <c r="C408" s="216" t="s">
        <v>621</v>
      </c>
      <c r="D408" s="216" t="s">
        <v>154</v>
      </c>
      <c r="E408" s="217" t="s">
        <v>622</v>
      </c>
      <c r="F408" s="218" t="s">
        <v>623</v>
      </c>
      <c r="G408" s="219" t="s">
        <v>257</v>
      </c>
      <c r="H408" s="220">
        <v>1050.911</v>
      </c>
      <c r="I408" s="221"/>
      <c r="J408" s="222">
        <f>ROUND(I408*H408,2)</f>
        <v>0</v>
      </c>
      <c r="K408" s="218" t="s">
        <v>174</v>
      </c>
      <c r="L408" s="70"/>
      <c r="M408" s="223" t="s">
        <v>21</v>
      </c>
      <c r="N408" s="224" t="s">
        <v>42</v>
      </c>
      <c r="O408" s="45"/>
      <c r="P408" s="225">
        <f>O408*H408</f>
        <v>0</v>
      </c>
      <c r="Q408" s="225">
        <v>0.01146</v>
      </c>
      <c r="R408" s="225">
        <f>Q408*H408</f>
        <v>12.04344006</v>
      </c>
      <c r="S408" s="225">
        <v>0</v>
      </c>
      <c r="T408" s="226">
        <f>S408*H408</f>
        <v>0</v>
      </c>
      <c r="AR408" s="22" t="s">
        <v>159</v>
      </c>
      <c r="AT408" s="22" t="s">
        <v>154</v>
      </c>
      <c r="AU408" s="22" t="s">
        <v>372</v>
      </c>
      <c r="AY408" s="22" t="s">
        <v>151</v>
      </c>
      <c r="BE408" s="227">
        <f>IF(N408="základní",J408,0)</f>
        <v>0</v>
      </c>
      <c r="BF408" s="227">
        <f>IF(N408="snížená",J408,0)</f>
        <v>0</v>
      </c>
      <c r="BG408" s="227">
        <f>IF(N408="zákl. přenesená",J408,0)</f>
        <v>0</v>
      </c>
      <c r="BH408" s="227">
        <f>IF(N408="sníž. přenesená",J408,0)</f>
        <v>0</v>
      </c>
      <c r="BI408" s="227">
        <f>IF(N408="nulová",J408,0)</f>
        <v>0</v>
      </c>
      <c r="BJ408" s="22" t="s">
        <v>76</v>
      </c>
      <c r="BK408" s="227">
        <f>ROUND(I408*H408,2)</f>
        <v>0</v>
      </c>
      <c r="BL408" s="22" t="s">
        <v>159</v>
      </c>
      <c r="BM408" s="22" t="s">
        <v>624</v>
      </c>
    </row>
    <row r="409" spans="2:65" s="1" customFormat="1" ht="25.5" customHeight="1">
      <c r="B409" s="44"/>
      <c r="C409" s="216" t="s">
        <v>625</v>
      </c>
      <c r="D409" s="216" t="s">
        <v>154</v>
      </c>
      <c r="E409" s="217" t="s">
        <v>626</v>
      </c>
      <c r="F409" s="218" t="s">
        <v>627</v>
      </c>
      <c r="G409" s="219" t="s">
        <v>257</v>
      </c>
      <c r="H409" s="220">
        <v>1050.911</v>
      </c>
      <c r="I409" s="221"/>
      <c r="J409" s="222">
        <f>ROUND(I409*H409,2)</f>
        <v>0</v>
      </c>
      <c r="K409" s="218" t="s">
        <v>174</v>
      </c>
      <c r="L409" s="70"/>
      <c r="M409" s="223" t="s">
        <v>21</v>
      </c>
      <c r="N409" s="224" t="s">
        <v>42</v>
      </c>
      <c r="O409" s="45"/>
      <c r="P409" s="225">
        <f>O409*H409</f>
        <v>0</v>
      </c>
      <c r="Q409" s="225">
        <v>0.00546</v>
      </c>
      <c r="R409" s="225">
        <f>Q409*H409</f>
        <v>5.73797406</v>
      </c>
      <c r="S409" s="225">
        <v>0</v>
      </c>
      <c r="T409" s="226">
        <f>S409*H409</f>
        <v>0</v>
      </c>
      <c r="AR409" s="22" t="s">
        <v>159</v>
      </c>
      <c r="AT409" s="22" t="s">
        <v>154</v>
      </c>
      <c r="AU409" s="22" t="s">
        <v>372</v>
      </c>
      <c r="AY409" s="22" t="s">
        <v>151</v>
      </c>
      <c r="BE409" s="227">
        <f>IF(N409="základní",J409,0)</f>
        <v>0</v>
      </c>
      <c r="BF409" s="227">
        <f>IF(N409="snížená",J409,0)</f>
        <v>0</v>
      </c>
      <c r="BG409" s="227">
        <f>IF(N409="zákl. přenesená",J409,0)</f>
        <v>0</v>
      </c>
      <c r="BH409" s="227">
        <f>IF(N409="sníž. přenesená",J409,0)</f>
        <v>0</v>
      </c>
      <c r="BI409" s="227">
        <f>IF(N409="nulová",J409,0)</f>
        <v>0</v>
      </c>
      <c r="BJ409" s="22" t="s">
        <v>76</v>
      </c>
      <c r="BK409" s="227">
        <f>ROUND(I409*H409,2)</f>
        <v>0</v>
      </c>
      <c r="BL409" s="22" t="s">
        <v>159</v>
      </c>
      <c r="BM409" s="22" t="s">
        <v>628</v>
      </c>
    </row>
    <row r="410" spans="2:47" s="1" customFormat="1" ht="13.5">
      <c r="B410" s="44"/>
      <c r="C410" s="72"/>
      <c r="D410" s="228" t="s">
        <v>161</v>
      </c>
      <c r="E410" s="72"/>
      <c r="F410" s="229" t="s">
        <v>629</v>
      </c>
      <c r="G410" s="72"/>
      <c r="H410" s="72"/>
      <c r="I410" s="187"/>
      <c r="J410" s="72"/>
      <c r="K410" s="72"/>
      <c r="L410" s="70"/>
      <c r="M410" s="230"/>
      <c r="N410" s="45"/>
      <c r="O410" s="45"/>
      <c r="P410" s="45"/>
      <c r="Q410" s="45"/>
      <c r="R410" s="45"/>
      <c r="S410" s="45"/>
      <c r="T410" s="93"/>
      <c r="AT410" s="22" t="s">
        <v>161</v>
      </c>
      <c r="AU410" s="22" t="s">
        <v>372</v>
      </c>
    </row>
    <row r="411" spans="2:65" s="1" customFormat="1" ht="25.5" customHeight="1">
      <c r="B411" s="44"/>
      <c r="C411" s="216" t="s">
        <v>630</v>
      </c>
      <c r="D411" s="216" t="s">
        <v>154</v>
      </c>
      <c r="E411" s="217" t="s">
        <v>631</v>
      </c>
      <c r="F411" s="218" t="s">
        <v>632</v>
      </c>
      <c r="G411" s="219" t="s">
        <v>257</v>
      </c>
      <c r="H411" s="220">
        <v>1050.911</v>
      </c>
      <c r="I411" s="221"/>
      <c r="J411" s="222">
        <f>ROUND(I411*H411,2)</f>
        <v>0</v>
      </c>
      <c r="K411" s="218" t="s">
        <v>174</v>
      </c>
      <c r="L411" s="70"/>
      <c r="M411" s="223" t="s">
        <v>21</v>
      </c>
      <c r="N411" s="224" t="s">
        <v>42</v>
      </c>
      <c r="O411" s="45"/>
      <c r="P411" s="225">
        <f>O411*H411</f>
        <v>0</v>
      </c>
      <c r="Q411" s="225">
        <v>0.02048</v>
      </c>
      <c r="R411" s="225">
        <f>Q411*H411</f>
        <v>21.522657280000004</v>
      </c>
      <c r="S411" s="225">
        <v>0</v>
      </c>
      <c r="T411" s="226">
        <f>S411*H411</f>
        <v>0</v>
      </c>
      <c r="AR411" s="22" t="s">
        <v>159</v>
      </c>
      <c r="AT411" s="22" t="s">
        <v>154</v>
      </c>
      <c r="AU411" s="22" t="s">
        <v>372</v>
      </c>
      <c r="AY411" s="22" t="s">
        <v>151</v>
      </c>
      <c r="BE411" s="227">
        <f>IF(N411="základní",J411,0)</f>
        <v>0</v>
      </c>
      <c r="BF411" s="227">
        <f>IF(N411="snížená",J411,0)</f>
        <v>0</v>
      </c>
      <c r="BG411" s="227">
        <f>IF(N411="zákl. přenesená",J411,0)</f>
        <v>0</v>
      </c>
      <c r="BH411" s="227">
        <f>IF(N411="sníž. přenesená",J411,0)</f>
        <v>0</v>
      </c>
      <c r="BI411" s="227">
        <f>IF(N411="nulová",J411,0)</f>
        <v>0</v>
      </c>
      <c r="BJ411" s="22" t="s">
        <v>76</v>
      </c>
      <c r="BK411" s="227">
        <f>ROUND(I411*H411,2)</f>
        <v>0</v>
      </c>
      <c r="BL411" s="22" t="s">
        <v>159</v>
      </c>
      <c r="BM411" s="22" t="s">
        <v>633</v>
      </c>
    </row>
    <row r="412" spans="2:47" s="1" customFormat="1" ht="13.5">
      <c r="B412" s="44"/>
      <c r="C412" s="72"/>
      <c r="D412" s="228" t="s">
        <v>161</v>
      </c>
      <c r="E412" s="72"/>
      <c r="F412" s="229" t="s">
        <v>629</v>
      </c>
      <c r="G412" s="72"/>
      <c r="H412" s="72"/>
      <c r="I412" s="187"/>
      <c r="J412" s="72"/>
      <c r="K412" s="72"/>
      <c r="L412" s="70"/>
      <c r="M412" s="230"/>
      <c r="N412" s="45"/>
      <c r="O412" s="45"/>
      <c r="P412" s="45"/>
      <c r="Q412" s="45"/>
      <c r="R412" s="45"/>
      <c r="S412" s="45"/>
      <c r="T412" s="93"/>
      <c r="AT412" s="22" t="s">
        <v>161</v>
      </c>
      <c r="AU412" s="22" t="s">
        <v>372</v>
      </c>
    </row>
    <row r="413" spans="2:65" s="1" customFormat="1" ht="25.5" customHeight="1">
      <c r="B413" s="44"/>
      <c r="C413" s="216" t="s">
        <v>634</v>
      </c>
      <c r="D413" s="216" t="s">
        <v>154</v>
      </c>
      <c r="E413" s="217" t="s">
        <v>635</v>
      </c>
      <c r="F413" s="218" t="s">
        <v>636</v>
      </c>
      <c r="G413" s="219" t="s">
        <v>257</v>
      </c>
      <c r="H413" s="220">
        <v>246.446</v>
      </c>
      <c r="I413" s="221"/>
      <c r="J413" s="222">
        <f>ROUND(I413*H413,2)</f>
        <v>0</v>
      </c>
      <c r="K413" s="218" t="s">
        <v>174</v>
      </c>
      <c r="L413" s="70"/>
      <c r="M413" s="223" t="s">
        <v>21</v>
      </c>
      <c r="N413" s="224" t="s">
        <v>42</v>
      </c>
      <c r="O413" s="45"/>
      <c r="P413" s="225">
        <f>O413*H413</f>
        <v>0</v>
      </c>
      <c r="Q413" s="225">
        <v>0</v>
      </c>
      <c r="R413" s="225">
        <f>Q413*H413</f>
        <v>0</v>
      </c>
      <c r="S413" s="225">
        <v>0</v>
      </c>
      <c r="T413" s="226">
        <f>S413*H413</f>
        <v>0</v>
      </c>
      <c r="AR413" s="22" t="s">
        <v>159</v>
      </c>
      <c r="AT413" s="22" t="s">
        <v>154</v>
      </c>
      <c r="AU413" s="22" t="s">
        <v>372</v>
      </c>
      <c r="AY413" s="22" t="s">
        <v>151</v>
      </c>
      <c r="BE413" s="227">
        <f>IF(N413="základní",J413,0)</f>
        <v>0</v>
      </c>
      <c r="BF413" s="227">
        <f>IF(N413="snížená",J413,0)</f>
        <v>0</v>
      </c>
      <c r="BG413" s="227">
        <f>IF(N413="zákl. přenesená",J413,0)</f>
        <v>0</v>
      </c>
      <c r="BH413" s="227">
        <f>IF(N413="sníž. přenesená",J413,0)</f>
        <v>0</v>
      </c>
      <c r="BI413" s="227">
        <f>IF(N413="nulová",J413,0)</f>
        <v>0</v>
      </c>
      <c r="BJ413" s="22" t="s">
        <v>76</v>
      </c>
      <c r="BK413" s="227">
        <f>ROUND(I413*H413,2)</f>
        <v>0</v>
      </c>
      <c r="BL413" s="22" t="s">
        <v>159</v>
      </c>
      <c r="BM413" s="22" t="s">
        <v>637</v>
      </c>
    </row>
    <row r="414" spans="2:47" s="1" customFormat="1" ht="13.5">
      <c r="B414" s="44"/>
      <c r="C414" s="72"/>
      <c r="D414" s="228" t="s">
        <v>161</v>
      </c>
      <c r="E414" s="72"/>
      <c r="F414" s="229" t="s">
        <v>638</v>
      </c>
      <c r="G414" s="72"/>
      <c r="H414" s="72"/>
      <c r="I414" s="187"/>
      <c r="J414" s="72"/>
      <c r="K414" s="72"/>
      <c r="L414" s="70"/>
      <c r="M414" s="230"/>
      <c r="N414" s="45"/>
      <c r="O414" s="45"/>
      <c r="P414" s="45"/>
      <c r="Q414" s="45"/>
      <c r="R414" s="45"/>
      <c r="S414" s="45"/>
      <c r="T414" s="93"/>
      <c r="AT414" s="22" t="s">
        <v>161</v>
      </c>
      <c r="AU414" s="22" t="s">
        <v>372</v>
      </c>
    </row>
    <row r="415" spans="2:51" s="11" customFormat="1" ht="13.5">
      <c r="B415" s="231"/>
      <c r="C415" s="232"/>
      <c r="D415" s="228" t="s">
        <v>163</v>
      </c>
      <c r="E415" s="233" t="s">
        <v>21</v>
      </c>
      <c r="F415" s="234" t="s">
        <v>639</v>
      </c>
      <c r="G415" s="232"/>
      <c r="H415" s="235">
        <v>246.446</v>
      </c>
      <c r="I415" s="236"/>
      <c r="J415" s="232"/>
      <c r="K415" s="232"/>
      <c r="L415" s="237"/>
      <c r="M415" s="238"/>
      <c r="N415" s="239"/>
      <c r="O415" s="239"/>
      <c r="P415" s="239"/>
      <c r="Q415" s="239"/>
      <c r="R415" s="239"/>
      <c r="S415" s="239"/>
      <c r="T415" s="240"/>
      <c r="AT415" s="241" t="s">
        <v>163</v>
      </c>
      <c r="AU415" s="241" t="s">
        <v>372</v>
      </c>
      <c r="AV415" s="11" t="s">
        <v>81</v>
      </c>
      <c r="AW415" s="11" t="s">
        <v>34</v>
      </c>
      <c r="AX415" s="11" t="s">
        <v>76</v>
      </c>
      <c r="AY415" s="241" t="s">
        <v>151</v>
      </c>
    </row>
    <row r="416" spans="2:65" s="1" customFormat="1" ht="25.5" customHeight="1">
      <c r="B416" s="44"/>
      <c r="C416" s="216" t="s">
        <v>640</v>
      </c>
      <c r="D416" s="216" t="s">
        <v>154</v>
      </c>
      <c r="E416" s="217" t="s">
        <v>641</v>
      </c>
      <c r="F416" s="218" t="s">
        <v>642</v>
      </c>
      <c r="G416" s="219" t="s">
        <v>157</v>
      </c>
      <c r="H416" s="220">
        <v>106</v>
      </c>
      <c r="I416" s="221"/>
      <c r="J416" s="222">
        <f>ROUND(I416*H416,2)</f>
        <v>0</v>
      </c>
      <c r="K416" s="218" t="s">
        <v>174</v>
      </c>
      <c r="L416" s="70"/>
      <c r="M416" s="223" t="s">
        <v>21</v>
      </c>
      <c r="N416" s="224" t="s">
        <v>42</v>
      </c>
      <c r="O416" s="45"/>
      <c r="P416" s="225">
        <f>O416*H416</f>
        <v>0</v>
      </c>
      <c r="Q416" s="225">
        <v>6E-05</v>
      </c>
      <c r="R416" s="225">
        <f>Q416*H416</f>
        <v>0.00636</v>
      </c>
      <c r="S416" s="225">
        <v>0</v>
      </c>
      <c r="T416" s="226">
        <f>S416*H416</f>
        <v>0</v>
      </c>
      <c r="AR416" s="22" t="s">
        <v>159</v>
      </c>
      <c r="AT416" s="22" t="s">
        <v>154</v>
      </c>
      <c r="AU416" s="22" t="s">
        <v>372</v>
      </c>
      <c r="AY416" s="22" t="s">
        <v>151</v>
      </c>
      <c r="BE416" s="227">
        <f>IF(N416="základní",J416,0)</f>
        <v>0</v>
      </c>
      <c r="BF416" s="227">
        <f>IF(N416="snížená",J416,0)</f>
        <v>0</v>
      </c>
      <c r="BG416" s="227">
        <f>IF(N416="zákl. přenesená",J416,0)</f>
        <v>0</v>
      </c>
      <c r="BH416" s="227">
        <f>IF(N416="sníž. přenesená",J416,0)</f>
        <v>0</v>
      </c>
      <c r="BI416" s="227">
        <f>IF(N416="nulová",J416,0)</f>
        <v>0</v>
      </c>
      <c r="BJ416" s="22" t="s">
        <v>76</v>
      </c>
      <c r="BK416" s="227">
        <f>ROUND(I416*H416,2)</f>
        <v>0</v>
      </c>
      <c r="BL416" s="22" t="s">
        <v>159</v>
      </c>
      <c r="BM416" s="22" t="s">
        <v>643</v>
      </c>
    </row>
    <row r="417" spans="2:47" s="1" customFormat="1" ht="13.5">
      <c r="B417" s="44"/>
      <c r="C417" s="72"/>
      <c r="D417" s="228" t="s">
        <v>161</v>
      </c>
      <c r="E417" s="72"/>
      <c r="F417" s="229" t="s">
        <v>644</v>
      </c>
      <c r="G417" s="72"/>
      <c r="H417" s="72"/>
      <c r="I417" s="187"/>
      <c r="J417" s="72"/>
      <c r="K417" s="72"/>
      <c r="L417" s="70"/>
      <c r="M417" s="230"/>
      <c r="N417" s="45"/>
      <c r="O417" s="45"/>
      <c r="P417" s="45"/>
      <c r="Q417" s="45"/>
      <c r="R417" s="45"/>
      <c r="S417" s="45"/>
      <c r="T417" s="93"/>
      <c r="AT417" s="22" t="s">
        <v>161</v>
      </c>
      <c r="AU417" s="22" t="s">
        <v>372</v>
      </c>
    </row>
    <row r="418" spans="2:65" s="1" customFormat="1" ht="16.5" customHeight="1">
      <c r="B418" s="44"/>
      <c r="C418" s="253" t="s">
        <v>645</v>
      </c>
      <c r="D418" s="253" t="s">
        <v>275</v>
      </c>
      <c r="E418" s="254" t="s">
        <v>646</v>
      </c>
      <c r="F418" s="255" t="s">
        <v>647</v>
      </c>
      <c r="G418" s="256" t="s">
        <v>157</v>
      </c>
      <c r="H418" s="257">
        <v>111.3</v>
      </c>
      <c r="I418" s="258"/>
      <c r="J418" s="259">
        <f>ROUND(I418*H418,2)</f>
        <v>0</v>
      </c>
      <c r="K418" s="255" t="s">
        <v>174</v>
      </c>
      <c r="L418" s="260"/>
      <c r="M418" s="261" t="s">
        <v>21</v>
      </c>
      <c r="N418" s="262" t="s">
        <v>42</v>
      </c>
      <c r="O418" s="45"/>
      <c r="P418" s="225">
        <f>O418*H418</f>
        <v>0</v>
      </c>
      <c r="Q418" s="225">
        <v>0.00072</v>
      </c>
      <c r="R418" s="225">
        <f>Q418*H418</f>
        <v>0.080136</v>
      </c>
      <c r="S418" s="225">
        <v>0</v>
      </c>
      <c r="T418" s="226">
        <f>S418*H418</f>
        <v>0</v>
      </c>
      <c r="AR418" s="22" t="s">
        <v>279</v>
      </c>
      <c r="AT418" s="22" t="s">
        <v>275</v>
      </c>
      <c r="AU418" s="22" t="s">
        <v>372</v>
      </c>
      <c r="AY418" s="22" t="s">
        <v>151</v>
      </c>
      <c r="BE418" s="227">
        <f>IF(N418="základní",J418,0)</f>
        <v>0</v>
      </c>
      <c r="BF418" s="227">
        <f>IF(N418="snížená",J418,0)</f>
        <v>0</v>
      </c>
      <c r="BG418" s="227">
        <f>IF(N418="zákl. přenesená",J418,0)</f>
        <v>0</v>
      </c>
      <c r="BH418" s="227">
        <f>IF(N418="sníž. přenesená",J418,0)</f>
        <v>0</v>
      </c>
      <c r="BI418" s="227">
        <f>IF(N418="nulová",J418,0)</f>
        <v>0</v>
      </c>
      <c r="BJ418" s="22" t="s">
        <v>76</v>
      </c>
      <c r="BK418" s="227">
        <f>ROUND(I418*H418,2)</f>
        <v>0</v>
      </c>
      <c r="BL418" s="22" t="s">
        <v>159</v>
      </c>
      <c r="BM418" s="22" t="s">
        <v>648</v>
      </c>
    </row>
    <row r="419" spans="2:51" s="11" customFormat="1" ht="13.5">
      <c r="B419" s="231"/>
      <c r="C419" s="232"/>
      <c r="D419" s="228" t="s">
        <v>163</v>
      </c>
      <c r="E419" s="232"/>
      <c r="F419" s="234" t="s">
        <v>649</v>
      </c>
      <c r="G419" s="232"/>
      <c r="H419" s="235">
        <v>111.3</v>
      </c>
      <c r="I419" s="236"/>
      <c r="J419" s="232"/>
      <c r="K419" s="232"/>
      <c r="L419" s="237"/>
      <c r="M419" s="238"/>
      <c r="N419" s="239"/>
      <c r="O419" s="239"/>
      <c r="P419" s="239"/>
      <c r="Q419" s="239"/>
      <c r="R419" s="239"/>
      <c r="S419" s="239"/>
      <c r="T419" s="240"/>
      <c r="AT419" s="241" t="s">
        <v>163</v>
      </c>
      <c r="AU419" s="241" t="s">
        <v>372</v>
      </c>
      <c r="AV419" s="11" t="s">
        <v>81</v>
      </c>
      <c r="AW419" s="11" t="s">
        <v>6</v>
      </c>
      <c r="AX419" s="11" t="s">
        <v>76</v>
      </c>
      <c r="AY419" s="241" t="s">
        <v>151</v>
      </c>
    </row>
    <row r="420" spans="2:65" s="1" customFormat="1" ht="25.5" customHeight="1">
      <c r="B420" s="44"/>
      <c r="C420" s="216" t="s">
        <v>650</v>
      </c>
      <c r="D420" s="216" t="s">
        <v>154</v>
      </c>
      <c r="E420" s="217" t="s">
        <v>651</v>
      </c>
      <c r="F420" s="218" t="s">
        <v>652</v>
      </c>
      <c r="G420" s="219" t="s">
        <v>157</v>
      </c>
      <c r="H420" s="220">
        <v>986.92</v>
      </c>
      <c r="I420" s="221"/>
      <c r="J420" s="222">
        <f>ROUND(I420*H420,2)</f>
        <v>0</v>
      </c>
      <c r="K420" s="218" t="s">
        <v>174</v>
      </c>
      <c r="L420" s="70"/>
      <c r="M420" s="223" t="s">
        <v>21</v>
      </c>
      <c r="N420" s="224" t="s">
        <v>42</v>
      </c>
      <c r="O420" s="45"/>
      <c r="P420" s="225">
        <f>O420*H420</f>
        <v>0</v>
      </c>
      <c r="Q420" s="225">
        <v>0.00025</v>
      </c>
      <c r="R420" s="225">
        <f>Q420*H420</f>
        <v>0.24673</v>
      </c>
      <c r="S420" s="225">
        <v>0</v>
      </c>
      <c r="T420" s="226">
        <f>S420*H420</f>
        <v>0</v>
      </c>
      <c r="AR420" s="22" t="s">
        <v>159</v>
      </c>
      <c r="AT420" s="22" t="s">
        <v>154</v>
      </c>
      <c r="AU420" s="22" t="s">
        <v>372</v>
      </c>
      <c r="AY420" s="22" t="s">
        <v>151</v>
      </c>
      <c r="BE420" s="227">
        <f>IF(N420="základní",J420,0)</f>
        <v>0</v>
      </c>
      <c r="BF420" s="227">
        <f>IF(N420="snížená",J420,0)</f>
        <v>0</v>
      </c>
      <c r="BG420" s="227">
        <f>IF(N420="zákl. přenesená",J420,0)</f>
        <v>0</v>
      </c>
      <c r="BH420" s="227">
        <f>IF(N420="sníž. přenesená",J420,0)</f>
        <v>0</v>
      </c>
      <c r="BI420" s="227">
        <f>IF(N420="nulová",J420,0)</f>
        <v>0</v>
      </c>
      <c r="BJ420" s="22" t="s">
        <v>76</v>
      </c>
      <c r="BK420" s="227">
        <f>ROUND(I420*H420,2)</f>
        <v>0</v>
      </c>
      <c r="BL420" s="22" t="s">
        <v>159</v>
      </c>
      <c r="BM420" s="22" t="s">
        <v>653</v>
      </c>
    </row>
    <row r="421" spans="2:47" s="1" customFormat="1" ht="13.5">
      <c r="B421" s="44"/>
      <c r="C421" s="72"/>
      <c r="D421" s="228" t="s">
        <v>161</v>
      </c>
      <c r="E421" s="72"/>
      <c r="F421" s="229" t="s">
        <v>644</v>
      </c>
      <c r="G421" s="72"/>
      <c r="H421" s="72"/>
      <c r="I421" s="187"/>
      <c r="J421" s="72"/>
      <c r="K421" s="72"/>
      <c r="L421" s="70"/>
      <c r="M421" s="230"/>
      <c r="N421" s="45"/>
      <c r="O421" s="45"/>
      <c r="P421" s="45"/>
      <c r="Q421" s="45"/>
      <c r="R421" s="45"/>
      <c r="S421" s="45"/>
      <c r="T421" s="93"/>
      <c r="AT421" s="22" t="s">
        <v>161</v>
      </c>
      <c r="AU421" s="22" t="s">
        <v>372</v>
      </c>
    </row>
    <row r="422" spans="2:65" s="1" customFormat="1" ht="16.5" customHeight="1">
      <c r="B422" s="44"/>
      <c r="C422" s="253" t="s">
        <v>654</v>
      </c>
      <c r="D422" s="253" t="s">
        <v>275</v>
      </c>
      <c r="E422" s="254" t="s">
        <v>570</v>
      </c>
      <c r="F422" s="255" t="s">
        <v>571</v>
      </c>
      <c r="G422" s="256" t="s">
        <v>157</v>
      </c>
      <c r="H422" s="257">
        <v>383.471</v>
      </c>
      <c r="I422" s="258"/>
      <c r="J422" s="259">
        <f>ROUND(I422*H422,2)</f>
        <v>0</v>
      </c>
      <c r="K422" s="255" t="s">
        <v>174</v>
      </c>
      <c r="L422" s="260"/>
      <c r="M422" s="261" t="s">
        <v>21</v>
      </c>
      <c r="N422" s="262" t="s">
        <v>42</v>
      </c>
      <c r="O422" s="45"/>
      <c r="P422" s="225">
        <f>O422*H422</f>
        <v>0</v>
      </c>
      <c r="Q422" s="225">
        <v>4E-05</v>
      </c>
      <c r="R422" s="225">
        <f>Q422*H422</f>
        <v>0.015338840000000001</v>
      </c>
      <c r="S422" s="225">
        <v>0</v>
      </c>
      <c r="T422" s="226">
        <f>S422*H422</f>
        <v>0</v>
      </c>
      <c r="AR422" s="22" t="s">
        <v>279</v>
      </c>
      <c r="AT422" s="22" t="s">
        <v>275</v>
      </c>
      <c r="AU422" s="22" t="s">
        <v>372</v>
      </c>
      <c r="AY422" s="22" t="s">
        <v>151</v>
      </c>
      <c r="BE422" s="227">
        <f>IF(N422="základní",J422,0)</f>
        <v>0</v>
      </c>
      <c r="BF422" s="227">
        <f>IF(N422="snížená",J422,0)</f>
        <v>0</v>
      </c>
      <c r="BG422" s="227">
        <f>IF(N422="zákl. přenesená",J422,0)</f>
        <v>0</v>
      </c>
      <c r="BH422" s="227">
        <f>IF(N422="sníž. přenesená",J422,0)</f>
        <v>0</v>
      </c>
      <c r="BI422" s="227">
        <f>IF(N422="nulová",J422,0)</f>
        <v>0</v>
      </c>
      <c r="BJ422" s="22" t="s">
        <v>76</v>
      </c>
      <c r="BK422" s="227">
        <f>ROUND(I422*H422,2)</f>
        <v>0</v>
      </c>
      <c r="BL422" s="22" t="s">
        <v>159</v>
      </c>
      <c r="BM422" s="22" t="s">
        <v>655</v>
      </c>
    </row>
    <row r="423" spans="2:51" s="11" customFormat="1" ht="13.5">
      <c r="B423" s="231"/>
      <c r="C423" s="232"/>
      <c r="D423" s="228" t="s">
        <v>163</v>
      </c>
      <c r="E423" s="233" t="s">
        <v>21</v>
      </c>
      <c r="F423" s="234" t="s">
        <v>562</v>
      </c>
      <c r="G423" s="232"/>
      <c r="H423" s="235">
        <v>7.6</v>
      </c>
      <c r="I423" s="236"/>
      <c r="J423" s="232"/>
      <c r="K423" s="232"/>
      <c r="L423" s="237"/>
      <c r="M423" s="238"/>
      <c r="N423" s="239"/>
      <c r="O423" s="239"/>
      <c r="P423" s="239"/>
      <c r="Q423" s="239"/>
      <c r="R423" s="239"/>
      <c r="S423" s="239"/>
      <c r="T423" s="240"/>
      <c r="AT423" s="241" t="s">
        <v>163</v>
      </c>
      <c r="AU423" s="241" t="s">
        <v>372</v>
      </c>
      <c r="AV423" s="11" t="s">
        <v>81</v>
      </c>
      <c r="AW423" s="11" t="s">
        <v>34</v>
      </c>
      <c r="AX423" s="11" t="s">
        <v>71</v>
      </c>
      <c r="AY423" s="241" t="s">
        <v>151</v>
      </c>
    </row>
    <row r="424" spans="2:51" s="11" customFormat="1" ht="13.5">
      <c r="B424" s="231"/>
      <c r="C424" s="232"/>
      <c r="D424" s="228" t="s">
        <v>163</v>
      </c>
      <c r="E424" s="233" t="s">
        <v>21</v>
      </c>
      <c r="F424" s="234" t="s">
        <v>656</v>
      </c>
      <c r="G424" s="232"/>
      <c r="H424" s="235">
        <v>69.14</v>
      </c>
      <c r="I424" s="236"/>
      <c r="J424" s="232"/>
      <c r="K424" s="232"/>
      <c r="L424" s="237"/>
      <c r="M424" s="238"/>
      <c r="N424" s="239"/>
      <c r="O424" s="239"/>
      <c r="P424" s="239"/>
      <c r="Q424" s="239"/>
      <c r="R424" s="239"/>
      <c r="S424" s="239"/>
      <c r="T424" s="240"/>
      <c r="AT424" s="241" t="s">
        <v>163</v>
      </c>
      <c r="AU424" s="241" t="s">
        <v>372</v>
      </c>
      <c r="AV424" s="11" t="s">
        <v>81</v>
      </c>
      <c r="AW424" s="11" t="s">
        <v>34</v>
      </c>
      <c r="AX424" s="11" t="s">
        <v>71</v>
      </c>
      <c r="AY424" s="241" t="s">
        <v>151</v>
      </c>
    </row>
    <row r="425" spans="2:51" s="11" customFormat="1" ht="13.5">
      <c r="B425" s="231"/>
      <c r="C425" s="232"/>
      <c r="D425" s="228" t="s">
        <v>163</v>
      </c>
      <c r="E425" s="233" t="s">
        <v>21</v>
      </c>
      <c r="F425" s="234" t="s">
        <v>657</v>
      </c>
      <c r="G425" s="232"/>
      <c r="H425" s="235">
        <v>67.87</v>
      </c>
      <c r="I425" s="236"/>
      <c r="J425" s="232"/>
      <c r="K425" s="232"/>
      <c r="L425" s="237"/>
      <c r="M425" s="238"/>
      <c r="N425" s="239"/>
      <c r="O425" s="239"/>
      <c r="P425" s="239"/>
      <c r="Q425" s="239"/>
      <c r="R425" s="239"/>
      <c r="S425" s="239"/>
      <c r="T425" s="240"/>
      <c r="AT425" s="241" t="s">
        <v>163</v>
      </c>
      <c r="AU425" s="241" t="s">
        <v>372</v>
      </c>
      <c r="AV425" s="11" t="s">
        <v>81</v>
      </c>
      <c r="AW425" s="11" t="s">
        <v>34</v>
      </c>
      <c r="AX425" s="11" t="s">
        <v>71</v>
      </c>
      <c r="AY425" s="241" t="s">
        <v>151</v>
      </c>
    </row>
    <row r="426" spans="2:51" s="11" customFormat="1" ht="13.5">
      <c r="B426" s="231"/>
      <c r="C426" s="232"/>
      <c r="D426" s="228" t="s">
        <v>163</v>
      </c>
      <c r="E426" s="233" t="s">
        <v>21</v>
      </c>
      <c r="F426" s="234" t="s">
        <v>658</v>
      </c>
      <c r="G426" s="232"/>
      <c r="H426" s="235">
        <v>66.63</v>
      </c>
      <c r="I426" s="236"/>
      <c r="J426" s="232"/>
      <c r="K426" s="232"/>
      <c r="L426" s="237"/>
      <c r="M426" s="238"/>
      <c r="N426" s="239"/>
      <c r="O426" s="239"/>
      <c r="P426" s="239"/>
      <c r="Q426" s="239"/>
      <c r="R426" s="239"/>
      <c r="S426" s="239"/>
      <c r="T426" s="240"/>
      <c r="AT426" s="241" t="s">
        <v>163</v>
      </c>
      <c r="AU426" s="241" t="s">
        <v>372</v>
      </c>
      <c r="AV426" s="11" t="s">
        <v>81</v>
      </c>
      <c r="AW426" s="11" t="s">
        <v>34</v>
      </c>
      <c r="AX426" s="11" t="s">
        <v>71</v>
      </c>
      <c r="AY426" s="241" t="s">
        <v>151</v>
      </c>
    </row>
    <row r="427" spans="2:51" s="11" customFormat="1" ht="13.5">
      <c r="B427" s="231"/>
      <c r="C427" s="232"/>
      <c r="D427" s="228" t="s">
        <v>163</v>
      </c>
      <c r="E427" s="233" t="s">
        <v>21</v>
      </c>
      <c r="F427" s="234" t="s">
        <v>659</v>
      </c>
      <c r="G427" s="232"/>
      <c r="H427" s="235">
        <v>55.82</v>
      </c>
      <c r="I427" s="236"/>
      <c r="J427" s="232"/>
      <c r="K427" s="232"/>
      <c r="L427" s="237"/>
      <c r="M427" s="238"/>
      <c r="N427" s="239"/>
      <c r="O427" s="239"/>
      <c r="P427" s="239"/>
      <c r="Q427" s="239"/>
      <c r="R427" s="239"/>
      <c r="S427" s="239"/>
      <c r="T427" s="240"/>
      <c r="AT427" s="241" t="s">
        <v>163</v>
      </c>
      <c r="AU427" s="241" t="s">
        <v>372</v>
      </c>
      <c r="AV427" s="11" t="s">
        <v>81</v>
      </c>
      <c r="AW427" s="11" t="s">
        <v>34</v>
      </c>
      <c r="AX427" s="11" t="s">
        <v>71</v>
      </c>
      <c r="AY427" s="241" t="s">
        <v>151</v>
      </c>
    </row>
    <row r="428" spans="2:51" s="11" customFormat="1" ht="13.5">
      <c r="B428" s="231"/>
      <c r="C428" s="232"/>
      <c r="D428" s="228" t="s">
        <v>163</v>
      </c>
      <c r="E428" s="233" t="s">
        <v>21</v>
      </c>
      <c r="F428" s="234" t="s">
        <v>567</v>
      </c>
      <c r="G428" s="232"/>
      <c r="H428" s="235">
        <v>43.15</v>
      </c>
      <c r="I428" s="236"/>
      <c r="J428" s="232"/>
      <c r="K428" s="232"/>
      <c r="L428" s="237"/>
      <c r="M428" s="238"/>
      <c r="N428" s="239"/>
      <c r="O428" s="239"/>
      <c r="P428" s="239"/>
      <c r="Q428" s="239"/>
      <c r="R428" s="239"/>
      <c r="S428" s="239"/>
      <c r="T428" s="240"/>
      <c r="AT428" s="241" t="s">
        <v>163</v>
      </c>
      <c r="AU428" s="241" t="s">
        <v>372</v>
      </c>
      <c r="AV428" s="11" t="s">
        <v>81</v>
      </c>
      <c r="AW428" s="11" t="s">
        <v>34</v>
      </c>
      <c r="AX428" s="11" t="s">
        <v>71</v>
      </c>
      <c r="AY428" s="241" t="s">
        <v>151</v>
      </c>
    </row>
    <row r="429" spans="2:51" s="11" customFormat="1" ht="13.5">
      <c r="B429" s="231"/>
      <c r="C429" s="232"/>
      <c r="D429" s="228" t="s">
        <v>163</v>
      </c>
      <c r="E429" s="233" t="s">
        <v>21</v>
      </c>
      <c r="F429" s="234" t="s">
        <v>568</v>
      </c>
      <c r="G429" s="232"/>
      <c r="H429" s="235">
        <v>55</v>
      </c>
      <c r="I429" s="236"/>
      <c r="J429" s="232"/>
      <c r="K429" s="232"/>
      <c r="L429" s="237"/>
      <c r="M429" s="238"/>
      <c r="N429" s="239"/>
      <c r="O429" s="239"/>
      <c r="P429" s="239"/>
      <c r="Q429" s="239"/>
      <c r="R429" s="239"/>
      <c r="S429" s="239"/>
      <c r="T429" s="240"/>
      <c r="AT429" s="241" t="s">
        <v>163</v>
      </c>
      <c r="AU429" s="241" t="s">
        <v>372</v>
      </c>
      <c r="AV429" s="11" t="s">
        <v>81</v>
      </c>
      <c r="AW429" s="11" t="s">
        <v>34</v>
      </c>
      <c r="AX429" s="11" t="s">
        <v>71</v>
      </c>
      <c r="AY429" s="241" t="s">
        <v>151</v>
      </c>
    </row>
    <row r="430" spans="2:51" s="12" customFormat="1" ht="13.5">
      <c r="B430" s="242"/>
      <c r="C430" s="243"/>
      <c r="D430" s="228" t="s">
        <v>163</v>
      </c>
      <c r="E430" s="244" t="s">
        <v>21</v>
      </c>
      <c r="F430" s="245" t="s">
        <v>182</v>
      </c>
      <c r="G430" s="243"/>
      <c r="H430" s="246">
        <v>365.21</v>
      </c>
      <c r="I430" s="247"/>
      <c r="J430" s="243"/>
      <c r="K430" s="243"/>
      <c r="L430" s="248"/>
      <c r="M430" s="249"/>
      <c r="N430" s="250"/>
      <c r="O430" s="250"/>
      <c r="P430" s="250"/>
      <c r="Q430" s="250"/>
      <c r="R430" s="250"/>
      <c r="S430" s="250"/>
      <c r="T430" s="251"/>
      <c r="AT430" s="252" t="s">
        <v>163</v>
      </c>
      <c r="AU430" s="252" t="s">
        <v>372</v>
      </c>
      <c r="AV430" s="12" t="s">
        <v>159</v>
      </c>
      <c r="AW430" s="12" t="s">
        <v>34</v>
      </c>
      <c r="AX430" s="12" t="s">
        <v>76</v>
      </c>
      <c r="AY430" s="252" t="s">
        <v>151</v>
      </c>
    </row>
    <row r="431" spans="2:51" s="11" customFormat="1" ht="13.5">
      <c r="B431" s="231"/>
      <c r="C431" s="232"/>
      <c r="D431" s="228" t="s">
        <v>163</v>
      </c>
      <c r="E431" s="232"/>
      <c r="F431" s="234" t="s">
        <v>573</v>
      </c>
      <c r="G431" s="232"/>
      <c r="H431" s="235">
        <v>383.471</v>
      </c>
      <c r="I431" s="236"/>
      <c r="J431" s="232"/>
      <c r="K431" s="232"/>
      <c r="L431" s="237"/>
      <c r="M431" s="238"/>
      <c r="N431" s="239"/>
      <c r="O431" s="239"/>
      <c r="P431" s="239"/>
      <c r="Q431" s="239"/>
      <c r="R431" s="239"/>
      <c r="S431" s="239"/>
      <c r="T431" s="240"/>
      <c r="AT431" s="241" t="s">
        <v>163</v>
      </c>
      <c r="AU431" s="241" t="s">
        <v>372</v>
      </c>
      <c r="AV431" s="11" t="s">
        <v>81</v>
      </c>
      <c r="AW431" s="11" t="s">
        <v>6</v>
      </c>
      <c r="AX431" s="11" t="s">
        <v>76</v>
      </c>
      <c r="AY431" s="241" t="s">
        <v>151</v>
      </c>
    </row>
    <row r="432" spans="2:65" s="1" customFormat="1" ht="16.5" customHeight="1">
      <c r="B432" s="44"/>
      <c r="C432" s="253" t="s">
        <v>660</v>
      </c>
      <c r="D432" s="253" t="s">
        <v>275</v>
      </c>
      <c r="E432" s="254" t="s">
        <v>579</v>
      </c>
      <c r="F432" s="255" t="s">
        <v>580</v>
      </c>
      <c r="G432" s="256" t="s">
        <v>157</v>
      </c>
      <c r="H432" s="257">
        <v>652.796</v>
      </c>
      <c r="I432" s="258"/>
      <c r="J432" s="259">
        <f>ROUND(I432*H432,2)</f>
        <v>0</v>
      </c>
      <c r="K432" s="255" t="s">
        <v>174</v>
      </c>
      <c r="L432" s="260"/>
      <c r="M432" s="261" t="s">
        <v>21</v>
      </c>
      <c r="N432" s="262" t="s">
        <v>42</v>
      </c>
      <c r="O432" s="45"/>
      <c r="P432" s="225">
        <f>O432*H432</f>
        <v>0</v>
      </c>
      <c r="Q432" s="225">
        <v>3E-05</v>
      </c>
      <c r="R432" s="225">
        <f>Q432*H432</f>
        <v>0.01958388</v>
      </c>
      <c r="S432" s="225">
        <v>0</v>
      </c>
      <c r="T432" s="226">
        <f>S432*H432</f>
        <v>0</v>
      </c>
      <c r="AR432" s="22" t="s">
        <v>279</v>
      </c>
      <c r="AT432" s="22" t="s">
        <v>275</v>
      </c>
      <c r="AU432" s="22" t="s">
        <v>372</v>
      </c>
      <c r="AY432" s="22" t="s">
        <v>151</v>
      </c>
      <c r="BE432" s="227">
        <f>IF(N432="základní",J432,0)</f>
        <v>0</v>
      </c>
      <c r="BF432" s="227">
        <f>IF(N432="snížená",J432,0)</f>
        <v>0</v>
      </c>
      <c r="BG432" s="227">
        <f>IF(N432="zákl. přenesená",J432,0)</f>
        <v>0</v>
      </c>
      <c r="BH432" s="227">
        <f>IF(N432="sníž. přenesená",J432,0)</f>
        <v>0</v>
      </c>
      <c r="BI432" s="227">
        <f>IF(N432="nulová",J432,0)</f>
        <v>0</v>
      </c>
      <c r="BJ432" s="22" t="s">
        <v>76</v>
      </c>
      <c r="BK432" s="227">
        <f>ROUND(I432*H432,2)</f>
        <v>0</v>
      </c>
      <c r="BL432" s="22" t="s">
        <v>159</v>
      </c>
      <c r="BM432" s="22" t="s">
        <v>661</v>
      </c>
    </row>
    <row r="433" spans="2:51" s="11" customFormat="1" ht="13.5">
      <c r="B433" s="231"/>
      <c r="C433" s="232"/>
      <c r="D433" s="228" t="s">
        <v>163</v>
      </c>
      <c r="E433" s="233" t="s">
        <v>21</v>
      </c>
      <c r="F433" s="234" t="s">
        <v>562</v>
      </c>
      <c r="G433" s="232"/>
      <c r="H433" s="235">
        <v>7.6</v>
      </c>
      <c r="I433" s="236"/>
      <c r="J433" s="232"/>
      <c r="K433" s="232"/>
      <c r="L433" s="237"/>
      <c r="M433" s="238"/>
      <c r="N433" s="239"/>
      <c r="O433" s="239"/>
      <c r="P433" s="239"/>
      <c r="Q433" s="239"/>
      <c r="R433" s="239"/>
      <c r="S433" s="239"/>
      <c r="T433" s="240"/>
      <c r="AT433" s="241" t="s">
        <v>163</v>
      </c>
      <c r="AU433" s="241" t="s">
        <v>372</v>
      </c>
      <c r="AV433" s="11" t="s">
        <v>81</v>
      </c>
      <c r="AW433" s="11" t="s">
        <v>34</v>
      </c>
      <c r="AX433" s="11" t="s">
        <v>71</v>
      </c>
      <c r="AY433" s="241" t="s">
        <v>151</v>
      </c>
    </row>
    <row r="434" spans="2:51" s="11" customFormat="1" ht="13.5">
      <c r="B434" s="231"/>
      <c r="C434" s="232"/>
      <c r="D434" s="228" t="s">
        <v>163</v>
      </c>
      <c r="E434" s="233" t="s">
        <v>21</v>
      </c>
      <c r="F434" s="234" t="s">
        <v>656</v>
      </c>
      <c r="G434" s="232"/>
      <c r="H434" s="235">
        <v>69.14</v>
      </c>
      <c r="I434" s="236"/>
      <c r="J434" s="232"/>
      <c r="K434" s="232"/>
      <c r="L434" s="237"/>
      <c r="M434" s="238"/>
      <c r="N434" s="239"/>
      <c r="O434" s="239"/>
      <c r="P434" s="239"/>
      <c r="Q434" s="239"/>
      <c r="R434" s="239"/>
      <c r="S434" s="239"/>
      <c r="T434" s="240"/>
      <c r="AT434" s="241" t="s">
        <v>163</v>
      </c>
      <c r="AU434" s="241" t="s">
        <v>372</v>
      </c>
      <c r="AV434" s="11" t="s">
        <v>81</v>
      </c>
      <c r="AW434" s="11" t="s">
        <v>34</v>
      </c>
      <c r="AX434" s="11" t="s">
        <v>71</v>
      </c>
      <c r="AY434" s="241" t="s">
        <v>151</v>
      </c>
    </row>
    <row r="435" spans="2:51" s="11" customFormat="1" ht="13.5">
      <c r="B435" s="231"/>
      <c r="C435" s="232"/>
      <c r="D435" s="228" t="s">
        <v>163</v>
      </c>
      <c r="E435" s="233" t="s">
        <v>21</v>
      </c>
      <c r="F435" s="234" t="s">
        <v>657</v>
      </c>
      <c r="G435" s="232"/>
      <c r="H435" s="235">
        <v>67.87</v>
      </c>
      <c r="I435" s="236"/>
      <c r="J435" s="232"/>
      <c r="K435" s="232"/>
      <c r="L435" s="237"/>
      <c r="M435" s="238"/>
      <c r="N435" s="239"/>
      <c r="O435" s="239"/>
      <c r="P435" s="239"/>
      <c r="Q435" s="239"/>
      <c r="R435" s="239"/>
      <c r="S435" s="239"/>
      <c r="T435" s="240"/>
      <c r="AT435" s="241" t="s">
        <v>163</v>
      </c>
      <c r="AU435" s="241" t="s">
        <v>372</v>
      </c>
      <c r="AV435" s="11" t="s">
        <v>81</v>
      </c>
      <c r="AW435" s="11" t="s">
        <v>34</v>
      </c>
      <c r="AX435" s="11" t="s">
        <v>71</v>
      </c>
      <c r="AY435" s="241" t="s">
        <v>151</v>
      </c>
    </row>
    <row r="436" spans="2:51" s="11" customFormat="1" ht="13.5">
      <c r="B436" s="231"/>
      <c r="C436" s="232"/>
      <c r="D436" s="228" t="s">
        <v>163</v>
      </c>
      <c r="E436" s="233" t="s">
        <v>21</v>
      </c>
      <c r="F436" s="234" t="s">
        <v>658</v>
      </c>
      <c r="G436" s="232"/>
      <c r="H436" s="235">
        <v>66.63</v>
      </c>
      <c r="I436" s="236"/>
      <c r="J436" s="232"/>
      <c r="K436" s="232"/>
      <c r="L436" s="237"/>
      <c r="M436" s="238"/>
      <c r="N436" s="239"/>
      <c r="O436" s="239"/>
      <c r="P436" s="239"/>
      <c r="Q436" s="239"/>
      <c r="R436" s="239"/>
      <c r="S436" s="239"/>
      <c r="T436" s="240"/>
      <c r="AT436" s="241" t="s">
        <v>163</v>
      </c>
      <c r="AU436" s="241" t="s">
        <v>372</v>
      </c>
      <c r="AV436" s="11" t="s">
        <v>81</v>
      </c>
      <c r="AW436" s="11" t="s">
        <v>34</v>
      </c>
      <c r="AX436" s="11" t="s">
        <v>71</v>
      </c>
      <c r="AY436" s="241" t="s">
        <v>151</v>
      </c>
    </row>
    <row r="437" spans="2:51" s="11" customFormat="1" ht="13.5">
      <c r="B437" s="231"/>
      <c r="C437" s="232"/>
      <c r="D437" s="228" t="s">
        <v>163</v>
      </c>
      <c r="E437" s="233" t="s">
        <v>21</v>
      </c>
      <c r="F437" s="234" t="s">
        <v>659</v>
      </c>
      <c r="G437" s="232"/>
      <c r="H437" s="235">
        <v>55.82</v>
      </c>
      <c r="I437" s="236"/>
      <c r="J437" s="232"/>
      <c r="K437" s="232"/>
      <c r="L437" s="237"/>
      <c r="M437" s="238"/>
      <c r="N437" s="239"/>
      <c r="O437" s="239"/>
      <c r="P437" s="239"/>
      <c r="Q437" s="239"/>
      <c r="R437" s="239"/>
      <c r="S437" s="239"/>
      <c r="T437" s="240"/>
      <c r="AT437" s="241" t="s">
        <v>163</v>
      </c>
      <c r="AU437" s="241" t="s">
        <v>372</v>
      </c>
      <c r="AV437" s="11" t="s">
        <v>81</v>
      </c>
      <c r="AW437" s="11" t="s">
        <v>34</v>
      </c>
      <c r="AX437" s="11" t="s">
        <v>71</v>
      </c>
      <c r="AY437" s="241" t="s">
        <v>151</v>
      </c>
    </row>
    <row r="438" spans="2:51" s="11" customFormat="1" ht="13.5">
      <c r="B438" s="231"/>
      <c r="C438" s="232"/>
      <c r="D438" s="228" t="s">
        <v>163</v>
      </c>
      <c r="E438" s="233" t="s">
        <v>21</v>
      </c>
      <c r="F438" s="234" t="s">
        <v>567</v>
      </c>
      <c r="G438" s="232"/>
      <c r="H438" s="235">
        <v>43.15</v>
      </c>
      <c r="I438" s="236"/>
      <c r="J438" s="232"/>
      <c r="K438" s="232"/>
      <c r="L438" s="237"/>
      <c r="M438" s="238"/>
      <c r="N438" s="239"/>
      <c r="O438" s="239"/>
      <c r="P438" s="239"/>
      <c r="Q438" s="239"/>
      <c r="R438" s="239"/>
      <c r="S438" s="239"/>
      <c r="T438" s="240"/>
      <c r="AT438" s="241" t="s">
        <v>163</v>
      </c>
      <c r="AU438" s="241" t="s">
        <v>372</v>
      </c>
      <c r="AV438" s="11" t="s">
        <v>81</v>
      </c>
      <c r="AW438" s="11" t="s">
        <v>34</v>
      </c>
      <c r="AX438" s="11" t="s">
        <v>71</v>
      </c>
      <c r="AY438" s="241" t="s">
        <v>151</v>
      </c>
    </row>
    <row r="439" spans="2:51" s="11" customFormat="1" ht="13.5">
      <c r="B439" s="231"/>
      <c r="C439" s="232"/>
      <c r="D439" s="228" t="s">
        <v>163</v>
      </c>
      <c r="E439" s="233" t="s">
        <v>21</v>
      </c>
      <c r="F439" s="234" t="s">
        <v>568</v>
      </c>
      <c r="G439" s="232"/>
      <c r="H439" s="235">
        <v>55</v>
      </c>
      <c r="I439" s="236"/>
      <c r="J439" s="232"/>
      <c r="K439" s="232"/>
      <c r="L439" s="237"/>
      <c r="M439" s="238"/>
      <c r="N439" s="239"/>
      <c r="O439" s="239"/>
      <c r="P439" s="239"/>
      <c r="Q439" s="239"/>
      <c r="R439" s="239"/>
      <c r="S439" s="239"/>
      <c r="T439" s="240"/>
      <c r="AT439" s="241" t="s">
        <v>163</v>
      </c>
      <c r="AU439" s="241" t="s">
        <v>372</v>
      </c>
      <c r="AV439" s="11" t="s">
        <v>81</v>
      </c>
      <c r="AW439" s="11" t="s">
        <v>34</v>
      </c>
      <c r="AX439" s="11" t="s">
        <v>71</v>
      </c>
      <c r="AY439" s="241" t="s">
        <v>151</v>
      </c>
    </row>
    <row r="440" spans="2:51" s="11" customFormat="1" ht="13.5">
      <c r="B440" s="231"/>
      <c r="C440" s="232"/>
      <c r="D440" s="228" t="s">
        <v>163</v>
      </c>
      <c r="E440" s="233" t="s">
        <v>21</v>
      </c>
      <c r="F440" s="234" t="s">
        <v>662</v>
      </c>
      <c r="G440" s="232"/>
      <c r="H440" s="235">
        <v>142.1</v>
      </c>
      <c r="I440" s="236"/>
      <c r="J440" s="232"/>
      <c r="K440" s="232"/>
      <c r="L440" s="237"/>
      <c r="M440" s="238"/>
      <c r="N440" s="239"/>
      <c r="O440" s="239"/>
      <c r="P440" s="239"/>
      <c r="Q440" s="239"/>
      <c r="R440" s="239"/>
      <c r="S440" s="239"/>
      <c r="T440" s="240"/>
      <c r="AT440" s="241" t="s">
        <v>163</v>
      </c>
      <c r="AU440" s="241" t="s">
        <v>372</v>
      </c>
      <c r="AV440" s="11" t="s">
        <v>81</v>
      </c>
      <c r="AW440" s="11" t="s">
        <v>34</v>
      </c>
      <c r="AX440" s="11" t="s">
        <v>71</v>
      </c>
      <c r="AY440" s="241" t="s">
        <v>151</v>
      </c>
    </row>
    <row r="441" spans="2:51" s="11" customFormat="1" ht="13.5">
      <c r="B441" s="231"/>
      <c r="C441" s="232"/>
      <c r="D441" s="228" t="s">
        <v>163</v>
      </c>
      <c r="E441" s="233" t="s">
        <v>21</v>
      </c>
      <c r="F441" s="234" t="s">
        <v>663</v>
      </c>
      <c r="G441" s="232"/>
      <c r="H441" s="235">
        <v>114.4</v>
      </c>
      <c r="I441" s="236"/>
      <c r="J441" s="232"/>
      <c r="K441" s="232"/>
      <c r="L441" s="237"/>
      <c r="M441" s="238"/>
      <c r="N441" s="239"/>
      <c r="O441" s="239"/>
      <c r="P441" s="239"/>
      <c r="Q441" s="239"/>
      <c r="R441" s="239"/>
      <c r="S441" s="239"/>
      <c r="T441" s="240"/>
      <c r="AT441" s="241" t="s">
        <v>163</v>
      </c>
      <c r="AU441" s="241" t="s">
        <v>372</v>
      </c>
      <c r="AV441" s="11" t="s">
        <v>81</v>
      </c>
      <c r="AW441" s="11" t="s">
        <v>34</v>
      </c>
      <c r="AX441" s="11" t="s">
        <v>71</v>
      </c>
      <c r="AY441" s="241" t="s">
        <v>151</v>
      </c>
    </row>
    <row r="442" spans="2:51" s="12" customFormat="1" ht="13.5">
      <c r="B442" s="242"/>
      <c r="C442" s="243"/>
      <c r="D442" s="228" t="s">
        <v>163</v>
      </c>
      <c r="E442" s="244" t="s">
        <v>21</v>
      </c>
      <c r="F442" s="245" t="s">
        <v>182</v>
      </c>
      <c r="G442" s="243"/>
      <c r="H442" s="246">
        <v>621.71</v>
      </c>
      <c r="I442" s="247"/>
      <c r="J442" s="243"/>
      <c r="K442" s="243"/>
      <c r="L442" s="248"/>
      <c r="M442" s="249"/>
      <c r="N442" s="250"/>
      <c r="O442" s="250"/>
      <c r="P442" s="250"/>
      <c r="Q442" s="250"/>
      <c r="R442" s="250"/>
      <c r="S442" s="250"/>
      <c r="T442" s="251"/>
      <c r="AT442" s="252" t="s">
        <v>163</v>
      </c>
      <c r="AU442" s="252" t="s">
        <v>372</v>
      </c>
      <c r="AV442" s="12" t="s">
        <v>159</v>
      </c>
      <c r="AW442" s="12" t="s">
        <v>34</v>
      </c>
      <c r="AX442" s="12" t="s">
        <v>76</v>
      </c>
      <c r="AY442" s="252" t="s">
        <v>151</v>
      </c>
    </row>
    <row r="443" spans="2:51" s="11" customFormat="1" ht="13.5">
      <c r="B443" s="231"/>
      <c r="C443" s="232"/>
      <c r="D443" s="228" t="s">
        <v>163</v>
      </c>
      <c r="E443" s="232"/>
      <c r="F443" s="234" t="s">
        <v>664</v>
      </c>
      <c r="G443" s="232"/>
      <c r="H443" s="235">
        <v>652.796</v>
      </c>
      <c r="I443" s="236"/>
      <c r="J443" s="232"/>
      <c r="K443" s="232"/>
      <c r="L443" s="237"/>
      <c r="M443" s="238"/>
      <c r="N443" s="239"/>
      <c r="O443" s="239"/>
      <c r="P443" s="239"/>
      <c r="Q443" s="239"/>
      <c r="R443" s="239"/>
      <c r="S443" s="239"/>
      <c r="T443" s="240"/>
      <c r="AT443" s="241" t="s">
        <v>163</v>
      </c>
      <c r="AU443" s="241" t="s">
        <v>372</v>
      </c>
      <c r="AV443" s="11" t="s">
        <v>81</v>
      </c>
      <c r="AW443" s="11" t="s">
        <v>6</v>
      </c>
      <c r="AX443" s="11" t="s">
        <v>76</v>
      </c>
      <c r="AY443" s="241" t="s">
        <v>151</v>
      </c>
    </row>
    <row r="444" spans="2:65" s="1" customFormat="1" ht="25.5" customHeight="1">
      <c r="B444" s="44"/>
      <c r="C444" s="216" t="s">
        <v>665</v>
      </c>
      <c r="D444" s="216" t="s">
        <v>154</v>
      </c>
      <c r="E444" s="217" t="s">
        <v>666</v>
      </c>
      <c r="F444" s="218" t="s">
        <v>667</v>
      </c>
      <c r="G444" s="219" t="s">
        <v>257</v>
      </c>
      <c r="H444" s="220">
        <v>2421.067</v>
      </c>
      <c r="I444" s="221"/>
      <c r="J444" s="222">
        <f>ROUND(I444*H444,2)</f>
        <v>0</v>
      </c>
      <c r="K444" s="218" t="s">
        <v>174</v>
      </c>
      <c r="L444" s="70"/>
      <c r="M444" s="223" t="s">
        <v>21</v>
      </c>
      <c r="N444" s="224" t="s">
        <v>42</v>
      </c>
      <c r="O444" s="45"/>
      <c r="P444" s="225">
        <f>O444*H444</f>
        <v>0</v>
      </c>
      <c r="Q444" s="225">
        <v>0.00438</v>
      </c>
      <c r="R444" s="225">
        <f>Q444*H444</f>
        <v>10.60427346</v>
      </c>
      <c r="S444" s="225">
        <v>0</v>
      </c>
      <c r="T444" s="226">
        <f>S444*H444</f>
        <v>0</v>
      </c>
      <c r="AR444" s="22" t="s">
        <v>159</v>
      </c>
      <c r="AT444" s="22" t="s">
        <v>154</v>
      </c>
      <c r="AU444" s="22" t="s">
        <v>372</v>
      </c>
      <c r="AY444" s="22" t="s">
        <v>151</v>
      </c>
      <c r="BE444" s="227">
        <f>IF(N444="základní",J444,0)</f>
        <v>0</v>
      </c>
      <c r="BF444" s="227">
        <f>IF(N444="snížená",J444,0)</f>
        <v>0</v>
      </c>
      <c r="BG444" s="227">
        <f>IF(N444="zákl. přenesená",J444,0)</f>
        <v>0</v>
      </c>
      <c r="BH444" s="227">
        <f>IF(N444="sníž. přenesená",J444,0)</f>
        <v>0</v>
      </c>
      <c r="BI444" s="227">
        <f>IF(N444="nulová",J444,0)</f>
        <v>0</v>
      </c>
      <c r="BJ444" s="22" t="s">
        <v>76</v>
      </c>
      <c r="BK444" s="227">
        <f>ROUND(I444*H444,2)</f>
        <v>0</v>
      </c>
      <c r="BL444" s="22" t="s">
        <v>159</v>
      </c>
      <c r="BM444" s="22" t="s">
        <v>668</v>
      </c>
    </row>
    <row r="445" spans="2:47" s="1" customFormat="1" ht="13.5">
      <c r="B445" s="44"/>
      <c r="C445" s="72"/>
      <c r="D445" s="228" t="s">
        <v>161</v>
      </c>
      <c r="E445" s="72"/>
      <c r="F445" s="229" t="s">
        <v>586</v>
      </c>
      <c r="G445" s="72"/>
      <c r="H445" s="72"/>
      <c r="I445" s="187"/>
      <c r="J445" s="72"/>
      <c r="K445" s="72"/>
      <c r="L445" s="70"/>
      <c r="M445" s="230"/>
      <c r="N445" s="45"/>
      <c r="O445" s="45"/>
      <c r="P445" s="45"/>
      <c r="Q445" s="45"/>
      <c r="R445" s="45"/>
      <c r="S445" s="45"/>
      <c r="T445" s="93"/>
      <c r="AT445" s="22" t="s">
        <v>161</v>
      </c>
      <c r="AU445" s="22" t="s">
        <v>372</v>
      </c>
    </row>
    <row r="446" spans="2:51" s="11" customFormat="1" ht="13.5">
      <c r="B446" s="231"/>
      <c r="C446" s="232"/>
      <c r="D446" s="228" t="s">
        <v>163</v>
      </c>
      <c r="E446" s="233" t="s">
        <v>21</v>
      </c>
      <c r="F446" s="234" t="s">
        <v>669</v>
      </c>
      <c r="G446" s="232"/>
      <c r="H446" s="235">
        <v>114.78</v>
      </c>
      <c r="I446" s="236"/>
      <c r="J446" s="232"/>
      <c r="K446" s="232"/>
      <c r="L446" s="237"/>
      <c r="M446" s="238"/>
      <c r="N446" s="239"/>
      <c r="O446" s="239"/>
      <c r="P446" s="239"/>
      <c r="Q446" s="239"/>
      <c r="R446" s="239"/>
      <c r="S446" s="239"/>
      <c r="T446" s="240"/>
      <c r="AT446" s="241" t="s">
        <v>163</v>
      </c>
      <c r="AU446" s="241" t="s">
        <v>372</v>
      </c>
      <c r="AV446" s="11" t="s">
        <v>81</v>
      </c>
      <c r="AW446" s="11" t="s">
        <v>34</v>
      </c>
      <c r="AX446" s="11" t="s">
        <v>71</v>
      </c>
      <c r="AY446" s="241" t="s">
        <v>151</v>
      </c>
    </row>
    <row r="447" spans="2:51" s="11" customFormat="1" ht="13.5">
      <c r="B447" s="231"/>
      <c r="C447" s="232"/>
      <c r="D447" s="228" t="s">
        <v>163</v>
      </c>
      <c r="E447" s="233" t="s">
        <v>21</v>
      </c>
      <c r="F447" s="234" t="s">
        <v>670</v>
      </c>
      <c r="G447" s="232"/>
      <c r="H447" s="235">
        <v>1.216</v>
      </c>
      <c r="I447" s="236"/>
      <c r="J447" s="232"/>
      <c r="K447" s="232"/>
      <c r="L447" s="237"/>
      <c r="M447" s="238"/>
      <c r="N447" s="239"/>
      <c r="O447" s="239"/>
      <c r="P447" s="239"/>
      <c r="Q447" s="239"/>
      <c r="R447" s="239"/>
      <c r="S447" s="239"/>
      <c r="T447" s="240"/>
      <c r="AT447" s="241" t="s">
        <v>163</v>
      </c>
      <c r="AU447" s="241" t="s">
        <v>372</v>
      </c>
      <c r="AV447" s="11" t="s">
        <v>81</v>
      </c>
      <c r="AW447" s="11" t="s">
        <v>34</v>
      </c>
      <c r="AX447" s="11" t="s">
        <v>71</v>
      </c>
      <c r="AY447" s="241" t="s">
        <v>151</v>
      </c>
    </row>
    <row r="448" spans="2:51" s="11" customFormat="1" ht="13.5">
      <c r="B448" s="231"/>
      <c r="C448" s="232"/>
      <c r="D448" s="228" t="s">
        <v>163</v>
      </c>
      <c r="E448" s="233" t="s">
        <v>21</v>
      </c>
      <c r="F448" s="234" t="s">
        <v>671</v>
      </c>
      <c r="G448" s="232"/>
      <c r="H448" s="235">
        <v>28.772</v>
      </c>
      <c r="I448" s="236"/>
      <c r="J448" s="232"/>
      <c r="K448" s="232"/>
      <c r="L448" s="237"/>
      <c r="M448" s="238"/>
      <c r="N448" s="239"/>
      <c r="O448" s="239"/>
      <c r="P448" s="239"/>
      <c r="Q448" s="239"/>
      <c r="R448" s="239"/>
      <c r="S448" s="239"/>
      <c r="T448" s="240"/>
      <c r="AT448" s="241" t="s">
        <v>163</v>
      </c>
      <c r="AU448" s="241" t="s">
        <v>372</v>
      </c>
      <c r="AV448" s="11" t="s">
        <v>81</v>
      </c>
      <c r="AW448" s="11" t="s">
        <v>34</v>
      </c>
      <c r="AX448" s="11" t="s">
        <v>71</v>
      </c>
      <c r="AY448" s="241" t="s">
        <v>151</v>
      </c>
    </row>
    <row r="449" spans="2:51" s="11" customFormat="1" ht="13.5">
      <c r="B449" s="231"/>
      <c r="C449" s="232"/>
      <c r="D449" s="228" t="s">
        <v>163</v>
      </c>
      <c r="E449" s="233" t="s">
        <v>21</v>
      </c>
      <c r="F449" s="234" t="s">
        <v>672</v>
      </c>
      <c r="G449" s="232"/>
      <c r="H449" s="235">
        <v>25.715</v>
      </c>
      <c r="I449" s="236"/>
      <c r="J449" s="232"/>
      <c r="K449" s="232"/>
      <c r="L449" s="237"/>
      <c r="M449" s="238"/>
      <c r="N449" s="239"/>
      <c r="O449" s="239"/>
      <c r="P449" s="239"/>
      <c r="Q449" s="239"/>
      <c r="R449" s="239"/>
      <c r="S449" s="239"/>
      <c r="T449" s="240"/>
      <c r="AT449" s="241" t="s">
        <v>163</v>
      </c>
      <c r="AU449" s="241" t="s">
        <v>372</v>
      </c>
      <c r="AV449" s="11" t="s">
        <v>81</v>
      </c>
      <c r="AW449" s="11" t="s">
        <v>34</v>
      </c>
      <c r="AX449" s="11" t="s">
        <v>71</v>
      </c>
      <c r="AY449" s="241" t="s">
        <v>151</v>
      </c>
    </row>
    <row r="450" spans="2:51" s="11" customFormat="1" ht="13.5">
      <c r="B450" s="231"/>
      <c r="C450" s="232"/>
      <c r="D450" s="228" t="s">
        <v>163</v>
      </c>
      <c r="E450" s="233" t="s">
        <v>21</v>
      </c>
      <c r="F450" s="234" t="s">
        <v>673</v>
      </c>
      <c r="G450" s="232"/>
      <c r="H450" s="235">
        <v>20.612</v>
      </c>
      <c r="I450" s="236"/>
      <c r="J450" s="232"/>
      <c r="K450" s="232"/>
      <c r="L450" s="237"/>
      <c r="M450" s="238"/>
      <c r="N450" s="239"/>
      <c r="O450" s="239"/>
      <c r="P450" s="239"/>
      <c r="Q450" s="239"/>
      <c r="R450" s="239"/>
      <c r="S450" s="239"/>
      <c r="T450" s="240"/>
      <c r="AT450" s="241" t="s">
        <v>163</v>
      </c>
      <c r="AU450" s="241" t="s">
        <v>372</v>
      </c>
      <c r="AV450" s="11" t="s">
        <v>81</v>
      </c>
      <c r="AW450" s="11" t="s">
        <v>34</v>
      </c>
      <c r="AX450" s="11" t="s">
        <v>71</v>
      </c>
      <c r="AY450" s="241" t="s">
        <v>151</v>
      </c>
    </row>
    <row r="451" spans="2:51" s="11" customFormat="1" ht="13.5">
      <c r="B451" s="231"/>
      <c r="C451" s="232"/>
      <c r="D451" s="228" t="s">
        <v>163</v>
      </c>
      <c r="E451" s="233" t="s">
        <v>21</v>
      </c>
      <c r="F451" s="234" t="s">
        <v>674</v>
      </c>
      <c r="G451" s="232"/>
      <c r="H451" s="235">
        <v>11.13</v>
      </c>
      <c r="I451" s="236"/>
      <c r="J451" s="232"/>
      <c r="K451" s="232"/>
      <c r="L451" s="237"/>
      <c r="M451" s="238"/>
      <c r="N451" s="239"/>
      <c r="O451" s="239"/>
      <c r="P451" s="239"/>
      <c r="Q451" s="239"/>
      <c r="R451" s="239"/>
      <c r="S451" s="239"/>
      <c r="T451" s="240"/>
      <c r="AT451" s="241" t="s">
        <v>163</v>
      </c>
      <c r="AU451" s="241" t="s">
        <v>372</v>
      </c>
      <c r="AV451" s="11" t="s">
        <v>81</v>
      </c>
      <c r="AW451" s="11" t="s">
        <v>34</v>
      </c>
      <c r="AX451" s="11" t="s">
        <v>71</v>
      </c>
      <c r="AY451" s="241" t="s">
        <v>151</v>
      </c>
    </row>
    <row r="452" spans="2:51" s="11" customFormat="1" ht="13.5">
      <c r="B452" s="231"/>
      <c r="C452" s="232"/>
      <c r="D452" s="228" t="s">
        <v>163</v>
      </c>
      <c r="E452" s="233" t="s">
        <v>21</v>
      </c>
      <c r="F452" s="234" t="s">
        <v>675</v>
      </c>
      <c r="G452" s="232"/>
      <c r="H452" s="235">
        <v>470.97</v>
      </c>
      <c r="I452" s="236"/>
      <c r="J452" s="232"/>
      <c r="K452" s="232"/>
      <c r="L452" s="237"/>
      <c r="M452" s="238"/>
      <c r="N452" s="239"/>
      <c r="O452" s="239"/>
      <c r="P452" s="239"/>
      <c r="Q452" s="239"/>
      <c r="R452" s="239"/>
      <c r="S452" s="239"/>
      <c r="T452" s="240"/>
      <c r="AT452" s="241" t="s">
        <v>163</v>
      </c>
      <c r="AU452" s="241" t="s">
        <v>372</v>
      </c>
      <c r="AV452" s="11" t="s">
        <v>81</v>
      </c>
      <c r="AW452" s="11" t="s">
        <v>34</v>
      </c>
      <c r="AX452" s="11" t="s">
        <v>71</v>
      </c>
      <c r="AY452" s="241" t="s">
        <v>151</v>
      </c>
    </row>
    <row r="453" spans="2:51" s="11" customFormat="1" ht="13.5">
      <c r="B453" s="231"/>
      <c r="C453" s="232"/>
      <c r="D453" s="228" t="s">
        <v>163</v>
      </c>
      <c r="E453" s="233" t="s">
        <v>21</v>
      </c>
      <c r="F453" s="234" t="s">
        <v>676</v>
      </c>
      <c r="G453" s="232"/>
      <c r="H453" s="235">
        <v>1700.4</v>
      </c>
      <c r="I453" s="236"/>
      <c r="J453" s="232"/>
      <c r="K453" s="232"/>
      <c r="L453" s="237"/>
      <c r="M453" s="238"/>
      <c r="N453" s="239"/>
      <c r="O453" s="239"/>
      <c r="P453" s="239"/>
      <c r="Q453" s="239"/>
      <c r="R453" s="239"/>
      <c r="S453" s="239"/>
      <c r="T453" s="240"/>
      <c r="AT453" s="241" t="s">
        <v>163</v>
      </c>
      <c r="AU453" s="241" t="s">
        <v>372</v>
      </c>
      <c r="AV453" s="11" t="s">
        <v>81</v>
      </c>
      <c r="AW453" s="11" t="s">
        <v>34</v>
      </c>
      <c r="AX453" s="11" t="s">
        <v>71</v>
      </c>
      <c r="AY453" s="241" t="s">
        <v>151</v>
      </c>
    </row>
    <row r="454" spans="2:51" s="12" customFormat="1" ht="13.5">
      <c r="B454" s="242"/>
      <c r="C454" s="243"/>
      <c r="D454" s="228" t="s">
        <v>163</v>
      </c>
      <c r="E454" s="244" t="s">
        <v>21</v>
      </c>
      <c r="F454" s="245" t="s">
        <v>182</v>
      </c>
      <c r="G454" s="243"/>
      <c r="H454" s="246">
        <v>2373.595</v>
      </c>
      <c r="I454" s="247"/>
      <c r="J454" s="243"/>
      <c r="K454" s="243"/>
      <c r="L454" s="248"/>
      <c r="M454" s="249"/>
      <c r="N454" s="250"/>
      <c r="O454" s="250"/>
      <c r="P454" s="250"/>
      <c r="Q454" s="250"/>
      <c r="R454" s="250"/>
      <c r="S454" s="250"/>
      <c r="T454" s="251"/>
      <c r="AT454" s="252" t="s">
        <v>163</v>
      </c>
      <c r="AU454" s="252" t="s">
        <v>372</v>
      </c>
      <c r="AV454" s="12" t="s">
        <v>159</v>
      </c>
      <c r="AW454" s="12" t="s">
        <v>34</v>
      </c>
      <c r="AX454" s="12" t="s">
        <v>76</v>
      </c>
      <c r="AY454" s="252" t="s">
        <v>151</v>
      </c>
    </row>
    <row r="455" spans="2:51" s="11" customFormat="1" ht="13.5">
      <c r="B455" s="231"/>
      <c r="C455" s="232"/>
      <c r="D455" s="228" t="s">
        <v>163</v>
      </c>
      <c r="E455" s="232"/>
      <c r="F455" s="234" t="s">
        <v>677</v>
      </c>
      <c r="G455" s="232"/>
      <c r="H455" s="235">
        <v>2421.067</v>
      </c>
      <c r="I455" s="236"/>
      <c r="J455" s="232"/>
      <c r="K455" s="232"/>
      <c r="L455" s="237"/>
      <c r="M455" s="238"/>
      <c r="N455" s="239"/>
      <c r="O455" s="239"/>
      <c r="P455" s="239"/>
      <c r="Q455" s="239"/>
      <c r="R455" s="239"/>
      <c r="S455" s="239"/>
      <c r="T455" s="240"/>
      <c r="AT455" s="241" t="s">
        <v>163</v>
      </c>
      <c r="AU455" s="241" t="s">
        <v>372</v>
      </c>
      <c r="AV455" s="11" t="s">
        <v>81</v>
      </c>
      <c r="AW455" s="11" t="s">
        <v>6</v>
      </c>
      <c r="AX455" s="11" t="s">
        <v>76</v>
      </c>
      <c r="AY455" s="241" t="s">
        <v>151</v>
      </c>
    </row>
    <row r="456" spans="2:65" s="1" customFormat="1" ht="16.5" customHeight="1">
      <c r="B456" s="44"/>
      <c r="C456" s="216" t="s">
        <v>678</v>
      </c>
      <c r="D456" s="216" t="s">
        <v>154</v>
      </c>
      <c r="E456" s="217" t="s">
        <v>679</v>
      </c>
      <c r="F456" s="218" t="s">
        <v>680</v>
      </c>
      <c r="G456" s="219" t="s">
        <v>257</v>
      </c>
      <c r="H456" s="220">
        <v>238.18</v>
      </c>
      <c r="I456" s="221"/>
      <c r="J456" s="222">
        <f>ROUND(I456*H456,2)</f>
        <v>0</v>
      </c>
      <c r="K456" s="218" t="s">
        <v>21</v>
      </c>
      <c r="L456" s="70"/>
      <c r="M456" s="223" t="s">
        <v>21</v>
      </c>
      <c r="N456" s="224" t="s">
        <v>42</v>
      </c>
      <c r="O456" s="45"/>
      <c r="P456" s="225">
        <f>O456*H456</f>
        <v>0</v>
      </c>
      <c r="Q456" s="225">
        <v>0</v>
      </c>
      <c r="R456" s="225">
        <f>Q456*H456</f>
        <v>0</v>
      </c>
      <c r="S456" s="225">
        <v>0</v>
      </c>
      <c r="T456" s="226">
        <f>S456*H456</f>
        <v>0</v>
      </c>
      <c r="AR456" s="22" t="s">
        <v>159</v>
      </c>
      <c r="AT456" s="22" t="s">
        <v>154</v>
      </c>
      <c r="AU456" s="22" t="s">
        <v>372</v>
      </c>
      <c r="AY456" s="22" t="s">
        <v>151</v>
      </c>
      <c r="BE456" s="227">
        <f>IF(N456="základní",J456,0)</f>
        <v>0</v>
      </c>
      <c r="BF456" s="227">
        <f>IF(N456="snížená",J456,0)</f>
        <v>0</v>
      </c>
      <c r="BG456" s="227">
        <f>IF(N456="zákl. přenesená",J456,0)</f>
        <v>0</v>
      </c>
      <c r="BH456" s="227">
        <f>IF(N456="sníž. přenesená",J456,0)</f>
        <v>0</v>
      </c>
      <c r="BI456" s="227">
        <f>IF(N456="nulová",J456,0)</f>
        <v>0</v>
      </c>
      <c r="BJ456" s="22" t="s">
        <v>76</v>
      </c>
      <c r="BK456" s="227">
        <f>ROUND(I456*H456,2)</f>
        <v>0</v>
      </c>
      <c r="BL456" s="22" t="s">
        <v>159</v>
      </c>
      <c r="BM456" s="22" t="s">
        <v>681</v>
      </c>
    </row>
    <row r="457" spans="2:47" s="1" customFormat="1" ht="13.5">
      <c r="B457" s="44"/>
      <c r="C457" s="72"/>
      <c r="D457" s="228" t="s">
        <v>352</v>
      </c>
      <c r="E457" s="72"/>
      <c r="F457" s="229" t="s">
        <v>682</v>
      </c>
      <c r="G457" s="72"/>
      <c r="H457" s="72"/>
      <c r="I457" s="187"/>
      <c r="J457" s="72"/>
      <c r="K457" s="72"/>
      <c r="L457" s="70"/>
      <c r="M457" s="230"/>
      <c r="N457" s="45"/>
      <c r="O457" s="45"/>
      <c r="P457" s="45"/>
      <c r="Q457" s="45"/>
      <c r="R457" s="45"/>
      <c r="S457" s="45"/>
      <c r="T457" s="93"/>
      <c r="AT457" s="22" t="s">
        <v>352</v>
      </c>
      <c r="AU457" s="22" t="s">
        <v>372</v>
      </c>
    </row>
    <row r="458" spans="2:51" s="11" customFormat="1" ht="13.5">
      <c r="B458" s="231"/>
      <c r="C458" s="232"/>
      <c r="D458" s="228" t="s">
        <v>163</v>
      </c>
      <c r="E458" s="233" t="s">
        <v>21</v>
      </c>
      <c r="F458" s="234" t="s">
        <v>683</v>
      </c>
      <c r="G458" s="232"/>
      <c r="H458" s="235">
        <v>76.52</v>
      </c>
      <c r="I458" s="236"/>
      <c r="J458" s="232"/>
      <c r="K458" s="232"/>
      <c r="L458" s="237"/>
      <c r="M458" s="238"/>
      <c r="N458" s="239"/>
      <c r="O458" s="239"/>
      <c r="P458" s="239"/>
      <c r="Q458" s="239"/>
      <c r="R458" s="239"/>
      <c r="S458" s="239"/>
      <c r="T458" s="240"/>
      <c r="AT458" s="241" t="s">
        <v>163</v>
      </c>
      <c r="AU458" s="241" t="s">
        <v>372</v>
      </c>
      <c r="AV458" s="11" t="s">
        <v>81</v>
      </c>
      <c r="AW458" s="11" t="s">
        <v>34</v>
      </c>
      <c r="AX458" s="11" t="s">
        <v>71</v>
      </c>
      <c r="AY458" s="241" t="s">
        <v>151</v>
      </c>
    </row>
    <row r="459" spans="2:51" s="11" customFormat="1" ht="13.5">
      <c r="B459" s="231"/>
      <c r="C459" s="232"/>
      <c r="D459" s="228" t="s">
        <v>163</v>
      </c>
      <c r="E459" s="233" t="s">
        <v>21</v>
      </c>
      <c r="F459" s="234" t="s">
        <v>684</v>
      </c>
      <c r="G459" s="232"/>
      <c r="H459" s="235">
        <v>156.99</v>
      </c>
      <c r="I459" s="236"/>
      <c r="J459" s="232"/>
      <c r="K459" s="232"/>
      <c r="L459" s="237"/>
      <c r="M459" s="238"/>
      <c r="N459" s="239"/>
      <c r="O459" s="239"/>
      <c r="P459" s="239"/>
      <c r="Q459" s="239"/>
      <c r="R459" s="239"/>
      <c r="S459" s="239"/>
      <c r="T459" s="240"/>
      <c r="AT459" s="241" t="s">
        <v>163</v>
      </c>
      <c r="AU459" s="241" t="s">
        <v>372</v>
      </c>
      <c r="AV459" s="11" t="s">
        <v>81</v>
      </c>
      <c r="AW459" s="11" t="s">
        <v>34</v>
      </c>
      <c r="AX459" s="11" t="s">
        <v>71</v>
      </c>
      <c r="AY459" s="241" t="s">
        <v>151</v>
      </c>
    </row>
    <row r="460" spans="2:51" s="12" customFormat="1" ht="13.5">
      <c r="B460" s="242"/>
      <c r="C460" s="243"/>
      <c r="D460" s="228" t="s">
        <v>163</v>
      </c>
      <c r="E460" s="244" t="s">
        <v>21</v>
      </c>
      <c r="F460" s="245" t="s">
        <v>182</v>
      </c>
      <c r="G460" s="243"/>
      <c r="H460" s="246">
        <v>233.51</v>
      </c>
      <c r="I460" s="247"/>
      <c r="J460" s="243"/>
      <c r="K460" s="243"/>
      <c r="L460" s="248"/>
      <c r="M460" s="249"/>
      <c r="N460" s="250"/>
      <c r="O460" s="250"/>
      <c r="P460" s="250"/>
      <c r="Q460" s="250"/>
      <c r="R460" s="250"/>
      <c r="S460" s="250"/>
      <c r="T460" s="251"/>
      <c r="AT460" s="252" t="s">
        <v>163</v>
      </c>
      <c r="AU460" s="252" t="s">
        <v>372</v>
      </c>
      <c r="AV460" s="12" t="s">
        <v>159</v>
      </c>
      <c r="AW460" s="12" t="s">
        <v>34</v>
      </c>
      <c r="AX460" s="12" t="s">
        <v>76</v>
      </c>
      <c r="AY460" s="252" t="s">
        <v>151</v>
      </c>
    </row>
    <row r="461" spans="2:51" s="11" customFormat="1" ht="13.5">
      <c r="B461" s="231"/>
      <c r="C461" s="232"/>
      <c r="D461" s="228" t="s">
        <v>163</v>
      </c>
      <c r="E461" s="232"/>
      <c r="F461" s="234" t="s">
        <v>685</v>
      </c>
      <c r="G461" s="232"/>
      <c r="H461" s="235">
        <v>238.18</v>
      </c>
      <c r="I461" s="236"/>
      <c r="J461" s="232"/>
      <c r="K461" s="232"/>
      <c r="L461" s="237"/>
      <c r="M461" s="238"/>
      <c r="N461" s="239"/>
      <c r="O461" s="239"/>
      <c r="P461" s="239"/>
      <c r="Q461" s="239"/>
      <c r="R461" s="239"/>
      <c r="S461" s="239"/>
      <c r="T461" s="240"/>
      <c r="AT461" s="241" t="s">
        <v>163</v>
      </c>
      <c r="AU461" s="241" t="s">
        <v>372</v>
      </c>
      <c r="AV461" s="11" t="s">
        <v>81</v>
      </c>
      <c r="AW461" s="11" t="s">
        <v>6</v>
      </c>
      <c r="AX461" s="11" t="s">
        <v>76</v>
      </c>
      <c r="AY461" s="241" t="s">
        <v>151</v>
      </c>
    </row>
    <row r="462" spans="2:65" s="1" customFormat="1" ht="25.5" customHeight="1">
      <c r="B462" s="44"/>
      <c r="C462" s="216" t="s">
        <v>686</v>
      </c>
      <c r="D462" s="216" t="s">
        <v>154</v>
      </c>
      <c r="E462" s="217" t="s">
        <v>687</v>
      </c>
      <c r="F462" s="218" t="s">
        <v>688</v>
      </c>
      <c r="G462" s="219" t="s">
        <v>257</v>
      </c>
      <c r="H462" s="220">
        <v>1253.136</v>
      </c>
      <c r="I462" s="221"/>
      <c r="J462" s="222">
        <f>ROUND(I462*H462,2)</f>
        <v>0</v>
      </c>
      <c r="K462" s="218" t="s">
        <v>174</v>
      </c>
      <c r="L462" s="70"/>
      <c r="M462" s="223" t="s">
        <v>21</v>
      </c>
      <c r="N462" s="224" t="s">
        <v>42</v>
      </c>
      <c r="O462" s="45"/>
      <c r="P462" s="225">
        <f>O462*H462</f>
        <v>0</v>
      </c>
      <c r="Q462" s="225">
        <v>0.00026</v>
      </c>
      <c r="R462" s="225">
        <f>Q462*H462</f>
        <v>0.32581535999999994</v>
      </c>
      <c r="S462" s="225">
        <v>0</v>
      </c>
      <c r="T462" s="226">
        <f>S462*H462</f>
        <v>0</v>
      </c>
      <c r="AR462" s="22" t="s">
        <v>159</v>
      </c>
      <c r="AT462" s="22" t="s">
        <v>154</v>
      </c>
      <c r="AU462" s="22" t="s">
        <v>372</v>
      </c>
      <c r="AY462" s="22" t="s">
        <v>151</v>
      </c>
      <c r="BE462" s="227">
        <f>IF(N462="základní",J462,0)</f>
        <v>0</v>
      </c>
      <c r="BF462" s="227">
        <f>IF(N462="snížená",J462,0)</f>
        <v>0</v>
      </c>
      <c r="BG462" s="227">
        <f>IF(N462="zákl. přenesená",J462,0)</f>
        <v>0</v>
      </c>
      <c r="BH462" s="227">
        <f>IF(N462="sníž. přenesená",J462,0)</f>
        <v>0</v>
      </c>
      <c r="BI462" s="227">
        <f>IF(N462="nulová",J462,0)</f>
        <v>0</v>
      </c>
      <c r="BJ462" s="22" t="s">
        <v>76</v>
      </c>
      <c r="BK462" s="227">
        <f>ROUND(I462*H462,2)</f>
        <v>0</v>
      </c>
      <c r="BL462" s="22" t="s">
        <v>159</v>
      </c>
      <c r="BM462" s="22" t="s">
        <v>689</v>
      </c>
    </row>
    <row r="463" spans="2:51" s="11" customFormat="1" ht="13.5">
      <c r="B463" s="231"/>
      <c r="C463" s="232"/>
      <c r="D463" s="228" t="s">
        <v>163</v>
      </c>
      <c r="E463" s="233" t="s">
        <v>21</v>
      </c>
      <c r="F463" s="234" t="s">
        <v>669</v>
      </c>
      <c r="G463" s="232"/>
      <c r="H463" s="235">
        <v>114.78</v>
      </c>
      <c r="I463" s="236"/>
      <c r="J463" s="232"/>
      <c r="K463" s="232"/>
      <c r="L463" s="237"/>
      <c r="M463" s="238"/>
      <c r="N463" s="239"/>
      <c r="O463" s="239"/>
      <c r="P463" s="239"/>
      <c r="Q463" s="239"/>
      <c r="R463" s="239"/>
      <c r="S463" s="239"/>
      <c r="T463" s="240"/>
      <c r="AT463" s="241" t="s">
        <v>163</v>
      </c>
      <c r="AU463" s="241" t="s">
        <v>372</v>
      </c>
      <c r="AV463" s="11" t="s">
        <v>81</v>
      </c>
      <c r="AW463" s="11" t="s">
        <v>34</v>
      </c>
      <c r="AX463" s="11" t="s">
        <v>71</v>
      </c>
      <c r="AY463" s="241" t="s">
        <v>151</v>
      </c>
    </row>
    <row r="464" spans="2:51" s="11" customFormat="1" ht="13.5">
      <c r="B464" s="231"/>
      <c r="C464" s="232"/>
      <c r="D464" s="228" t="s">
        <v>163</v>
      </c>
      <c r="E464" s="233" t="s">
        <v>21</v>
      </c>
      <c r="F464" s="234" t="s">
        <v>670</v>
      </c>
      <c r="G464" s="232"/>
      <c r="H464" s="235">
        <v>1.216</v>
      </c>
      <c r="I464" s="236"/>
      <c r="J464" s="232"/>
      <c r="K464" s="232"/>
      <c r="L464" s="237"/>
      <c r="M464" s="238"/>
      <c r="N464" s="239"/>
      <c r="O464" s="239"/>
      <c r="P464" s="239"/>
      <c r="Q464" s="239"/>
      <c r="R464" s="239"/>
      <c r="S464" s="239"/>
      <c r="T464" s="240"/>
      <c r="AT464" s="241" t="s">
        <v>163</v>
      </c>
      <c r="AU464" s="241" t="s">
        <v>372</v>
      </c>
      <c r="AV464" s="11" t="s">
        <v>81</v>
      </c>
      <c r="AW464" s="11" t="s">
        <v>34</v>
      </c>
      <c r="AX464" s="11" t="s">
        <v>71</v>
      </c>
      <c r="AY464" s="241" t="s">
        <v>151</v>
      </c>
    </row>
    <row r="465" spans="2:51" s="11" customFormat="1" ht="13.5">
      <c r="B465" s="231"/>
      <c r="C465" s="232"/>
      <c r="D465" s="228" t="s">
        <v>163</v>
      </c>
      <c r="E465" s="233" t="s">
        <v>21</v>
      </c>
      <c r="F465" s="234" t="s">
        <v>671</v>
      </c>
      <c r="G465" s="232"/>
      <c r="H465" s="235">
        <v>28.772</v>
      </c>
      <c r="I465" s="236"/>
      <c r="J465" s="232"/>
      <c r="K465" s="232"/>
      <c r="L465" s="237"/>
      <c r="M465" s="238"/>
      <c r="N465" s="239"/>
      <c r="O465" s="239"/>
      <c r="P465" s="239"/>
      <c r="Q465" s="239"/>
      <c r="R465" s="239"/>
      <c r="S465" s="239"/>
      <c r="T465" s="240"/>
      <c r="AT465" s="241" t="s">
        <v>163</v>
      </c>
      <c r="AU465" s="241" t="s">
        <v>372</v>
      </c>
      <c r="AV465" s="11" t="s">
        <v>81</v>
      </c>
      <c r="AW465" s="11" t="s">
        <v>34</v>
      </c>
      <c r="AX465" s="11" t="s">
        <v>71</v>
      </c>
      <c r="AY465" s="241" t="s">
        <v>151</v>
      </c>
    </row>
    <row r="466" spans="2:51" s="11" customFormat="1" ht="13.5">
      <c r="B466" s="231"/>
      <c r="C466" s="232"/>
      <c r="D466" s="228" t="s">
        <v>163</v>
      </c>
      <c r="E466" s="233" t="s">
        <v>21</v>
      </c>
      <c r="F466" s="234" t="s">
        <v>672</v>
      </c>
      <c r="G466" s="232"/>
      <c r="H466" s="235">
        <v>25.715</v>
      </c>
      <c r="I466" s="236"/>
      <c r="J466" s="232"/>
      <c r="K466" s="232"/>
      <c r="L466" s="237"/>
      <c r="M466" s="238"/>
      <c r="N466" s="239"/>
      <c r="O466" s="239"/>
      <c r="P466" s="239"/>
      <c r="Q466" s="239"/>
      <c r="R466" s="239"/>
      <c r="S466" s="239"/>
      <c r="T466" s="240"/>
      <c r="AT466" s="241" t="s">
        <v>163</v>
      </c>
      <c r="AU466" s="241" t="s">
        <v>372</v>
      </c>
      <c r="AV466" s="11" t="s">
        <v>81</v>
      </c>
      <c r="AW466" s="11" t="s">
        <v>34</v>
      </c>
      <c r="AX466" s="11" t="s">
        <v>71</v>
      </c>
      <c r="AY466" s="241" t="s">
        <v>151</v>
      </c>
    </row>
    <row r="467" spans="2:51" s="11" customFormat="1" ht="13.5">
      <c r="B467" s="231"/>
      <c r="C467" s="232"/>
      <c r="D467" s="228" t="s">
        <v>163</v>
      </c>
      <c r="E467" s="233" t="s">
        <v>21</v>
      </c>
      <c r="F467" s="234" t="s">
        <v>673</v>
      </c>
      <c r="G467" s="232"/>
      <c r="H467" s="235">
        <v>20.612</v>
      </c>
      <c r="I467" s="236"/>
      <c r="J467" s="232"/>
      <c r="K467" s="232"/>
      <c r="L467" s="237"/>
      <c r="M467" s="238"/>
      <c r="N467" s="239"/>
      <c r="O467" s="239"/>
      <c r="P467" s="239"/>
      <c r="Q467" s="239"/>
      <c r="R467" s="239"/>
      <c r="S467" s="239"/>
      <c r="T467" s="240"/>
      <c r="AT467" s="241" t="s">
        <v>163</v>
      </c>
      <c r="AU467" s="241" t="s">
        <v>372</v>
      </c>
      <c r="AV467" s="11" t="s">
        <v>81</v>
      </c>
      <c r="AW467" s="11" t="s">
        <v>34</v>
      </c>
      <c r="AX467" s="11" t="s">
        <v>71</v>
      </c>
      <c r="AY467" s="241" t="s">
        <v>151</v>
      </c>
    </row>
    <row r="468" spans="2:51" s="11" customFormat="1" ht="13.5">
      <c r="B468" s="231"/>
      <c r="C468" s="232"/>
      <c r="D468" s="228" t="s">
        <v>163</v>
      </c>
      <c r="E468" s="233" t="s">
        <v>21</v>
      </c>
      <c r="F468" s="234" t="s">
        <v>674</v>
      </c>
      <c r="G468" s="232"/>
      <c r="H468" s="235">
        <v>11.13</v>
      </c>
      <c r="I468" s="236"/>
      <c r="J468" s="232"/>
      <c r="K468" s="232"/>
      <c r="L468" s="237"/>
      <c r="M468" s="238"/>
      <c r="N468" s="239"/>
      <c r="O468" s="239"/>
      <c r="P468" s="239"/>
      <c r="Q468" s="239"/>
      <c r="R468" s="239"/>
      <c r="S468" s="239"/>
      <c r="T468" s="240"/>
      <c r="AT468" s="241" t="s">
        <v>163</v>
      </c>
      <c r="AU468" s="241" t="s">
        <v>372</v>
      </c>
      <c r="AV468" s="11" t="s">
        <v>81</v>
      </c>
      <c r="AW468" s="11" t="s">
        <v>34</v>
      </c>
      <c r="AX468" s="11" t="s">
        <v>71</v>
      </c>
      <c r="AY468" s="241" t="s">
        <v>151</v>
      </c>
    </row>
    <row r="469" spans="2:51" s="11" customFormat="1" ht="13.5">
      <c r="B469" s="231"/>
      <c r="C469" s="232"/>
      <c r="D469" s="228" t="s">
        <v>163</v>
      </c>
      <c r="E469" s="233" t="s">
        <v>21</v>
      </c>
      <c r="F469" s="234" t="s">
        <v>690</v>
      </c>
      <c r="G469" s="232"/>
      <c r="H469" s="235">
        <v>1050.911</v>
      </c>
      <c r="I469" s="236"/>
      <c r="J469" s="232"/>
      <c r="K469" s="232"/>
      <c r="L469" s="237"/>
      <c r="M469" s="238"/>
      <c r="N469" s="239"/>
      <c r="O469" s="239"/>
      <c r="P469" s="239"/>
      <c r="Q469" s="239"/>
      <c r="R469" s="239"/>
      <c r="S469" s="239"/>
      <c r="T469" s="240"/>
      <c r="AT469" s="241" t="s">
        <v>163</v>
      </c>
      <c r="AU469" s="241" t="s">
        <v>372</v>
      </c>
      <c r="AV469" s="11" t="s">
        <v>81</v>
      </c>
      <c r="AW469" s="11" t="s">
        <v>34</v>
      </c>
      <c r="AX469" s="11" t="s">
        <v>71</v>
      </c>
      <c r="AY469" s="241" t="s">
        <v>151</v>
      </c>
    </row>
    <row r="470" spans="2:51" s="12" customFormat="1" ht="13.5">
      <c r="B470" s="242"/>
      <c r="C470" s="243"/>
      <c r="D470" s="228" t="s">
        <v>163</v>
      </c>
      <c r="E470" s="244" t="s">
        <v>21</v>
      </c>
      <c r="F470" s="245" t="s">
        <v>182</v>
      </c>
      <c r="G470" s="243"/>
      <c r="H470" s="246">
        <v>1253.136</v>
      </c>
      <c r="I470" s="247"/>
      <c r="J470" s="243"/>
      <c r="K470" s="243"/>
      <c r="L470" s="248"/>
      <c r="M470" s="249"/>
      <c r="N470" s="250"/>
      <c r="O470" s="250"/>
      <c r="P470" s="250"/>
      <c r="Q470" s="250"/>
      <c r="R470" s="250"/>
      <c r="S470" s="250"/>
      <c r="T470" s="251"/>
      <c r="AT470" s="252" t="s">
        <v>163</v>
      </c>
      <c r="AU470" s="252" t="s">
        <v>372</v>
      </c>
      <c r="AV470" s="12" t="s">
        <v>159</v>
      </c>
      <c r="AW470" s="12" t="s">
        <v>34</v>
      </c>
      <c r="AX470" s="12" t="s">
        <v>76</v>
      </c>
      <c r="AY470" s="252" t="s">
        <v>151</v>
      </c>
    </row>
    <row r="471" spans="2:65" s="1" customFormat="1" ht="25.5" customHeight="1">
      <c r="B471" s="44"/>
      <c r="C471" s="216" t="s">
        <v>691</v>
      </c>
      <c r="D471" s="216" t="s">
        <v>154</v>
      </c>
      <c r="E471" s="217" t="s">
        <v>692</v>
      </c>
      <c r="F471" s="218" t="s">
        <v>693</v>
      </c>
      <c r="G471" s="219" t="s">
        <v>257</v>
      </c>
      <c r="H471" s="220">
        <v>1105.175</v>
      </c>
      <c r="I471" s="221"/>
      <c r="J471" s="222">
        <f>ROUND(I471*H471,2)</f>
        <v>0</v>
      </c>
      <c r="K471" s="218" t="s">
        <v>174</v>
      </c>
      <c r="L471" s="70"/>
      <c r="M471" s="223" t="s">
        <v>21</v>
      </c>
      <c r="N471" s="224" t="s">
        <v>42</v>
      </c>
      <c r="O471" s="45"/>
      <c r="P471" s="225">
        <f>O471*H471</f>
        <v>0</v>
      </c>
      <c r="Q471" s="225">
        <v>0.00348</v>
      </c>
      <c r="R471" s="225">
        <f>Q471*H471</f>
        <v>3.846009</v>
      </c>
      <c r="S471" s="225">
        <v>0</v>
      </c>
      <c r="T471" s="226">
        <f>S471*H471</f>
        <v>0</v>
      </c>
      <c r="AR471" s="22" t="s">
        <v>159</v>
      </c>
      <c r="AT471" s="22" t="s">
        <v>154</v>
      </c>
      <c r="AU471" s="22" t="s">
        <v>372</v>
      </c>
      <c r="AY471" s="22" t="s">
        <v>151</v>
      </c>
      <c r="BE471" s="227">
        <f>IF(N471="základní",J471,0)</f>
        <v>0</v>
      </c>
      <c r="BF471" s="227">
        <f>IF(N471="snížená",J471,0)</f>
        <v>0</v>
      </c>
      <c r="BG471" s="227">
        <f>IF(N471="zákl. přenesená",J471,0)</f>
        <v>0</v>
      </c>
      <c r="BH471" s="227">
        <f>IF(N471="sníž. přenesená",J471,0)</f>
        <v>0</v>
      </c>
      <c r="BI471" s="227">
        <f>IF(N471="nulová",J471,0)</f>
        <v>0</v>
      </c>
      <c r="BJ471" s="22" t="s">
        <v>76</v>
      </c>
      <c r="BK471" s="227">
        <f>ROUND(I471*H471,2)</f>
        <v>0</v>
      </c>
      <c r="BL471" s="22" t="s">
        <v>159</v>
      </c>
      <c r="BM471" s="22" t="s">
        <v>694</v>
      </c>
    </row>
    <row r="472" spans="2:51" s="11" customFormat="1" ht="13.5">
      <c r="B472" s="231"/>
      <c r="C472" s="232"/>
      <c r="D472" s="228" t="s">
        <v>163</v>
      </c>
      <c r="E472" s="233" t="s">
        <v>21</v>
      </c>
      <c r="F472" s="234" t="s">
        <v>670</v>
      </c>
      <c r="G472" s="232"/>
      <c r="H472" s="235">
        <v>1.216</v>
      </c>
      <c r="I472" s="236"/>
      <c r="J472" s="232"/>
      <c r="K472" s="232"/>
      <c r="L472" s="237"/>
      <c r="M472" s="238"/>
      <c r="N472" s="239"/>
      <c r="O472" s="239"/>
      <c r="P472" s="239"/>
      <c r="Q472" s="239"/>
      <c r="R472" s="239"/>
      <c r="S472" s="239"/>
      <c r="T472" s="240"/>
      <c r="AT472" s="241" t="s">
        <v>163</v>
      </c>
      <c r="AU472" s="241" t="s">
        <v>372</v>
      </c>
      <c r="AV472" s="11" t="s">
        <v>81</v>
      </c>
      <c r="AW472" s="11" t="s">
        <v>34</v>
      </c>
      <c r="AX472" s="11" t="s">
        <v>71</v>
      </c>
      <c r="AY472" s="241" t="s">
        <v>151</v>
      </c>
    </row>
    <row r="473" spans="2:51" s="11" customFormat="1" ht="13.5">
      <c r="B473" s="231"/>
      <c r="C473" s="232"/>
      <c r="D473" s="228" t="s">
        <v>163</v>
      </c>
      <c r="E473" s="233" t="s">
        <v>21</v>
      </c>
      <c r="F473" s="234" t="s">
        <v>671</v>
      </c>
      <c r="G473" s="232"/>
      <c r="H473" s="235">
        <v>28.772</v>
      </c>
      <c r="I473" s="236"/>
      <c r="J473" s="232"/>
      <c r="K473" s="232"/>
      <c r="L473" s="237"/>
      <c r="M473" s="238"/>
      <c r="N473" s="239"/>
      <c r="O473" s="239"/>
      <c r="P473" s="239"/>
      <c r="Q473" s="239"/>
      <c r="R473" s="239"/>
      <c r="S473" s="239"/>
      <c r="T473" s="240"/>
      <c r="AT473" s="241" t="s">
        <v>163</v>
      </c>
      <c r="AU473" s="241" t="s">
        <v>372</v>
      </c>
      <c r="AV473" s="11" t="s">
        <v>81</v>
      </c>
      <c r="AW473" s="11" t="s">
        <v>34</v>
      </c>
      <c r="AX473" s="11" t="s">
        <v>71</v>
      </c>
      <c r="AY473" s="241" t="s">
        <v>151</v>
      </c>
    </row>
    <row r="474" spans="2:51" s="11" customFormat="1" ht="13.5">
      <c r="B474" s="231"/>
      <c r="C474" s="232"/>
      <c r="D474" s="228" t="s">
        <v>163</v>
      </c>
      <c r="E474" s="233" t="s">
        <v>21</v>
      </c>
      <c r="F474" s="234" t="s">
        <v>672</v>
      </c>
      <c r="G474" s="232"/>
      <c r="H474" s="235">
        <v>25.715</v>
      </c>
      <c r="I474" s="236"/>
      <c r="J474" s="232"/>
      <c r="K474" s="232"/>
      <c r="L474" s="237"/>
      <c r="M474" s="238"/>
      <c r="N474" s="239"/>
      <c r="O474" s="239"/>
      <c r="P474" s="239"/>
      <c r="Q474" s="239"/>
      <c r="R474" s="239"/>
      <c r="S474" s="239"/>
      <c r="T474" s="240"/>
      <c r="AT474" s="241" t="s">
        <v>163</v>
      </c>
      <c r="AU474" s="241" t="s">
        <v>372</v>
      </c>
      <c r="AV474" s="11" t="s">
        <v>81</v>
      </c>
      <c r="AW474" s="11" t="s">
        <v>34</v>
      </c>
      <c r="AX474" s="11" t="s">
        <v>71</v>
      </c>
      <c r="AY474" s="241" t="s">
        <v>151</v>
      </c>
    </row>
    <row r="475" spans="2:51" s="11" customFormat="1" ht="13.5">
      <c r="B475" s="231"/>
      <c r="C475" s="232"/>
      <c r="D475" s="228" t="s">
        <v>163</v>
      </c>
      <c r="E475" s="233" t="s">
        <v>21</v>
      </c>
      <c r="F475" s="234" t="s">
        <v>673</v>
      </c>
      <c r="G475" s="232"/>
      <c r="H475" s="235">
        <v>20.612</v>
      </c>
      <c r="I475" s="236"/>
      <c r="J475" s="232"/>
      <c r="K475" s="232"/>
      <c r="L475" s="237"/>
      <c r="M475" s="238"/>
      <c r="N475" s="239"/>
      <c r="O475" s="239"/>
      <c r="P475" s="239"/>
      <c r="Q475" s="239"/>
      <c r="R475" s="239"/>
      <c r="S475" s="239"/>
      <c r="T475" s="240"/>
      <c r="AT475" s="241" t="s">
        <v>163</v>
      </c>
      <c r="AU475" s="241" t="s">
        <v>372</v>
      </c>
      <c r="AV475" s="11" t="s">
        <v>81</v>
      </c>
      <c r="AW475" s="11" t="s">
        <v>34</v>
      </c>
      <c r="AX475" s="11" t="s">
        <v>71</v>
      </c>
      <c r="AY475" s="241" t="s">
        <v>151</v>
      </c>
    </row>
    <row r="476" spans="2:51" s="11" customFormat="1" ht="13.5">
      <c r="B476" s="231"/>
      <c r="C476" s="232"/>
      <c r="D476" s="228" t="s">
        <v>163</v>
      </c>
      <c r="E476" s="233" t="s">
        <v>21</v>
      </c>
      <c r="F476" s="234" t="s">
        <v>684</v>
      </c>
      <c r="G476" s="232"/>
      <c r="H476" s="235">
        <v>156.99</v>
      </c>
      <c r="I476" s="236"/>
      <c r="J476" s="232"/>
      <c r="K476" s="232"/>
      <c r="L476" s="237"/>
      <c r="M476" s="238"/>
      <c r="N476" s="239"/>
      <c r="O476" s="239"/>
      <c r="P476" s="239"/>
      <c r="Q476" s="239"/>
      <c r="R476" s="239"/>
      <c r="S476" s="239"/>
      <c r="T476" s="240"/>
      <c r="AT476" s="241" t="s">
        <v>163</v>
      </c>
      <c r="AU476" s="241" t="s">
        <v>372</v>
      </c>
      <c r="AV476" s="11" t="s">
        <v>81</v>
      </c>
      <c r="AW476" s="11" t="s">
        <v>34</v>
      </c>
      <c r="AX476" s="11" t="s">
        <v>71</v>
      </c>
      <c r="AY476" s="241" t="s">
        <v>151</v>
      </c>
    </row>
    <row r="477" spans="2:51" s="11" customFormat="1" ht="13.5">
      <c r="B477" s="231"/>
      <c r="C477" s="232"/>
      <c r="D477" s="228" t="s">
        <v>163</v>
      </c>
      <c r="E477" s="233" t="s">
        <v>21</v>
      </c>
      <c r="F477" s="234" t="s">
        <v>695</v>
      </c>
      <c r="G477" s="232"/>
      <c r="H477" s="235">
        <v>850.2</v>
      </c>
      <c r="I477" s="236"/>
      <c r="J477" s="232"/>
      <c r="K477" s="232"/>
      <c r="L477" s="237"/>
      <c r="M477" s="238"/>
      <c r="N477" s="239"/>
      <c r="O477" s="239"/>
      <c r="P477" s="239"/>
      <c r="Q477" s="239"/>
      <c r="R477" s="239"/>
      <c r="S477" s="239"/>
      <c r="T477" s="240"/>
      <c r="AT477" s="241" t="s">
        <v>163</v>
      </c>
      <c r="AU477" s="241" t="s">
        <v>372</v>
      </c>
      <c r="AV477" s="11" t="s">
        <v>81</v>
      </c>
      <c r="AW477" s="11" t="s">
        <v>34</v>
      </c>
      <c r="AX477" s="11" t="s">
        <v>71</v>
      </c>
      <c r="AY477" s="241" t="s">
        <v>151</v>
      </c>
    </row>
    <row r="478" spans="2:51" s="12" customFormat="1" ht="13.5">
      <c r="B478" s="242"/>
      <c r="C478" s="243"/>
      <c r="D478" s="228" t="s">
        <v>163</v>
      </c>
      <c r="E478" s="244" t="s">
        <v>21</v>
      </c>
      <c r="F478" s="245" t="s">
        <v>182</v>
      </c>
      <c r="G478" s="243"/>
      <c r="H478" s="246">
        <v>1083.505</v>
      </c>
      <c r="I478" s="247"/>
      <c r="J478" s="243"/>
      <c r="K478" s="243"/>
      <c r="L478" s="248"/>
      <c r="M478" s="249"/>
      <c r="N478" s="250"/>
      <c r="O478" s="250"/>
      <c r="P478" s="250"/>
      <c r="Q478" s="250"/>
      <c r="R478" s="250"/>
      <c r="S478" s="250"/>
      <c r="T478" s="251"/>
      <c r="AT478" s="252" t="s">
        <v>163</v>
      </c>
      <c r="AU478" s="252" t="s">
        <v>372</v>
      </c>
      <c r="AV478" s="12" t="s">
        <v>159</v>
      </c>
      <c r="AW478" s="12" t="s">
        <v>34</v>
      </c>
      <c r="AX478" s="12" t="s">
        <v>76</v>
      </c>
      <c r="AY478" s="252" t="s">
        <v>151</v>
      </c>
    </row>
    <row r="479" spans="2:51" s="11" customFormat="1" ht="13.5">
      <c r="B479" s="231"/>
      <c r="C479" s="232"/>
      <c r="D479" s="228" t="s">
        <v>163</v>
      </c>
      <c r="E479" s="232"/>
      <c r="F479" s="234" t="s">
        <v>696</v>
      </c>
      <c r="G479" s="232"/>
      <c r="H479" s="235">
        <v>1105.175</v>
      </c>
      <c r="I479" s="236"/>
      <c r="J479" s="232"/>
      <c r="K479" s="232"/>
      <c r="L479" s="237"/>
      <c r="M479" s="238"/>
      <c r="N479" s="239"/>
      <c r="O479" s="239"/>
      <c r="P479" s="239"/>
      <c r="Q479" s="239"/>
      <c r="R479" s="239"/>
      <c r="S479" s="239"/>
      <c r="T479" s="240"/>
      <c r="AT479" s="241" t="s">
        <v>163</v>
      </c>
      <c r="AU479" s="241" t="s">
        <v>372</v>
      </c>
      <c r="AV479" s="11" t="s">
        <v>81</v>
      </c>
      <c r="AW479" s="11" t="s">
        <v>6</v>
      </c>
      <c r="AX479" s="11" t="s">
        <v>76</v>
      </c>
      <c r="AY479" s="241" t="s">
        <v>151</v>
      </c>
    </row>
    <row r="480" spans="2:65" s="1" customFormat="1" ht="25.5" customHeight="1">
      <c r="B480" s="44"/>
      <c r="C480" s="216" t="s">
        <v>697</v>
      </c>
      <c r="D480" s="216" t="s">
        <v>154</v>
      </c>
      <c r="E480" s="217" t="s">
        <v>698</v>
      </c>
      <c r="F480" s="218" t="s">
        <v>699</v>
      </c>
      <c r="G480" s="219" t="s">
        <v>257</v>
      </c>
      <c r="H480" s="220">
        <v>50.378</v>
      </c>
      <c r="I480" s="221"/>
      <c r="J480" s="222">
        <f>ROUND(I480*H480,2)</f>
        <v>0</v>
      </c>
      <c r="K480" s="218" t="s">
        <v>174</v>
      </c>
      <c r="L480" s="70"/>
      <c r="M480" s="223" t="s">
        <v>21</v>
      </c>
      <c r="N480" s="224" t="s">
        <v>42</v>
      </c>
      <c r="O480" s="45"/>
      <c r="P480" s="225">
        <f>O480*H480</f>
        <v>0</v>
      </c>
      <c r="Q480" s="225">
        <v>0.00328</v>
      </c>
      <c r="R480" s="225">
        <f>Q480*H480</f>
        <v>0.16523984</v>
      </c>
      <c r="S480" s="225">
        <v>0</v>
      </c>
      <c r="T480" s="226">
        <f>S480*H480</f>
        <v>0</v>
      </c>
      <c r="AR480" s="22" t="s">
        <v>159</v>
      </c>
      <c r="AT480" s="22" t="s">
        <v>154</v>
      </c>
      <c r="AU480" s="22" t="s">
        <v>372</v>
      </c>
      <c r="AY480" s="22" t="s">
        <v>151</v>
      </c>
      <c r="BE480" s="227">
        <f>IF(N480="základní",J480,0)</f>
        <v>0</v>
      </c>
      <c r="BF480" s="227">
        <f>IF(N480="snížená",J480,0)</f>
        <v>0</v>
      </c>
      <c r="BG480" s="227">
        <f>IF(N480="zákl. přenesená",J480,0)</f>
        <v>0</v>
      </c>
      <c r="BH480" s="227">
        <f>IF(N480="sníž. přenesená",J480,0)</f>
        <v>0</v>
      </c>
      <c r="BI480" s="227">
        <f>IF(N480="nulová",J480,0)</f>
        <v>0</v>
      </c>
      <c r="BJ480" s="22" t="s">
        <v>76</v>
      </c>
      <c r="BK480" s="227">
        <f>ROUND(I480*H480,2)</f>
        <v>0</v>
      </c>
      <c r="BL480" s="22" t="s">
        <v>159</v>
      </c>
      <c r="BM480" s="22" t="s">
        <v>700</v>
      </c>
    </row>
    <row r="481" spans="2:51" s="11" customFormat="1" ht="13.5">
      <c r="B481" s="231"/>
      <c r="C481" s="232"/>
      <c r="D481" s="228" t="s">
        <v>163</v>
      </c>
      <c r="E481" s="233" t="s">
        <v>21</v>
      </c>
      <c r="F481" s="234" t="s">
        <v>701</v>
      </c>
      <c r="G481" s="232"/>
      <c r="H481" s="235">
        <v>38.26</v>
      </c>
      <c r="I481" s="236"/>
      <c r="J481" s="232"/>
      <c r="K481" s="232"/>
      <c r="L481" s="237"/>
      <c r="M481" s="238"/>
      <c r="N481" s="239"/>
      <c r="O481" s="239"/>
      <c r="P481" s="239"/>
      <c r="Q481" s="239"/>
      <c r="R481" s="239"/>
      <c r="S481" s="239"/>
      <c r="T481" s="240"/>
      <c r="AT481" s="241" t="s">
        <v>163</v>
      </c>
      <c r="AU481" s="241" t="s">
        <v>372</v>
      </c>
      <c r="AV481" s="11" t="s">
        <v>81</v>
      </c>
      <c r="AW481" s="11" t="s">
        <v>34</v>
      </c>
      <c r="AX481" s="11" t="s">
        <v>71</v>
      </c>
      <c r="AY481" s="241" t="s">
        <v>151</v>
      </c>
    </row>
    <row r="482" spans="2:51" s="11" customFormat="1" ht="13.5">
      <c r="B482" s="231"/>
      <c r="C482" s="232"/>
      <c r="D482" s="228" t="s">
        <v>163</v>
      </c>
      <c r="E482" s="233" t="s">
        <v>21</v>
      </c>
      <c r="F482" s="234" t="s">
        <v>674</v>
      </c>
      <c r="G482" s="232"/>
      <c r="H482" s="235">
        <v>11.13</v>
      </c>
      <c r="I482" s="236"/>
      <c r="J482" s="232"/>
      <c r="K482" s="232"/>
      <c r="L482" s="237"/>
      <c r="M482" s="238"/>
      <c r="N482" s="239"/>
      <c r="O482" s="239"/>
      <c r="P482" s="239"/>
      <c r="Q482" s="239"/>
      <c r="R482" s="239"/>
      <c r="S482" s="239"/>
      <c r="T482" s="240"/>
      <c r="AT482" s="241" t="s">
        <v>163</v>
      </c>
      <c r="AU482" s="241" t="s">
        <v>372</v>
      </c>
      <c r="AV482" s="11" t="s">
        <v>81</v>
      </c>
      <c r="AW482" s="11" t="s">
        <v>34</v>
      </c>
      <c r="AX482" s="11" t="s">
        <v>71</v>
      </c>
      <c r="AY482" s="241" t="s">
        <v>151</v>
      </c>
    </row>
    <row r="483" spans="2:51" s="12" customFormat="1" ht="13.5">
      <c r="B483" s="242"/>
      <c r="C483" s="243"/>
      <c r="D483" s="228" t="s">
        <v>163</v>
      </c>
      <c r="E483" s="244" t="s">
        <v>21</v>
      </c>
      <c r="F483" s="245" t="s">
        <v>182</v>
      </c>
      <c r="G483" s="243"/>
      <c r="H483" s="246">
        <v>49.39</v>
      </c>
      <c r="I483" s="247"/>
      <c r="J483" s="243"/>
      <c r="K483" s="243"/>
      <c r="L483" s="248"/>
      <c r="M483" s="249"/>
      <c r="N483" s="250"/>
      <c r="O483" s="250"/>
      <c r="P483" s="250"/>
      <c r="Q483" s="250"/>
      <c r="R483" s="250"/>
      <c r="S483" s="250"/>
      <c r="T483" s="251"/>
      <c r="AT483" s="252" t="s">
        <v>163</v>
      </c>
      <c r="AU483" s="252" t="s">
        <v>372</v>
      </c>
      <c r="AV483" s="12" t="s">
        <v>159</v>
      </c>
      <c r="AW483" s="12" t="s">
        <v>34</v>
      </c>
      <c r="AX483" s="12" t="s">
        <v>76</v>
      </c>
      <c r="AY483" s="252" t="s">
        <v>151</v>
      </c>
    </row>
    <row r="484" spans="2:51" s="11" customFormat="1" ht="13.5">
      <c r="B484" s="231"/>
      <c r="C484" s="232"/>
      <c r="D484" s="228" t="s">
        <v>163</v>
      </c>
      <c r="E484" s="232"/>
      <c r="F484" s="234" t="s">
        <v>702</v>
      </c>
      <c r="G484" s="232"/>
      <c r="H484" s="235">
        <v>50.378</v>
      </c>
      <c r="I484" s="236"/>
      <c r="J484" s="232"/>
      <c r="K484" s="232"/>
      <c r="L484" s="237"/>
      <c r="M484" s="238"/>
      <c r="N484" s="239"/>
      <c r="O484" s="239"/>
      <c r="P484" s="239"/>
      <c r="Q484" s="239"/>
      <c r="R484" s="239"/>
      <c r="S484" s="239"/>
      <c r="T484" s="240"/>
      <c r="AT484" s="241" t="s">
        <v>163</v>
      </c>
      <c r="AU484" s="241" t="s">
        <v>372</v>
      </c>
      <c r="AV484" s="11" t="s">
        <v>81</v>
      </c>
      <c r="AW484" s="11" t="s">
        <v>6</v>
      </c>
      <c r="AX484" s="11" t="s">
        <v>76</v>
      </c>
      <c r="AY484" s="241" t="s">
        <v>151</v>
      </c>
    </row>
    <row r="485" spans="2:65" s="1" customFormat="1" ht="25.5" customHeight="1">
      <c r="B485" s="44"/>
      <c r="C485" s="216" t="s">
        <v>703</v>
      </c>
      <c r="D485" s="216" t="s">
        <v>154</v>
      </c>
      <c r="E485" s="217" t="s">
        <v>704</v>
      </c>
      <c r="F485" s="218" t="s">
        <v>705</v>
      </c>
      <c r="G485" s="219" t="s">
        <v>257</v>
      </c>
      <c r="H485" s="220">
        <v>142.045</v>
      </c>
      <c r="I485" s="221"/>
      <c r="J485" s="222">
        <f>ROUND(I485*H485,2)</f>
        <v>0</v>
      </c>
      <c r="K485" s="218" t="s">
        <v>174</v>
      </c>
      <c r="L485" s="70"/>
      <c r="M485" s="223" t="s">
        <v>21</v>
      </c>
      <c r="N485" s="224" t="s">
        <v>42</v>
      </c>
      <c r="O485" s="45"/>
      <c r="P485" s="225">
        <f>O485*H485</f>
        <v>0</v>
      </c>
      <c r="Q485" s="225">
        <v>0.00438</v>
      </c>
      <c r="R485" s="225">
        <f>Q485*H485</f>
        <v>0.6221571</v>
      </c>
      <c r="S485" s="225">
        <v>0</v>
      </c>
      <c r="T485" s="226">
        <f>S485*H485</f>
        <v>0</v>
      </c>
      <c r="AR485" s="22" t="s">
        <v>159</v>
      </c>
      <c r="AT485" s="22" t="s">
        <v>154</v>
      </c>
      <c r="AU485" s="22" t="s">
        <v>372</v>
      </c>
      <c r="AY485" s="22" t="s">
        <v>151</v>
      </c>
      <c r="BE485" s="227">
        <f>IF(N485="základní",J485,0)</f>
        <v>0</v>
      </c>
      <c r="BF485" s="227">
        <f>IF(N485="snížená",J485,0)</f>
        <v>0</v>
      </c>
      <c r="BG485" s="227">
        <f>IF(N485="zákl. přenesená",J485,0)</f>
        <v>0</v>
      </c>
      <c r="BH485" s="227">
        <f>IF(N485="sníž. přenesená",J485,0)</f>
        <v>0</v>
      </c>
      <c r="BI485" s="227">
        <f>IF(N485="nulová",J485,0)</f>
        <v>0</v>
      </c>
      <c r="BJ485" s="22" t="s">
        <v>76</v>
      </c>
      <c r="BK485" s="227">
        <f>ROUND(I485*H485,2)</f>
        <v>0</v>
      </c>
      <c r="BL485" s="22" t="s">
        <v>159</v>
      </c>
      <c r="BM485" s="22" t="s">
        <v>706</v>
      </c>
    </row>
    <row r="486" spans="2:47" s="1" customFormat="1" ht="13.5">
      <c r="B486" s="44"/>
      <c r="C486" s="72"/>
      <c r="D486" s="228" t="s">
        <v>161</v>
      </c>
      <c r="E486" s="72"/>
      <c r="F486" s="229" t="s">
        <v>586</v>
      </c>
      <c r="G486" s="72"/>
      <c r="H486" s="72"/>
      <c r="I486" s="187"/>
      <c r="J486" s="72"/>
      <c r="K486" s="72"/>
      <c r="L486" s="70"/>
      <c r="M486" s="230"/>
      <c r="N486" s="45"/>
      <c r="O486" s="45"/>
      <c r="P486" s="45"/>
      <c r="Q486" s="45"/>
      <c r="R486" s="45"/>
      <c r="S486" s="45"/>
      <c r="T486" s="93"/>
      <c r="AT486" s="22" t="s">
        <v>161</v>
      </c>
      <c r="AU486" s="22" t="s">
        <v>372</v>
      </c>
    </row>
    <row r="487" spans="2:51" s="11" customFormat="1" ht="13.5">
      <c r="B487" s="231"/>
      <c r="C487" s="232"/>
      <c r="D487" s="228" t="s">
        <v>163</v>
      </c>
      <c r="E487" s="233" t="s">
        <v>21</v>
      </c>
      <c r="F487" s="234" t="s">
        <v>707</v>
      </c>
      <c r="G487" s="232"/>
      <c r="H487" s="235">
        <v>16.8</v>
      </c>
      <c r="I487" s="236"/>
      <c r="J487" s="232"/>
      <c r="K487" s="232"/>
      <c r="L487" s="237"/>
      <c r="M487" s="238"/>
      <c r="N487" s="239"/>
      <c r="O487" s="239"/>
      <c r="P487" s="239"/>
      <c r="Q487" s="239"/>
      <c r="R487" s="239"/>
      <c r="S487" s="239"/>
      <c r="T487" s="240"/>
      <c r="AT487" s="241" t="s">
        <v>163</v>
      </c>
      <c r="AU487" s="241" t="s">
        <v>372</v>
      </c>
      <c r="AV487" s="11" t="s">
        <v>81</v>
      </c>
      <c r="AW487" s="11" t="s">
        <v>34</v>
      </c>
      <c r="AX487" s="11" t="s">
        <v>71</v>
      </c>
      <c r="AY487" s="241" t="s">
        <v>151</v>
      </c>
    </row>
    <row r="488" spans="2:51" s="11" customFormat="1" ht="13.5">
      <c r="B488" s="231"/>
      <c r="C488" s="232"/>
      <c r="D488" s="228" t="s">
        <v>163</v>
      </c>
      <c r="E488" s="233" t="s">
        <v>21</v>
      </c>
      <c r="F488" s="234" t="s">
        <v>708</v>
      </c>
      <c r="G488" s="232"/>
      <c r="H488" s="235">
        <v>2.96</v>
      </c>
      <c r="I488" s="236"/>
      <c r="J488" s="232"/>
      <c r="K488" s="232"/>
      <c r="L488" s="237"/>
      <c r="M488" s="238"/>
      <c r="N488" s="239"/>
      <c r="O488" s="239"/>
      <c r="P488" s="239"/>
      <c r="Q488" s="239"/>
      <c r="R488" s="239"/>
      <c r="S488" s="239"/>
      <c r="T488" s="240"/>
      <c r="AT488" s="241" t="s">
        <v>163</v>
      </c>
      <c r="AU488" s="241" t="s">
        <v>372</v>
      </c>
      <c r="AV488" s="11" t="s">
        <v>81</v>
      </c>
      <c r="AW488" s="11" t="s">
        <v>34</v>
      </c>
      <c r="AX488" s="11" t="s">
        <v>71</v>
      </c>
      <c r="AY488" s="241" t="s">
        <v>151</v>
      </c>
    </row>
    <row r="489" spans="2:51" s="11" customFormat="1" ht="13.5">
      <c r="B489" s="231"/>
      <c r="C489" s="232"/>
      <c r="D489" s="228" t="s">
        <v>163</v>
      </c>
      <c r="E489" s="233" t="s">
        <v>21</v>
      </c>
      <c r="F489" s="234" t="s">
        <v>709</v>
      </c>
      <c r="G489" s="232"/>
      <c r="H489" s="235">
        <v>43.05</v>
      </c>
      <c r="I489" s="236"/>
      <c r="J489" s="232"/>
      <c r="K489" s="232"/>
      <c r="L489" s="237"/>
      <c r="M489" s="238"/>
      <c r="N489" s="239"/>
      <c r="O489" s="239"/>
      <c r="P489" s="239"/>
      <c r="Q489" s="239"/>
      <c r="R489" s="239"/>
      <c r="S489" s="239"/>
      <c r="T489" s="240"/>
      <c r="AT489" s="241" t="s">
        <v>163</v>
      </c>
      <c r="AU489" s="241" t="s">
        <v>372</v>
      </c>
      <c r="AV489" s="11" t="s">
        <v>81</v>
      </c>
      <c r="AW489" s="11" t="s">
        <v>34</v>
      </c>
      <c r="AX489" s="11" t="s">
        <v>71</v>
      </c>
      <c r="AY489" s="241" t="s">
        <v>151</v>
      </c>
    </row>
    <row r="490" spans="2:51" s="11" customFormat="1" ht="13.5">
      <c r="B490" s="231"/>
      <c r="C490" s="232"/>
      <c r="D490" s="228" t="s">
        <v>163</v>
      </c>
      <c r="E490" s="233" t="s">
        <v>21</v>
      </c>
      <c r="F490" s="234" t="s">
        <v>710</v>
      </c>
      <c r="G490" s="232"/>
      <c r="H490" s="235">
        <v>12.74</v>
      </c>
      <c r="I490" s="236"/>
      <c r="J490" s="232"/>
      <c r="K490" s="232"/>
      <c r="L490" s="237"/>
      <c r="M490" s="238"/>
      <c r="N490" s="239"/>
      <c r="O490" s="239"/>
      <c r="P490" s="239"/>
      <c r="Q490" s="239"/>
      <c r="R490" s="239"/>
      <c r="S490" s="239"/>
      <c r="T490" s="240"/>
      <c r="AT490" s="241" t="s">
        <v>163</v>
      </c>
      <c r="AU490" s="241" t="s">
        <v>372</v>
      </c>
      <c r="AV490" s="11" t="s">
        <v>81</v>
      </c>
      <c r="AW490" s="11" t="s">
        <v>34</v>
      </c>
      <c r="AX490" s="11" t="s">
        <v>71</v>
      </c>
      <c r="AY490" s="241" t="s">
        <v>151</v>
      </c>
    </row>
    <row r="491" spans="2:51" s="11" customFormat="1" ht="13.5">
      <c r="B491" s="231"/>
      <c r="C491" s="232"/>
      <c r="D491" s="228" t="s">
        <v>163</v>
      </c>
      <c r="E491" s="233" t="s">
        <v>21</v>
      </c>
      <c r="F491" s="234" t="s">
        <v>608</v>
      </c>
      <c r="G491" s="232"/>
      <c r="H491" s="235">
        <v>63.71</v>
      </c>
      <c r="I491" s="236"/>
      <c r="J491" s="232"/>
      <c r="K491" s="232"/>
      <c r="L491" s="237"/>
      <c r="M491" s="238"/>
      <c r="N491" s="239"/>
      <c r="O491" s="239"/>
      <c r="P491" s="239"/>
      <c r="Q491" s="239"/>
      <c r="R491" s="239"/>
      <c r="S491" s="239"/>
      <c r="T491" s="240"/>
      <c r="AT491" s="241" t="s">
        <v>163</v>
      </c>
      <c r="AU491" s="241" t="s">
        <v>372</v>
      </c>
      <c r="AV491" s="11" t="s">
        <v>81</v>
      </c>
      <c r="AW491" s="11" t="s">
        <v>34</v>
      </c>
      <c r="AX491" s="11" t="s">
        <v>71</v>
      </c>
      <c r="AY491" s="241" t="s">
        <v>151</v>
      </c>
    </row>
    <row r="492" spans="2:51" s="12" customFormat="1" ht="13.5">
      <c r="B492" s="242"/>
      <c r="C492" s="243"/>
      <c r="D492" s="228" t="s">
        <v>163</v>
      </c>
      <c r="E492" s="244" t="s">
        <v>21</v>
      </c>
      <c r="F492" s="245" t="s">
        <v>182</v>
      </c>
      <c r="G492" s="243"/>
      <c r="H492" s="246">
        <v>139.26</v>
      </c>
      <c r="I492" s="247"/>
      <c r="J492" s="243"/>
      <c r="K492" s="243"/>
      <c r="L492" s="248"/>
      <c r="M492" s="249"/>
      <c r="N492" s="250"/>
      <c r="O492" s="250"/>
      <c r="P492" s="250"/>
      <c r="Q492" s="250"/>
      <c r="R492" s="250"/>
      <c r="S492" s="250"/>
      <c r="T492" s="251"/>
      <c r="AT492" s="252" t="s">
        <v>163</v>
      </c>
      <c r="AU492" s="252" t="s">
        <v>372</v>
      </c>
      <c r="AV492" s="12" t="s">
        <v>159</v>
      </c>
      <c r="AW492" s="12" t="s">
        <v>34</v>
      </c>
      <c r="AX492" s="12" t="s">
        <v>76</v>
      </c>
      <c r="AY492" s="252" t="s">
        <v>151</v>
      </c>
    </row>
    <row r="493" spans="2:51" s="11" customFormat="1" ht="13.5">
      <c r="B493" s="231"/>
      <c r="C493" s="232"/>
      <c r="D493" s="228" t="s">
        <v>163</v>
      </c>
      <c r="E493" s="232"/>
      <c r="F493" s="234" t="s">
        <v>711</v>
      </c>
      <c r="G493" s="232"/>
      <c r="H493" s="235">
        <v>142.045</v>
      </c>
      <c r="I493" s="236"/>
      <c r="J493" s="232"/>
      <c r="K493" s="232"/>
      <c r="L493" s="237"/>
      <c r="M493" s="238"/>
      <c r="N493" s="239"/>
      <c r="O493" s="239"/>
      <c r="P493" s="239"/>
      <c r="Q493" s="239"/>
      <c r="R493" s="239"/>
      <c r="S493" s="239"/>
      <c r="T493" s="240"/>
      <c r="AT493" s="241" t="s">
        <v>163</v>
      </c>
      <c r="AU493" s="241" t="s">
        <v>372</v>
      </c>
      <c r="AV493" s="11" t="s">
        <v>81</v>
      </c>
      <c r="AW493" s="11" t="s">
        <v>6</v>
      </c>
      <c r="AX493" s="11" t="s">
        <v>76</v>
      </c>
      <c r="AY493" s="241" t="s">
        <v>151</v>
      </c>
    </row>
    <row r="494" spans="2:65" s="1" customFormat="1" ht="25.5" customHeight="1">
      <c r="B494" s="44"/>
      <c r="C494" s="216" t="s">
        <v>712</v>
      </c>
      <c r="D494" s="216" t="s">
        <v>154</v>
      </c>
      <c r="E494" s="217" t="s">
        <v>713</v>
      </c>
      <c r="F494" s="218" t="s">
        <v>714</v>
      </c>
      <c r="G494" s="219" t="s">
        <v>257</v>
      </c>
      <c r="H494" s="220">
        <v>75.55</v>
      </c>
      <c r="I494" s="221"/>
      <c r="J494" s="222">
        <f>ROUND(I494*H494,2)</f>
        <v>0</v>
      </c>
      <c r="K494" s="218" t="s">
        <v>174</v>
      </c>
      <c r="L494" s="70"/>
      <c r="M494" s="223" t="s">
        <v>21</v>
      </c>
      <c r="N494" s="224" t="s">
        <v>42</v>
      </c>
      <c r="O494" s="45"/>
      <c r="P494" s="225">
        <f>O494*H494</f>
        <v>0</v>
      </c>
      <c r="Q494" s="225">
        <v>0.00026</v>
      </c>
      <c r="R494" s="225">
        <f>Q494*H494</f>
        <v>0.019642999999999997</v>
      </c>
      <c r="S494" s="225">
        <v>0</v>
      </c>
      <c r="T494" s="226">
        <f>S494*H494</f>
        <v>0</v>
      </c>
      <c r="AR494" s="22" t="s">
        <v>159</v>
      </c>
      <c r="AT494" s="22" t="s">
        <v>154</v>
      </c>
      <c r="AU494" s="22" t="s">
        <v>372</v>
      </c>
      <c r="AY494" s="22" t="s">
        <v>151</v>
      </c>
      <c r="BE494" s="227">
        <f>IF(N494="základní",J494,0)</f>
        <v>0</v>
      </c>
      <c r="BF494" s="227">
        <f>IF(N494="snížená",J494,0)</f>
        <v>0</v>
      </c>
      <c r="BG494" s="227">
        <f>IF(N494="zákl. přenesená",J494,0)</f>
        <v>0</v>
      </c>
      <c r="BH494" s="227">
        <f>IF(N494="sníž. přenesená",J494,0)</f>
        <v>0</v>
      </c>
      <c r="BI494" s="227">
        <f>IF(N494="nulová",J494,0)</f>
        <v>0</v>
      </c>
      <c r="BJ494" s="22" t="s">
        <v>76</v>
      </c>
      <c r="BK494" s="227">
        <f>ROUND(I494*H494,2)</f>
        <v>0</v>
      </c>
      <c r="BL494" s="22" t="s">
        <v>159</v>
      </c>
      <c r="BM494" s="22" t="s">
        <v>715</v>
      </c>
    </row>
    <row r="495" spans="2:51" s="11" customFormat="1" ht="13.5">
      <c r="B495" s="231"/>
      <c r="C495" s="232"/>
      <c r="D495" s="228" t="s">
        <v>163</v>
      </c>
      <c r="E495" s="233" t="s">
        <v>21</v>
      </c>
      <c r="F495" s="234" t="s">
        <v>707</v>
      </c>
      <c r="G495" s="232"/>
      <c r="H495" s="235">
        <v>16.8</v>
      </c>
      <c r="I495" s="236"/>
      <c r="J495" s="232"/>
      <c r="K495" s="232"/>
      <c r="L495" s="237"/>
      <c r="M495" s="238"/>
      <c r="N495" s="239"/>
      <c r="O495" s="239"/>
      <c r="P495" s="239"/>
      <c r="Q495" s="239"/>
      <c r="R495" s="239"/>
      <c r="S495" s="239"/>
      <c r="T495" s="240"/>
      <c r="AT495" s="241" t="s">
        <v>163</v>
      </c>
      <c r="AU495" s="241" t="s">
        <v>372</v>
      </c>
      <c r="AV495" s="11" t="s">
        <v>81</v>
      </c>
      <c r="AW495" s="11" t="s">
        <v>34</v>
      </c>
      <c r="AX495" s="11" t="s">
        <v>71</v>
      </c>
      <c r="AY495" s="241" t="s">
        <v>151</v>
      </c>
    </row>
    <row r="496" spans="2:51" s="11" customFormat="1" ht="13.5">
      <c r="B496" s="231"/>
      <c r="C496" s="232"/>
      <c r="D496" s="228" t="s">
        <v>163</v>
      </c>
      <c r="E496" s="233" t="s">
        <v>21</v>
      </c>
      <c r="F496" s="234" t="s">
        <v>708</v>
      </c>
      <c r="G496" s="232"/>
      <c r="H496" s="235">
        <v>2.96</v>
      </c>
      <c r="I496" s="236"/>
      <c r="J496" s="232"/>
      <c r="K496" s="232"/>
      <c r="L496" s="237"/>
      <c r="M496" s="238"/>
      <c r="N496" s="239"/>
      <c r="O496" s="239"/>
      <c r="P496" s="239"/>
      <c r="Q496" s="239"/>
      <c r="R496" s="239"/>
      <c r="S496" s="239"/>
      <c r="T496" s="240"/>
      <c r="AT496" s="241" t="s">
        <v>163</v>
      </c>
      <c r="AU496" s="241" t="s">
        <v>372</v>
      </c>
      <c r="AV496" s="11" t="s">
        <v>81</v>
      </c>
      <c r="AW496" s="11" t="s">
        <v>34</v>
      </c>
      <c r="AX496" s="11" t="s">
        <v>71</v>
      </c>
      <c r="AY496" s="241" t="s">
        <v>151</v>
      </c>
    </row>
    <row r="497" spans="2:51" s="11" customFormat="1" ht="13.5">
      <c r="B497" s="231"/>
      <c r="C497" s="232"/>
      <c r="D497" s="228" t="s">
        <v>163</v>
      </c>
      <c r="E497" s="233" t="s">
        <v>21</v>
      </c>
      <c r="F497" s="234" t="s">
        <v>709</v>
      </c>
      <c r="G497" s="232"/>
      <c r="H497" s="235">
        <v>43.05</v>
      </c>
      <c r="I497" s="236"/>
      <c r="J497" s="232"/>
      <c r="K497" s="232"/>
      <c r="L497" s="237"/>
      <c r="M497" s="238"/>
      <c r="N497" s="239"/>
      <c r="O497" s="239"/>
      <c r="P497" s="239"/>
      <c r="Q497" s="239"/>
      <c r="R497" s="239"/>
      <c r="S497" s="239"/>
      <c r="T497" s="240"/>
      <c r="AT497" s="241" t="s">
        <v>163</v>
      </c>
      <c r="AU497" s="241" t="s">
        <v>372</v>
      </c>
      <c r="AV497" s="11" t="s">
        <v>81</v>
      </c>
      <c r="AW497" s="11" t="s">
        <v>34</v>
      </c>
      <c r="AX497" s="11" t="s">
        <v>71</v>
      </c>
      <c r="AY497" s="241" t="s">
        <v>151</v>
      </c>
    </row>
    <row r="498" spans="2:51" s="11" customFormat="1" ht="13.5">
      <c r="B498" s="231"/>
      <c r="C498" s="232"/>
      <c r="D498" s="228" t="s">
        <v>163</v>
      </c>
      <c r="E498" s="233" t="s">
        <v>21</v>
      </c>
      <c r="F498" s="234" t="s">
        <v>710</v>
      </c>
      <c r="G498" s="232"/>
      <c r="H498" s="235">
        <v>12.74</v>
      </c>
      <c r="I498" s="236"/>
      <c r="J498" s="232"/>
      <c r="K498" s="232"/>
      <c r="L498" s="237"/>
      <c r="M498" s="238"/>
      <c r="N498" s="239"/>
      <c r="O498" s="239"/>
      <c r="P498" s="239"/>
      <c r="Q498" s="239"/>
      <c r="R498" s="239"/>
      <c r="S498" s="239"/>
      <c r="T498" s="240"/>
      <c r="AT498" s="241" t="s">
        <v>163</v>
      </c>
      <c r="AU498" s="241" t="s">
        <v>372</v>
      </c>
      <c r="AV498" s="11" t="s">
        <v>81</v>
      </c>
      <c r="AW498" s="11" t="s">
        <v>34</v>
      </c>
      <c r="AX498" s="11" t="s">
        <v>71</v>
      </c>
      <c r="AY498" s="241" t="s">
        <v>151</v>
      </c>
    </row>
    <row r="499" spans="2:51" s="12" customFormat="1" ht="13.5">
      <c r="B499" s="242"/>
      <c r="C499" s="243"/>
      <c r="D499" s="228" t="s">
        <v>163</v>
      </c>
      <c r="E499" s="244" t="s">
        <v>21</v>
      </c>
      <c r="F499" s="245" t="s">
        <v>182</v>
      </c>
      <c r="G499" s="243"/>
      <c r="H499" s="246">
        <v>75.55</v>
      </c>
      <c r="I499" s="247"/>
      <c r="J499" s="243"/>
      <c r="K499" s="243"/>
      <c r="L499" s="248"/>
      <c r="M499" s="249"/>
      <c r="N499" s="250"/>
      <c r="O499" s="250"/>
      <c r="P499" s="250"/>
      <c r="Q499" s="250"/>
      <c r="R499" s="250"/>
      <c r="S499" s="250"/>
      <c r="T499" s="251"/>
      <c r="AT499" s="252" t="s">
        <v>163</v>
      </c>
      <c r="AU499" s="252" t="s">
        <v>372</v>
      </c>
      <c r="AV499" s="12" t="s">
        <v>159</v>
      </c>
      <c r="AW499" s="12" t="s">
        <v>34</v>
      </c>
      <c r="AX499" s="12" t="s">
        <v>76</v>
      </c>
      <c r="AY499" s="252" t="s">
        <v>151</v>
      </c>
    </row>
    <row r="500" spans="2:65" s="1" customFormat="1" ht="25.5" customHeight="1">
      <c r="B500" s="44"/>
      <c r="C500" s="216" t="s">
        <v>716</v>
      </c>
      <c r="D500" s="216" t="s">
        <v>154</v>
      </c>
      <c r="E500" s="217" t="s">
        <v>717</v>
      </c>
      <c r="F500" s="218" t="s">
        <v>718</v>
      </c>
      <c r="G500" s="219" t="s">
        <v>257</v>
      </c>
      <c r="H500" s="220">
        <v>77.061</v>
      </c>
      <c r="I500" s="221"/>
      <c r="J500" s="222">
        <f>ROUND(I500*H500,2)</f>
        <v>0</v>
      </c>
      <c r="K500" s="218" t="s">
        <v>174</v>
      </c>
      <c r="L500" s="70"/>
      <c r="M500" s="223" t="s">
        <v>21</v>
      </c>
      <c r="N500" s="224" t="s">
        <v>42</v>
      </c>
      <c r="O500" s="45"/>
      <c r="P500" s="225">
        <f>O500*H500</f>
        <v>0</v>
      </c>
      <c r="Q500" s="225">
        <v>0.00348</v>
      </c>
      <c r="R500" s="225">
        <f>Q500*H500</f>
        <v>0.26817228000000004</v>
      </c>
      <c r="S500" s="225">
        <v>0</v>
      </c>
      <c r="T500" s="226">
        <f>S500*H500</f>
        <v>0</v>
      </c>
      <c r="AR500" s="22" t="s">
        <v>159</v>
      </c>
      <c r="AT500" s="22" t="s">
        <v>154</v>
      </c>
      <c r="AU500" s="22" t="s">
        <v>372</v>
      </c>
      <c r="AY500" s="22" t="s">
        <v>151</v>
      </c>
      <c r="BE500" s="227">
        <f>IF(N500="základní",J500,0)</f>
        <v>0</v>
      </c>
      <c r="BF500" s="227">
        <f>IF(N500="snížená",J500,0)</f>
        <v>0</v>
      </c>
      <c r="BG500" s="227">
        <f>IF(N500="zákl. přenesená",J500,0)</f>
        <v>0</v>
      </c>
      <c r="BH500" s="227">
        <f>IF(N500="sníž. přenesená",J500,0)</f>
        <v>0</v>
      </c>
      <c r="BI500" s="227">
        <f>IF(N500="nulová",J500,0)</f>
        <v>0</v>
      </c>
      <c r="BJ500" s="22" t="s">
        <v>76</v>
      </c>
      <c r="BK500" s="227">
        <f>ROUND(I500*H500,2)</f>
        <v>0</v>
      </c>
      <c r="BL500" s="22" t="s">
        <v>159</v>
      </c>
      <c r="BM500" s="22" t="s">
        <v>719</v>
      </c>
    </row>
    <row r="501" spans="2:51" s="11" customFormat="1" ht="13.5">
      <c r="B501" s="231"/>
      <c r="C501" s="232"/>
      <c r="D501" s="228" t="s">
        <v>163</v>
      </c>
      <c r="E501" s="233" t="s">
        <v>21</v>
      </c>
      <c r="F501" s="234" t="s">
        <v>707</v>
      </c>
      <c r="G501" s="232"/>
      <c r="H501" s="235">
        <v>16.8</v>
      </c>
      <c r="I501" s="236"/>
      <c r="J501" s="232"/>
      <c r="K501" s="232"/>
      <c r="L501" s="237"/>
      <c r="M501" s="238"/>
      <c r="N501" s="239"/>
      <c r="O501" s="239"/>
      <c r="P501" s="239"/>
      <c r="Q501" s="239"/>
      <c r="R501" s="239"/>
      <c r="S501" s="239"/>
      <c r="T501" s="240"/>
      <c r="AT501" s="241" t="s">
        <v>163</v>
      </c>
      <c r="AU501" s="241" t="s">
        <v>372</v>
      </c>
      <c r="AV501" s="11" t="s">
        <v>81</v>
      </c>
      <c r="AW501" s="11" t="s">
        <v>34</v>
      </c>
      <c r="AX501" s="11" t="s">
        <v>71</v>
      </c>
      <c r="AY501" s="241" t="s">
        <v>151</v>
      </c>
    </row>
    <row r="502" spans="2:51" s="11" customFormat="1" ht="13.5">
      <c r="B502" s="231"/>
      <c r="C502" s="232"/>
      <c r="D502" s="228" t="s">
        <v>163</v>
      </c>
      <c r="E502" s="233" t="s">
        <v>21</v>
      </c>
      <c r="F502" s="234" t="s">
        <v>708</v>
      </c>
      <c r="G502" s="232"/>
      <c r="H502" s="235">
        <v>2.96</v>
      </c>
      <c r="I502" s="236"/>
      <c r="J502" s="232"/>
      <c r="K502" s="232"/>
      <c r="L502" s="237"/>
      <c r="M502" s="238"/>
      <c r="N502" s="239"/>
      <c r="O502" s="239"/>
      <c r="P502" s="239"/>
      <c r="Q502" s="239"/>
      <c r="R502" s="239"/>
      <c r="S502" s="239"/>
      <c r="T502" s="240"/>
      <c r="AT502" s="241" t="s">
        <v>163</v>
      </c>
      <c r="AU502" s="241" t="s">
        <v>372</v>
      </c>
      <c r="AV502" s="11" t="s">
        <v>81</v>
      </c>
      <c r="AW502" s="11" t="s">
        <v>34</v>
      </c>
      <c r="AX502" s="11" t="s">
        <v>71</v>
      </c>
      <c r="AY502" s="241" t="s">
        <v>151</v>
      </c>
    </row>
    <row r="503" spans="2:51" s="11" customFormat="1" ht="13.5">
      <c r="B503" s="231"/>
      <c r="C503" s="232"/>
      <c r="D503" s="228" t="s">
        <v>163</v>
      </c>
      <c r="E503" s="233" t="s">
        <v>21</v>
      </c>
      <c r="F503" s="234" t="s">
        <v>709</v>
      </c>
      <c r="G503" s="232"/>
      <c r="H503" s="235">
        <v>43.05</v>
      </c>
      <c r="I503" s="236"/>
      <c r="J503" s="232"/>
      <c r="K503" s="232"/>
      <c r="L503" s="237"/>
      <c r="M503" s="238"/>
      <c r="N503" s="239"/>
      <c r="O503" s="239"/>
      <c r="P503" s="239"/>
      <c r="Q503" s="239"/>
      <c r="R503" s="239"/>
      <c r="S503" s="239"/>
      <c r="T503" s="240"/>
      <c r="AT503" s="241" t="s">
        <v>163</v>
      </c>
      <c r="AU503" s="241" t="s">
        <v>372</v>
      </c>
      <c r="AV503" s="11" t="s">
        <v>81</v>
      </c>
      <c r="AW503" s="11" t="s">
        <v>34</v>
      </c>
      <c r="AX503" s="11" t="s">
        <v>71</v>
      </c>
      <c r="AY503" s="241" t="s">
        <v>151</v>
      </c>
    </row>
    <row r="504" spans="2:51" s="11" customFormat="1" ht="13.5">
      <c r="B504" s="231"/>
      <c r="C504" s="232"/>
      <c r="D504" s="228" t="s">
        <v>163</v>
      </c>
      <c r="E504" s="233" t="s">
        <v>21</v>
      </c>
      <c r="F504" s="234" t="s">
        <v>710</v>
      </c>
      <c r="G504" s="232"/>
      <c r="H504" s="235">
        <v>12.74</v>
      </c>
      <c r="I504" s="236"/>
      <c r="J504" s="232"/>
      <c r="K504" s="232"/>
      <c r="L504" s="237"/>
      <c r="M504" s="238"/>
      <c r="N504" s="239"/>
      <c r="O504" s="239"/>
      <c r="P504" s="239"/>
      <c r="Q504" s="239"/>
      <c r="R504" s="239"/>
      <c r="S504" s="239"/>
      <c r="T504" s="240"/>
      <c r="AT504" s="241" t="s">
        <v>163</v>
      </c>
      <c r="AU504" s="241" t="s">
        <v>372</v>
      </c>
      <c r="AV504" s="11" t="s">
        <v>81</v>
      </c>
      <c r="AW504" s="11" t="s">
        <v>34</v>
      </c>
      <c r="AX504" s="11" t="s">
        <v>71</v>
      </c>
      <c r="AY504" s="241" t="s">
        <v>151</v>
      </c>
    </row>
    <row r="505" spans="2:51" s="12" customFormat="1" ht="13.5">
      <c r="B505" s="242"/>
      <c r="C505" s="243"/>
      <c r="D505" s="228" t="s">
        <v>163</v>
      </c>
      <c r="E505" s="244" t="s">
        <v>21</v>
      </c>
      <c r="F505" s="245" t="s">
        <v>182</v>
      </c>
      <c r="G505" s="243"/>
      <c r="H505" s="246">
        <v>75.55</v>
      </c>
      <c r="I505" s="247"/>
      <c r="J505" s="243"/>
      <c r="K505" s="243"/>
      <c r="L505" s="248"/>
      <c r="M505" s="249"/>
      <c r="N505" s="250"/>
      <c r="O505" s="250"/>
      <c r="P505" s="250"/>
      <c r="Q505" s="250"/>
      <c r="R505" s="250"/>
      <c r="S505" s="250"/>
      <c r="T505" s="251"/>
      <c r="AT505" s="252" t="s">
        <v>163</v>
      </c>
      <c r="AU505" s="252" t="s">
        <v>372</v>
      </c>
      <c r="AV505" s="12" t="s">
        <v>159</v>
      </c>
      <c r="AW505" s="12" t="s">
        <v>34</v>
      </c>
      <c r="AX505" s="12" t="s">
        <v>76</v>
      </c>
      <c r="AY505" s="252" t="s">
        <v>151</v>
      </c>
    </row>
    <row r="506" spans="2:51" s="11" customFormat="1" ht="13.5">
      <c r="B506" s="231"/>
      <c r="C506" s="232"/>
      <c r="D506" s="228" t="s">
        <v>163</v>
      </c>
      <c r="E506" s="232"/>
      <c r="F506" s="234" t="s">
        <v>720</v>
      </c>
      <c r="G506" s="232"/>
      <c r="H506" s="235">
        <v>77.061</v>
      </c>
      <c r="I506" s="236"/>
      <c r="J506" s="232"/>
      <c r="K506" s="232"/>
      <c r="L506" s="237"/>
      <c r="M506" s="238"/>
      <c r="N506" s="239"/>
      <c r="O506" s="239"/>
      <c r="P506" s="239"/>
      <c r="Q506" s="239"/>
      <c r="R506" s="239"/>
      <c r="S506" s="239"/>
      <c r="T506" s="240"/>
      <c r="AT506" s="241" t="s">
        <v>163</v>
      </c>
      <c r="AU506" s="241" t="s">
        <v>372</v>
      </c>
      <c r="AV506" s="11" t="s">
        <v>81</v>
      </c>
      <c r="AW506" s="11" t="s">
        <v>6</v>
      </c>
      <c r="AX506" s="11" t="s">
        <v>76</v>
      </c>
      <c r="AY506" s="241" t="s">
        <v>151</v>
      </c>
    </row>
    <row r="507" spans="2:65" s="1" customFormat="1" ht="25.5" customHeight="1">
      <c r="B507" s="44"/>
      <c r="C507" s="216" t="s">
        <v>721</v>
      </c>
      <c r="D507" s="216" t="s">
        <v>154</v>
      </c>
      <c r="E507" s="217" t="s">
        <v>722</v>
      </c>
      <c r="F507" s="218" t="s">
        <v>723</v>
      </c>
      <c r="G507" s="219" t="s">
        <v>157</v>
      </c>
      <c r="H507" s="220">
        <v>250</v>
      </c>
      <c r="I507" s="221"/>
      <c r="J507" s="222">
        <f>ROUND(I507*H507,2)</f>
        <v>0</v>
      </c>
      <c r="K507" s="218" t="s">
        <v>174</v>
      </c>
      <c r="L507" s="70"/>
      <c r="M507" s="223" t="s">
        <v>21</v>
      </c>
      <c r="N507" s="224" t="s">
        <v>42</v>
      </c>
      <c r="O507" s="45"/>
      <c r="P507" s="225">
        <f>O507*H507</f>
        <v>0</v>
      </c>
      <c r="Q507" s="225">
        <v>0</v>
      </c>
      <c r="R507" s="225">
        <f>Q507*H507</f>
        <v>0</v>
      </c>
      <c r="S507" s="225">
        <v>0</v>
      </c>
      <c r="T507" s="226">
        <f>S507*H507</f>
        <v>0</v>
      </c>
      <c r="AR507" s="22" t="s">
        <v>159</v>
      </c>
      <c r="AT507" s="22" t="s">
        <v>154</v>
      </c>
      <c r="AU507" s="22" t="s">
        <v>372</v>
      </c>
      <c r="AY507" s="22" t="s">
        <v>151</v>
      </c>
      <c r="BE507" s="227">
        <f>IF(N507="základní",J507,0)</f>
        <v>0</v>
      </c>
      <c r="BF507" s="227">
        <f>IF(N507="snížená",J507,0)</f>
        <v>0</v>
      </c>
      <c r="BG507" s="227">
        <f>IF(N507="zákl. přenesená",J507,0)</f>
        <v>0</v>
      </c>
      <c r="BH507" s="227">
        <f>IF(N507="sníž. přenesená",J507,0)</f>
        <v>0</v>
      </c>
      <c r="BI507" s="227">
        <f>IF(N507="nulová",J507,0)</f>
        <v>0</v>
      </c>
      <c r="BJ507" s="22" t="s">
        <v>76</v>
      </c>
      <c r="BK507" s="227">
        <f>ROUND(I507*H507,2)</f>
        <v>0</v>
      </c>
      <c r="BL507" s="22" t="s">
        <v>159</v>
      </c>
      <c r="BM507" s="22" t="s">
        <v>724</v>
      </c>
    </row>
    <row r="508" spans="2:47" s="1" customFormat="1" ht="13.5">
      <c r="B508" s="44"/>
      <c r="C508" s="72"/>
      <c r="D508" s="228" t="s">
        <v>161</v>
      </c>
      <c r="E508" s="72"/>
      <c r="F508" s="229" t="s">
        <v>725</v>
      </c>
      <c r="G508" s="72"/>
      <c r="H508" s="72"/>
      <c r="I508" s="187"/>
      <c r="J508" s="72"/>
      <c r="K508" s="72"/>
      <c r="L508" s="70"/>
      <c r="M508" s="230"/>
      <c r="N508" s="45"/>
      <c r="O508" s="45"/>
      <c r="P508" s="45"/>
      <c r="Q508" s="45"/>
      <c r="R508" s="45"/>
      <c r="S508" s="45"/>
      <c r="T508" s="93"/>
      <c r="AT508" s="22" t="s">
        <v>161</v>
      </c>
      <c r="AU508" s="22" t="s">
        <v>372</v>
      </c>
    </row>
    <row r="509" spans="2:63" s="10" customFormat="1" ht="22.3" customHeight="1">
      <c r="B509" s="200"/>
      <c r="C509" s="201"/>
      <c r="D509" s="202" t="s">
        <v>70</v>
      </c>
      <c r="E509" s="214" t="s">
        <v>726</v>
      </c>
      <c r="F509" s="214" t="s">
        <v>727</v>
      </c>
      <c r="G509" s="201"/>
      <c r="H509" s="201"/>
      <c r="I509" s="204"/>
      <c r="J509" s="215">
        <f>BK509</f>
        <v>0</v>
      </c>
      <c r="K509" s="201"/>
      <c r="L509" s="206"/>
      <c r="M509" s="207"/>
      <c r="N509" s="208"/>
      <c r="O509" s="208"/>
      <c r="P509" s="209">
        <f>SUM(P510:P535)</f>
        <v>0</v>
      </c>
      <c r="Q509" s="208"/>
      <c r="R509" s="209">
        <f>SUM(R510:R535)</f>
        <v>18.002157499999996</v>
      </c>
      <c r="S509" s="208"/>
      <c r="T509" s="210">
        <f>SUM(T510:T535)</f>
        <v>0</v>
      </c>
      <c r="AR509" s="211" t="s">
        <v>76</v>
      </c>
      <c r="AT509" s="212" t="s">
        <v>70</v>
      </c>
      <c r="AU509" s="212" t="s">
        <v>81</v>
      </c>
      <c r="AY509" s="211" t="s">
        <v>151</v>
      </c>
      <c r="BK509" s="213">
        <f>SUM(BK510:BK535)</f>
        <v>0</v>
      </c>
    </row>
    <row r="510" spans="2:65" s="1" customFormat="1" ht="25.5" customHeight="1">
      <c r="B510" s="44"/>
      <c r="C510" s="216" t="s">
        <v>728</v>
      </c>
      <c r="D510" s="216" t="s">
        <v>154</v>
      </c>
      <c r="E510" s="217" t="s">
        <v>729</v>
      </c>
      <c r="F510" s="218" t="s">
        <v>730</v>
      </c>
      <c r="G510" s="219" t="s">
        <v>257</v>
      </c>
      <c r="H510" s="220">
        <v>74.5</v>
      </c>
      <c r="I510" s="221"/>
      <c r="J510" s="222">
        <f>ROUND(I510*H510,2)</f>
        <v>0</v>
      </c>
      <c r="K510" s="218" t="s">
        <v>174</v>
      </c>
      <c r="L510" s="70"/>
      <c r="M510" s="223" t="s">
        <v>21</v>
      </c>
      <c r="N510" s="224" t="s">
        <v>42</v>
      </c>
      <c r="O510" s="45"/>
      <c r="P510" s="225">
        <f>O510*H510</f>
        <v>0</v>
      </c>
      <c r="Q510" s="225">
        <v>0.0025</v>
      </c>
      <c r="R510" s="225">
        <f>Q510*H510</f>
        <v>0.18625</v>
      </c>
      <c r="S510" s="225">
        <v>0</v>
      </c>
      <c r="T510" s="226">
        <f>S510*H510</f>
        <v>0</v>
      </c>
      <c r="AR510" s="22" t="s">
        <v>159</v>
      </c>
      <c r="AT510" s="22" t="s">
        <v>154</v>
      </c>
      <c r="AU510" s="22" t="s">
        <v>372</v>
      </c>
      <c r="AY510" s="22" t="s">
        <v>151</v>
      </c>
      <c r="BE510" s="227">
        <f>IF(N510="základní",J510,0)</f>
        <v>0</v>
      </c>
      <c r="BF510" s="227">
        <f>IF(N510="snížená",J510,0)</f>
        <v>0</v>
      </c>
      <c r="BG510" s="227">
        <f>IF(N510="zákl. přenesená",J510,0)</f>
        <v>0</v>
      </c>
      <c r="BH510" s="227">
        <f>IF(N510="sníž. přenesená",J510,0)</f>
        <v>0</v>
      </c>
      <c r="BI510" s="227">
        <f>IF(N510="nulová",J510,0)</f>
        <v>0</v>
      </c>
      <c r="BJ510" s="22" t="s">
        <v>76</v>
      </c>
      <c r="BK510" s="227">
        <f>ROUND(I510*H510,2)</f>
        <v>0</v>
      </c>
      <c r="BL510" s="22" t="s">
        <v>159</v>
      </c>
      <c r="BM510" s="22" t="s">
        <v>731</v>
      </c>
    </row>
    <row r="511" spans="2:47" s="1" customFormat="1" ht="13.5">
      <c r="B511" s="44"/>
      <c r="C511" s="72"/>
      <c r="D511" s="228" t="s">
        <v>161</v>
      </c>
      <c r="E511" s="72"/>
      <c r="F511" s="229" t="s">
        <v>732</v>
      </c>
      <c r="G511" s="72"/>
      <c r="H511" s="72"/>
      <c r="I511" s="187"/>
      <c r="J511" s="72"/>
      <c r="K511" s="72"/>
      <c r="L511" s="70"/>
      <c r="M511" s="230"/>
      <c r="N511" s="45"/>
      <c r="O511" s="45"/>
      <c r="P511" s="45"/>
      <c r="Q511" s="45"/>
      <c r="R511" s="45"/>
      <c r="S511" s="45"/>
      <c r="T511" s="93"/>
      <c r="AT511" s="22" t="s">
        <v>161</v>
      </c>
      <c r="AU511" s="22" t="s">
        <v>372</v>
      </c>
    </row>
    <row r="512" spans="2:51" s="11" customFormat="1" ht="13.5">
      <c r="B512" s="231"/>
      <c r="C512" s="232"/>
      <c r="D512" s="228" t="s">
        <v>163</v>
      </c>
      <c r="E512" s="233" t="s">
        <v>21</v>
      </c>
      <c r="F512" s="234" t="s">
        <v>733</v>
      </c>
      <c r="G512" s="232"/>
      <c r="H512" s="235">
        <v>74.5</v>
      </c>
      <c r="I512" s="236"/>
      <c r="J512" s="232"/>
      <c r="K512" s="232"/>
      <c r="L512" s="237"/>
      <c r="M512" s="238"/>
      <c r="N512" s="239"/>
      <c r="O512" s="239"/>
      <c r="P512" s="239"/>
      <c r="Q512" s="239"/>
      <c r="R512" s="239"/>
      <c r="S512" s="239"/>
      <c r="T512" s="240"/>
      <c r="AT512" s="241" t="s">
        <v>163</v>
      </c>
      <c r="AU512" s="241" t="s">
        <v>372</v>
      </c>
      <c r="AV512" s="11" t="s">
        <v>81</v>
      </c>
      <c r="AW512" s="11" t="s">
        <v>34</v>
      </c>
      <c r="AX512" s="11" t="s">
        <v>76</v>
      </c>
      <c r="AY512" s="241" t="s">
        <v>151</v>
      </c>
    </row>
    <row r="513" spans="2:65" s="1" customFormat="1" ht="16.5" customHeight="1">
      <c r="B513" s="44"/>
      <c r="C513" s="253" t="s">
        <v>734</v>
      </c>
      <c r="D513" s="253" t="s">
        <v>275</v>
      </c>
      <c r="E513" s="254" t="s">
        <v>735</v>
      </c>
      <c r="F513" s="255" t="s">
        <v>736</v>
      </c>
      <c r="G513" s="256" t="s">
        <v>257</v>
      </c>
      <c r="H513" s="257">
        <v>75.99</v>
      </c>
      <c r="I513" s="258"/>
      <c r="J513" s="259">
        <f>ROUND(I513*H513,2)</f>
        <v>0</v>
      </c>
      <c r="K513" s="255" t="s">
        <v>174</v>
      </c>
      <c r="L513" s="260"/>
      <c r="M513" s="261" t="s">
        <v>21</v>
      </c>
      <c r="N513" s="262" t="s">
        <v>42</v>
      </c>
      <c r="O513" s="45"/>
      <c r="P513" s="225">
        <f>O513*H513</f>
        <v>0</v>
      </c>
      <c r="Q513" s="225">
        <v>0.09375</v>
      </c>
      <c r="R513" s="225">
        <f>Q513*H513</f>
        <v>7.124062499999999</v>
      </c>
      <c r="S513" s="225">
        <v>0</v>
      </c>
      <c r="T513" s="226">
        <f>S513*H513</f>
        <v>0</v>
      </c>
      <c r="AR513" s="22" t="s">
        <v>279</v>
      </c>
      <c r="AT513" s="22" t="s">
        <v>275</v>
      </c>
      <c r="AU513" s="22" t="s">
        <v>372</v>
      </c>
      <c r="AY513" s="22" t="s">
        <v>151</v>
      </c>
      <c r="BE513" s="227">
        <f>IF(N513="základní",J513,0)</f>
        <v>0</v>
      </c>
      <c r="BF513" s="227">
        <f>IF(N513="snížená",J513,0)</f>
        <v>0</v>
      </c>
      <c r="BG513" s="227">
        <f>IF(N513="zákl. přenesená",J513,0)</f>
        <v>0</v>
      </c>
      <c r="BH513" s="227">
        <f>IF(N513="sníž. přenesená",J513,0)</f>
        <v>0</v>
      </c>
      <c r="BI513" s="227">
        <f>IF(N513="nulová",J513,0)</f>
        <v>0</v>
      </c>
      <c r="BJ513" s="22" t="s">
        <v>76</v>
      </c>
      <c r="BK513" s="227">
        <f>ROUND(I513*H513,2)</f>
        <v>0</v>
      </c>
      <c r="BL513" s="22" t="s">
        <v>159</v>
      </c>
      <c r="BM513" s="22" t="s">
        <v>737</v>
      </c>
    </row>
    <row r="514" spans="2:51" s="11" customFormat="1" ht="13.5">
      <c r="B514" s="231"/>
      <c r="C514" s="232"/>
      <c r="D514" s="228" t="s">
        <v>163</v>
      </c>
      <c r="E514" s="232"/>
      <c r="F514" s="234" t="s">
        <v>738</v>
      </c>
      <c r="G514" s="232"/>
      <c r="H514" s="235">
        <v>75.99</v>
      </c>
      <c r="I514" s="236"/>
      <c r="J514" s="232"/>
      <c r="K514" s="232"/>
      <c r="L514" s="237"/>
      <c r="M514" s="238"/>
      <c r="N514" s="239"/>
      <c r="O514" s="239"/>
      <c r="P514" s="239"/>
      <c r="Q514" s="239"/>
      <c r="R514" s="239"/>
      <c r="S514" s="239"/>
      <c r="T514" s="240"/>
      <c r="AT514" s="241" t="s">
        <v>163</v>
      </c>
      <c r="AU514" s="241" t="s">
        <v>372</v>
      </c>
      <c r="AV514" s="11" t="s">
        <v>81</v>
      </c>
      <c r="AW514" s="11" t="s">
        <v>6</v>
      </c>
      <c r="AX514" s="11" t="s">
        <v>76</v>
      </c>
      <c r="AY514" s="241" t="s">
        <v>151</v>
      </c>
    </row>
    <row r="515" spans="2:65" s="1" customFormat="1" ht="25.5" customHeight="1">
      <c r="B515" s="44"/>
      <c r="C515" s="216" t="s">
        <v>739</v>
      </c>
      <c r="D515" s="216" t="s">
        <v>154</v>
      </c>
      <c r="E515" s="217" t="s">
        <v>740</v>
      </c>
      <c r="F515" s="218" t="s">
        <v>741</v>
      </c>
      <c r="G515" s="219" t="s">
        <v>173</v>
      </c>
      <c r="H515" s="220">
        <v>7.376</v>
      </c>
      <c r="I515" s="221"/>
      <c r="J515" s="222">
        <f>ROUND(I515*H515,2)</f>
        <v>0</v>
      </c>
      <c r="K515" s="218" t="s">
        <v>174</v>
      </c>
      <c r="L515" s="70"/>
      <c r="M515" s="223" t="s">
        <v>21</v>
      </c>
      <c r="N515" s="224" t="s">
        <v>42</v>
      </c>
      <c r="O515" s="45"/>
      <c r="P515" s="225">
        <f>O515*H515</f>
        <v>0</v>
      </c>
      <c r="Q515" s="225">
        <v>0.505</v>
      </c>
      <c r="R515" s="225">
        <f>Q515*H515</f>
        <v>3.72488</v>
      </c>
      <c r="S515" s="225">
        <v>0</v>
      </c>
      <c r="T515" s="226">
        <f>S515*H515</f>
        <v>0</v>
      </c>
      <c r="AR515" s="22" t="s">
        <v>159</v>
      </c>
      <c r="AT515" s="22" t="s">
        <v>154</v>
      </c>
      <c r="AU515" s="22" t="s">
        <v>372</v>
      </c>
      <c r="AY515" s="22" t="s">
        <v>151</v>
      </c>
      <c r="BE515" s="227">
        <f>IF(N515="základní",J515,0)</f>
        <v>0</v>
      </c>
      <c r="BF515" s="227">
        <f>IF(N515="snížená",J515,0)</f>
        <v>0</v>
      </c>
      <c r="BG515" s="227">
        <f>IF(N515="zákl. přenesená",J515,0)</f>
        <v>0</v>
      </c>
      <c r="BH515" s="227">
        <f>IF(N515="sníž. přenesená",J515,0)</f>
        <v>0</v>
      </c>
      <c r="BI515" s="227">
        <f>IF(N515="nulová",J515,0)</f>
        <v>0</v>
      </c>
      <c r="BJ515" s="22" t="s">
        <v>76</v>
      </c>
      <c r="BK515" s="227">
        <f>ROUND(I515*H515,2)</f>
        <v>0</v>
      </c>
      <c r="BL515" s="22" t="s">
        <v>159</v>
      </c>
      <c r="BM515" s="22" t="s">
        <v>742</v>
      </c>
    </row>
    <row r="516" spans="2:47" s="1" customFormat="1" ht="13.5">
      <c r="B516" s="44"/>
      <c r="C516" s="72"/>
      <c r="D516" s="228" t="s">
        <v>161</v>
      </c>
      <c r="E516" s="72"/>
      <c r="F516" s="229" t="s">
        <v>743</v>
      </c>
      <c r="G516" s="72"/>
      <c r="H516" s="72"/>
      <c r="I516" s="187"/>
      <c r="J516" s="72"/>
      <c r="K516" s="72"/>
      <c r="L516" s="70"/>
      <c r="M516" s="230"/>
      <c r="N516" s="45"/>
      <c r="O516" s="45"/>
      <c r="P516" s="45"/>
      <c r="Q516" s="45"/>
      <c r="R516" s="45"/>
      <c r="S516" s="45"/>
      <c r="T516" s="93"/>
      <c r="AT516" s="22" t="s">
        <v>161</v>
      </c>
      <c r="AU516" s="22" t="s">
        <v>372</v>
      </c>
    </row>
    <row r="517" spans="2:51" s="11" customFormat="1" ht="13.5">
      <c r="B517" s="231"/>
      <c r="C517" s="232"/>
      <c r="D517" s="228" t="s">
        <v>163</v>
      </c>
      <c r="E517" s="233" t="s">
        <v>21</v>
      </c>
      <c r="F517" s="234" t="s">
        <v>744</v>
      </c>
      <c r="G517" s="232"/>
      <c r="H517" s="235">
        <v>6.705</v>
      </c>
      <c r="I517" s="236"/>
      <c r="J517" s="232"/>
      <c r="K517" s="232"/>
      <c r="L517" s="237"/>
      <c r="M517" s="238"/>
      <c r="N517" s="239"/>
      <c r="O517" s="239"/>
      <c r="P517" s="239"/>
      <c r="Q517" s="239"/>
      <c r="R517" s="239"/>
      <c r="S517" s="239"/>
      <c r="T517" s="240"/>
      <c r="AT517" s="241" t="s">
        <v>163</v>
      </c>
      <c r="AU517" s="241" t="s">
        <v>372</v>
      </c>
      <c r="AV517" s="11" t="s">
        <v>81</v>
      </c>
      <c r="AW517" s="11" t="s">
        <v>34</v>
      </c>
      <c r="AX517" s="11" t="s">
        <v>76</v>
      </c>
      <c r="AY517" s="241" t="s">
        <v>151</v>
      </c>
    </row>
    <row r="518" spans="2:51" s="11" customFormat="1" ht="13.5">
      <c r="B518" s="231"/>
      <c r="C518" s="232"/>
      <c r="D518" s="228" t="s">
        <v>163</v>
      </c>
      <c r="E518" s="232"/>
      <c r="F518" s="234" t="s">
        <v>745</v>
      </c>
      <c r="G518" s="232"/>
      <c r="H518" s="235">
        <v>7.376</v>
      </c>
      <c r="I518" s="236"/>
      <c r="J518" s="232"/>
      <c r="K518" s="232"/>
      <c r="L518" s="237"/>
      <c r="M518" s="238"/>
      <c r="N518" s="239"/>
      <c r="O518" s="239"/>
      <c r="P518" s="239"/>
      <c r="Q518" s="239"/>
      <c r="R518" s="239"/>
      <c r="S518" s="239"/>
      <c r="T518" s="240"/>
      <c r="AT518" s="241" t="s">
        <v>163</v>
      </c>
      <c r="AU518" s="241" t="s">
        <v>372</v>
      </c>
      <c r="AV518" s="11" t="s">
        <v>81</v>
      </c>
      <c r="AW518" s="11" t="s">
        <v>6</v>
      </c>
      <c r="AX518" s="11" t="s">
        <v>76</v>
      </c>
      <c r="AY518" s="241" t="s">
        <v>151</v>
      </c>
    </row>
    <row r="519" spans="2:65" s="1" customFormat="1" ht="25.5" customHeight="1">
      <c r="B519" s="44"/>
      <c r="C519" s="216" t="s">
        <v>746</v>
      </c>
      <c r="D519" s="216" t="s">
        <v>154</v>
      </c>
      <c r="E519" s="217" t="s">
        <v>747</v>
      </c>
      <c r="F519" s="218" t="s">
        <v>748</v>
      </c>
      <c r="G519" s="219" t="s">
        <v>173</v>
      </c>
      <c r="H519" s="220">
        <v>6.705</v>
      </c>
      <c r="I519" s="221"/>
      <c r="J519" s="222">
        <f>ROUND(I519*H519,2)</f>
        <v>0</v>
      </c>
      <c r="K519" s="218" t="s">
        <v>174</v>
      </c>
      <c r="L519" s="70"/>
      <c r="M519" s="223" t="s">
        <v>21</v>
      </c>
      <c r="N519" s="224" t="s">
        <v>42</v>
      </c>
      <c r="O519" s="45"/>
      <c r="P519" s="225">
        <f>O519*H519</f>
        <v>0</v>
      </c>
      <c r="Q519" s="225">
        <v>0</v>
      </c>
      <c r="R519" s="225">
        <f>Q519*H519</f>
        <v>0</v>
      </c>
      <c r="S519" s="225">
        <v>0</v>
      </c>
      <c r="T519" s="226">
        <f>S519*H519</f>
        <v>0</v>
      </c>
      <c r="AR519" s="22" t="s">
        <v>159</v>
      </c>
      <c r="AT519" s="22" t="s">
        <v>154</v>
      </c>
      <c r="AU519" s="22" t="s">
        <v>372</v>
      </c>
      <c r="AY519" s="22" t="s">
        <v>151</v>
      </c>
      <c r="BE519" s="227">
        <f>IF(N519="základní",J519,0)</f>
        <v>0</v>
      </c>
      <c r="BF519" s="227">
        <f>IF(N519="snížená",J519,0)</f>
        <v>0</v>
      </c>
      <c r="BG519" s="227">
        <f>IF(N519="zákl. přenesená",J519,0)</f>
        <v>0</v>
      </c>
      <c r="BH519" s="227">
        <f>IF(N519="sníž. přenesená",J519,0)</f>
        <v>0</v>
      </c>
      <c r="BI519" s="227">
        <f>IF(N519="nulová",J519,0)</f>
        <v>0</v>
      </c>
      <c r="BJ519" s="22" t="s">
        <v>76</v>
      </c>
      <c r="BK519" s="227">
        <f>ROUND(I519*H519,2)</f>
        <v>0</v>
      </c>
      <c r="BL519" s="22" t="s">
        <v>159</v>
      </c>
      <c r="BM519" s="22" t="s">
        <v>749</v>
      </c>
    </row>
    <row r="520" spans="2:47" s="1" customFormat="1" ht="13.5">
      <c r="B520" s="44"/>
      <c r="C520" s="72"/>
      <c r="D520" s="228" t="s">
        <v>161</v>
      </c>
      <c r="E520" s="72"/>
      <c r="F520" s="229" t="s">
        <v>750</v>
      </c>
      <c r="G520" s="72"/>
      <c r="H520" s="72"/>
      <c r="I520" s="187"/>
      <c r="J520" s="72"/>
      <c r="K520" s="72"/>
      <c r="L520" s="70"/>
      <c r="M520" s="230"/>
      <c r="N520" s="45"/>
      <c r="O520" s="45"/>
      <c r="P520" s="45"/>
      <c r="Q520" s="45"/>
      <c r="R520" s="45"/>
      <c r="S520" s="45"/>
      <c r="T520" s="93"/>
      <c r="AT520" s="22" t="s">
        <v>161</v>
      </c>
      <c r="AU520" s="22" t="s">
        <v>372</v>
      </c>
    </row>
    <row r="521" spans="2:51" s="11" customFormat="1" ht="13.5">
      <c r="B521" s="231"/>
      <c r="C521" s="232"/>
      <c r="D521" s="228" t="s">
        <v>163</v>
      </c>
      <c r="E521" s="233" t="s">
        <v>21</v>
      </c>
      <c r="F521" s="234" t="s">
        <v>744</v>
      </c>
      <c r="G521" s="232"/>
      <c r="H521" s="235">
        <v>6.705</v>
      </c>
      <c r="I521" s="236"/>
      <c r="J521" s="232"/>
      <c r="K521" s="232"/>
      <c r="L521" s="237"/>
      <c r="M521" s="238"/>
      <c r="N521" s="239"/>
      <c r="O521" s="239"/>
      <c r="P521" s="239"/>
      <c r="Q521" s="239"/>
      <c r="R521" s="239"/>
      <c r="S521" s="239"/>
      <c r="T521" s="240"/>
      <c r="AT521" s="241" t="s">
        <v>163</v>
      </c>
      <c r="AU521" s="241" t="s">
        <v>372</v>
      </c>
      <c r="AV521" s="11" t="s">
        <v>81</v>
      </c>
      <c r="AW521" s="11" t="s">
        <v>34</v>
      </c>
      <c r="AX521" s="11" t="s">
        <v>76</v>
      </c>
      <c r="AY521" s="241" t="s">
        <v>151</v>
      </c>
    </row>
    <row r="522" spans="2:65" s="1" customFormat="1" ht="38.25" customHeight="1">
      <c r="B522" s="44"/>
      <c r="C522" s="216" t="s">
        <v>751</v>
      </c>
      <c r="D522" s="216" t="s">
        <v>154</v>
      </c>
      <c r="E522" s="217" t="s">
        <v>752</v>
      </c>
      <c r="F522" s="218" t="s">
        <v>753</v>
      </c>
      <c r="G522" s="219" t="s">
        <v>173</v>
      </c>
      <c r="H522" s="220">
        <v>6.705</v>
      </c>
      <c r="I522" s="221"/>
      <c r="J522" s="222">
        <f>ROUND(I522*H522,2)</f>
        <v>0</v>
      </c>
      <c r="K522" s="218" t="s">
        <v>174</v>
      </c>
      <c r="L522" s="70"/>
      <c r="M522" s="223" t="s">
        <v>21</v>
      </c>
      <c r="N522" s="224" t="s">
        <v>42</v>
      </c>
      <c r="O522" s="45"/>
      <c r="P522" s="225">
        <f>O522*H522</f>
        <v>0</v>
      </c>
      <c r="Q522" s="225">
        <v>0</v>
      </c>
      <c r="R522" s="225">
        <f>Q522*H522</f>
        <v>0</v>
      </c>
      <c r="S522" s="225">
        <v>0</v>
      </c>
      <c r="T522" s="226">
        <f>S522*H522</f>
        <v>0</v>
      </c>
      <c r="AR522" s="22" t="s">
        <v>159</v>
      </c>
      <c r="AT522" s="22" t="s">
        <v>154</v>
      </c>
      <c r="AU522" s="22" t="s">
        <v>372</v>
      </c>
      <c r="AY522" s="22" t="s">
        <v>151</v>
      </c>
      <c r="BE522" s="227">
        <f>IF(N522="základní",J522,0)</f>
        <v>0</v>
      </c>
      <c r="BF522" s="227">
        <f>IF(N522="snížená",J522,0)</f>
        <v>0</v>
      </c>
      <c r="BG522" s="227">
        <f>IF(N522="zákl. přenesená",J522,0)</f>
        <v>0</v>
      </c>
      <c r="BH522" s="227">
        <f>IF(N522="sníž. přenesená",J522,0)</f>
        <v>0</v>
      </c>
      <c r="BI522" s="227">
        <f>IF(N522="nulová",J522,0)</f>
        <v>0</v>
      </c>
      <c r="BJ522" s="22" t="s">
        <v>76</v>
      </c>
      <c r="BK522" s="227">
        <f>ROUND(I522*H522,2)</f>
        <v>0</v>
      </c>
      <c r="BL522" s="22" t="s">
        <v>159</v>
      </c>
      <c r="BM522" s="22" t="s">
        <v>754</v>
      </c>
    </row>
    <row r="523" spans="2:47" s="1" customFormat="1" ht="13.5">
      <c r="B523" s="44"/>
      <c r="C523" s="72"/>
      <c r="D523" s="228" t="s">
        <v>161</v>
      </c>
      <c r="E523" s="72"/>
      <c r="F523" s="229" t="s">
        <v>750</v>
      </c>
      <c r="G523" s="72"/>
      <c r="H523" s="72"/>
      <c r="I523" s="187"/>
      <c r="J523" s="72"/>
      <c r="K523" s="72"/>
      <c r="L523" s="70"/>
      <c r="M523" s="230"/>
      <c r="N523" s="45"/>
      <c r="O523" s="45"/>
      <c r="P523" s="45"/>
      <c r="Q523" s="45"/>
      <c r="R523" s="45"/>
      <c r="S523" s="45"/>
      <c r="T523" s="93"/>
      <c r="AT523" s="22" t="s">
        <v>161</v>
      </c>
      <c r="AU523" s="22" t="s">
        <v>372</v>
      </c>
    </row>
    <row r="524" spans="2:51" s="11" customFormat="1" ht="13.5">
      <c r="B524" s="231"/>
      <c r="C524" s="232"/>
      <c r="D524" s="228" t="s">
        <v>163</v>
      </c>
      <c r="E524" s="233" t="s">
        <v>21</v>
      </c>
      <c r="F524" s="234" t="s">
        <v>744</v>
      </c>
      <c r="G524" s="232"/>
      <c r="H524" s="235">
        <v>6.705</v>
      </c>
      <c r="I524" s="236"/>
      <c r="J524" s="232"/>
      <c r="K524" s="232"/>
      <c r="L524" s="237"/>
      <c r="M524" s="238"/>
      <c r="N524" s="239"/>
      <c r="O524" s="239"/>
      <c r="P524" s="239"/>
      <c r="Q524" s="239"/>
      <c r="R524" s="239"/>
      <c r="S524" s="239"/>
      <c r="T524" s="240"/>
      <c r="AT524" s="241" t="s">
        <v>163</v>
      </c>
      <c r="AU524" s="241" t="s">
        <v>372</v>
      </c>
      <c r="AV524" s="11" t="s">
        <v>81</v>
      </c>
      <c r="AW524" s="11" t="s">
        <v>34</v>
      </c>
      <c r="AX524" s="11" t="s">
        <v>76</v>
      </c>
      <c r="AY524" s="241" t="s">
        <v>151</v>
      </c>
    </row>
    <row r="525" spans="2:65" s="1" customFormat="1" ht="16.5" customHeight="1">
      <c r="B525" s="44"/>
      <c r="C525" s="216" t="s">
        <v>755</v>
      </c>
      <c r="D525" s="216" t="s">
        <v>154</v>
      </c>
      <c r="E525" s="217" t="s">
        <v>756</v>
      </c>
      <c r="F525" s="218" t="s">
        <v>757</v>
      </c>
      <c r="G525" s="219" t="s">
        <v>257</v>
      </c>
      <c r="H525" s="220">
        <v>74.5</v>
      </c>
      <c r="I525" s="221"/>
      <c r="J525" s="222">
        <f>ROUND(I525*H525,2)</f>
        <v>0</v>
      </c>
      <c r="K525" s="218" t="s">
        <v>174</v>
      </c>
      <c r="L525" s="70"/>
      <c r="M525" s="223" t="s">
        <v>21</v>
      </c>
      <c r="N525" s="224" t="s">
        <v>42</v>
      </c>
      <c r="O525" s="45"/>
      <c r="P525" s="225">
        <f>O525*H525</f>
        <v>0</v>
      </c>
      <c r="Q525" s="225">
        <v>0.0924</v>
      </c>
      <c r="R525" s="225">
        <f>Q525*H525</f>
        <v>6.8838</v>
      </c>
      <c r="S525" s="225">
        <v>0</v>
      </c>
      <c r="T525" s="226">
        <f>S525*H525</f>
        <v>0</v>
      </c>
      <c r="AR525" s="22" t="s">
        <v>159</v>
      </c>
      <c r="AT525" s="22" t="s">
        <v>154</v>
      </c>
      <c r="AU525" s="22" t="s">
        <v>372</v>
      </c>
      <c r="AY525" s="22" t="s">
        <v>151</v>
      </c>
      <c r="BE525" s="227">
        <f>IF(N525="základní",J525,0)</f>
        <v>0</v>
      </c>
      <c r="BF525" s="227">
        <f>IF(N525="snížená",J525,0)</f>
        <v>0</v>
      </c>
      <c r="BG525" s="227">
        <f>IF(N525="zákl. přenesená",J525,0)</f>
        <v>0</v>
      </c>
      <c r="BH525" s="227">
        <f>IF(N525="sníž. přenesená",J525,0)</f>
        <v>0</v>
      </c>
      <c r="BI525" s="227">
        <f>IF(N525="nulová",J525,0)</f>
        <v>0</v>
      </c>
      <c r="BJ525" s="22" t="s">
        <v>76</v>
      </c>
      <c r="BK525" s="227">
        <f>ROUND(I525*H525,2)</f>
        <v>0</v>
      </c>
      <c r="BL525" s="22" t="s">
        <v>159</v>
      </c>
      <c r="BM525" s="22" t="s">
        <v>758</v>
      </c>
    </row>
    <row r="526" spans="2:47" s="1" customFormat="1" ht="13.5">
      <c r="B526" s="44"/>
      <c r="C526" s="72"/>
      <c r="D526" s="228" t="s">
        <v>161</v>
      </c>
      <c r="E526" s="72"/>
      <c r="F526" s="229" t="s">
        <v>759</v>
      </c>
      <c r="G526" s="72"/>
      <c r="H526" s="72"/>
      <c r="I526" s="187"/>
      <c r="J526" s="72"/>
      <c r="K526" s="72"/>
      <c r="L526" s="70"/>
      <c r="M526" s="230"/>
      <c r="N526" s="45"/>
      <c r="O526" s="45"/>
      <c r="P526" s="45"/>
      <c r="Q526" s="45"/>
      <c r="R526" s="45"/>
      <c r="S526" s="45"/>
      <c r="T526" s="93"/>
      <c r="AT526" s="22" t="s">
        <v>161</v>
      </c>
      <c r="AU526" s="22" t="s">
        <v>372</v>
      </c>
    </row>
    <row r="527" spans="2:51" s="11" customFormat="1" ht="13.5">
      <c r="B527" s="231"/>
      <c r="C527" s="232"/>
      <c r="D527" s="228" t="s">
        <v>163</v>
      </c>
      <c r="E527" s="233" t="s">
        <v>21</v>
      </c>
      <c r="F527" s="234" t="s">
        <v>733</v>
      </c>
      <c r="G527" s="232"/>
      <c r="H527" s="235">
        <v>74.5</v>
      </c>
      <c r="I527" s="236"/>
      <c r="J527" s="232"/>
      <c r="K527" s="232"/>
      <c r="L527" s="237"/>
      <c r="M527" s="238"/>
      <c r="N527" s="239"/>
      <c r="O527" s="239"/>
      <c r="P527" s="239"/>
      <c r="Q527" s="239"/>
      <c r="R527" s="239"/>
      <c r="S527" s="239"/>
      <c r="T527" s="240"/>
      <c r="AT527" s="241" t="s">
        <v>163</v>
      </c>
      <c r="AU527" s="241" t="s">
        <v>372</v>
      </c>
      <c r="AV527" s="11" t="s">
        <v>81</v>
      </c>
      <c r="AW527" s="11" t="s">
        <v>34</v>
      </c>
      <c r="AX527" s="11" t="s">
        <v>76</v>
      </c>
      <c r="AY527" s="241" t="s">
        <v>151</v>
      </c>
    </row>
    <row r="528" spans="2:65" s="1" customFormat="1" ht="16.5" customHeight="1">
      <c r="B528" s="44"/>
      <c r="C528" s="216" t="s">
        <v>760</v>
      </c>
      <c r="D528" s="216" t="s">
        <v>154</v>
      </c>
      <c r="E528" s="217" t="s">
        <v>761</v>
      </c>
      <c r="F528" s="218" t="s">
        <v>762</v>
      </c>
      <c r="G528" s="219" t="s">
        <v>257</v>
      </c>
      <c r="H528" s="220">
        <v>74.5</v>
      </c>
      <c r="I528" s="221"/>
      <c r="J528" s="222">
        <f>ROUND(I528*H528,2)</f>
        <v>0</v>
      </c>
      <c r="K528" s="218" t="s">
        <v>174</v>
      </c>
      <c r="L528" s="70"/>
      <c r="M528" s="223" t="s">
        <v>21</v>
      </c>
      <c r="N528" s="224" t="s">
        <v>42</v>
      </c>
      <c r="O528" s="45"/>
      <c r="P528" s="225">
        <f>O528*H528</f>
        <v>0</v>
      </c>
      <c r="Q528" s="225">
        <v>0.00057</v>
      </c>
      <c r="R528" s="225">
        <f>Q528*H528</f>
        <v>0.042464999999999996</v>
      </c>
      <c r="S528" s="225">
        <v>0</v>
      </c>
      <c r="T528" s="226">
        <f>S528*H528</f>
        <v>0</v>
      </c>
      <c r="AR528" s="22" t="s">
        <v>159</v>
      </c>
      <c r="AT528" s="22" t="s">
        <v>154</v>
      </c>
      <c r="AU528" s="22" t="s">
        <v>372</v>
      </c>
      <c r="AY528" s="22" t="s">
        <v>151</v>
      </c>
      <c r="BE528" s="227">
        <f>IF(N528="základní",J528,0)</f>
        <v>0</v>
      </c>
      <c r="BF528" s="227">
        <f>IF(N528="snížená",J528,0)</f>
        <v>0</v>
      </c>
      <c r="BG528" s="227">
        <f>IF(N528="zákl. přenesená",J528,0)</f>
        <v>0</v>
      </c>
      <c r="BH528" s="227">
        <f>IF(N528="sníž. přenesená",J528,0)</f>
        <v>0</v>
      </c>
      <c r="BI528" s="227">
        <f>IF(N528="nulová",J528,0)</f>
        <v>0</v>
      </c>
      <c r="BJ528" s="22" t="s">
        <v>76</v>
      </c>
      <c r="BK528" s="227">
        <f>ROUND(I528*H528,2)</f>
        <v>0</v>
      </c>
      <c r="BL528" s="22" t="s">
        <v>159</v>
      </c>
      <c r="BM528" s="22" t="s">
        <v>763</v>
      </c>
    </row>
    <row r="529" spans="2:51" s="11" customFormat="1" ht="13.5">
      <c r="B529" s="231"/>
      <c r="C529" s="232"/>
      <c r="D529" s="228" t="s">
        <v>163</v>
      </c>
      <c r="E529" s="233" t="s">
        <v>21</v>
      </c>
      <c r="F529" s="234" t="s">
        <v>733</v>
      </c>
      <c r="G529" s="232"/>
      <c r="H529" s="235">
        <v>74.5</v>
      </c>
      <c r="I529" s="236"/>
      <c r="J529" s="232"/>
      <c r="K529" s="232"/>
      <c r="L529" s="237"/>
      <c r="M529" s="238"/>
      <c r="N529" s="239"/>
      <c r="O529" s="239"/>
      <c r="P529" s="239"/>
      <c r="Q529" s="239"/>
      <c r="R529" s="239"/>
      <c r="S529" s="239"/>
      <c r="T529" s="240"/>
      <c r="AT529" s="241" t="s">
        <v>163</v>
      </c>
      <c r="AU529" s="241" t="s">
        <v>372</v>
      </c>
      <c r="AV529" s="11" t="s">
        <v>81</v>
      </c>
      <c r="AW529" s="11" t="s">
        <v>34</v>
      </c>
      <c r="AX529" s="11" t="s">
        <v>76</v>
      </c>
      <c r="AY529" s="241" t="s">
        <v>151</v>
      </c>
    </row>
    <row r="530" spans="2:65" s="1" customFormat="1" ht="16.5" customHeight="1">
      <c r="B530" s="44"/>
      <c r="C530" s="216" t="s">
        <v>764</v>
      </c>
      <c r="D530" s="216" t="s">
        <v>154</v>
      </c>
      <c r="E530" s="217" t="s">
        <v>765</v>
      </c>
      <c r="F530" s="218" t="s">
        <v>766</v>
      </c>
      <c r="G530" s="219" t="s">
        <v>257</v>
      </c>
      <c r="H530" s="220">
        <v>149</v>
      </c>
      <c r="I530" s="221"/>
      <c r="J530" s="222">
        <f>ROUND(I530*H530,2)</f>
        <v>0</v>
      </c>
      <c r="K530" s="218" t="s">
        <v>174</v>
      </c>
      <c r="L530" s="70"/>
      <c r="M530" s="223" t="s">
        <v>21</v>
      </c>
      <c r="N530" s="224" t="s">
        <v>42</v>
      </c>
      <c r="O530" s="45"/>
      <c r="P530" s="225">
        <f>O530*H530</f>
        <v>0</v>
      </c>
      <c r="Q530" s="225">
        <v>0.00022</v>
      </c>
      <c r="R530" s="225">
        <f>Q530*H530</f>
        <v>0.032780000000000004</v>
      </c>
      <c r="S530" s="225">
        <v>0</v>
      </c>
      <c r="T530" s="226">
        <f>S530*H530</f>
        <v>0</v>
      </c>
      <c r="AR530" s="22" t="s">
        <v>159</v>
      </c>
      <c r="AT530" s="22" t="s">
        <v>154</v>
      </c>
      <c r="AU530" s="22" t="s">
        <v>372</v>
      </c>
      <c r="AY530" s="22" t="s">
        <v>151</v>
      </c>
      <c r="BE530" s="227">
        <f>IF(N530="základní",J530,0)</f>
        <v>0</v>
      </c>
      <c r="BF530" s="227">
        <f>IF(N530="snížená",J530,0)</f>
        <v>0</v>
      </c>
      <c r="BG530" s="227">
        <f>IF(N530="zákl. přenesená",J530,0)</f>
        <v>0</v>
      </c>
      <c r="BH530" s="227">
        <f>IF(N530="sníž. přenesená",J530,0)</f>
        <v>0</v>
      </c>
      <c r="BI530" s="227">
        <f>IF(N530="nulová",J530,0)</f>
        <v>0</v>
      </c>
      <c r="BJ530" s="22" t="s">
        <v>76</v>
      </c>
      <c r="BK530" s="227">
        <f>ROUND(I530*H530,2)</f>
        <v>0</v>
      </c>
      <c r="BL530" s="22" t="s">
        <v>159</v>
      </c>
      <c r="BM530" s="22" t="s">
        <v>767</v>
      </c>
    </row>
    <row r="531" spans="2:51" s="11" customFormat="1" ht="13.5">
      <c r="B531" s="231"/>
      <c r="C531" s="232"/>
      <c r="D531" s="228" t="s">
        <v>163</v>
      </c>
      <c r="E531" s="233" t="s">
        <v>21</v>
      </c>
      <c r="F531" s="234" t="s">
        <v>768</v>
      </c>
      <c r="G531" s="232"/>
      <c r="H531" s="235">
        <v>149</v>
      </c>
      <c r="I531" s="236"/>
      <c r="J531" s="232"/>
      <c r="K531" s="232"/>
      <c r="L531" s="237"/>
      <c r="M531" s="238"/>
      <c r="N531" s="239"/>
      <c r="O531" s="239"/>
      <c r="P531" s="239"/>
      <c r="Q531" s="239"/>
      <c r="R531" s="239"/>
      <c r="S531" s="239"/>
      <c r="T531" s="240"/>
      <c r="AT531" s="241" t="s">
        <v>163</v>
      </c>
      <c r="AU531" s="241" t="s">
        <v>372</v>
      </c>
      <c r="AV531" s="11" t="s">
        <v>81</v>
      </c>
      <c r="AW531" s="11" t="s">
        <v>34</v>
      </c>
      <c r="AX531" s="11" t="s">
        <v>76</v>
      </c>
      <c r="AY531" s="241" t="s">
        <v>151</v>
      </c>
    </row>
    <row r="532" spans="2:65" s="1" customFormat="1" ht="25.5" customHeight="1">
      <c r="B532" s="44"/>
      <c r="C532" s="216" t="s">
        <v>769</v>
      </c>
      <c r="D532" s="216" t="s">
        <v>154</v>
      </c>
      <c r="E532" s="217" t="s">
        <v>770</v>
      </c>
      <c r="F532" s="218" t="s">
        <v>771</v>
      </c>
      <c r="G532" s="219" t="s">
        <v>157</v>
      </c>
      <c r="H532" s="220">
        <v>66</v>
      </c>
      <c r="I532" s="221"/>
      <c r="J532" s="222">
        <f>ROUND(I532*H532,2)</f>
        <v>0</v>
      </c>
      <c r="K532" s="218" t="s">
        <v>174</v>
      </c>
      <c r="L532" s="70"/>
      <c r="M532" s="223" t="s">
        <v>21</v>
      </c>
      <c r="N532" s="224" t="s">
        <v>42</v>
      </c>
      <c r="O532" s="45"/>
      <c r="P532" s="225">
        <f>O532*H532</f>
        <v>0</v>
      </c>
      <c r="Q532" s="225">
        <v>9E-05</v>
      </c>
      <c r="R532" s="225">
        <f>Q532*H532</f>
        <v>0.00594</v>
      </c>
      <c r="S532" s="225">
        <v>0</v>
      </c>
      <c r="T532" s="226">
        <f>S532*H532</f>
        <v>0</v>
      </c>
      <c r="AR532" s="22" t="s">
        <v>159</v>
      </c>
      <c r="AT532" s="22" t="s">
        <v>154</v>
      </c>
      <c r="AU532" s="22" t="s">
        <v>372</v>
      </c>
      <c r="AY532" s="22" t="s">
        <v>151</v>
      </c>
      <c r="BE532" s="227">
        <f>IF(N532="základní",J532,0)</f>
        <v>0</v>
      </c>
      <c r="BF532" s="227">
        <f>IF(N532="snížená",J532,0)</f>
        <v>0</v>
      </c>
      <c r="BG532" s="227">
        <f>IF(N532="zákl. přenesená",J532,0)</f>
        <v>0</v>
      </c>
      <c r="BH532" s="227">
        <f>IF(N532="sníž. přenesená",J532,0)</f>
        <v>0</v>
      </c>
      <c r="BI532" s="227">
        <f>IF(N532="nulová",J532,0)</f>
        <v>0</v>
      </c>
      <c r="BJ532" s="22" t="s">
        <v>76</v>
      </c>
      <c r="BK532" s="227">
        <f>ROUND(I532*H532,2)</f>
        <v>0</v>
      </c>
      <c r="BL532" s="22" t="s">
        <v>159</v>
      </c>
      <c r="BM532" s="22" t="s">
        <v>772</v>
      </c>
    </row>
    <row r="533" spans="2:51" s="11" customFormat="1" ht="13.5">
      <c r="B533" s="231"/>
      <c r="C533" s="232"/>
      <c r="D533" s="228" t="s">
        <v>163</v>
      </c>
      <c r="E533" s="233" t="s">
        <v>21</v>
      </c>
      <c r="F533" s="234" t="s">
        <v>773</v>
      </c>
      <c r="G533" s="232"/>
      <c r="H533" s="235">
        <v>66</v>
      </c>
      <c r="I533" s="236"/>
      <c r="J533" s="232"/>
      <c r="K533" s="232"/>
      <c r="L533" s="237"/>
      <c r="M533" s="238"/>
      <c r="N533" s="239"/>
      <c r="O533" s="239"/>
      <c r="P533" s="239"/>
      <c r="Q533" s="239"/>
      <c r="R533" s="239"/>
      <c r="S533" s="239"/>
      <c r="T533" s="240"/>
      <c r="AT533" s="241" t="s">
        <v>163</v>
      </c>
      <c r="AU533" s="241" t="s">
        <v>372</v>
      </c>
      <c r="AV533" s="11" t="s">
        <v>81</v>
      </c>
      <c r="AW533" s="11" t="s">
        <v>34</v>
      </c>
      <c r="AX533" s="11" t="s">
        <v>76</v>
      </c>
      <c r="AY533" s="241" t="s">
        <v>151</v>
      </c>
    </row>
    <row r="534" spans="2:65" s="1" customFormat="1" ht="25.5" customHeight="1">
      <c r="B534" s="44"/>
      <c r="C534" s="216" t="s">
        <v>774</v>
      </c>
      <c r="D534" s="216" t="s">
        <v>154</v>
      </c>
      <c r="E534" s="217" t="s">
        <v>775</v>
      </c>
      <c r="F534" s="218" t="s">
        <v>776</v>
      </c>
      <c r="G534" s="219" t="s">
        <v>157</v>
      </c>
      <c r="H534" s="220">
        <v>66</v>
      </c>
      <c r="I534" s="221"/>
      <c r="J534" s="222">
        <f>ROUND(I534*H534,2)</f>
        <v>0</v>
      </c>
      <c r="K534" s="218" t="s">
        <v>174</v>
      </c>
      <c r="L534" s="70"/>
      <c r="M534" s="223" t="s">
        <v>21</v>
      </c>
      <c r="N534" s="224" t="s">
        <v>42</v>
      </c>
      <c r="O534" s="45"/>
      <c r="P534" s="225">
        <f>O534*H534</f>
        <v>0</v>
      </c>
      <c r="Q534" s="225">
        <v>3E-05</v>
      </c>
      <c r="R534" s="225">
        <f>Q534*H534</f>
        <v>0.00198</v>
      </c>
      <c r="S534" s="225">
        <v>0</v>
      </c>
      <c r="T534" s="226">
        <f>S534*H534</f>
        <v>0</v>
      </c>
      <c r="AR534" s="22" t="s">
        <v>159</v>
      </c>
      <c r="AT534" s="22" t="s">
        <v>154</v>
      </c>
      <c r="AU534" s="22" t="s">
        <v>372</v>
      </c>
      <c r="AY534" s="22" t="s">
        <v>151</v>
      </c>
      <c r="BE534" s="227">
        <f>IF(N534="základní",J534,0)</f>
        <v>0</v>
      </c>
      <c r="BF534" s="227">
        <f>IF(N534="snížená",J534,0)</f>
        <v>0</v>
      </c>
      <c r="BG534" s="227">
        <f>IF(N534="zákl. přenesená",J534,0)</f>
        <v>0</v>
      </c>
      <c r="BH534" s="227">
        <f>IF(N534="sníž. přenesená",J534,0)</f>
        <v>0</v>
      </c>
      <c r="BI534" s="227">
        <f>IF(N534="nulová",J534,0)</f>
        <v>0</v>
      </c>
      <c r="BJ534" s="22" t="s">
        <v>76</v>
      </c>
      <c r="BK534" s="227">
        <f>ROUND(I534*H534,2)</f>
        <v>0</v>
      </c>
      <c r="BL534" s="22" t="s">
        <v>159</v>
      </c>
      <c r="BM534" s="22" t="s">
        <v>777</v>
      </c>
    </row>
    <row r="535" spans="2:51" s="11" customFormat="1" ht="13.5">
      <c r="B535" s="231"/>
      <c r="C535" s="232"/>
      <c r="D535" s="228" t="s">
        <v>163</v>
      </c>
      <c r="E535" s="233" t="s">
        <v>21</v>
      </c>
      <c r="F535" s="234" t="s">
        <v>773</v>
      </c>
      <c r="G535" s="232"/>
      <c r="H535" s="235">
        <v>66</v>
      </c>
      <c r="I535" s="236"/>
      <c r="J535" s="232"/>
      <c r="K535" s="232"/>
      <c r="L535" s="237"/>
      <c r="M535" s="238"/>
      <c r="N535" s="239"/>
      <c r="O535" s="239"/>
      <c r="P535" s="239"/>
      <c r="Q535" s="239"/>
      <c r="R535" s="239"/>
      <c r="S535" s="239"/>
      <c r="T535" s="240"/>
      <c r="AT535" s="241" t="s">
        <v>163</v>
      </c>
      <c r="AU535" s="241" t="s">
        <v>372</v>
      </c>
      <c r="AV535" s="11" t="s">
        <v>81</v>
      </c>
      <c r="AW535" s="11" t="s">
        <v>34</v>
      </c>
      <c r="AX535" s="11" t="s">
        <v>76</v>
      </c>
      <c r="AY535" s="241" t="s">
        <v>151</v>
      </c>
    </row>
    <row r="536" spans="2:63" s="10" customFormat="1" ht="22.3" customHeight="1">
      <c r="B536" s="200"/>
      <c r="C536" s="201"/>
      <c r="D536" s="202" t="s">
        <v>70</v>
      </c>
      <c r="E536" s="214" t="s">
        <v>778</v>
      </c>
      <c r="F536" s="214" t="s">
        <v>779</v>
      </c>
      <c r="G536" s="201"/>
      <c r="H536" s="201"/>
      <c r="I536" s="204"/>
      <c r="J536" s="215">
        <f>BK536</f>
        <v>0</v>
      </c>
      <c r="K536" s="201"/>
      <c r="L536" s="206"/>
      <c r="M536" s="207"/>
      <c r="N536" s="208"/>
      <c r="O536" s="208"/>
      <c r="P536" s="209">
        <f>SUM(P537:P647)</f>
        <v>0</v>
      </c>
      <c r="Q536" s="208"/>
      <c r="R536" s="209">
        <f>SUM(R537:R647)</f>
        <v>0</v>
      </c>
      <c r="S536" s="208"/>
      <c r="T536" s="210">
        <f>SUM(T537:T647)</f>
        <v>0</v>
      </c>
      <c r="AR536" s="211" t="s">
        <v>76</v>
      </c>
      <c r="AT536" s="212" t="s">
        <v>70</v>
      </c>
      <c r="AU536" s="212" t="s">
        <v>81</v>
      </c>
      <c r="AY536" s="211" t="s">
        <v>151</v>
      </c>
      <c r="BK536" s="213">
        <f>SUM(BK537:BK647)</f>
        <v>0</v>
      </c>
    </row>
    <row r="537" spans="2:65" s="1" customFormat="1" ht="16.5" customHeight="1">
      <c r="B537" s="44"/>
      <c r="C537" s="216" t="s">
        <v>780</v>
      </c>
      <c r="D537" s="216" t="s">
        <v>154</v>
      </c>
      <c r="E537" s="217" t="s">
        <v>781</v>
      </c>
      <c r="F537" s="218" t="s">
        <v>782</v>
      </c>
      <c r="G537" s="219" t="s">
        <v>783</v>
      </c>
      <c r="H537" s="220">
        <v>3</v>
      </c>
      <c r="I537" s="221"/>
      <c r="J537" s="222">
        <f>ROUND(I537*H537,2)</f>
        <v>0</v>
      </c>
      <c r="K537" s="218" t="s">
        <v>21</v>
      </c>
      <c r="L537" s="70"/>
      <c r="M537" s="223" t="s">
        <v>21</v>
      </c>
      <c r="N537" s="224" t="s">
        <v>42</v>
      </c>
      <c r="O537" s="45"/>
      <c r="P537" s="225">
        <f>O537*H537</f>
        <v>0</v>
      </c>
      <c r="Q537" s="225">
        <v>0</v>
      </c>
      <c r="R537" s="225">
        <f>Q537*H537</f>
        <v>0</v>
      </c>
      <c r="S537" s="225">
        <v>0</v>
      </c>
      <c r="T537" s="226">
        <f>S537*H537</f>
        <v>0</v>
      </c>
      <c r="AR537" s="22" t="s">
        <v>159</v>
      </c>
      <c r="AT537" s="22" t="s">
        <v>154</v>
      </c>
      <c r="AU537" s="22" t="s">
        <v>372</v>
      </c>
      <c r="AY537" s="22" t="s">
        <v>151</v>
      </c>
      <c r="BE537" s="227">
        <f>IF(N537="základní",J537,0)</f>
        <v>0</v>
      </c>
      <c r="BF537" s="227">
        <f>IF(N537="snížená",J537,0)</f>
        <v>0</v>
      </c>
      <c r="BG537" s="227">
        <f>IF(N537="zákl. přenesená",J537,0)</f>
        <v>0</v>
      </c>
      <c r="BH537" s="227">
        <f>IF(N537="sníž. přenesená",J537,0)</f>
        <v>0</v>
      </c>
      <c r="BI537" s="227">
        <f>IF(N537="nulová",J537,0)</f>
        <v>0</v>
      </c>
      <c r="BJ537" s="22" t="s">
        <v>76</v>
      </c>
      <c r="BK537" s="227">
        <f>ROUND(I537*H537,2)</f>
        <v>0</v>
      </c>
      <c r="BL537" s="22" t="s">
        <v>159</v>
      </c>
      <c r="BM537" s="22" t="s">
        <v>784</v>
      </c>
    </row>
    <row r="538" spans="2:47" s="1" customFormat="1" ht="13.5">
      <c r="B538" s="44"/>
      <c r="C538" s="72"/>
      <c r="D538" s="228" t="s">
        <v>352</v>
      </c>
      <c r="E538" s="72"/>
      <c r="F538" s="229" t="s">
        <v>785</v>
      </c>
      <c r="G538" s="72"/>
      <c r="H538" s="72"/>
      <c r="I538" s="187"/>
      <c r="J538" s="72"/>
      <c r="K538" s="72"/>
      <c r="L538" s="70"/>
      <c r="M538" s="230"/>
      <c r="N538" s="45"/>
      <c r="O538" s="45"/>
      <c r="P538" s="45"/>
      <c r="Q538" s="45"/>
      <c r="R538" s="45"/>
      <c r="S538" s="45"/>
      <c r="T538" s="93"/>
      <c r="AT538" s="22" t="s">
        <v>352</v>
      </c>
      <c r="AU538" s="22" t="s">
        <v>372</v>
      </c>
    </row>
    <row r="539" spans="2:65" s="1" customFormat="1" ht="16.5" customHeight="1">
      <c r="B539" s="44"/>
      <c r="C539" s="216" t="s">
        <v>786</v>
      </c>
      <c r="D539" s="216" t="s">
        <v>154</v>
      </c>
      <c r="E539" s="217" t="s">
        <v>787</v>
      </c>
      <c r="F539" s="218" t="s">
        <v>788</v>
      </c>
      <c r="G539" s="219" t="s">
        <v>783</v>
      </c>
      <c r="H539" s="220">
        <v>1</v>
      </c>
      <c r="I539" s="221"/>
      <c r="J539" s="222">
        <f>ROUND(I539*H539,2)</f>
        <v>0</v>
      </c>
      <c r="K539" s="218" t="s">
        <v>21</v>
      </c>
      <c r="L539" s="70"/>
      <c r="M539" s="223" t="s">
        <v>21</v>
      </c>
      <c r="N539" s="224" t="s">
        <v>42</v>
      </c>
      <c r="O539" s="45"/>
      <c r="P539" s="225">
        <f>O539*H539</f>
        <v>0</v>
      </c>
      <c r="Q539" s="225">
        <v>0</v>
      </c>
      <c r="R539" s="225">
        <f>Q539*H539</f>
        <v>0</v>
      </c>
      <c r="S539" s="225">
        <v>0</v>
      </c>
      <c r="T539" s="226">
        <f>S539*H539</f>
        <v>0</v>
      </c>
      <c r="AR539" s="22" t="s">
        <v>159</v>
      </c>
      <c r="AT539" s="22" t="s">
        <v>154</v>
      </c>
      <c r="AU539" s="22" t="s">
        <v>372</v>
      </c>
      <c r="AY539" s="22" t="s">
        <v>151</v>
      </c>
      <c r="BE539" s="227">
        <f>IF(N539="základní",J539,0)</f>
        <v>0</v>
      </c>
      <c r="BF539" s="227">
        <f>IF(N539="snížená",J539,0)</f>
        <v>0</v>
      </c>
      <c r="BG539" s="227">
        <f>IF(N539="zákl. přenesená",J539,0)</f>
        <v>0</v>
      </c>
      <c r="BH539" s="227">
        <f>IF(N539="sníž. přenesená",J539,0)</f>
        <v>0</v>
      </c>
      <c r="BI539" s="227">
        <f>IF(N539="nulová",J539,0)</f>
        <v>0</v>
      </c>
      <c r="BJ539" s="22" t="s">
        <v>76</v>
      </c>
      <c r="BK539" s="227">
        <f>ROUND(I539*H539,2)</f>
        <v>0</v>
      </c>
      <c r="BL539" s="22" t="s">
        <v>159</v>
      </c>
      <c r="BM539" s="22" t="s">
        <v>789</v>
      </c>
    </row>
    <row r="540" spans="2:47" s="1" customFormat="1" ht="13.5">
      <c r="B540" s="44"/>
      <c r="C540" s="72"/>
      <c r="D540" s="228" t="s">
        <v>352</v>
      </c>
      <c r="E540" s="72"/>
      <c r="F540" s="229" t="s">
        <v>785</v>
      </c>
      <c r="G540" s="72"/>
      <c r="H540" s="72"/>
      <c r="I540" s="187"/>
      <c r="J540" s="72"/>
      <c r="K540" s="72"/>
      <c r="L540" s="70"/>
      <c r="M540" s="230"/>
      <c r="N540" s="45"/>
      <c r="O540" s="45"/>
      <c r="P540" s="45"/>
      <c r="Q540" s="45"/>
      <c r="R540" s="45"/>
      <c r="S540" s="45"/>
      <c r="T540" s="93"/>
      <c r="AT540" s="22" t="s">
        <v>352</v>
      </c>
      <c r="AU540" s="22" t="s">
        <v>372</v>
      </c>
    </row>
    <row r="541" spans="2:65" s="1" customFormat="1" ht="16.5" customHeight="1">
      <c r="B541" s="44"/>
      <c r="C541" s="216" t="s">
        <v>790</v>
      </c>
      <c r="D541" s="216" t="s">
        <v>154</v>
      </c>
      <c r="E541" s="217" t="s">
        <v>791</v>
      </c>
      <c r="F541" s="218" t="s">
        <v>792</v>
      </c>
      <c r="G541" s="219" t="s">
        <v>783</v>
      </c>
      <c r="H541" s="220">
        <v>1</v>
      </c>
      <c r="I541" s="221"/>
      <c r="J541" s="222">
        <f>ROUND(I541*H541,2)</f>
        <v>0</v>
      </c>
      <c r="K541" s="218" t="s">
        <v>21</v>
      </c>
      <c r="L541" s="70"/>
      <c r="M541" s="223" t="s">
        <v>21</v>
      </c>
      <c r="N541" s="224" t="s">
        <v>42</v>
      </c>
      <c r="O541" s="45"/>
      <c r="P541" s="225">
        <f>O541*H541</f>
        <v>0</v>
      </c>
      <c r="Q541" s="225">
        <v>0</v>
      </c>
      <c r="R541" s="225">
        <f>Q541*H541</f>
        <v>0</v>
      </c>
      <c r="S541" s="225">
        <v>0</v>
      </c>
      <c r="T541" s="226">
        <f>S541*H541</f>
        <v>0</v>
      </c>
      <c r="AR541" s="22" t="s">
        <v>159</v>
      </c>
      <c r="AT541" s="22" t="s">
        <v>154</v>
      </c>
      <c r="AU541" s="22" t="s">
        <v>372</v>
      </c>
      <c r="AY541" s="22" t="s">
        <v>151</v>
      </c>
      <c r="BE541" s="227">
        <f>IF(N541="základní",J541,0)</f>
        <v>0</v>
      </c>
      <c r="BF541" s="227">
        <f>IF(N541="snížená",J541,0)</f>
        <v>0</v>
      </c>
      <c r="BG541" s="227">
        <f>IF(N541="zákl. přenesená",J541,0)</f>
        <v>0</v>
      </c>
      <c r="BH541" s="227">
        <f>IF(N541="sníž. přenesená",J541,0)</f>
        <v>0</v>
      </c>
      <c r="BI541" s="227">
        <f>IF(N541="nulová",J541,0)</f>
        <v>0</v>
      </c>
      <c r="BJ541" s="22" t="s">
        <v>76</v>
      </c>
      <c r="BK541" s="227">
        <f>ROUND(I541*H541,2)</f>
        <v>0</v>
      </c>
      <c r="BL541" s="22" t="s">
        <v>159</v>
      </c>
      <c r="BM541" s="22" t="s">
        <v>793</v>
      </c>
    </row>
    <row r="542" spans="2:47" s="1" customFormat="1" ht="13.5">
      <c r="B542" s="44"/>
      <c r="C542" s="72"/>
      <c r="D542" s="228" t="s">
        <v>352</v>
      </c>
      <c r="E542" s="72"/>
      <c r="F542" s="229" t="s">
        <v>785</v>
      </c>
      <c r="G542" s="72"/>
      <c r="H542" s="72"/>
      <c r="I542" s="187"/>
      <c r="J542" s="72"/>
      <c r="K542" s="72"/>
      <c r="L542" s="70"/>
      <c r="M542" s="230"/>
      <c r="N542" s="45"/>
      <c r="O542" s="45"/>
      <c r="P542" s="45"/>
      <c r="Q542" s="45"/>
      <c r="R542" s="45"/>
      <c r="S542" s="45"/>
      <c r="T542" s="93"/>
      <c r="AT542" s="22" t="s">
        <v>352</v>
      </c>
      <c r="AU542" s="22" t="s">
        <v>372</v>
      </c>
    </row>
    <row r="543" spans="2:65" s="1" customFormat="1" ht="16.5" customHeight="1">
      <c r="B543" s="44"/>
      <c r="C543" s="216" t="s">
        <v>794</v>
      </c>
      <c r="D543" s="216" t="s">
        <v>154</v>
      </c>
      <c r="E543" s="217" t="s">
        <v>795</v>
      </c>
      <c r="F543" s="218" t="s">
        <v>796</v>
      </c>
      <c r="G543" s="219" t="s">
        <v>783</v>
      </c>
      <c r="H543" s="220">
        <v>8</v>
      </c>
      <c r="I543" s="221"/>
      <c r="J543" s="222">
        <f>ROUND(I543*H543,2)</f>
        <v>0</v>
      </c>
      <c r="K543" s="218" t="s">
        <v>21</v>
      </c>
      <c r="L543" s="70"/>
      <c r="M543" s="223" t="s">
        <v>21</v>
      </c>
      <c r="N543" s="224" t="s">
        <v>42</v>
      </c>
      <c r="O543" s="45"/>
      <c r="P543" s="225">
        <f>O543*H543</f>
        <v>0</v>
      </c>
      <c r="Q543" s="225">
        <v>0</v>
      </c>
      <c r="R543" s="225">
        <f>Q543*H543</f>
        <v>0</v>
      </c>
      <c r="S543" s="225">
        <v>0</v>
      </c>
      <c r="T543" s="226">
        <f>S543*H543</f>
        <v>0</v>
      </c>
      <c r="AR543" s="22" t="s">
        <v>159</v>
      </c>
      <c r="AT543" s="22" t="s">
        <v>154</v>
      </c>
      <c r="AU543" s="22" t="s">
        <v>372</v>
      </c>
      <c r="AY543" s="22" t="s">
        <v>151</v>
      </c>
      <c r="BE543" s="227">
        <f>IF(N543="základní",J543,0)</f>
        <v>0</v>
      </c>
      <c r="BF543" s="227">
        <f>IF(N543="snížená",J543,0)</f>
        <v>0</v>
      </c>
      <c r="BG543" s="227">
        <f>IF(N543="zákl. přenesená",J543,0)</f>
        <v>0</v>
      </c>
      <c r="BH543" s="227">
        <f>IF(N543="sníž. přenesená",J543,0)</f>
        <v>0</v>
      </c>
      <c r="BI543" s="227">
        <f>IF(N543="nulová",J543,0)</f>
        <v>0</v>
      </c>
      <c r="BJ543" s="22" t="s">
        <v>76</v>
      </c>
      <c r="BK543" s="227">
        <f>ROUND(I543*H543,2)</f>
        <v>0</v>
      </c>
      <c r="BL543" s="22" t="s">
        <v>159</v>
      </c>
      <c r="BM543" s="22" t="s">
        <v>797</v>
      </c>
    </row>
    <row r="544" spans="2:47" s="1" customFormat="1" ht="13.5">
      <c r="B544" s="44"/>
      <c r="C544" s="72"/>
      <c r="D544" s="228" t="s">
        <v>352</v>
      </c>
      <c r="E544" s="72"/>
      <c r="F544" s="229" t="s">
        <v>785</v>
      </c>
      <c r="G544" s="72"/>
      <c r="H544" s="72"/>
      <c r="I544" s="187"/>
      <c r="J544" s="72"/>
      <c r="K544" s="72"/>
      <c r="L544" s="70"/>
      <c r="M544" s="230"/>
      <c r="N544" s="45"/>
      <c r="O544" s="45"/>
      <c r="P544" s="45"/>
      <c r="Q544" s="45"/>
      <c r="R544" s="45"/>
      <c r="S544" s="45"/>
      <c r="T544" s="93"/>
      <c r="AT544" s="22" t="s">
        <v>352</v>
      </c>
      <c r="AU544" s="22" t="s">
        <v>372</v>
      </c>
    </row>
    <row r="545" spans="2:65" s="1" customFormat="1" ht="16.5" customHeight="1">
      <c r="B545" s="44"/>
      <c r="C545" s="216" t="s">
        <v>798</v>
      </c>
      <c r="D545" s="216" t="s">
        <v>154</v>
      </c>
      <c r="E545" s="217" t="s">
        <v>799</v>
      </c>
      <c r="F545" s="218" t="s">
        <v>800</v>
      </c>
      <c r="G545" s="219" t="s">
        <v>783</v>
      </c>
      <c r="H545" s="220">
        <v>1</v>
      </c>
      <c r="I545" s="221"/>
      <c r="J545" s="222">
        <f>ROUND(I545*H545,2)</f>
        <v>0</v>
      </c>
      <c r="K545" s="218" t="s">
        <v>21</v>
      </c>
      <c r="L545" s="70"/>
      <c r="M545" s="223" t="s">
        <v>21</v>
      </c>
      <c r="N545" s="224" t="s">
        <v>42</v>
      </c>
      <c r="O545" s="45"/>
      <c r="P545" s="225">
        <f>O545*H545</f>
        <v>0</v>
      </c>
      <c r="Q545" s="225">
        <v>0</v>
      </c>
      <c r="R545" s="225">
        <f>Q545*H545</f>
        <v>0</v>
      </c>
      <c r="S545" s="225">
        <v>0</v>
      </c>
      <c r="T545" s="226">
        <f>S545*H545</f>
        <v>0</v>
      </c>
      <c r="AR545" s="22" t="s">
        <v>159</v>
      </c>
      <c r="AT545" s="22" t="s">
        <v>154</v>
      </c>
      <c r="AU545" s="22" t="s">
        <v>372</v>
      </c>
      <c r="AY545" s="22" t="s">
        <v>151</v>
      </c>
      <c r="BE545" s="227">
        <f>IF(N545="základní",J545,0)</f>
        <v>0</v>
      </c>
      <c r="BF545" s="227">
        <f>IF(N545="snížená",J545,0)</f>
        <v>0</v>
      </c>
      <c r="BG545" s="227">
        <f>IF(N545="zákl. přenesená",J545,0)</f>
        <v>0</v>
      </c>
      <c r="BH545" s="227">
        <f>IF(N545="sníž. přenesená",J545,0)</f>
        <v>0</v>
      </c>
      <c r="BI545" s="227">
        <f>IF(N545="nulová",J545,0)</f>
        <v>0</v>
      </c>
      <c r="BJ545" s="22" t="s">
        <v>76</v>
      </c>
      <c r="BK545" s="227">
        <f>ROUND(I545*H545,2)</f>
        <v>0</v>
      </c>
      <c r="BL545" s="22" t="s">
        <v>159</v>
      </c>
      <c r="BM545" s="22" t="s">
        <v>801</v>
      </c>
    </row>
    <row r="546" spans="2:47" s="1" customFormat="1" ht="13.5">
      <c r="B546" s="44"/>
      <c r="C546" s="72"/>
      <c r="D546" s="228" t="s">
        <v>352</v>
      </c>
      <c r="E546" s="72"/>
      <c r="F546" s="229" t="s">
        <v>785</v>
      </c>
      <c r="G546" s="72"/>
      <c r="H546" s="72"/>
      <c r="I546" s="187"/>
      <c r="J546" s="72"/>
      <c r="K546" s="72"/>
      <c r="L546" s="70"/>
      <c r="M546" s="230"/>
      <c r="N546" s="45"/>
      <c r="O546" s="45"/>
      <c r="P546" s="45"/>
      <c r="Q546" s="45"/>
      <c r="R546" s="45"/>
      <c r="S546" s="45"/>
      <c r="T546" s="93"/>
      <c r="AT546" s="22" t="s">
        <v>352</v>
      </c>
      <c r="AU546" s="22" t="s">
        <v>372</v>
      </c>
    </row>
    <row r="547" spans="2:65" s="1" customFormat="1" ht="16.5" customHeight="1">
      <c r="B547" s="44"/>
      <c r="C547" s="216" t="s">
        <v>802</v>
      </c>
      <c r="D547" s="216" t="s">
        <v>154</v>
      </c>
      <c r="E547" s="217" t="s">
        <v>803</v>
      </c>
      <c r="F547" s="218" t="s">
        <v>804</v>
      </c>
      <c r="G547" s="219" t="s">
        <v>783</v>
      </c>
      <c r="H547" s="220">
        <v>2</v>
      </c>
      <c r="I547" s="221"/>
      <c r="J547" s="222">
        <f>ROUND(I547*H547,2)</f>
        <v>0</v>
      </c>
      <c r="K547" s="218" t="s">
        <v>21</v>
      </c>
      <c r="L547" s="70"/>
      <c r="M547" s="223" t="s">
        <v>21</v>
      </c>
      <c r="N547" s="224" t="s">
        <v>42</v>
      </c>
      <c r="O547" s="45"/>
      <c r="P547" s="225">
        <f>O547*H547</f>
        <v>0</v>
      </c>
      <c r="Q547" s="225">
        <v>0</v>
      </c>
      <c r="R547" s="225">
        <f>Q547*H547</f>
        <v>0</v>
      </c>
      <c r="S547" s="225">
        <v>0</v>
      </c>
      <c r="T547" s="226">
        <f>S547*H547</f>
        <v>0</v>
      </c>
      <c r="AR547" s="22" t="s">
        <v>159</v>
      </c>
      <c r="AT547" s="22" t="s">
        <v>154</v>
      </c>
      <c r="AU547" s="22" t="s">
        <v>372</v>
      </c>
      <c r="AY547" s="22" t="s">
        <v>151</v>
      </c>
      <c r="BE547" s="227">
        <f>IF(N547="základní",J547,0)</f>
        <v>0</v>
      </c>
      <c r="BF547" s="227">
        <f>IF(N547="snížená",J547,0)</f>
        <v>0</v>
      </c>
      <c r="BG547" s="227">
        <f>IF(N547="zákl. přenesená",J547,0)</f>
        <v>0</v>
      </c>
      <c r="BH547" s="227">
        <f>IF(N547="sníž. přenesená",J547,0)</f>
        <v>0</v>
      </c>
      <c r="BI547" s="227">
        <f>IF(N547="nulová",J547,0)</f>
        <v>0</v>
      </c>
      <c r="BJ547" s="22" t="s">
        <v>76</v>
      </c>
      <c r="BK547" s="227">
        <f>ROUND(I547*H547,2)</f>
        <v>0</v>
      </c>
      <c r="BL547" s="22" t="s">
        <v>159</v>
      </c>
      <c r="BM547" s="22" t="s">
        <v>805</v>
      </c>
    </row>
    <row r="548" spans="2:47" s="1" customFormat="1" ht="13.5">
      <c r="B548" s="44"/>
      <c r="C548" s="72"/>
      <c r="D548" s="228" t="s">
        <v>352</v>
      </c>
      <c r="E548" s="72"/>
      <c r="F548" s="229" t="s">
        <v>785</v>
      </c>
      <c r="G548" s="72"/>
      <c r="H548" s="72"/>
      <c r="I548" s="187"/>
      <c r="J548" s="72"/>
      <c r="K548" s="72"/>
      <c r="L548" s="70"/>
      <c r="M548" s="230"/>
      <c r="N548" s="45"/>
      <c r="O548" s="45"/>
      <c r="P548" s="45"/>
      <c r="Q548" s="45"/>
      <c r="R548" s="45"/>
      <c r="S548" s="45"/>
      <c r="T548" s="93"/>
      <c r="AT548" s="22" t="s">
        <v>352</v>
      </c>
      <c r="AU548" s="22" t="s">
        <v>372</v>
      </c>
    </row>
    <row r="549" spans="2:65" s="1" customFormat="1" ht="16.5" customHeight="1">
      <c r="B549" s="44"/>
      <c r="C549" s="216" t="s">
        <v>806</v>
      </c>
      <c r="D549" s="216" t="s">
        <v>154</v>
      </c>
      <c r="E549" s="217" t="s">
        <v>807</v>
      </c>
      <c r="F549" s="218" t="s">
        <v>808</v>
      </c>
      <c r="G549" s="219" t="s">
        <v>783</v>
      </c>
      <c r="H549" s="220">
        <v>1</v>
      </c>
      <c r="I549" s="221"/>
      <c r="J549" s="222">
        <f>ROUND(I549*H549,2)</f>
        <v>0</v>
      </c>
      <c r="K549" s="218" t="s">
        <v>21</v>
      </c>
      <c r="L549" s="70"/>
      <c r="M549" s="223" t="s">
        <v>21</v>
      </c>
      <c r="N549" s="224" t="s">
        <v>42</v>
      </c>
      <c r="O549" s="45"/>
      <c r="P549" s="225">
        <f>O549*H549</f>
        <v>0</v>
      </c>
      <c r="Q549" s="225">
        <v>0</v>
      </c>
      <c r="R549" s="225">
        <f>Q549*H549</f>
        <v>0</v>
      </c>
      <c r="S549" s="225">
        <v>0</v>
      </c>
      <c r="T549" s="226">
        <f>S549*H549</f>
        <v>0</v>
      </c>
      <c r="AR549" s="22" t="s">
        <v>159</v>
      </c>
      <c r="AT549" s="22" t="s">
        <v>154</v>
      </c>
      <c r="AU549" s="22" t="s">
        <v>372</v>
      </c>
      <c r="AY549" s="22" t="s">
        <v>151</v>
      </c>
      <c r="BE549" s="227">
        <f>IF(N549="základní",J549,0)</f>
        <v>0</v>
      </c>
      <c r="BF549" s="227">
        <f>IF(N549="snížená",J549,0)</f>
        <v>0</v>
      </c>
      <c r="BG549" s="227">
        <f>IF(N549="zákl. přenesená",J549,0)</f>
        <v>0</v>
      </c>
      <c r="BH549" s="227">
        <f>IF(N549="sníž. přenesená",J549,0)</f>
        <v>0</v>
      </c>
      <c r="BI549" s="227">
        <f>IF(N549="nulová",J549,0)</f>
        <v>0</v>
      </c>
      <c r="BJ549" s="22" t="s">
        <v>76</v>
      </c>
      <c r="BK549" s="227">
        <f>ROUND(I549*H549,2)</f>
        <v>0</v>
      </c>
      <c r="BL549" s="22" t="s">
        <v>159</v>
      </c>
      <c r="BM549" s="22" t="s">
        <v>809</v>
      </c>
    </row>
    <row r="550" spans="2:47" s="1" customFormat="1" ht="13.5">
      <c r="B550" s="44"/>
      <c r="C550" s="72"/>
      <c r="D550" s="228" t="s">
        <v>352</v>
      </c>
      <c r="E550" s="72"/>
      <c r="F550" s="229" t="s">
        <v>785</v>
      </c>
      <c r="G550" s="72"/>
      <c r="H550" s="72"/>
      <c r="I550" s="187"/>
      <c r="J550" s="72"/>
      <c r="K550" s="72"/>
      <c r="L550" s="70"/>
      <c r="M550" s="230"/>
      <c r="N550" s="45"/>
      <c r="O550" s="45"/>
      <c r="P550" s="45"/>
      <c r="Q550" s="45"/>
      <c r="R550" s="45"/>
      <c r="S550" s="45"/>
      <c r="T550" s="93"/>
      <c r="AT550" s="22" t="s">
        <v>352</v>
      </c>
      <c r="AU550" s="22" t="s">
        <v>372</v>
      </c>
    </row>
    <row r="551" spans="2:65" s="1" customFormat="1" ht="16.5" customHeight="1">
      <c r="B551" s="44"/>
      <c r="C551" s="216" t="s">
        <v>810</v>
      </c>
      <c r="D551" s="216" t="s">
        <v>154</v>
      </c>
      <c r="E551" s="217" t="s">
        <v>811</v>
      </c>
      <c r="F551" s="218" t="s">
        <v>812</v>
      </c>
      <c r="G551" s="219" t="s">
        <v>783</v>
      </c>
      <c r="H551" s="220">
        <v>2</v>
      </c>
      <c r="I551" s="221"/>
      <c r="J551" s="222">
        <f>ROUND(I551*H551,2)</f>
        <v>0</v>
      </c>
      <c r="K551" s="218" t="s">
        <v>21</v>
      </c>
      <c r="L551" s="70"/>
      <c r="M551" s="223" t="s">
        <v>21</v>
      </c>
      <c r="N551" s="224" t="s">
        <v>42</v>
      </c>
      <c r="O551" s="45"/>
      <c r="P551" s="225">
        <f>O551*H551</f>
        <v>0</v>
      </c>
      <c r="Q551" s="225">
        <v>0</v>
      </c>
      <c r="R551" s="225">
        <f>Q551*H551</f>
        <v>0</v>
      </c>
      <c r="S551" s="225">
        <v>0</v>
      </c>
      <c r="T551" s="226">
        <f>S551*H551</f>
        <v>0</v>
      </c>
      <c r="AR551" s="22" t="s">
        <v>159</v>
      </c>
      <c r="AT551" s="22" t="s">
        <v>154</v>
      </c>
      <c r="AU551" s="22" t="s">
        <v>372</v>
      </c>
      <c r="AY551" s="22" t="s">
        <v>151</v>
      </c>
      <c r="BE551" s="227">
        <f>IF(N551="základní",J551,0)</f>
        <v>0</v>
      </c>
      <c r="BF551" s="227">
        <f>IF(N551="snížená",J551,0)</f>
        <v>0</v>
      </c>
      <c r="BG551" s="227">
        <f>IF(N551="zákl. přenesená",J551,0)</f>
        <v>0</v>
      </c>
      <c r="BH551" s="227">
        <f>IF(N551="sníž. přenesená",J551,0)</f>
        <v>0</v>
      </c>
      <c r="BI551" s="227">
        <f>IF(N551="nulová",J551,0)</f>
        <v>0</v>
      </c>
      <c r="BJ551" s="22" t="s">
        <v>76</v>
      </c>
      <c r="BK551" s="227">
        <f>ROUND(I551*H551,2)</f>
        <v>0</v>
      </c>
      <c r="BL551" s="22" t="s">
        <v>159</v>
      </c>
      <c r="BM551" s="22" t="s">
        <v>813</v>
      </c>
    </row>
    <row r="552" spans="2:47" s="1" customFormat="1" ht="13.5">
      <c r="B552" s="44"/>
      <c r="C552" s="72"/>
      <c r="D552" s="228" t="s">
        <v>352</v>
      </c>
      <c r="E552" s="72"/>
      <c r="F552" s="229" t="s">
        <v>785</v>
      </c>
      <c r="G552" s="72"/>
      <c r="H552" s="72"/>
      <c r="I552" s="187"/>
      <c r="J552" s="72"/>
      <c r="K552" s="72"/>
      <c r="L552" s="70"/>
      <c r="M552" s="230"/>
      <c r="N552" s="45"/>
      <c r="O552" s="45"/>
      <c r="P552" s="45"/>
      <c r="Q552" s="45"/>
      <c r="R552" s="45"/>
      <c r="S552" s="45"/>
      <c r="T552" s="93"/>
      <c r="AT552" s="22" t="s">
        <v>352</v>
      </c>
      <c r="AU552" s="22" t="s">
        <v>372</v>
      </c>
    </row>
    <row r="553" spans="2:65" s="1" customFormat="1" ht="16.5" customHeight="1">
      <c r="B553" s="44"/>
      <c r="C553" s="216" t="s">
        <v>814</v>
      </c>
      <c r="D553" s="216" t="s">
        <v>154</v>
      </c>
      <c r="E553" s="217" t="s">
        <v>815</v>
      </c>
      <c r="F553" s="218" t="s">
        <v>816</v>
      </c>
      <c r="G553" s="219" t="s">
        <v>783</v>
      </c>
      <c r="H553" s="220">
        <v>1</v>
      </c>
      <c r="I553" s="221"/>
      <c r="J553" s="222">
        <f>ROUND(I553*H553,2)</f>
        <v>0</v>
      </c>
      <c r="K553" s="218" t="s">
        <v>21</v>
      </c>
      <c r="L553" s="70"/>
      <c r="M553" s="223" t="s">
        <v>21</v>
      </c>
      <c r="N553" s="224" t="s">
        <v>42</v>
      </c>
      <c r="O553" s="45"/>
      <c r="P553" s="225">
        <f>O553*H553</f>
        <v>0</v>
      </c>
      <c r="Q553" s="225">
        <v>0</v>
      </c>
      <c r="R553" s="225">
        <f>Q553*H553</f>
        <v>0</v>
      </c>
      <c r="S553" s="225">
        <v>0</v>
      </c>
      <c r="T553" s="226">
        <f>S553*H553</f>
        <v>0</v>
      </c>
      <c r="AR553" s="22" t="s">
        <v>159</v>
      </c>
      <c r="AT553" s="22" t="s">
        <v>154</v>
      </c>
      <c r="AU553" s="22" t="s">
        <v>372</v>
      </c>
      <c r="AY553" s="22" t="s">
        <v>151</v>
      </c>
      <c r="BE553" s="227">
        <f>IF(N553="základní",J553,0)</f>
        <v>0</v>
      </c>
      <c r="BF553" s="227">
        <f>IF(N553="snížená",J553,0)</f>
        <v>0</v>
      </c>
      <c r="BG553" s="227">
        <f>IF(N553="zákl. přenesená",J553,0)</f>
        <v>0</v>
      </c>
      <c r="BH553" s="227">
        <f>IF(N553="sníž. přenesená",J553,0)</f>
        <v>0</v>
      </c>
      <c r="BI553" s="227">
        <f>IF(N553="nulová",J553,0)</f>
        <v>0</v>
      </c>
      <c r="BJ553" s="22" t="s">
        <v>76</v>
      </c>
      <c r="BK553" s="227">
        <f>ROUND(I553*H553,2)</f>
        <v>0</v>
      </c>
      <c r="BL553" s="22" t="s">
        <v>159</v>
      </c>
      <c r="BM553" s="22" t="s">
        <v>817</v>
      </c>
    </row>
    <row r="554" spans="2:47" s="1" customFormat="1" ht="13.5">
      <c r="B554" s="44"/>
      <c r="C554" s="72"/>
      <c r="D554" s="228" t="s">
        <v>352</v>
      </c>
      <c r="E554" s="72"/>
      <c r="F554" s="229" t="s">
        <v>785</v>
      </c>
      <c r="G554" s="72"/>
      <c r="H554" s="72"/>
      <c r="I554" s="187"/>
      <c r="J554" s="72"/>
      <c r="K554" s="72"/>
      <c r="L554" s="70"/>
      <c r="M554" s="230"/>
      <c r="N554" s="45"/>
      <c r="O554" s="45"/>
      <c r="P554" s="45"/>
      <c r="Q554" s="45"/>
      <c r="R554" s="45"/>
      <c r="S554" s="45"/>
      <c r="T554" s="93"/>
      <c r="AT554" s="22" t="s">
        <v>352</v>
      </c>
      <c r="AU554" s="22" t="s">
        <v>372</v>
      </c>
    </row>
    <row r="555" spans="2:65" s="1" customFormat="1" ht="16.5" customHeight="1">
      <c r="B555" s="44"/>
      <c r="C555" s="216" t="s">
        <v>818</v>
      </c>
      <c r="D555" s="216" t="s">
        <v>154</v>
      </c>
      <c r="E555" s="217" t="s">
        <v>819</v>
      </c>
      <c r="F555" s="218" t="s">
        <v>820</v>
      </c>
      <c r="G555" s="219" t="s">
        <v>783</v>
      </c>
      <c r="H555" s="220">
        <v>1</v>
      </c>
      <c r="I555" s="221"/>
      <c r="J555" s="222">
        <f>ROUND(I555*H555,2)</f>
        <v>0</v>
      </c>
      <c r="K555" s="218" t="s">
        <v>21</v>
      </c>
      <c r="L555" s="70"/>
      <c r="M555" s="223" t="s">
        <v>21</v>
      </c>
      <c r="N555" s="224" t="s">
        <v>42</v>
      </c>
      <c r="O555" s="45"/>
      <c r="P555" s="225">
        <f>O555*H555</f>
        <v>0</v>
      </c>
      <c r="Q555" s="225">
        <v>0</v>
      </c>
      <c r="R555" s="225">
        <f>Q555*H555</f>
        <v>0</v>
      </c>
      <c r="S555" s="225">
        <v>0</v>
      </c>
      <c r="T555" s="226">
        <f>S555*H555</f>
        <v>0</v>
      </c>
      <c r="AR555" s="22" t="s">
        <v>159</v>
      </c>
      <c r="AT555" s="22" t="s">
        <v>154</v>
      </c>
      <c r="AU555" s="22" t="s">
        <v>372</v>
      </c>
      <c r="AY555" s="22" t="s">
        <v>151</v>
      </c>
      <c r="BE555" s="227">
        <f>IF(N555="základní",J555,0)</f>
        <v>0</v>
      </c>
      <c r="BF555" s="227">
        <f>IF(N555="snížená",J555,0)</f>
        <v>0</v>
      </c>
      <c r="BG555" s="227">
        <f>IF(N555="zákl. přenesená",J555,0)</f>
        <v>0</v>
      </c>
      <c r="BH555" s="227">
        <f>IF(N555="sníž. přenesená",J555,0)</f>
        <v>0</v>
      </c>
      <c r="BI555" s="227">
        <f>IF(N555="nulová",J555,0)</f>
        <v>0</v>
      </c>
      <c r="BJ555" s="22" t="s">
        <v>76</v>
      </c>
      <c r="BK555" s="227">
        <f>ROUND(I555*H555,2)</f>
        <v>0</v>
      </c>
      <c r="BL555" s="22" t="s">
        <v>159</v>
      </c>
      <c r="BM555" s="22" t="s">
        <v>821</v>
      </c>
    </row>
    <row r="556" spans="2:47" s="1" customFormat="1" ht="13.5">
      <c r="B556" s="44"/>
      <c r="C556" s="72"/>
      <c r="D556" s="228" t="s">
        <v>352</v>
      </c>
      <c r="E556" s="72"/>
      <c r="F556" s="229" t="s">
        <v>785</v>
      </c>
      <c r="G556" s="72"/>
      <c r="H556" s="72"/>
      <c r="I556" s="187"/>
      <c r="J556" s="72"/>
      <c r="K556" s="72"/>
      <c r="L556" s="70"/>
      <c r="M556" s="230"/>
      <c r="N556" s="45"/>
      <c r="O556" s="45"/>
      <c r="P556" s="45"/>
      <c r="Q556" s="45"/>
      <c r="R556" s="45"/>
      <c r="S556" s="45"/>
      <c r="T556" s="93"/>
      <c r="AT556" s="22" t="s">
        <v>352</v>
      </c>
      <c r="AU556" s="22" t="s">
        <v>372</v>
      </c>
    </row>
    <row r="557" spans="2:65" s="1" customFormat="1" ht="16.5" customHeight="1">
      <c r="B557" s="44"/>
      <c r="C557" s="216" t="s">
        <v>822</v>
      </c>
      <c r="D557" s="216" t="s">
        <v>154</v>
      </c>
      <c r="E557" s="217" t="s">
        <v>823</v>
      </c>
      <c r="F557" s="218" t="s">
        <v>824</v>
      </c>
      <c r="G557" s="219" t="s">
        <v>783</v>
      </c>
      <c r="H557" s="220">
        <v>1</v>
      </c>
      <c r="I557" s="221"/>
      <c r="J557" s="222">
        <f>ROUND(I557*H557,2)</f>
        <v>0</v>
      </c>
      <c r="K557" s="218" t="s">
        <v>21</v>
      </c>
      <c r="L557" s="70"/>
      <c r="M557" s="223" t="s">
        <v>21</v>
      </c>
      <c r="N557" s="224" t="s">
        <v>42</v>
      </c>
      <c r="O557" s="45"/>
      <c r="P557" s="225">
        <f>O557*H557</f>
        <v>0</v>
      </c>
      <c r="Q557" s="225">
        <v>0</v>
      </c>
      <c r="R557" s="225">
        <f>Q557*H557</f>
        <v>0</v>
      </c>
      <c r="S557" s="225">
        <v>0</v>
      </c>
      <c r="T557" s="226">
        <f>S557*H557</f>
        <v>0</v>
      </c>
      <c r="AR557" s="22" t="s">
        <v>159</v>
      </c>
      <c r="AT557" s="22" t="s">
        <v>154</v>
      </c>
      <c r="AU557" s="22" t="s">
        <v>372</v>
      </c>
      <c r="AY557" s="22" t="s">
        <v>151</v>
      </c>
      <c r="BE557" s="227">
        <f>IF(N557="základní",J557,0)</f>
        <v>0</v>
      </c>
      <c r="BF557" s="227">
        <f>IF(N557="snížená",J557,0)</f>
        <v>0</v>
      </c>
      <c r="BG557" s="227">
        <f>IF(N557="zákl. přenesená",J557,0)</f>
        <v>0</v>
      </c>
      <c r="BH557" s="227">
        <f>IF(N557="sníž. přenesená",J557,0)</f>
        <v>0</v>
      </c>
      <c r="BI557" s="227">
        <f>IF(N557="nulová",J557,0)</f>
        <v>0</v>
      </c>
      <c r="BJ557" s="22" t="s">
        <v>76</v>
      </c>
      <c r="BK557" s="227">
        <f>ROUND(I557*H557,2)</f>
        <v>0</v>
      </c>
      <c r="BL557" s="22" t="s">
        <v>159</v>
      </c>
      <c r="BM557" s="22" t="s">
        <v>825</v>
      </c>
    </row>
    <row r="558" spans="2:47" s="1" customFormat="1" ht="13.5">
      <c r="B558" s="44"/>
      <c r="C558" s="72"/>
      <c r="D558" s="228" t="s">
        <v>352</v>
      </c>
      <c r="E558" s="72"/>
      <c r="F558" s="229" t="s">
        <v>785</v>
      </c>
      <c r="G558" s="72"/>
      <c r="H558" s="72"/>
      <c r="I558" s="187"/>
      <c r="J558" s="72"/>
      <c r="K558" s="72"/>
      <c r="L558" s="70"/>
      <c r="M558" s="230"/>
      <c r="N558" s="45"/>
      <c r="O558" s="45"/>
      <c r="P558" s="45"/>
      <c r="Q558" s="45"/>
      <c r="R558" s="45"/>
      <c r="S558" s="45"/>
      <c r="T558" s="93"/>
      <c r="AT558" s="22" t="s">
        <v>352</v>
      </c>
      <c r="AU558" s="22" t="s">
        <v>372</v>
      </c>
    </row>
    <row r="559" spans="2:65" s="1" customFormat="1" ht="16.5" customHeight="1">
      <c r="B559" s="44"/>
      <c r="C559" s="216" t="s">
        <v>826</v>
      </c>
      <c r="D559" s="216" t="s">
        <v>154</v>
      </c>
      <c r="E559" s="217" t="s">
        <v>827</v>
      </c>
      <c r="F559" s="218" t="s">
        <v>828</v>
      </c>
      <c r="G559" s="219" t="s">
        <v>783</v>
      </c>
      <c r="H559" s="220">
        <v>1</v>
      </c>
      <c r="I559" s="221"/>
      <c r="J559" s="222">
        <f>ROUND(I559*H559,2)</f>
        <v>0</v>
      </c>
      <c r="K559" s="218" t="s">
        <v>21</v>
      </c>
      <c r="L559" s="70"/>
      <c r="M559" s="223" t="s">
        <v>21</v>
      </c>
      <c r="N559" s="224" t="s">
        <v>42</v>
      </c>
      <c r="O559" s="45"/>
      <c r="P559" s="225">
        <f>O559*H559</f>
        <v>0</v>
      </c>
      <c r="Q559" s="225">
        <v>0</v>
      </c>
      <c r="R559" s="225">
        <f>Q559*H559</f>
        <v>0</v>
      </c>
      <c r="S559" s="225">
        <v>0</v>
      </c>
      <c r="T559" s="226">
        <f>S559*H559</f>
        <v>0</v>
      </c>
      <c r="AR559" s="22" t="s">
        <v>159</v>
      </c>
      <c r="AT559" s="22" t="s">
        <v>154</v>
      </c>
      <c r="AU559" s="22" t="s">
        <v>372</v>
      </c>
      <c r="AY559" s="22" t="s">
        <v>151</v>
      </c>
      <c r="BE559" s="227">
        <f>IF(N559="základní",J559,0)</f>
        <v>0</v>
      </c>
      <c r="BF559" s="227">
        <f>IF(N559="snížená",J559,0)</f>
        <v>0</v>
      </c>
      <c r="BG559" s="227">
        <f>IF(N559="zákl. přenesená",J559,0)</f>
        <v>0</v>
      </c>
      <c r="BH559" s="227">
        <f>IF(N559="sníž. přenesená",J559,0)</f>
        <v>0</v>
      </c>
      <c r="BI559" s="227">
        <f>IF(N559="nulová",J559,0)</f>
        <v>0</v>
      </c>
      <c r="BJ559" s="22" t="s">
        <v>76</v>
      </c>
      <c r="BK559" s="227">
        <f>ROUND(I559*H559,2)</f>
        <v>0</v>
      </c>
      <c r="BL559" s="22" t="s">
        <v>159</v>
      </c>
      <c r="BM559" s="22" t="s">
        <v>829</v>
      </c>
    </row>
    <row r="560" spans="2:47" s="1" customFormat="1" ht="13.5">
      <c r="B560" s="44"/>
      <c r="C560" s="72"/>
      <c r="D560" s="228" t="s">
        <v>352</v>
      </c>
      <c r="E560" s="72"/>
      <c r="F560" s="229" t="s">
        <v>785</v>
      </c>
      <c r="G560" s="72"/>
      <c r="H560" s="72"/>
      <c r="I560" s="187"/>
      <c r="J560" s="72"/>
      <c r="K560" s="72"/>
      <c r="L560" s="70"/>
      <c r="M560" s="230"/>
      <c r="N560" s="45"/>
      <c r="O560" s="45"/>
      <c r="P560" s="45"/>
      <c r="Q560" s="45"/>
      <c r="R560" s="45"/>
      <c r="S560" s="45"/>
      <c r="T560" s="93"/>
      <c r="AT560" s="22" t="s">
        <v>352</v>
      </c>
      <c r="AU560" s="22" t="s">
        <v>372</v>
      </c>
    </row>
    <row r="561" spans="2:65" s="1" customFormat="1" ht="16.5" customHeight="1">
      <c r="B561" s="44"/>
      <c r="C561" s="216" t="s">
        <v>830</v>
      </c>
      <c r="D561" s="216" t="s">
        <v>154</v>
      </c>
      <c r="E561" s="217" t="s">
        <v>831</v>
      </c>
      <c r="F561" s="218" t="s">
        <v>832</v>
      </c>
      <c r="G561" s="219" t="s">
        <v>783</v>
      </c>
      <c r="H561" s="220">
        <v>1</v>
      </c>
      <c r="I561" s="221"/>
      <c r="J561" s="222">
        <f>ROUND(I561*H561,2)</f>
        <v>0</v>
      </c>
      <c r="K561" s="218" t="s">
        <v>21</v>
      </c>
      <c r="L561" s="70"/>
      <c r="M561" s="223" t="s">
        <v>21</v>
      </c>
      <c r="N561" s="224" t="s">
        <v>42</v>
      </c>
      <c r="O561" s="45"/>
      <c r="P561" s="225">
        <f>O561*H561</f>
        <v>0</v>
      </c>
      <c r="Q561" s="225">
        <v>0</v>
      </c>
      <c r="R561" s="225">
        <f>Q561*H561</f>
        <v>0</v>
      </c>
      <c r="S561" s="225">
        <v>0</v>
      </c>
      <c r="T561" s="226">
        <f>S561*H561</f>
        <v>0</v>
      </c>
      <c r="AR561" s="22" t="s">
        <v>159</v>
      </c>
      <c r="AT561" s="22" t="s">
        <v>154</v>
      </c>
      <c r="AU561" s="22" t="s">
        <v>372</v>
      </c>
      <c r="AY561" s="22" t="s">
        <v>151</v>
      </c>
      <c r="BE561" s="227">
        <f>IF(N561="základní",J561,0)</f>
        <v>0</v>
      </c>
      <c r="BF561" s="227">
        <f>IF(N561="snížená",J561,0)</f>
        <v>0</v>
      </c>
      <c r="BG561" s="227">
        <f>IF(N561="zákl. přenesená",J561,0)</f>
        <v>0</v>
      </c>
      <c r="BH561" s="227">
        <f>IF(N561="sníž. přenesená",J561,0)</f>
        <v>0</v>
      </c>
      <c r="BI561" s="227">
        <f>IF(N561="nulová",J561,0)</f>
        <v>0</v>
      </c>
      <c r="BJ561" s="22" t="s">
        <v>76</v>
      </c>
      <c r="BK561" s="227">
        <f>ROUND(I561*H561,2)</f>
        <v>0</v>
      </c>
      <c r="BL561" s="22" t="s">
        <v>159</v>
      </c>
      <c r="BM561" s="22" t="s">
        <v>833</v>
      </c>
    </row>
    <row r="562" spans="2:47" s="1" customFormat="1" ht="13.5">
      <c r="B562" s="44"/>
      <c r="C562" s="72"/>
      <c r="D562" s="228" t="s">
        <v>352</v>
      </c>
      <c r="E562" s="72"/>
      <c r="F562" s="229" t="s">
        <v>785</v>
      </c>
      <c r="G562" s="72"/>
      <c r="H562" s="72"/>
      <c r="I562" s="187"/>
      <c r="J562" s="72"/>
      <c r="K562" s="72"/>
      <c r="L562" s="70"/>
      <c r="M562" s="230"/>
      <c r="N562" s="45"/>
      <c r="O562" s="45"/>
      <c r="P562" s="45"/>
      <c r="Q562" s="45"/>
      <c r="R562" s="45"/>
      <c r="S562" s="45"/>
      <c r="T562" s="93"/>
      <c r="AT562" s="22" t="s">
        <v>352</v>
      </c>
      <c r="AU562" s="22" t="s">
        <v>372</v>
      </c>
    </row>
    <row r="563" spans="2:65" s="1" customFormat="1" ht="16.5" customHeight="1">
      <c r="B563" s="44"/>
      <c r="C563" s="216" t="s">
        <v>834</v>
      </c>
      <c r="D563" s="216" t="s">
        <v>154</v>
      </c>
      <c r="E563" s="217" t="s">
        <v>835</v>
      </c>
      <c r="F563" s="218" t="s">
        <v>836</v>
      </c>
      <c r="G563" s="219" t="s">
        <v>783</v>
      </c>
      <c r="H563" s="220">
        <v>1</v>
      </c>
      <c r="I563" s="221"/>
      <c r="J563" s="222">
        <f>ROUND(I563*H563,2)</f>
        <v>0</v>
      </c>
      <c r="K563" s="218" t="s">
        <v>21</v>
      </c>
      <c r="L563" s="70"/>
      <c r="M563" s="223" t="s">
        <v>21</v>
      </c>
      <c r="N563" s="224" t="s">
        <v>42</v>
      </c>
      <c r="O563" s="45"/>
      <c r="P563" s="225">
        <f>O563*H563</f>
        <v>0</v>
      </c>
      <c r="Q563" s="225">
        <v>0</v>
      </c>
      <c r="R563" s="225">
        <f>Q563*H563</f>
        <v>0</v>
      </c>
      <c r="S563" s="225">
        <v>0</v>
      </c>
      <c r="T563" s="226">
        <f>S563*H563</f>
        <v>0</v>
      </c>
      <c r="AR563" s="22" t="s">
        <v>159</v>
      </c>
      <c r="AT563" s="22" t="s">
        <v>154</v>
      </c>
      <c r="AU563" s="22" t="s">
        <v>372</v>
      </c>
      <c r="AY563" s="22" t="s">
        <v>151</v>
      </c>
      <c r="BE563" s="227">
        <f>IF(N563="základní",J563,0)</f>
        <v>0</v>
      </c>
      <c r="BF563" s="227">
        <f>IF(N563="snížená",J563,0)</f>
        <v>0</v>
      </c>
      <c r="BG563" s="227">
        <f>IF(N563="zákl. přenesená",J563,0)</f>
        <v>0</v>
      </c>
      <c r="BH563" s="227">
        <f>IF(N563="sníž. přenesená",J563,0)</f>
        <v>0</v>
      </c>
      <c r="BI563" s="227">
        <f>IF(N563="nulová",J563,0)</f>
        <v>0</v>
      </c>
      <c r="BJ563" s="22" t="s">
        <v>76</v>
      </c>
      <c r="BK563" s="227">
        <f>ROUND(I563*H563,2)</f>
        <v>0</v>
      </c>
      <c r="BL563" s="22" t="s">
        <v>159</v>
      </c>
      <c r="BM563" s="22" t="s">
        <v>837</v>
      </c>
    </row>
    <row r="564" spans="2:47" s="1" customFormat="1" ht="13.5">
      <c r="B564" s="44"/>
      <c r="C564" s="72"/>
      <c r="D564" s="228" t="s">
        <v>352</v>
      </c>
      <c r="E564" s="72"/>
      <c r="F564" s="229" t="s">
        <v>785</v>
      </c>
      <c r="G564" s="72"/>
      <c r="H564" s="72"/>
      <c r="I564" s="187"/>
      <c r="J564" s="72"/>
      <c r="K564" s="72"/>
      <c r="L564" s="70"/>
      <c r="M564" s="230"/>
      <c r="N564" s="45"/>
      <c r="O564" s="45"/>
      <c r="P564" s="45"/>
      <c r="Q564" s="45"/>
      <c r="R564" s="45"/>
      <c r="S564" s="45"/>
      <c r="T564" s="93"/>
      <c r="AT564" s="22" t="s">
        <v>352</v>
      </c>
      <c r="AU564" s="22" t="s">
        <v>372</v>
      </c>
    </row>
    <row r="565" spans="2:65" s="1" customFormat="1" ht="16.5" customHeight="1">
      <c r="B565" s="44"/>
      <c r="C565" s="216" t="s">
        <v>838</v>
      </c>
      <c r="D565" s="216" t="s">
        <v>154</v>
      </c>
      <c r="E565" s="217" t="s">
        <v>839</v>
      </c>
      <c r="F565" s="218" t="s">
        <v>840</v>
      </c>
      <c r="G565" s="219" t="s">
        <v>783</v>
      </c>
      <c r="H565" s="220">
        <v>2</v>
      </c>
      <c r="I565" s="221"/>
      <c r="J565" s="222">
        <f>ROUND(I565*H565,2)</f>
        <v>0</v>
      </c>
      <c r="K565" s="218" t="s">
        <v>21</v>
      </c>
      <c r="L565" s="70"/>
      <c r="M565" s="223" t="s">
        <v>21</v>
      </c>
      <c r="N565" s="224" t="s">
        <v>42</v>
      </c>
      <c r="O565" s="45"/>
      <c r="P565" s="225">
        <f>O565*H565</f>
        <v>0</v>
      </c>
      <c r="Q565" s="225">
        <v>0</v>
      </c>
      <c r="R565" s="225">
        <f>Q565*H565</f>
        <v>0</v>
      </c>
      <c r="S565" s="225">
        <v>0</v>
      </c>
      <c r="T565" s="226">
        <f>S565*H565</f>
        <v>0</v>
      </c>
      <c r="AR565" s="22" t="s">
        <v>159</v>
      </c>
      <c r="AT565" s="22" t="s">
        <v>154</v>
      </c>
      <c r="AU565" s="22" t="s">
        <v>372</v>
      </c>
      <c r="AY565" s="22" t="s">
        <v>151</v>
      </c>
      <c r="BE565" s="227">
        <f>IF(N565="základní",J565,0)</f>
        <v>0</v>
      </c>
      <c r="BF565" s="227">
        <f>IF(N565="snížená",J565,0)</f>
        <v>0</v>
      </c>
      <c r="BG565" s="227">
        <f>IF(N565="zákl. přenesená",J565,0)</f>
        <v>0</v>
      </c>
      <c r="BH565" s="227">
        <f>IF(N565="sníž. přenesená",J565,0)</f>
        <v>0</v>
      </c>
      <c r="BI565" s="227">
        <f>IF(N565="nulová",J565,0)</f>
        <v>0</v>
      </c>
      <c r="BJ565" s="22" t="s">
        <v>76</v>
      </c>
      <c r="BK565" s="227">
        <f>ROUND(I565*H565,2)</f>
        <v>0</v>
      </c>
      <c r="BL565" s="22" t="s">
        <v>159</v>
      </c>
      <c r="BM565" s="22" t="s">
        <v>841</v>
      </c>
    </row>
    <row r="566" spans="2:47" s="1" customFormat="1" ht="13.5">
      <c r="B566" s="44"/>
      <c r="C566" s="72"/>
      <c r="D566" s="228" t="s">
        <v>352</v>
      </c>
      <c r="E566" s="72"/>
      <c r="F566" s="229" t="s">
        <v>785</v>
      </c>
      <c r="G566" s="72"/>
      <c r="H566" s="72"/>
      <c r="I566" s="187"/>
      <c r="J566" s="72"/>
      <c r="K566" s="72"/>
      <c r="L566" s="70"/>
      <c r="M566" s="230"/>
      <c r="N566" s="45"/>
      <c r="O566" s="45"/>
      <c r="P566" s="45"/>
      <c r="Q566" s="45"/>
      <c r="R566" s="45"/>
      <c r="S566" s="45"/>
      <c r="T566" s="93"/>
      <c r="AT566" s="22" t="s">
        <v>352</v>
      </c>
      <c r="AU566" s="22" t="s">
        <v>372</v>
      </c>
    </row>
    <row r="567" spans="2:65" s="1" customFormat="1" ht="16.5" customHeight="1">
      <c r="B567" s="44"/>
      <c r="C567" s="216" t="s">
        <v>842</v>
      </c>
      <c r="D567" s="216" t="s">
        <v>154</v>
      </c>
      <c r="E567" s="217" t="s">
        <v>843</v>
      </c>
      <c r="F567" s="218" t="s">
        <v>844</v>
      </c>
      <c r="G567" s="219" t="s">
        <v>783</v>
      </c>
      <c r="H567" s="220">
        <v>1</v>
      </c>
      <c r="I567" s="221"/>
      <c r="J567" s="222">
        <f>ROUND(I567*H567,2)</f>
        <v>0</v>
      </c>
      <c r="K567" s="218" t="s">
        <v>21</v>
      </c>
      <c r="L567" s="70"/>
      <c r="M567" s="223" t="s">
        <v>21</v>
      </c>
      <c r="N567" s="224" t="s">
        <v>42</v>
      </c>
      <c r="O567" s="45"/>
      <c r="P567" s="225">
        <f>O567*H567</f>
        <v>0</v>
      </c>
      <c r="Q567" s="225">
        <v>0</v>
      </c>
      <c r="R567" s="225">
        <f>Q567*H567</f>
        <v>0</v>
      </c>
      <c r="S567" s="225">
        <v>0</v>
      </c>
      <c r="T567" s="226">
        <f>S567*H567</f>
        <v>0</v>
      </c>
      <c r="AR567" s="22" t="s">
        <v>159</v>
      </c>
      <c r="AT567" s="22" t="s">
        <v>154</v>
      </c>
      <c r="AU567" s="22" t="s">
        <v>372</v>
      </c>
      <c r="AY567" s="22" t="s">
        <v>151</v>
      </c>
      <c r="BE567" s="227">
        <f>IF(N567="základní",J567,0)</f>
        <v>0</v>
      </c>
      <c r="BF567" s="227">
        <f>IF(N567="snížená",J567,0)</f>
        <v>0</v>
      </c>
      <c r="BG567" s="227">
        <f>IF(N567="zákl. přenesená",J567,0)</f>
        <v>0</v>
      </c>
      <c r="BH567" s="227">
        <f>IF(N567="sníž. přenesená",J567,0)</f>
        <v>0</v>
      </c>
      <c r="BI567" s="227">
        <f>IF(N567="nulová",J567,0)</f>
        <v>0</v>
      </c>
      <c r="BJ567" s="22" t="s">
        <v>76</v>
      </c>
      <c r="BK567" s="227">
        <f>ROUND(I567*H567,2)</f>
        <v>0</v>
      </c>
      <c r="BL567" s="22" t="s">
        <v>159</v>
      </c>
      <c r="BM567" s="22" t="s">
        <v>845</v>
      </c>
    </row>
    <row r="568" spans="2:47" s="1" customFormat="1" ht="13.5">
      <c r="B568" s="44"/>
      <c r="C568" s="72"/>
      <c r="D568" s="228" t="s">
        <v>352</v>
      </c>
      <c r="E568" s="72"/>
      <c r="F568" s="229" t="s">
        <v>785</v>
      </c>
      <c r="G568" s="72"/>
      <c r="H568" s="72"/>
      <c r="I568" s="187"/>
      <c r="J568" s="72"/>
      <c r="K568" s="72"/>
      <c r="L568" s="70"/>
      <c r="M568" s="230"/>
      <c r="N568" s="45"/>
      <c r="O568" s="45"/>
      <c r="P568" s="45"/>
      <c r="Q568" s="45"/>
      <c r="R568" s="45"/>
      <c r="S568" s="45"/>
      <c r="T568" s="93"/>
      <c r="AT568" s="22" t="s">
        <v>352</v>
      </c>
      <c r="AU568" s="22" t="s">
        <v>372</v>
      </c>
    </row>
    <row r="569" spans="2:65" s="1" customFormat="1" ht="16.5" customHeight="1">
      <c r="B569" s="44"/>
      <c r="C569" s="216" t="s">
        <v>846</v>
      </c>
      <c r="D569" s="216" t="s">
        <v>154</v>
      </c>
      <c r="E569" s="217" t="s">
        <v>847</v>
      </c>
      <c r="F569" s="218" t="s">
        <v>848</v>
      </c>
      <c r="G569" s="219" t="s">
        <v>783</v>
      </c>
      <c r="H569" s="220">
        <v>1</v>
      </c>
      <c r="I569" s="221"/>
      <c r="J569" s="222">
        <f>ROUND(I569*H569,2)</f>
        <v>0</v>
      </c>
      <c r="K569" s="218" t="s">
        <v>21</v>
      </c>
      <c r="L569" s="70"/>
      <c r="M569" s="223" t="s">
        <v>21</v>
      </c>
      <c r="N569" s="224" t="s">
        <v>42</v>
      </c>
      <c r="O569" s="45"/>
      <c r="P569" s="225">
        <f>O569*H569</f>
        <v>0</v>
      </c>
      <c r="Q569" s="225">
        <v>0</v>
      </c>
      <c r="R569" s="225">
        <f>Q569*H569</f>
        <v>0</v>
      </c>
      <c r="S569" s="225">
        <v>0</v>
      </c>
      <c r="T569" s="226">
        <f>S569*H569</f>
        <v>0</v>
      </c>
      <c r="AR569" s="22" t="s">
        <v>159</v>
      </c>
      <c r="AT569" s="22" t="s">
        <v>154</v>
      </c>
      <c r="AU569" s="22" t="s">
        <v>372</v>
      </c>
      <c r="AY569" s="22" t="s">
        <v>151</v>
      </c>
      <c r="BE569" s="227">
        <f>IF(N569="základní",J569,0)</f>
        <v>0</v>
      </c>
      <c r="BF569" s="227">
        <f>IF(N569="snížená",J569,0)</f>
        <v>0</v>
      </c>
      <c r="BG569" s="227">
        <f>IF(N569="zákl. přenesená",J569,0)</f>
        <v>0</v>
      </c>
      <c r="BH569" s="227">
        <f>IF(N569="sníž. přenesená",J569,0)</f>
        <v>0</v>
      </c>
      <c r="BI569" s="227">
        <f>IF(N569="nulová",J569,0)</f>
        <v>0</v>
      </c>
      <c r="BJ569" s="22" t="s">
        <v>76</v>
      </c>
      <c r="BK569" s="227">
        <f>ROUND(I569*H569,2)</f>
        <v>0</v>
      </c>
      <c r="BL569" s="22" t="s">
        <v>159</v>
      </c>
      <c r="BM569" s="22" t="s">
        <v>849</v>
      </c>
    </row>
    <row r="570" spans="2:47" s="1" customFormat="1" ht="13.5">
      <c r="B570" s="44"/>
      <c r="C570" s="72"/>
      <c r="D570" s="228" t="s">
        <v>352</v>
      </c>
      <c r="E570" s="72"/>
      <c r="F570" s="229" t="s">
        <v>785</v>
      </c>
      <c r="G570" s="72"/>
      <c r="H570" s="72"/>
      <c r="I570" s="187"/>
      <c r="J570" s="72"/>
      <c r="K570" s="72"/>
      <c r="L570" s="70"/>
      <c r="M570" s="230"/>
      <c r="N570" s="45"/>
      <c r="O570" s="45"/>
      <c r="P570" s="45"/>
      <c r="Q570" s="45"/>
      <c r="R570" s="45"/>
      <c r="S570" s="45"/>
      <c r="T570" s="93"/>
      <c r="AT570" s="22" t="s">
        <v>352</v>
      </c>
      <c r="AU570" s="22" t="s">
        <v>372</v>
      </c>
    </row>
    <row r="571" spans="2:65" s="1" customFormat="1" ht="16.5" customHeight="1">
      <c r="B571" s="44"/>
      <c r="C571" s="216" t="s">
        <v>850</v>
      </c>
      <c r="D571" s="216" t="s">
        <v>154</v>
      </c>
      <c r="E571" s="217" t="s">
        <v>851</v>
      </c>
      <c r="F571" s="218" t="s">
        <v>852</v>
      </c>
      <c r="G571" s="219" t="s">
        <v>783</v>
      </c>
      <c r="H571" s="220">
        <v>1</v>
      </c>
      <c r="I571" s="221"/>
      <c r="J571" s="222">
        <f>ROUND(I571*H571,2)</f>
        <v>0</v>
      </c>
      <c r="K571" s="218" t="s">
        <v>21</v>
      </c>
      <c r="L571" s="70"/>
      <c r="M571" s="223" t="s">
        <v>21</v>
      </c>
      <c r="N571" s="224" t="s">
        <v>42</v>
      </c>
      <c r="O571" s="45"/>
      <c r="P571" s="225">
        <f>O571*H571</f>
        <v>0</v>
      </c>
      <c r="Q571" s="225">
        <v>0</v>
      </c>
      <c r="R571" s="225">
        <f>Q571*H571</f>
        <v>0</v>
      </c>
      <c r="S571" s="225">
        <v>0</v>
      </c>
      <c r="T571" s="226">
        <f>S571*H571</f>
        <v>0</v>
      </c>
      <c r="AR571" s="22" t="s">
        <v>159</v>
      </c>
      <c r="AT571" s="22" t="s">
        <v>154</v>
      </c>
      <c r="AU571" s="22" t="s">
        <v>372</v>
      </c>
      <c r="AY571" s="22" t="s">
        <v>151</v>
      </c>
      <c r="BE571" s="227">
        <f>IF(N571="základní",J571,0)</f>
        <v>0</v>
      </c>
      <c r="BF571" s="227">
        <f>IF(N571="snížená",J571,0)</f>
        <v>0</v>
      </c>
      <c r="BG571" s="227">
        <f>IF(N571="zákl. přenesená",J571,0)</f>
        <v>0</v>
      </c>
      <c r="BH571" s="227">
        <f>IF(N571="sníž. přenesená",J571,0)</f>
        <v>0</v>
      </c>
      <c r="BI571" s="227">
        <f>IF(N571="nulová",J571,0)</f>
        <v>0</v>
      </c>
      <c r="BJ571" s="22" t="s">
        <v>76</v>
      </c>
      <c r="BK571" s="227">
        <f>ROUND(I571*H571,2)</f>
        <v>0</v>
      </c>
      <c r="BL571" s="22" t="s">
        <v>159</v>
      </c>
      <c r="BM571" s="22" t="s">
        <v>853</v>
      </c>
    </row>
    <row r="572" spans="2:47" s="1" customFormat="1" ht="13.5">
      <c r="B572" s="44"/>
      <c r="C572" s="72"/>
      <c r="D572" s="228" t="s">
        <v>352</v>
      </c>
      <c r="E572" s="72"/>
      <c r="F572" s="229" t="s">
        <v>785</v>
      </c>
      <c r="G572" s="72"/>
      <c r="H572" s="72"/>
      <c r="I572" s="187"/>
      <c r="J572" s="72"/>
      <c r="K572" s="72"/>
      <c r="L572" s="70"/>
      <c r="M572" s="230"/>
      <c r="N572" s="45"/>
      <c r="O572" s="45"/>
      <c r="P572" s="45"/>
      <c r="Q572" s="45"/>
      <c r="R572" s="45"/>
      <c r="S572" s="45"/>
      <c r="T572" s="93"/>
      <c r="AT572" s="22" t="s">
        <v>352</v>
      </c>
      <c r="AU572" s="22" t="s">
        <v>372</v>
      </c>
    </row>
    <row r="573" spans="2:65" s="1" customFormat="1" ht="16.5" customHeight="1">
      <c r="B573" s="44"/>
      <c r="C573" s="216" t="s">
        <v>854</v>
      </c>
      <c r="D573" s="216" t="s">
        <v>154</v>
      </c>
      <c r="E573" s="217" t="s">
        <v>855</v>
      </c>
      <c r="F573" s="218" t="s">
        <v>856</v>
      </c>
      <c r="G573" s="219" t="s">
        <v>783</v>
      </c>
      <c r="H573" s="220">
        <v>1</v>
      </c>
      <c r="I573" s="221"/>
      <c r="J573" s="222">
        <f>ROUND(I573*H573,2)</f>
        <v>0</v>
      </c>
      <c r="K573" s="218" t="s">
        <v>21</v>
      </c>
      <c r="L573" s="70"/>
      <c r="M573" s="223" t="s">
        <v>21</v>
      </c>
      <c r="N573" s="224" t="s">
        <v>42</v>
      </c>
      <c r="O573" s="45"/>
      <c r="P573" s="225">
        <f>O573*H573</f>
        <v>0</v>
      </c>
      <c r="Q573" s="225">
        <v>0</v>
      </c>
      <c r="R573" s="225">
        <f>Q573*H573</f>
        <v>0</v>
      </c>
      <c r="S573" s="225">
        <v>0</v>
      </c>
      <c r="T573" s="226">
        <f>S573*H573</f>
        <v>0</v>
      </c>
      <c r="AR573" s="22" t="s">
        <v>159</v>
      </c>
      <c r="AT573" s="22" t="s">
        <v>154</v>
      </c>
      <c r="AU573" s="22" t="s">
        <v>372</v>
      </c>
      <c r="AY573" s="22" t="s">
        <v>151</v>
      </c>
      <c r="BE573" s="227">
        <f>IF(N573="základní",J573,0)</f>
        <v>0</v>
      </c>
      <c r="BF573" s="227">
        <f>IF(N573="snížená",J573,0)</f>
        <v>0</v>
      </c>
      <c r="BG573" s="227">
        <f>IF(N573="zákl. přenesená",J573,0)</f>
        <v>0</v>
      </c>
      <c r="BH573" s="227">
        <f>IF(N573="sníž. přenesená",J573,0)</f>
        <v>0</v>
      </c>
      <c r="BI573" s="227">
        <f>IF(N573="nulová",J573,0)</f>
        <v>0</v>
      </c>
      <c r="BJ573" s="22" t="s">
        <v>76</v>
      </c>
      <c r="BK573" s="227">
        <f>ROUND(I573*H573,2)</f>
        <v>0</v>
      </c>
      <c r="BL573" s="22" t="s">
        <v>159</v>
      </c>
      <c r="BM573" s="22" t="s">
        <v>857</v>
      </c>
    </row>
    <row r="574" spans="2:47" s="1" customFormat="1" ht="13.5">
      <c r="B574" s="44"/>
      <c r="C574" s="72"/>
      <c r="D574" s="228" t="s">
        <v>352</v>
      </c>
      <c r="E574" s="72"/>
      <c r="F574" s="229" t="s">
        <v>785</v>
      </c>
      <c r="G574" s="72"/>
      <c r="H574" s="72"/>
      <c r="I574" s="187"/>
      <c r="J574" s="72"/>
      <c r="K574" s="72"/>
      <c r="L574" s="70"/>
      <c r="M574" s="230"/>
      <c r="N574" s="45"/>
      <c r="O574" s="45"/>
      <c r="P574" s="45"/>
      <c r="Q574" s="45"/>
      <c r="R574" s="45"/>
      <c r="S574" s="45"/>
      <c r="T574" s="93"/>
      <c r="AT574" s="22" t="s">
        <v>352</v>
      </c>
      <c r="AU574" s="22" t="s">
        <v>372</v>
      </c>
    </row>
    <row r="575" spans="2:65" s="1" customFormat="1" ht="16.5" customHeight="1">
      <c r="B575" s="44"/>
      <c r="C575" s="216" t="s">
        <v>858</v>
      </c>
      <c r="D575" s="216" t="s">
        <v>154</v>
      </c>
      <c r="E575" s="217" t="s">
        <v>859</v>
      </c>
      <c r="F575" s="218" t="s">
        <v>860</v>
      </c>
      <c r="G575" s="219" t="s">
        <v>783</v>
      </c>
      <c r="H575" s="220">
        <v>2</v>
      </c>
      <c r="I575" s="221"/>
      <c r="J575" s="222">
        <f>ROUND(I575*H575,2)</f>
        <v>0</v>
      </c>
      <c r="K575" s="218" t="s">
        <v>21</v>
      </c>
      <c r="L575" s="70"/>
      <c r="M575" s="223" t="s">
        <v>21</v>
      </c>
      <c r="N575" s="224" t="s">
        <v>42</v>
      </c>
      <c r="O575" s="45"/>
      <c r="P575" s="225">
        <f>O575*H575</f>
        <v>0</v>
      </c>
      <c r="Q575" s="225">
        <v>0</v>
      </c>
      <c r="R575" s="225">
        <f>Q575*H575</f>
        <v>0</v>
      </c>
      <c r="S575" s="225">
        <v>0</v>
      </c>
      <c r="T575" s="226">
        <f>S575*H575</f>
        <v>0</v>
      </c>
      <c r="AR575" s="22" t="s">
        <v>159</v>
      </c>
      <c r="AT575" s="22" t="s">
        <v>154</v>
      </c>
      <c r="AU575" s="22" t="s">
        <v>372</v>
      </c>
      <c r="AY575" s="22" t="s">
        <v>151</v>
      </c>
      <c r="BE575" s="227">
        <f>IF(N575="základní",J575,0)</f>
        <v>0</v>
      </c>
      <c r="BF575" s="227">
        <f>IF(N575="snížená",J575,0)</f>
        <v>0</v>
      </c>
      <c r="BG575" s="227">
        <f>IF(N575="zákl. přenesená",J575,0)</f>
        <v>0</v>
      </c>
      <c r="BH575" s="227">
        <f>IF(N575="sníž. přenesená",J575,0)</f>
        <v>0</v>
      </c>
      <c r="BI575" s="227">
        <f>IF(N575="nulová",J575,0)</f>
        <v>0</v>
      </c>
      <c r="BJ575" s="22" t="s">
        <v>76</v>
      </c>
      <c r="BK575" s="227">
        <f>ROUND(I575*H575,2)</f>
        <v>0</v>
      </c>
      <c r="BL575" s="22" t="s">
        <v>159</v>
      </c>
      <c r="BM575" s="22" t="s">
        <v>861</v>
      </c>
    </row>
    <row r="576" spans="2:47" s="1" customFormat="1" ht="13.5">
      <c r="B576" s="44"/>
      <c r="C576" s="72"/>
      <c r="D576" s="228" t="s">
        <v>352</v>
      </c>
      <c r="E576" s="72"/>
      <c r="F576" s="229" t="s">
        <v>785</v>
      </c>
      <c r="G576" s="72"/>
      <c r="H576" s="72"/>
      <c r="I576" s="187"/>
      <c r="J576" s="72"/>
      <c r="K576" s="72"/>
      <c r="L576" s="70"/>
      <c r="M576" s="230"/>
      <c r="N576" s="45"/>
      <c r="O576" s="45"/>
      <c r="P576" s="45"/>
      <c r="Q576" s="45"/>
      <c r="R576" s="45"/>
      <c r="S576" s="45"/>
      <c r="T576" s="93"/>
      <c r="AT576" s="22" t="s">
        <v>352</v>
      </c>
      <c r="AU576" s="22" t="s">
        <v>372</v>
      </c>
    </row>
    <row r="577" spans="2:65" s="1" customFormat="1" ht="16.5" customHeight="1">
      <c r="B577" s="44"/>
      <c r="C577" s="216" t="s">
        <v>862</v>
      </c>
      <c r="D577" s="216" t="s">
        <v>154</v>
      </c>
      <c r="E577" s="217" t="s">
        <v>863</v>
      </c>
      <c r="F577" s="218" t="s">
        <v>864</v>
      </c>
      <c r="G577" s="219" t="s">
        <v>783</v>
      </c>
      <c r="H577" s="220">
        <v>1</v>
      </c>
      <c r="I577" s="221"/>
      <c r="J577" s="222">
        <f>ROUND(I577*H577,2)</f>
        <v>0</v>
      </c>
      <c r="K577" s="218" t="s">
        <v>21</v>
      </c>
      <c r="L577" s="70"/>
      <c r="M577" s="223" t="s">
        <v>21</v>
      </c>
      <c r="N577" s="224" t="s">
        <v>42</v>
      </c>
      <c r="O577" s="45"/>
      <c r="P577" s="225">
        <f>O577*H577</f>
        <v>0</v>
      </c>
      <c r="Q577" s="225">
        <v>0</v>
      </c>
      <c r="R577" s="225">
        <f>Q577*H577</f>
        <v>0</v>
      </c>
      <c r="S577" s="225">
        <v>0</v>
      </c>
      <c r="T577" s="226">
        <f>S577*H577</f>
        <v>0</v>
      </c>
      <c r="AR577" s="22" t="s">
        <v>159</v>
      </c>
      <c r="AT577" s="22" t="s">
        <v>154</v>
      </c>
      <c r="AU577" s="22" t="s">
        <v>372</v>
      </c>
      <c r="AY577" s="22" t="s">
        <v>151</v>
      </c>
      <c r="BE577" s="227">
        <f>IF(N577="základní",J577,0)</f>
        <v>0</v>
      </c>
      <c r="BF577" s="227">
        <f>IF(N577="snížená",J577,0)</f>
        <v>0</v>
      </c>
      <c r="BG577" s="227">
        <f>IF(N577="zákl. přenesená",J577,0)</f>
        <v>0</v>
      </c>
      <c r="BH577" s="227">
        <f>IF(N577="sníž. přenesená",J577,0)</f>
        <v>0</v>
      </c>
      <c r="BI577" s="227">
        <f>IF(N577="nulová",J577,0)</f>
        <v>0</v>
      </c>
      <c r="BJ577" s="22" t="s">
        <v>76</v>
      </c>
      <c r="BK577" s="227">
        <f>ROUND(I577*H577,2)</f>
        <v>0</v>
      </c>
      <c r="BL577" s="22" t="s">
        <v>159</v>
      </c>
      <c r="BM577" s="22" t="s">
        <v>865</v>
      </c>
    </row>
    <row r="578" spans="2:47" s="1" customFormat="1" ht="13.5">
      <c r="B578" s="44"/>
      <c r="C578" s="72"/>
      <c r="D578" s="228" t="s">
        <v>352</v>
      </c>
      <c r="E578" s="72"/>
      <c r="F578" s="229" t="s">
        <v>785</v>
      </c>
      <c r="G578" s="72"/>
      <c r="H578" s="72"/>
      <c r="I578" s="187"/>
      <c r="J578" s="72"/>
      <c r="K578" s="72"/>
      <c r="L578" s="70"/>
      <c r="M578" s="230"/>
      <c r="N578" s="45"/>
      <c r="O578" s="45"/>
      <c r="P578" s="45"/>
      <c r="Q578" s="45"/>
      <c r="R578" s="45"/>
      <c r="S578" s="45"/>
      <c r="T578" s="93"/>
      <c r="AT578" s="22" t="s">
        <v>352</v>
      </c>
      <c r="AU578" s="22" t="s">
        <v>372</v>
      </c>
    </row>
    <row r="579" spans="2:65" s="1" customFormat="1" ht="16.5" customHeight="1">
      <c r="B579" s="44"/>
      <c r="C579" s="216" t="s">
        <v>866</v>
      </c>
      <c r="D579" s="216" t="s">
        <v>154</v>
      </c>
      <c r="E579" s="217" t="s">
        <v>867</v>
      </c>
      <c r="F579" s="218" t="s">
        <v>868</v>
      </c>
      <c r="G579" s="219" t="s">
        <v>783</v>
      </c>
      <c r="H579" s="220">
        <v>1</v>
      </c>
      <c r="I579" s="221"/>
      <c r="J579" s="222">
        <f>ROUND(I579*H579,2)</f>
        <v>0</v>
      </c>
      <c r="K579" s="218" t="s">
        <v>21</v>
      </c>
      <c r="L579" s="70"/>
      <c r="M579" s="223" t="s">
        <v>21</v>
      </c>
      <c r="N579" s="224" t="s">
        <v>42</v>
      </c>
      <c r="O579" s="45"/>
      <c r="P579" s="225">
        <f>O579*H579</f>
        <v>0</v>
      </c>
      <c r="Q579" s="225">
        <v>0</v>
      </c>
      <c r="R579" s="225">
        <f>Q579*H579</f>
        <v>0</v>
      </c>
      <c r="S579" s="225">
        <v>0</v>
      </c>
      <c r="T579" s="226">
        <f>S579*H579</f>
        <v>0</v>
      </c>
      <c r="AR579" s="22" t="s">
        <v>159</v>
      </c>
      <c r="AT579" s="22" t="s">
        <v>154</v>
      </c>
      <c r="AU579" s="22" t="s">
        <v>372</v>
      </c>
      <c r="AY579" s="22" t="s">
        <v>151</v>
      </c>
      <c r="BE579" s="227">
        <f>IF(N579="základní",J579,0)</f>
        <v>0</v>
      </c>
      <c r="BF579" s="227">
        <f>IF(N579="snížená",J579,0)</f>
        <v>0</v>
      </c>
      <c r="BG579" s="227">
        <f>IF(N579="zákl. přenesená",J579,0)</f>
        <v>0</v>
      </c>
      <c r="BH579" s="227">
        <f>IF(N579="sníž. přenesená",J579,0)</f>
        <v>0</v>
      </c>
      <c r="BI579" s="227">
        <f>IF(N579="nulová",J579,0)</f>
        <v>0</v>
      </c>
      <c r="BJ579" s="22" t="s">
        <v>76</v>
      </c>
      <c r="BK579" s="227">
        <f>ROUND(I579*H579,2)</f>
        <v>0</v>
      </c>
      <c r="BL579" s="22" t="s">
        <v>159</v>
      </c>
      <c r="BM579" s="22" t="s">
        <v>869</v>
      </c>
    </row>
    <row r="580" spans="2:47" s="1" customFormat="1" ht="13.5">
      <c r="B580" s="44"/>
      <c r="C580" s="72"/>
      <c r="D580" s="228" t="s">
        <v>352</v>
      </c>
      <c r="E580" s="72"/>
      <c r="F580" s="229" t="s">
        <v>785</v>
      </c>
      <c r="G580" s="72"/>
      <c r="H580" s="72"/>
      <c r="I580" s="187"/>
      <c r="J580" s="72"/>
      <c r="K580" s="72"/>
      <c r="L580" s="70"/>
      <c r="M580" s="230"/>
      <c r="N580" s="45"/>
      <c r="O580" s="45"/>
      <c r="P580" s="45"/>
      <c r="Q580" s="45"/>
      <c r="R580" s="45"/>
      <c r="S580" s="45"/>
      <c r="T580" s="93"/>
      <c r="AT580" s="22" t="s">
        <v>352</v>
      </c>
      <c r="AU580" s="22" t="s">
        <v>372</v>
      </c>
    </row>
    <row r="581" spans="2:65" s="1" customFormat="1" ht="16.5" customHeight="1">
      <c r="B581" s="44"/>
      <c r="C581" s="216" t="s">
        <v>870</v>
      </c>
      <c r="D581" s="216" t="s">
        <v>154</v>
      </c>
      <c r="E581" s="217" t="s">
        <v>871</v>
      </c>
      <c r="F581" s="218" t="s">
        <v>872</v>
      </c>
      <c r="G581" s="219" t="s">
        <v>783</v>
      </c>
      <c r="H581" s="220">
        <v>1</v>
      </c>
      <c r="I581" s="221"/>
      <c r="J581" s="222">
        <f>ROUND(I581*H581,2)</f>
        <v>0</v>
      </c>
      <c r="K581" s="218" t="s">
        <v>21</v>
      </c>
      <c r="L581" s="70"/>
      <c r="M581" s="223" t="s">
        <v>21</v>
      </c>
      <c r="N581" s="224" t="s">
        <v>42</v>
      </c>
      <c r="O581" s="45"/>
      <c r="P581" s="225">
        <f>O581*H581</f>
        <v>0</v>
      </c>
      <c r="Q581" s="225">
        <v>0</v>
      </c>
      <c r="R581" s="225">
        <f>Q581*H581</f>
        <v>0</v>
      </c>
      <c r="S581" s="225">
        <v>0</v>
      </c>
      <c r="T581" s="226">
        <f>S581*H581</f>
        <v>0</v>
      </c>
      <c r="AR581" s="22" t="s">
        <v>159</v>
      </c>
      <c r="AT581" s="22" t="s">
        <v>154</v>
      </c>
      <c r="AU581" s="22" t="s">
        <v>372</v>
      </c>
      <c r="AY581" s="22" t="s">
        <v>151</v>
      </c>
      <c r="BE581" s="227">
        <f>IF(N581="základní",J581,0)</f>
        <v>0</v>
      </c>
      <c r="BF581" s="227">
        <f>IF(N581="snížená",J581,0)</f>
        <v>0</v>
      </c>
      <c r="BG581" s="227">
        <f>IF(N581="zákl. přenesená",J581,0)</f>
        <v>0</v>
      </c>
      <c r="BH581" s="227">
        <f>IF(N581="sníž. přenesená",J581,0)</f>
        <v>0</v>
      </c>
      <c r="BI581" s="227">
        <f>IF(N581="nulová",J581,0)</f>
        <v>0</v>
      </c>
      <c r="BJ581" s="22" t="s">
        <v>76</v>
      </c>
      <c r="BK581" s="227">
        <f>ROUND(I581*H581,2)</f>
        <v>0</v>
      </c>
      <c r="BL581" s="22" t="s">
        <v>159</v>
      </c>
      <c r="BM581" s="22" t="s">
        <v>873</v>
      </c>
    </row>
    <row r="582" spans="2:47" s="1" customFormat="1" ht="13.5">
      <c r="B582" s="44"/>
      <c r="C582" s="72"/>
      <c r="D582" s="228" t="s">
        <v>352</v>
      </c>
      <c r="E582" s="72"/>
      <c r="F582" s="229" t="s">
        <v>785</v>
      </c>
      <c r="G582" s="72"/>
      <c r="H582" s="72"/>
      <c r="I582" s="187"/>
      <c r="J582" s="72"/>
      <c r="K582" s="72"/>
      <c r="L582" s="70"/>
      <c r="M582" s="230"/>
      <c r="N582" s="45"/>
      <c r="O582" s="45"/>
      <c r="P582" s="45"/>
      <c r="Q582" s="45"/>
      <c r="R582" s="45"/>
      <c r="S582" s="45"/>
      <c r="T582" s="93"/>
      <c r="AT582" s="22" t="s">
        <v>352</v>
      </c>
      <c r="AU582" s="22" t="s">
        <v>372</v>
      </c>
    </row>
    <row r="583" spans="2:65" s="1" customFormat="1" ht="16.5" customHeight="1">
      <c r="B583" s="44"/>
      <c r="C583" s="216" t="s">
        <v>874</v>
      </c>
      <c r="D583" s="216" t="s">
        <v>154</v>
      </c>
      <c r="E583" s="217" t="s">
        <v>875</v>
      </c>
      <c r="F583" s="218" t="s">
        <v>876</v>
      </c>
      <c r="G583" s="219" t="s">
        <v>783</v>
      </c>
      <c r="H583" s="220">
        <v>1</v>
      </c>
      <c r="I583" s="221"/>
      <c r="J583" s="222">
        <f>ROUND(I583*H583,2)</f>
        <v>0</v>
      </c>
      <c r="K583" s="218" t="s">
        <v>21</v>
      </c>
      <c r="L583" s="70"/>
      <c r="M583" s="223" t="s">
        <v>21</v>
      </c>
      <c r="N583" s="224" t="s">
        <v>42</v>
      </c>
      <c r="O583" s="45"/>
      <c r="P583" s="225">
        <f>O583*H583</f>
        <v>0</v>
      </c>
      <c r="Q583" s="225">
        <v>0</v>
      </c>
      <c r="R583" s="225">
        <f>Q583*H583</f>
        <v>0</v>
      </c>
      <c r="S583" s="225">
        <v>0</v>
      </c>
      <c r="T583" s="226">
        <f>S583*H583</f>
        <v>0</v>
      </c>
      <c r="AR583" s="22" t="s">
        <v>159</v>
      </c>
      <c r="AT583" s="22" t="s">
        <v>154</v>
      </c>
      <c r="AU583" s="22" t="s">
        <v>372</v>
      </c>
      <c r="AY583" s="22" t="s">
        <v>151</v>
      </c>
      <c r="BE583" s="227">
        <f>IF(N583="základní",J583,0)</f>
        <v>0</v>
      </c>
      <c r="BF583" s="227">
        <f>IF(N583="snížená",J583,0)</f>
        <v>0</v>
      </c>
      <c r="BG583" s="227">
        <f>IF(N583="zákl. přenesená",J583,0)</f>
        <v>0</v>
      </c>
      <c r="BH583" s="227">
        <f>IF(N583="sníž. přenesená",J583,0)</f>
        <v>0</v>
      </c>
      <c r="BI583" s="227">
        <f>IF(N583="nulová",J583,0)</f>
        <v>0</v>
      </c>
      <c r="BJ583" s="22" t="s">
        <v>76</v>
      </c>
      <c r="BK583" s="227">
        <f>ROUND(I583*H583,2)</f>
        <v>0</v>
      </c>
      <c r="BL583" s="22" t="s">
        <v>159</v>
      </c>
      <c r="BM583" s="22" t="s">
        <v>877</v>
      </c>
    </row>
    <row r="584" spans="2:47" s="1" customFormat="1" ht="13.5">
      <c r="B584" s="44"/>
      <c r="C584" s="72"/>
      <c r="D584" s="228" t="s">
        <v>352</v>
      </c>
      <c r="E584" s="72"/>
      <c r="F584" s="229" t="s">
        <v>785</v>
      </c>
      <c r="G584" s="72"/>
      <c r="H584" s="72"/>
      <c r="I584" s="187"/>
      <c r="J584" s="72"/>
      <c r="K584" s="72"/>
      <c r="L584" s="70"/>
      <c r="M584" s="230"/>
      <c r="N584" s="45"/>
      <c r="O584" s="45"/>
      <c r="P584" s="45"/>
      <c r="Q584" s="45"/>
      <c r="R584" s="45"/>
      <c r="S584" s="45"/>
      <c r="T584" s="93"/>
      <c r="AT584" s="22" t="s">
        <v>352</v>
      </c>
      <c r="AU584" s="22" t="s">
        <v>372</v>
      </c>
    </row>
    <row r="585" spans="2:65" s="1" customFormat="1" ht="16.5" customHeight="1">
      <c r="B585" s="44"/>
      <c r="C585" s="216" t="s">
        <v>878</v>
      </c>
      <c r="D585" s="216" t="s">
        <v>154</v>
      </c>
      <c r="E585" s="217" t="s">
        <v>879</v>
      </c>
      <c r="F585" s="218" t="s">
        <v>880</v>
      </c>
      <c r="G585" s="219" t="s">
        <v>783</v>
      </c>
      <c r="H585" s="220">
        <v>3</v>
      </c>
      <c r="I585" s="221"/>
      <c r="J585" s="222">
        <f>ROUND(I585*H585,2)</f>
        <v>0</v>
      </c>
      <c r="K585" s="218" t="s">
        <v>21</v>
      </c>
      <c r="L585" s="70"/>
      <c r="M585" s="223" t="s">
        <v>21</v>
      </c>
      <c r="N585" s="224" t="s">
        <v>42</v>
      </c>
      <c r="O585" s="45"/>
      <c r="P585" s="225">
        <f>O585*H585</f>
        <v>0</v>
      </c>
      <c r="Q585" s="225">
        <v>0</v>
      </c>
      <c r="R585" s="225">
        <f>Q585*H585</f>
        <v>0</v>
      </c>
      <c r="S585" s="225">
        <v>0</v>
      </c>
      <c r="T585" s="226">
        <f>S585*H585</f>
        <v>0</v>
      </c>
      <c r="AR585" s="22" t="s">
        <v>159</v>
      </c>
      <c r="AT585" s="22" t="s">
        <v>154</v>
      </c>
      <c r="AU585" s="22" t="s">
        <v>372</v>
      </c>
      <c r="AY585" s="22" t="s">
        <v>151</v>
      </c>
      <c r="BE585" s="227">
        <f>IF(N585="základní",J585,0)</f>
        <v>0</v>
      </c>
      <c r="BF585" s="227">
        <f>IF(N585="snížená",J585,0)</f>
        <v>0</v>
      </c>
      <c r="BG585" s="227">
        <f>IF(N585="zákl. přenesená",J585,0)</f>
        <v>0</v>
      </c>
      <c r="BH585" s="227">
        <f>IF(N585="sníž. přenesená",J585,0)</f>
        <v>0</v>
      </c>
      <c r="BI585" s="227">
        <f>IF(N585="nulová",J585,0)</f>
        <v>0</v>
      </c>
      <c r="BJ585" s="22" t="s">
        <v>76</v>
      </c>
      <c r="BK585" s="227">
        <f>ROUND(I585*H585,2)</f>
        <v>0</v>
      </c>
      <c r="BL585" s="22" t="s">
        <v>159</v>
      </c>
      <c r="BM585" s="22" t="s">
        <v>881</v>
      </c>
    </row>
    <row r="586" spans="2:47" s="1" customFormat="1" ht="13.5">
      <c r="B586" s="44"/>
      <c r="C586" s="72"/>
      <c r="D586" s="228" t="s">
        <v>352</v>
      </c>
      <c r="E586" s="72"/>
      <c r="F586" s="229" t="s">
        <v>785</v>
      </c>
      <c r="G586" s="72"/>
      <c r="H586" s="72"/>
      <c r="I586" s="187"/>
      <c r="J586" s="72"/>
      <c r="K586" s="72"/>
      <c r="L586" s="70"/>
      <c r="M586" s="230"/>
      <c r="N586" s="45"/>
      <c r="O586" s="45"/>
      <c r="P586" s="45"/>
      <c r="Q586" s="45"/>
      <c r="R586" s="45"/>
      <c r="S586" s="45"/>
      <c r="T586" s="93"/>
      <c r="AT586" s="22" t="s">
        <v>352</v>
      </c>
      <c r="AU586" s="22" t="s">
        <v>372</v>
      </c>
    </row>
    <row r="587" spans="2:65" s="1" customFormat="1" ht="16.5" customHeight="1">
      <c r="B587" s="44"/>
      <c r="C587" s="216" t="s">
        <v>882</v>
      </c>
      <c r="D587" s="216" t="s">
        <v>154</v>
      </c>
      <c r="E587" s="217" t="s">
        <v>883</v>
      </c>
      <c r="F587" s="218" t="s">
        <v>884</v>
      </c>
      <c r="G587" s="219" t="s">
        <v>783</v>
      </c>
      <c r="H587" s="220">
        <v>1</v>
      </c>
      <c r="I587" s="221"/>
      <c r="J587" s="222">
        <f>ROUND(I587*H587,2)</f>
        <v>0</v>
      </c>
      <c r="K587" s="218" t="s">
        <v>21</v>
      </c>
      <c r="L587" s="70"/>
      <c r="M587" s="223" t="s">
        <v>21</v>
      </c>
      <c r="N587" s="224" t="s">
        <v>42</v>
      </c>
      <c r="O587" s="45"/>
      <c r="P587" s="225">
        <f>O587*H587</f>
        <v>0</v>
      </c>
      <c r="Q587" s="225">
        <v>0</v>
      </c>
      <c r="R587" s="225">
        <f>Q587*H587</f>
        <v>0</v>
      </c>
      <c r="S587" s="225">
        <v>0</v>
      </c>
      <c r="T587" s="226">
        <f>S587*H587</f>
        <v>0</v>
      </c>
      <c r="AR587" s="22" t="s">
        <v>159</v>
      </c>
      <c r="AT587" s="22" t="s">
        <v>154</v>
      </c>
      <c r="AU587" s="22" t="s">
        <v>372</v>
      </c>
      <c r="AY587" s="22" t="s">
        <v>151</v>
      </c>
      <c r="BE587" s="227">
        <f>IF(N587="základní",J587,0)</f>
        <v>0</v>
      </c>
      <c r="BF587" s="227">
        <f>IF(N587="snížená",J587,0)</f>
        <v>0</v>
      </c>
      <c r="BG587" s="227">
        <f>IF(N587="zákl. přenesená",J587,0)</f>
        <v>0</v>
      </c>
      <c r="BH587" s="227">
        <f>IF(N587="sníž. přenesená",J587,0)</f>
        <v>0</v>
      </c>
      <c r="BI587" s="227">
        <f>IF(N587="nulová",J587,0)</f>
        <v>0</v>
      </c>
      <c r="BJ587" s="22" t="s">
        <v>76</v>
      </c>
      <c r="BK587" s="227">
        <f>ROUND(I587*H587,2)</f>
        <v>0</v>
      </c>
      <c r="BL587" s="22" t="s">
        <v>159</v>
      </c>
      <c r="BM587" s="22" t="s">
        <v>885</v>
      </c>
    </row>
    <row r="588" spans="2:47" s="1" customFormat="1" ht="13.5">
      <c r="B588" s="44"/>
      <c r="C588" s="72"/>
      <c r="D588" s="228" t="s">
        <v>352</v>
      </c>
      <c r="E588" s="72"/>
      <c r="F588" s="229" t="s">
        <v>785</v>
      </c>
      <c r="G588" s="72"/>
      <c r="H588" s="72"/>
      <c r="I588" s="187"/>
      <c r="J588" s="72"/>
      <c r="K588" s="72"/>
      <c r="L588" s="70"/>
      <c r="M588" s="230"/>
      <c r="N588" s="45"/>
      <c r="O588" s="45"/>
      <c r="P588" s="45"/>
      <c r="Q588" s="45"/>
      <c r="R588" s="45"/>
      <c r="S588" s="45"/>
      <c r="T588" s="93"/>
      <c r="AT588" s="22" t="s">
        <v>352</v>
      </c>
      <c r="AU588" s="22" t="s">
        <v>372</v>
      </c>
    </row>
    <row r="589" spans="2:65" s="1" customFormat="1" ht="16.5" customHeight="1">
      <c r="B589" s="44"/>
      <c r="C589" s="216" t="s">
        <v>886</v>
      </c>
      <c r="D589" s="216" t="s">
        <v>154</v>
      </c>
      <c r="E589" s="217" t="s">
        <v>887</v>
      </c>
      <c r="F589" s="218" t="s">
        <v>888</v>
      </c>
      <c r="G589" s="219" t="s">
        <v>783</v>
      </c>
      <c r="H589" s="220">
        <v>1</v>
      </c>
      <c r="I589" s="221"/>
      <c r="J589" s="222">
        <f>ROUND(I589*H589,2)</f>
        <v>0</v>
      </c>
      <c r="K589" s="218" t="s">
        <v>21</v>
      </c>
      <c r="L589" s="70"/>
      <c r="M589" s="223" t="s">
        <v>21</v>
      </c>
      <c r="N589" s="224" t="s">
        <v>42</v>
      </c>
      <c r="O589" s="45"/>
      <c r="P589" s="225">
        <f>O589*H589</f>
        <v>0</v>
      </c>
      <c r="Q589" s="225">
        <v>0</v>
      </c>
      <c r="R589" s="225">
        <f>Q589*H589</f>
        <v>0</v>
      </c>
      <c r="S589" s="225">
        <v>0</v>
      </c>
      <c r="T589" s="226">
        <f>S589*H589</f>
        <v>0</v>
      </c>
      <c r="AR589" s="22" t="s">
        <v>159</v>
      </c>
      <c r="AT589" s="22" t="s">
        <v>154</v>
      </c>
      <c r="AU589" s="22" t="s">
        <v>372</v>
      </c>
      <c r="AY589" s="22" t="s">
        <v>151</v>
      </c>
      <c r="BE589" s="227">
        <f>IF(N589="základní",J589,0)</f>
        <v>0</v>
      </c>
      <c r="BF589" s="227">
        <f>IF(N589="snížená",J589,0)</f>
        <v>0</v>
      </c>
      <c r="BG589" s="227">
        <f>IF(N589="zákl. přenesená",J589,0)</f>
        <v>0</v>
      </c>
      <c r="BH589" s="227">
        <f>IF(N589="sníž. přenesená",J589,0)</f>
        <v>0</v>
      </c>
      <c r="BI589" s="227">
        <f>IF(N589="nulová",J589,0)</f>
        <v>0</v>
      </c>
      <c r="BJ589" s="22" t="s">
        <v>76</v>
      </c>
      <c r="BK589" s="227">
        <f>ROUND(I589*H589,2)</f>
        <v>0</v>
      </c>
      <c r="BL589" s="22" t="s">
        <v>159</v>
      </c>
      <c r="BM589" s="22" t="s">
        <v>889</v>
      </c>
    </row>
    <row r="590" spans="2:47" s="1" customFormat="1" ht="13.5">
      <c r="B590" s="44"/>
      <c r="C590" s="72"/>
      <c r="D590" s="228" t="s">
        <v>352</v>
      </c>
      <c r="E590" s="72"/>
      <c r="F590" s="229" t="s">
        <v>785</v>
      </c>
      <c r="G590" s="72"/>
      <c r="H590" s="72"/>
      <c r="I590" s="187"/>
      <c r="J590" s="72"/>
      <c r="K590" s="72"/>
      <c r="L590" s="70"/>
      <c r="M590" s="230"/>
      <c r="N590" s="45"/>
      <c r="O590" s="45"/>
      <c r="P590" s="45"/>
      <c r="Q590" s="45"/>
      <c r="R590" s="45"/>
      <c r="S590" s="45"/>
      <c r="T590" s="93"/>
      <c r="AT590" s="22" t="s">
        <v>352</v>
      </c>
      <c r="AU590" s="22" t="s">
        <v>372</v>
      </c>
    </row>
    <row r="591" spans="2:65" s="1" customFormat="1" ht="16.5" customHeight="1">
      <c r="B591" s="44"/>
      <c r="C591" s="216" t="s">
        <v>890</v>
      </c>
      <c r="D591" s="216" t="s">
        <v>154</v>
      </c>
      <c r="E591" s="217" t="s">
        <v>891</v>
      </c>
      <c r="F591" s="218" t="s">
        <v>892</v>
      </c>
      <c r="G591" s="219" t="s">
        <v>783</v>
      </c>
      <c r="H591" s="220">
        <v>1</v>
      </c>
      <c r="I591" s="221"/>
      <c r="J591" s="222">
        <f>ROUND(I591*H591,2)</f>
        <v>0</v>
      </c>
      <c r="K591" s="218" t="s">
        <v>21</v>
      </c>
      <c r="L591" s="70"/>
      <c r="M591" s="223" t="s">
        <v>21</v>
      </c>
      <c r="N591" s="224" t="s">
        <v>42</v>
      </c>
      <c r="O591" s="45"/>
      <c r="P591" s="225">
        <f>O591*H591</f>
        <v>0</v>
      </c>
      <c r="Q591" s="225">
        <v>0</v>
      </c>
      <c r="R591" s="225">
        <f>Q591*H591</f>
        <v>0</v>
      </c>
      <c r="S591" s="225">
        <v>0</v>
      </c>
      <c r="T591" s="226">
        <f>S591*H591</f>
        <v>0</v>
      </c>
      <c r="AR591" s="22" t="s">
        <v>159</v>
      </c>
      <c r="AT591" s="22" t="s">
        <v>154</v>
      </c>
      <c r="AU591" s="22" t="s">
        <v>372</v>
      </c>
      <c r="AY591" s="22" t="s">
        <v>151</v>
      </c>
      <c r="BE591" s="227">
        <f>IF(N591="základní",J591,0)</f>
        <v>0</v>
      </c>
      <c r="BF591" s="227">
        <f>IF(N591="snížená",J591,0)</f>
        <v>0</v>
      </c>
      <c r="BG591" s="227">
        <f>IF(N591="zákl. přenesená",J591,0)</f>
        <v>0</v>
      </c>
      <c r="BH591" s="227">
        <f>IF(N591="sníž. přenesená",J591,0)</f>
        <v>0</v>
      </c>
      <c r="BI591" s="227">
        <f>IF(N591="nulová",J591,0)</f>
        <v>0</v>
      </c>
      <c r="BJ591" s="22" t="s">
        <v>76</v>
      </c>
      <c r="BK591" s="227">
        <f>ROUND(I591*H591,2)</f>
        <v>0</v>
      </c>
      <c r="BL591" s="22" t="s">
        <v>159</v>
      </c>
      <c r="BM591" s="22" t="s">
        <v>893</v>
      </c>
    </row>
    <row r="592" spans="2:47" s="1" customFormat="1" ht="13.5">
      <c r="B592" s="44"/>
      <c r="C592" s="72"/>
      <c r="D592" s="228" t="s">
        <v>352</v>
      </c>
      <c r="E592" s="72"/>
      <c r="F592" s="229" t="s">
        <v>785</v>
      </c>
      <c r="G592" s="72"/>
      <c r="H592" s="72"/>
      <c r="I592" s="187"/>
      <c r="J592" s="72"/>
      <c r="K592" s="72"/>
      <c r="L592" s="70"/>
      <c r="M592" s="230"/>
      <c r="N592" s="45"/>
      <c r="O592" s="45"/>
      <c r="P592" s="45"/>
      <c r="Q592" s="45"/>
      <c r="R592" s="45"/>
      <c r="S592" s="45"/>
      <c r="T592" s="93"/>
      <c r="AT592" s="22" t="s">
        <v>352</v>
      </c>
      <c r="AU592" s="22" t="s">
        <v>372</v>
      </c>
    </row>
    <row r="593" spans="2:65" s="1" customFormat="1" ht="16.5" customHeight="1">
      <c r="B593" s="44"/>
      <c r="C593" s="216" t="s">
        <v>894</v>
      </c>
      <c r="D593" s="216" t="s">
        <v>154</v>
      </c>
      <c r="E593" s="217" t="s">
        <v>895</v>
      </c>
      <c r="F593" s="218" t="s">
        <v>896</v>
      </c>
      <c r="G593" s="219" t="s">
        <v>783</v>
      </c>
      <c r="H593" s="220">
        <v>1</v>
      </c>
      <c r="I593" s="221"/>
      <c r="J593" s="222">
        <f>ROUND(I593*H593,2)</f>
        <v>0</v>
      </c>
      <c r="K593" s="218" t="s">
        <v>21</v>
      </c>
      <c r="L593" s="70"/>
      <c r="M593" s="223" t="s">
        <v>21</v>
      </c>
      <c r="N593" s="224" t="s">
        <v>42</v>
      </c>
      <c r="O593" s="45"/>
      <c r="P593" s="225">
        <f>O593*H593</f>
        <v>0</v>
      </c>
      <c r="Q593" s="225">
        <v>0</v>
      </c>
      <c r="R593" s="225">
        <f>Q593*H593</f>
        <v>0</v>
      </c>
      <c r="S593" s="225">
        <v>0</v>
      </c>
      <c r="T593" s="226">
        <f>S593*H593</f>
        <v>0</v>
      </c>
      <c r="AR593" s="22" t="s">
        <v>159</v>
      </c>
      <c r="AT593" s="22" t="s">
        <v>154</v>
      </c>
      <c r="AU593" s="22" t="s">
        <v>372</v>
      </c>
      <c r="AY593" s="22" t="s">
        <v>151</v>
      </c>
      <c r="BE593" s="227">
        <f>IF(N593="základní",J593,0)</f>
        <v>0</v>
      </c>
      <c r="BF593" s="227">
        <f>IF(N593="snížená",J593,0)</f>
        <v>0</v>
      </c>
      <c r="BG593" s="227">
        <f>IF(N593="zákl. přenesená",J593,0)</f>
        <v>0</v>
      </c>
      <c r="BH593" s="227">
        <f>IF(N593="sníž. přenesená",J593,0)</f>
        <v>0</v>
      </c>
      <c r="BI593" s="227">
        <f>IF(N593="nulová",J593,0)</f>
        <v>0</v>
      </c>
      <c r="BJ593" s="22" t="s">
        <v>76</v>
      </c>
      <c r="BK593" s="227">
        <f>ROUND(I593*H593,2)</f>
        <v>0</v>
      </c>
      <c r="BL593" s="22" t="s">
        <v>159</v>
      </c>
      <c r="BM593" s="22" t="s">
        <v>897</v>
      </c>
    </row>
    <row r="594" spans="2:47" s="1" customFormat="1" ht="13.5">
      <c r="B594" s="44"/>
      <c r="C594" s="72"/>
      <c r="D594" s="228" t="s">
        <v>352</v>
      </c>
      <c r="E594" s="72"/>
      <c r="F594" s="229" t="s">
        <v>785</v>
      </c>
      <c r="G594" s="72"/>
      <c r="H594" s="72"/>
      <c r="I594" s="187"/>
      <c r="J594" s="72"/>
      <c r="K594" s="72"/>
      <c r="L594" s="70"/>
      <c r="M594" s="230"/>
      <c r="N594" s="45"/>
      <c r="O594" s="45"/>
      <c r="P594" s="45"/>
      <c r="Q594" s="45"/>
      <c r="R594" s="45"/>
      <c r="S594" s="45"/>
      <c r="T594" s="93"/>
      <c r="AT594" s="22" t="s">
        <v>352</v>
      </c>
      <c r="AU594" s="22" t="s">
        <v>372</v>
      </c>
    </row>
    <row r="595" spans="2:65" s="1" customFormat="1" ht="16.5" customHeight="1">
      <c r="B595" s="44"/>
      <c r="C595" s="216" t="s">
        <v>898</v>
      </c>
      <c r="D595" s="216" t="s">
        <v>154</v>
      </c>
      <c r="E595" s="217" t="s">
        <v>899</v>
      </c>
      <c r="F595" s="218" t="s">
        <v>900</v>
      </c>
      <c r="G595" s="219" t="s">
        <v>783</v>
      </c>
      <c r="H595" s="220">
        <v>3</v>
      </c>
      <c r="I595" s="221"/>
      <c r="J595" s="222">
        <f>ROUND(I595*H595,2)</f>
        <v>0</v>
      </c>
      <c r="K595" s="218" t="s">
        <v>21</v>
      </c>
      <c r="L595" s="70"/>
      <c r="M595" s="223" t="s">
        <v>21</v>
      </c>
      <c r="N595" s="224" t="s">
        <v>42</v>
      </c>
      <c r="O595" s="45"/>
      <c r="P595" s="225">
        <f>O595*H595</f>
        <v>0</v>
      </c>
      <c r="Q595" s="225">
        <v>0</v>
      </c>
      <c r="R595" s="225">
        <f>Q595*H595</f>
        <v>0</v>
      </c>
      <c r="S595" s="225">
        <v>0</v>
      </c>
      <c r="T595" s="226">
        <f>S595*H595</f>
        <v>0</v>
      </c>
      <c r="AR595" s="22" t="s">
        <v>159</v>
      </c>
      <c r="AT595" s="22" t="s">
        <v>154</v>
      </c>
      <c r="AU595" s="22" t="s">
        <v>372</v>
      </c>
      <c r="AY595" s="22" t="s">
        <v>151</v>
      </c>
      <c r="BE595" s="227">
        <f>IF(N595="základní",J595,0)</f>
        <v>0</v>
      </c>
      <c r="BF595" s="227">
        <f>IF(N595="snížená",J595,0)</f>
        <v>0</v>
      </c>
      <c r="BG595" s="227">
        <f>IF(N595="zákl. přenesená",J595,0)</f>
        <v>0</v>
      </c>
      <c r="BH595" s="227">
        <f>IF(N595="sníž. přenesená",J595,0)</f>
        <v>0</v>
      </c>
      <c r="BI595" s="227">
        <f>IF(N595="nulová",J595,0)</f>
        <v>0</v>
      </c>
      <c r="BJ595" s="22" t="s">
        <v>76</v>
      </c>
      <c r="BK595" s="227">
        <f>ROUND(I595*H595,2)</f>
        <v>0</v>
      </c>
      <c r="BL595" s="22" t="s">
        <v>159</v>
      </c>
      <c r="BM595" s="22" t="s">
        <v>901</v>
      </c>
    </row>
    <row r="596" spans="2:47" s="1" customFormat="1" ht="13.5">
      <c r="B596" s="44"/>
      <c r="C596" s="72"/>
      <c r="D596" s="228" t="s">
        <v>352</v>
      </c>
      <c r="E596" s="72"/>
      <c r="F596" s="229" t="s">
        <v>785</v>
      </c>
      <c r="G596" s="72"/>
      <c r="H596" s="72"/>
      <c r="I596" s="187"/>
      <c r="J596" s="72"/>
      <c r="K596" s="72"/>
      <c r="L596" s="70"/>
      <c r="M596" s="230"/>
      <c r="N596" s="45"/>
      <c r="O596" s="45"/>
      <c r="P596" s="45"/>
      <c r="Q596" s="45"/>
      <c r="R596" s="45"/>
      <c r="S596" s="45"/>
      <c r="T596" s="93"/>
      <c r="AT596" s="22" t="s">
        <v>352</v>
      </c>
      <c r="AU596" s="22" t="s">
        <v>372</v>
      </c>
    </row>
    <row r="597" spans="2:65" s="1" customFormat="1" ht="16.5" customHeight="1">
      <c r="B597" s="44"/>
      <c r="C597" s="216" t="s">
        <v>902</v>
      </c>
      <c r="D597" s="216" t="s">
        <v>154</v>
      </c>
      <c r="E597" s="217" t="s">
        <v>903</v>
      </c>
      <c r="F597" s="218" t="s">
        <v>904</v>
      </c>
      <c r="G597" s="219" t="s">
        <v>783</v>
      </c>
      <c r="H597" s="220">
        <v>1</v>
      </c>
      <c r="I597" s="221"/>
      <c r="J597" s="222">
        <f>ROUND(I597*H597,2)</f>
        <v>0</v>
      </c>
      <c r="K597" s="218" t="s">
        <v>21</v>
      </c>
      <c r="L597" s="70"/>
      <c r="M597" s="223" t="s">
        <v>21</v>
      </c>
      <c r="N597" s="224" t="s">
        <v>42</v>
      </c>
      <c r="O597" s="45"/>
      <c r="P597" s="225">
        <f>O597*H597</f>
        <v>0</v>
      </c>
      <c r="Q597" s="225">
        <v>0</v>
      </c>
      <c r="R597" s="225">
        <f>Q597*H597</f>
        <v>0</v>
      </c>
      <c r="S597" s="225">
        <v>0</v>
      </c>
      <c r="T597" s="226">
        <f>S597*H597</f>
        <v>0</v>
      </c>
      <c r="AR597" s="22" t="s">
        <v>159</v>
      </c>
      <c r="AT597" s="22" t="s">
        <v>154</v>
      </c>
      <c r="AU597" s="22" t="s">
        <v>372</v>
      </c>
      <c r="AY597" s="22" t="s">
        <v>151</v>
      </c>
      <c r="BE597" s="227">
        <f>IF(N597="základní",J597,0)</f>
        <v>0</v>
      </c>
      <c r="BF597" s="227">
        <f>IF(N597="snížená",J597,0)</f>
        <v>0</v>
      </c>
      <c r="BG597" s="227">
        <f>IF(N597="zákl. přenesená",J597,0)</f>
        <v>0</v>
      </c>
      <c r="BH597" s="227">
        <f>IF(N597="sníž. přenesená",J597,0)</f>
        <v>0</v>
      </c>
      <c r="BI597" s="227">
        <f>IF(N597="nulová",J597,0)</f>
        <v>0</v>
      </c>
      <c r="BJ597" s="22" t="s">
        <v>76</v>
      </c>
      <c r="BK597" s="227">
        <f>ROUND(I597*H597,2)</f>
        <v>0</v>
      </c>
      <c r="BL597" s="22" t="s">
        <v>159</v>
      </c>
      <c r="BM597" s="22" t="s">
        <v>905</v>
      </c>
    </row>
    <row r="598" spans="2:47" s="1" customFormat="1" ht="13.5">
      <c r="B598" s="44"/>
      <c r="C598" s="72"/>
      <c r="D598" s="228" t="s">
        <v>352</v>
      </c>
      <c r="E598" s="72"/>
      <c r="F598" s="229" t="s">
        <v>785</v>
      </c>
      <c r="G598" s="72"/>
      <c r="H598" s="72"/>
      <c r="I598" s="187"/>
      <c r="J598" s="72"/>
      <c r="K598" s="72"/>
      <c r="L598" s="70"/>
      <c r="M598" s="230"/>
      <c r="N598" s="45"/>
      <c r="O598" s="45"/>
      <c r="P598" s="45"/>
      <c r="Q598" s="45"/>
      <c r="R598" s="45"/>
      <c r="S598" s="45"/>
      <c r="T598" s="93"/>
      <c r="AT598" s="22" t="s">
        <v>352</v>
      </c>
      <c r="AU598" s="22" t="s">
        <v>372</v>
      </c>
    </row>
    <row r="599" spans="2:65" s="1" customFormat="1" ht="16.5" customHeight="1">
      <c r="B599" s="44"/>
      <c r="C599" s="216" t="s">
        <v>906</v>
      </c>
      <c r="D599" s="216" t="s">
        <v>154</v>
      </c>
      <c r="E599" s="217" t="s">
        <v>907</v>
      </c>
      <c r="F599" s="218" t="s">
        <v>908</v>
      </c>
      <c r="G599" s="219" t="s">
        <v>783</v>
      </c>
      <c r="H599" s="220">
        <v>3</v>
      </c>
      <c r="I599" s="221"/>
      <c r="J599" s="222">
        <f>ROUND(I599*H599,2)</f>
        <v>0</v>
      </c>
      <c r="K599" s="218" t="s">
        <v>21</v>
      </c>
      <c r="L599" s="70"/>
      <c r="M599" s="223" t="s">
        <v>21</v>
      </c>
      <c r="N599" s="224" t="s">
        <v>42</v>
      </c>
      <c r="O599" s="45"/>
      <c r="P599" s="225">
        <f>O599*H599</f>
        <v>0</v>
      </c>
      <c r="Q599" s="225">
        <v>0</v>
      </c>
      <c r="R599" s="225">
        <f>Q599*H599</f>
        <v>0</v>
      </c>
      <c r="S599" s="225">
        <v>0</v>
      </c>
      <c r="T599" s="226">
        <f>S599*H599</f>
        <v>0</v>
      </c>
      <c r="AR599" s="22" t="s">
        <v>159</v>
      </c>
      <c r="AT599" s="22" t="s">
        <v>154</v>
      </c>
      <c r="AU599" s="22" t="s">
        <v>372</v>
      </c>
      <c r="AY599" s="22" t="s">
        <v>151</v>
      </c>
      <c r="BE599" s="227">
        <f>IF(N599="základní",J599,0)</f>
        <v>0</v>
      </c>
      <c r="BF599" s="227">
        <f>IF(N599="snížená",J599,0)</f>
        <v>0</v>
      </c>
      <c r="BG599" s="227">
        <f>IF(N599="zákl. přenesená",J599,0)</f>
        <v>0</v>
      </c>
      <c r="BH599" s="227">
        <f>IF(N599="sníž. přenesená",J599,0)</f>
        <v>0</v>
      </c>
      <c r="BI599" s="227">
        <f>IF(N599="nulová",J599,0)</f>
        <v>0</v>
      </c>
      <c r="BJ599" s="22" t="s">
        <v>76</v>
      </c>
      <c r="BK599" s="227">
        <f>ROUND(I599*H599,2)</f>
        <v>0</v>
      </c>
      <c r="BL599" s="22" t="s">
        <v>159</v>
      </c>
      <c r="BM599" s="22" t="s">
        <v>909</v>
      </c>
    </row>
    <row r="600" spans="2:47" s="1" customFormat="1" ht="13.5">
      <c r="B600" s="44"/>
      <c r="C600" s="72"/>
      <c r="D600" s="228" t="s">
        <v>352</v>
      </c>
      <c r="E600" s="72"/>
      <c r="F600" s="229" t="s">
        <v>785</v>
      </c>
      <c r="G600" s="72"/>
      <c r="H600" s="72"/>
      <c r="I600" s="187"/>
      <c r="J600" s="72"/>
      <c r="K600" s="72"/>
      <c r="L600" s="70"/>
      <c r="M600" s="230"/>
      <c r="N600" s="45"/>
      <c r="O600" s="45"/>
      <c r="P600" s="45"/>
      <c r="Q600" s="45"/>
      <c r="R600" s="45"/>
      <c r="S600" s="45"/>
      <c r="T600" s="93"/>
      <c r="AT600" s="22" t="s">
        <v>352</v>
      </c>
      <c r="AU600" s="22" t="s">
        <v>372</v>
      </c>
    </row>
    <row r="601" spans="2:65" s="1" customFormat="1" ht="16.5" customHeight="1">
      <c r="B601" s="44"/>
      <c r="C601" s="216" t="s">
        <v>910</v>
      </c>
      <c r="D601" s="216" t="s">
        <v>154</v>
      </c>
      <c r="E601" s="217" t="s">
        <v>911</v>
      </c>
      <c r="F601" s="218" t="s">
        <v>912</v>
      </c>
      <c r="G601" s="219" t="s">
        <v>783</v>
      </c>
      <c r="H601" s="220">
        <v>1</v>
      </c>
      <c r="I601" s="221"/>
      <c r="J601" s="222">
        <f>ROUND(I601*H601,2)</f>
        <v>0</v>
      </c>
      <c r="K601" s="218" t="s">
        <v>21</v>
      </c>
      <c r="L601" s="70"/>
      <c r="M601" s="223" t="s">
        <v>21</v>
      </c>
      <c r="N601" s="224" t="s">
        <v>42</v>
      </c>
      <c r="O601" s="45"/>
      <c r="P601" s="225">
        <f>O601*H601</f>
        <v>0</v>
      </c>
      <c r="Q601" s="225">
        <v>0</v>
      </c>
      <c r="R601" s="225">
        <f>Q601*H601</f>
        <v>0</v>
      </c>
      <c r="S601" s="225">
        <v>0</v>
      </c>
      <c r="T601" s="226">
        <f>S601*H601</f>
        <v>0</v>
      </c>
      <c r="AR601" s="22" t="s">
        <v>159</v>
      </c>
      <c r="AT601" s="22" t="s">
        <v>154</v>
      </c>
      <c r="AU601" s="22" t="s">
        <v>372</v>
      </c>
      <c r="AY601" s="22" t="s">
        <v>151</v>
      </c>
      <c r="BE601" s="227">
        <f>IF(N601="základní",J601,0)</f>
        <v>0</v>
      </c>
      <c r="BF601" s="227">
        <f>IF(N601="snížená",J601,0)</f>
        <v>0</v>
      </c>
      <c r="BG601" s="227">
        <f>IF(N601="zákl. přenesená",J601,0)</f>
        <v>0</v>
      </c>
      <c r="BH601" s="227">
        <f>IF(N601="sníž. přenesená",J601,0)</f>
        <v>0</v>
      </c>
      <c r="BI601" s="227">
        <f>IF(N601="nulová",J601,0)</f>
        <v>0</v>
      </c>
      <c r="BJ601" s="22" t="s">
        <v>76</v>
      </c>
      <c r="BK601" s="227">
        <f>ROUND(I601*H601,2)</f>
        <v>0</v>
      </c>
      <c r="BL601" s="22" t="s">
        <v>159</v>
      </c>
      <c r="BM601" s="22" t="s">
        <v>913</v>
      </c>
    </row>
    <row r="602" spans="2:47" s="1" customFormat="1" ht="13.5">
      <c r="B602" s="44"/>
      <c r="C602" s="72"/>
      <c r="D602" s="228" t="s">
        <v>352</v>
      </c>
      <c r="E602" s="72"/>
      <c r="F602" s="229" t="s">
        <v>785</v>
      </c>
      <c r="G602" s="72"/>
      <c r="H602" s="72"/>
      <c r="I602" s="187"/>
      <c r="J602" s="72"/>
      <c r="K602" s="72"/>
      <c r="L602" s="70"/>
      <c r="M602" s="230"/>
      <c r="N602" s="45"/>
      <c r="O602" s="45"/>
      <c r="P602" s="45"/>
      <c r="Q602" s="45"/>
      <c r="R602" s="45"/>
      <c r="S602" s="45"/>
      <c r="T602" s="93"/>
      <c r="AT602" s="22" t="s">
        <v>352</v>
      </c>
      <c r="AU602" s="22" t="s">
        <v>372</v>
      </c>
    </row>
    <row r="603" spans="2:65" s="1" customFormat="1" ht="16.5" customHeight="1">
      <c r="B603" s="44"/>
      <c r="C603" s="216" t="s">
        <v>914</v>
      </c>
      <c r="D603" s="216" t="s">
        <v>154</v>
      </c>
      <c r="E603" s="217" t="s">
        <v>915</v>
      </c>
      <c r="F603" s="218" t="s">
        <v>916</v>
      </c>
      <c r="G603" s="219" t="s">
        <v>783</v>
      </c>
      <c r="H603" s="220">
        <v>6</v>
      </c>
      <c r="I603" s="221"/>
      <c r="J603" s="222">
        <f>ROUND(I603*H603,2)</f>
        <v>0</v>
      </c>
      <c r="K603" s="218" t="s">
        <v>21</v>
      </c>
      <c r="L603" s="70"/>
      <c r="M603" s="223" t="s">
        <v>21</v>
      </c>
      <c r="N603" s="224" t="s">
        <v>42</v>
      </c>
      <c r="O603" s="45"/>
      <c r="P603" s="225">
        <f>O603*H603</f>
        <v>0</v>
      </c>
      <c r="Q603" s="225">
        <v>0</v>
      </c>
      <c r="R603" s="225">
        <f>Q603*H603</f>
        <v>0</v>
      </c>
      <c r="S603" s="225">
        <v>0</v>
      </c>
      <c r="T603" s="226">
        <f>S603*H603</f>
        <v>0</v>
      </c>
      <c r="AR603" s="22" t="s">
        <v>159</v>
      </c>
      <c r="AT603" s="22" t="s">
        <v>154</v>
      </c>
      <c r="AU603" s="22" t="s">
        <v>372</v>
      </c>
      <c r="AY603" s="22" t="s">
        <v>151</v>
      </c>
      <c r="BE603" s="227">
        <f>IF(N603="základní",J603,0)</f>
        <v>0</v>
      </c>
      <c r="BF603" s="227">
        <f>IF(N603="snížená",J603,0)</f>
        <v>0</v>
      </c>
      <c r="BG603" s="227">
        <f>IF(N603="zákl. přenesená",J603,0)</f>
        <v>0</v>
      </c>
      <c r="BH603" s="227">
        <f>IF(N603="sníž. přenesená",J603,0)</f>
        <v>0</v>
      </c>
      <c r="BI603" s="227">
        <f>IF(N603="nulová",J603,0)</f>
        <v>0</v>
      </c>
      <c r="BJ603" s="22" t="s">
        <v>76</v>
      </c>
      <c r="BK603" s="227">
        <f>ROUND(I603*H603,2)</f>
        <v>0</v>
      </c>
      <c r="BL603" s="22" t="s">
        <v>159</v>
      </c>
      <c r="BM603" s="22" t="s">
        <v>917</v>
      </c>
    </row>
    <row r="604" spans="2:47" s="1" customFormat="1" ht="13.5">
      <c r="B604" s="44"/>
      <c r="C604" s="72"/>
      <c r="D604" s="228" t="s">
        <v>352</v>
      </c>
      <c r="E604" s="72"/>
      <c r="F604" s="229" t="s">
        <v>785</v>
      </c>
      <c r="G604" s="72"/>
      <c r="H604" s="72"/>
      <c r="I604" s="187"/>
      <c r="J604" s="72"/>
      <c r="K604" s="72"/>
      <c r="L604" s="70"/>
      <c r="M604" s="230"/>
      <c r="N604" s="45"/>
      <c r="O604" s="45"/>
      <c r="P604" s="45"/>
      <c r="Q604" s="45"/>
      <c r="R604" s="45"/>
      <c r="S604" s="45"/>
      <c r="T604" s="93"/>
      <c r="AT604" s="22" t="s">
        <v>352</v>
      </c>
      <c r="AU604" s="22" t="s">
        <v>372</v>
      </c>
    </row>
    <row r="605" spans="2:65" s="1" customFormat="1" ht="16.5" customHeight="1">
      <c r="B605" s="44"/>
      <c r="C605" s="216" t="s">
        <v>918</v>
      </c>
      <c r="D605" s="216" t="s">
        <v>154</v>
      </c>
      <c r="E605" s="217" t="s">
        <v>919</v>
      </c>
      <c r="F605" s="218" t="s">
        <v>920</v>
      </c>
      <c r="G605" s="219" t="s">
        <v>783</v>
      </c>
      <c r="H605" s="220">
        <v>1</v>
      </c>
      <c r="I605" s="221"/>
      <c r="J605" s="222">
        <f>ROUND(I605*H605,2)</f>
        <v>0</v>
      </c>
      <c r="K605" s="218" t="s">
        <v>21</v>
      </c>
      <c r="L605" s="70"/>
      <c r="M605" s="223" t="s">
        <v>21</v>
      </c>
      <c r="N605" s="224" t="s">
        <v>42</v>
      </c>
      <c r="O605" s="45"/>
      <c r="P605" s="225">
        <f>O605*H605</f>
        <v>0</v>
      </c>
      <c r="Q605" s="225">
        <v>0</v>
      </c>
      <c r="R605" s="225">
        <f>Q605*H605</f>
        <v>0</v>
      </c>
      <c r="S605" s="225">
        <v>0</v>
      </c>
      <c r="T605" s="226">
        <f>S605*H605</f>
        <v>0</v>
      </c>
      <c r="AR605" s="22" t="s">
        <v>159</v>
      </c>
      <c r="AT605" s="22" t="s">
        <v>154</v>
      </c>
      <c r="AU605" s="22" t="s">
        <v>372</v>
      </c>
      <c r="AY605" s="22" t="s">
        <v>151</v>
      </c>
      <c r="BE605" s="227">
        <f>IF(N605="základní",J605,0)</f>
        <v>0</v>
      </c>
      <c r="BF605" s="227">
        <f>IF(N605="snížená",J605,0)</f>
        <v>0</v>
      </c>
      <c r="BG605" s="227">
        <f>IF(N605="zákl. přenesená",J605,0)</f>
        <v>0</v>
      </c>
      <c r="BH605" s="227">
        <f>IF(N605="sníž. přenesená",J605,0)</f>
        <v>0</v>
      </c>
      <c r="BI605" s="227">
        <f>IF(N605="nulová",J605,0)</f>
        <v>0</v>
      </c>
      <c r="BJ605" s="22" t="s">
        <v>76</v>
      </c>
      <c r="BK605" s="227">
        <f>ROUND(I605*H605,2)</f>
        <v>0</v>
      </c>
      <c r="BL605" s="22" t="s">
        <v>159</v>
      </c>
      <c r="BM605" s="22" t="s">
        <v>921</v>
      </c>
    </row>
    <row r="606" spans="2:47" s="1" customFormat="1" ht="13.5">
      <c r="B606" s="44"/>
      <c r="C606" s="72"/>
      <c r="D606" s="228" t="s">
        <v>352</v>
      </c>
      <c r="E606" s="72"/>
      <c r="F606" s="229" t="s">
        <v>785</v>
      </c>
      <c r="G606" s="72"/>
      <c r="H606" s="72"/>
      <c r="I606" s="187"/>
      <c r="J606" s="72"/>
      <c r="K606" s="72"/>
      <c r="L606" s="70"/>
      <c r="M606" s="230"/>
      <c r="N606" s="45"/>
      <c r="O606" s="45"/>
      <c r="P606" s="45"/>
      <c r="Q606" s="45"/>
      <c r="R606" s="45"/>
      <c r="S606" s="45"/>
      <c r="T606" s="93"/>
      <c r="AT606" s="22" t="s">
        <v>352</v>
      </c>
      <c r="AU606" s="22" t="s">
        <v>372</v>
      </c>
    </row>
    <row r="607" spans="2:65" s="1" customFormat="1" ht="16.5" customHeight="1">
      <c r="B607" s="44"/>
      <c r="C607" s="216" t="s">
        <v>922</v>
      </c>
      <c r="D607" s="216" t="s">
        <v>154</v>
      </c>
      <c r="E607" s="217" t="s">
        <v>923</v>
      </c>
      <c r="F607" s="218" t="s">
        <v>924</v>
      </c>
      <c r="G607" s="219" t="s">
        <v>783</v>
      </c>
      <c r="H607" s="220">
        <v>1</v>
      </c>
      <c r="I607" s="221"/>
      <c r="J607" s="222">
        <f>ROUND(I607*H607,2)</f>
        <v>0</v>
      </c>
      <c r="K607" s="218" t="s">
        <v>21</v>
      </c>
      <c r="L607" s="70"/>
      <c r="M607" s="223" t="s">
        <v>21</v>
      </c>
      <c r="N607" s="224" t="s">
        <v>42</v>
      </c>
      <c r="O607" s="45"/>
      <c r="P607" s="225">
        <f>O607*H607</f>
        <v>0</v>
      </c>
      <c r="Q607" s="225">
        <v>0</v>
      </c>
      <c r="R607" s="225">
        <f>Q607*H607</f>
        <v>0</v>
      </c>
      <c r="S607" s="225">
        <v>0</v>
      </c>
      <c r="T607" s="226">
        <f>S607*H607</f>
        <v>0</v>
      </c>
      <c r="AR607" s="22" t="s">
        <v>159</v>
      </c>
      <c r="AT607" s="22" t="s">
        <v>154</v>
      </c>
      <c r="AU607" s="22" t="s">
        <v>372</v>
      </c>
      <c r="AY607" s="22" t="s">
        <v>151</v>
      </c>
      <c r="BE607" s="227">
        <f>IF(N607="základní",J607,0)</f>
        <v>0</v>
      </c>
      <c r="BF607" s="227">
        <f>IF(N607="snížená",J607,0)</f>
        <v>0</v>
      </c>
      <c r="BG607" s="227">
        <f>IF(N607="zákl. přenesená",J607,0)</f>
        <v>0</v>
      </c>
      <c r="BH607" s="227">
        <f>IF(N607="sníž. přenesená",J607,0)</f>
        <v>0</v>
      </c>
      <c r="BI607" s="227">
        <f>IF(N607="nulová",J607,0)</f>
        <v>0</v>
      </c>
      <c r="BJ607" s="22" t="s">
        <v>76</v>
      </c>
      <c r="BK607" s="227">
        <f>ROUND(I607*H607,2)</f>
        <v>0</v>
      </c>
      <c r="BL607" s="22" t="s">
        <v>159</v>
      </c>
      <c r="BM607" s="22" t="s">
        <v>925</v>
      </c>
    </row>
    <row r="608" spans="2:47" s="1" customFormat="1" ht="13.5">
      <c r="B608" s="44"/>
      <c r="C608" s="72"/>
      <c r="D608" s="228" t="s">
        <v>352</v>
      </c>
      <c r="E608" s="72"/>
      <c r="F608" s="229" t="s">
        <v>785</v>
      </c>
      <c r="G608" s="72"/>
      <c r="H608" s="72"/>
      <c r="I608" s="187"/>
      <c r="J608" s="72"/>
      <c r="K608" s="72"/>
      <c r="L608" s="70"/>
      <c r="M608" s="230"/>
      <c r="N608" s="45"/>
      <c r="O608" s="45"/>
      <c r="P608" s="45"/>
      <c r="Q608" s="45"/>
      <c r="R608" s="45"/>
      <c r="S608" s="45"/>
      <c r="T608" s="93"/>
      <c r="AT608" s="22" t="s">
        <v>352</v>
      </c>
      <c r="AU608" s="22" t="s">
        <v>372</v>
      </c>
    </row>
    <row r="609" spans="2:65" s="1" customFormat="1" ht="16.5" customHeight="1">
      <c r="B609" s="44"/>
      <c r="C609" s="216" t="s">
        <v>926</v>
      </c>
      <c r="D609" s="216" t="s">
        <v>154</v>
      </c>
      <c r="E609" s="217" t="s">
        <v>927</v>
      </c>
      <c r="F609" s="218" t="s">
        <v>928</v>
      </c>
      <c r="G609" s="219" t="s">
        <v>783</v>
      </c>
      <c r="H609" s="220">
        <v>1</v>
      </c>
      <c r="I609" s="221"/>
      <c r="J609" s="222">
        <f>ROUND(I609*H609,2)</f>
        <v>0</v>
      </c>
      <c r="K609" s="218" t="s">
        <v>21</v>
      </c>
      <c r="L609" s="70"/>
      <c r="M609" s="223" t="s">
        <v>21</v>
      </c>
      <c r="N609" s="224" t="s">
        <v>42</v>
      </c>
      <c r="O609" s="45"/>
      <c r="P609" s="225">
        <f>O609*H609</f>
        <v>0</v>
      </c>
      <c r="Q609" s="225">
        <v>0</v>
      </c>
      <c r="R609" s="225">
        <f>Q609*H609</f>
        <v>0</v>
      </c>
      <c r="S609" s="225">
        <v>0</v>
      </c>
      <c r="T609" s="226">
        <f>S609*H609</f>
        <v>0</v>
      </c>
      <c r="AR609" s="22" t="s">
        <v>159</v>
      </c>
      <c r="AT609" s="22" t="s">
        <v>154</v>
      </c>
      <c r="AU609" s="22" t="s">
        <v>372</v>
      </c>
      <c r="AY609" s="22" t="s">
        <v>151</v>
      </c>
      <c r="BE609" s="227">
        <f>IF(N609="základní",J609,0)</f>
        <v>0</v>
      </c>
      <c r="BF609" s="227">
        <f>IF(N609="snížená",J609,0)</f>
        <v>0</v>
      </c>
      <c r="BG609" s="227">
        <f>IF(N609="zákl. přenesená",J609,0)</f>
        <v>0</v>
      </c>
      <c r="BH609" s="227">
        <f>IF(N609="sníž. přenesená",J609,0)</f>
        <v>0</v>
      </c>
      <c r="BI609" s="227">
        <f>IF(N609="nulová",J609,0)</f>
        <v>0</v>
      </c>
      <c r="BJ609" s="22" t="s">
        <v>76</v>
      </c>
      <c r="BK609" s="227">
        <f>ROUND(I609*H609,2)</f>
        <v>0</v>
      </c>
      <c r="BL609" s="22" t="s">
        <v>159</v>
      </c>
      <c r="BM609" s="22" t="s">
        <v>929</v>
      </c>
    </row>
    <row r="610" spans="2:47" s="1" customFormat="1" ht="13.5">
      <c r="B610" s="44"/>
      <c r="C610" s="72"/>
      <c r="D610" s="228" t="s">
        <v>352</v>
      </c>
      <c r="E610" s="72"/>
      <c r="F610" s="229" t="s">
        <v>785</v>
      </c>
      <c r="G610" s="72"/>
      <c r="H610" s="72"/>
      <c r="I610" s="187"/>
      <c r="J610" s="72"/>
      <c r="K610" s="72"/>
      <c r="L610" s="70"/>
      <c r="M610" s="230"/>
      <c r="N610" s="45"/>
      <c r="O610" s="45"/>
      <c r="P610" s="45"/>
      <c r="Q610" s="45"/>
      <c r="R610" s="45"/>
      <c r="S610" s="45"/>
      <c r="T610" s="93"/>
      <c r="AT610" s="22" t="s">
        <v>352</v>
      </c>
      <c r="AU610" s="22" t="s">
        <v>372</v>
      </c>
    </row>
    <row r="611" spans="2:65" s="1" customFormat="1" ht="16.5" customHeight="1">
      <c r="B611" s="44"/>
      <c r="C611" s="216" t="s">
        <v>930</v>
      </c>
      <c r="D611" s="216" t="s">
        <v>154</v>
      </c>
      <c r="E611" s="217" t="s">
        <v>931</v>
      </c>
      <c r="F611" s="218" t="s">
        <v>932</v>
      </c>
      <c r="G611" s="219" t="s">
        <v>783</v>
      </c>
      <c r="H611" s="220">
        <v>1</v>
      </c>
      <c r="I611" s="221"/>
      <c r="J611" s="222">
        <f>ROUND(I611*H611,2)</f>
        <v>0</v>
      </c>
      <c r="K611" s="218" t="s">
        <v>21</v>
      </c>
      <c r="L611" s="70"/>
      <c r="M611" s="223" t="s">
        <v>21</v>
      </c>
      <c r="N611" s="224" t="s">
        <v>42</v>
      </c>
      <c r="O611" s="45"/>
      <c r="P611" s="225">
        <f>O611*H611</f>
        <v>0</v>
      </c>
      <c r="Q611" s="225">
        <v>0</v>
      </c>
      <c r="R611" s="225">
        <f>Q611*H611</f>
        <v>0</v>
      </c>
      <c r="S611" s="225">
        <v>0</v>
      </c>
      <c r="T611" s="226">
        <f>S611*H611</f>
        <v>0</v>
      </c>
      <c r="AR611" s="22" t="s">
        <v>159</v>
      </c>
      <c r="AT611" s="22" t="s">
        <v>154</v>
      </c>
      <c r="AU611" s="22" t="s">
        <v>372</v>
      </c>
      <c r="AY611" s="22" t="s">
        <v>151</v>
      </c>
      <c r="BE611" s="227">
        <f>IF(N611="základní",J611,0)</f>
        <v>0</v>
      </c>
      <c r="BF611" s="227">
        <f>IF(N611="snížená",J611,0)</f>
        <v>0</v>
      </c>
      <c r="BG611" s="227">
        <f>IF(N611="zákl. přenesená",J611,0)</f>
        <v>0</v>
      </c>
      <c r="BH611" s="227">
        <f>IF(N611="sníž. přenesená",J611,0)</f>
        <v>0</v>
      </c>
      <c r="BI611" s="227">
        <f>IF(N611="nulová",J611,0)</f>
        <v>0</v>
      </c>
      <c r="BJ611" s="22" t="s">
        <v>76</v>
      </c>
      <c r="BK611" s="227">
        <f>ROUND(I611*H611,2)</f>
        <v>0</v>
      </c>
      <c r="BL611" s="22" t="s">
        <v>159</v>
      </c>
      <c r="BM611" s="22" t="s">
        <v>933</v>
      </c>
    </row>
    <row r="612" spans="2:47" s="1" customFormat="1" ht="13.5">
      <c r="B612" s="44"/>
      <c r="C612" s="72"/>
      <c r="D612" s="228" t="s">
        <v>352</v>
      </c>
      <c r="E612" s="72"/>
      <c r="F612" s="229" t="s">
        <v>785</v>
      </c>
      <c r="G612" s="72"/>
      <c r="H612" s="72"/>
      <c r="I612" s="187"/>
      <c r="J612" s="72"/>
      <c r="K612" s="72"/>
      <c r="L612" s="70"/>
      <c r="M612" s="230"/>
      <c r="N612" s="45"/>
      <c r="O612" s="45"/>
      <c r="P612" s="45"/>
      <c r="Q612" s="45"/>
      <c r="R612" s="45"/>
      <c r="S612" s="45"/>
      <c r="T612" s="93"/>
      <c r="AT612" s="22" t="s">
        <v>352</v>
      </c>
      <c r="AU612" s="22" t="s">
        <v>372</v>
      </c>
    </row>
    <row r="613" spans="2:65" s="1" customFormat="1" ht="16.5" customHeight="1">
      <c r="B613" s="44"/>
      <c r="C613" s="216" t="s">
        <v>934</v>
      </c>
      <c r="D613" s="216" t="s">
        <v>154</v>
      </c>
      <c r="E613" s="217" t="s">
        <v>935</v>
      </c>
      <c r="F613" s="218" t="s">
        <v>936</v>
      </c>
      <c r="G613" s="219" t="s">
        <v>783</v>
      </c>
      <c r="H613" s="220">
        <v>1</v>
      </c>
      <c r="I613" s="221"/>
      <c r="J613" s="222">
        <f>ROUND(I613*H613,2)</f>
        <v>0</v>
      </c>
      <c r="K613" s="218" t="s">
        <v>21</v>
      </c>
      <c r="L613" s="70"/>
      <c r="M613" s="223" t="s">
        <v>21</v>
      </c>
      <c r="N613" s="224" t="s">
        <v>42</v>
      </c>
      <c r="O613" s="45"/>
      <c r="P613" s="225">
        <f>O613*H613</f>
        <v>0</v>
      </c>
      <c r="Q613" s="225">
        <v>0</v>
      </c>
      <c r="R613" s="225">
        <f>Q613*H613</f>
        <v>0</v>
      </c>
      <c r="S613" s="225">
        <v>0</v>
      </c>
      <c r="T613" s="226">
        <f>S613*H613</f>
        <v>0</v>
      </c>
      <c r="AR613" s="22" t="s">
        <v>159</v>
      </c>
      <c r="AT613" s="22" t="s">
        <v>154</v>
      </c>
      <c r="AU613" s="22" t="s">
        <v>372</v>
      </c>
      <c r="AY613" s="22" t="s">
        <v>151</v>
      </c>
      <c r="BE613" s="227">
        <f>IF(N613="základní",J613,0)</f>
        <v>0</v>
      </c>
      <c r="BF613" s="227">
        <f>IF(N613="snížená",J613,0)</f>
        <v>0</v>
      </c>
      <c r="BG613" s="227">
        <f>IF(N613="zákl. přenesená",J613,0)</f>
        <v>0</v>
      </c>
      <c r="BH613" s="227">
        <f>IF(N613="sníž. přenesená",J613,0)</f>
        <v>0</v>
      </c>
      <c r="BI613" s="227">
        <f>IF(N613="nulová",J613,0)</f>
        <v>0</v>
      </c>
      <c r="BJ613" s="22" t="s">
        <v>76</v>
      </c>
      <c r="BK613" s="227">
        <f>ROUND(I613*H613,2)</f>
        <v>0</v>
      </c>
      <c r="BL613" s="22" t="s">
        <v>159</v>
      </c>
      <c r="BM613" s="22" t="s">
        <v>937</v>
      </c>
    </row>
    <row r="614" spans="2:47" s="1" customFormat="1" ht="13.5">
      <c r="B614" s="44"/>
      <c r="C614" s="72"/>
      <c r="D614" s="228" t="s">
        <v>352</v>
      </c>
      <c r="E614" s="72"/>
      <c r="F614" s="229" t="s">
        <v>785</v>
      </c>
      <c r="G614" s="72"/>
      <c r="H614" s="72"/>
      <c r="I614" s="187"/>
      <c r="J614" s="72"/>
      <c r="K614" s="72"/>
      <c r="L614" s="70"/>
      <c r="M614" s="230"/>
      <c r="N614" s="45"/>
      <c r="O614" s="45"/>
      <c r="P614" s="45"/>
      <c r="Q614" s="45"/>
      <c r="R614" s="45"/>
      <c r="S614" s="45"/>
      <c r="T614" s="93"/>
      <c r="AT614" s="22" t="s">
        <v>352</v>
      </c>
      <c r="AU614" s="22" t="s">
        <v>372</v>
      </c>
    </row>
    <row r="615" spans="2:65" s="1" customFormat="1" ht="16.5" customHeight="1">
      <c r="B615" s="44"/>
      <c r="C615" s="216" t="s">
        <v>938</v>
      </c>
      <c r="D615" s="216" t="s">
        <v>154</v>
      </c>
      <c r="E615" s="217" t="s">
        <v>939</v>
      </c>
      <c r="F615" s="218" t="s">
        <v>940</v>
      </c>
      <c r="G615" s="219" t="s">
        <v>783</v>
      </c>
      <c r="H615" s="220">
        <v>1</v>
      </c>
      <c r="I615" s="221"/>
      <c r="J615" s="222">
        <f>ROUND(I615*H615,2)</f>
        <v>0</v>
      </c>
      <c r="K615" s="218" t="s">
        <v>21</v>
      </c>
      <c r="L615" s="70"/>
      <c r="M615" s="223" t="s">
        <v>21</v>
      </c>
      <c r="N615" s="224" t="s">
        <v>42</v>
      </c>
      <c r="O615" s="45"/>
      <c r="P615" s="225">
        <f>O615*H615</f>
        <v>0</v>
      </c>
      <c r="Q615" s="225">
        <v>0</v>
      </c>
      <c r="R615" s="225">
        <f>Q615*H615</f>
        <v>0</v>
      </c>
      <c r="S615" s="225">
        <v>0</v>
      </c>
      <c r="T615" s="226">
        <f>S615*H615</f>
        <v>0</v>
      </c>
      <c r="AR615" s="22" t="s">
        <v>159</v>
      </c>
      <c r="AT615" s="22" t="s">
        <v>154</v>
      </c>
      <c r="AU615" s="22" t="s">
        <v>372</v>
      </c>
      <c r="AY615" s="22" t="s">
        <v>151</v>
      </c>
      <c r="BE615" s="227">
        <f>IF(N615="základní",J615,0)</f>
        <v>0</v>
      </c>
      <c r="BF615" s="227">
        <f>IF(N615="snížená",J615,0)</f>
        <v>0</v>
      </c>
      <c r="BG615" s="227">
        <f>IF(N615="zákl. přenesená",J615,0)</f>
        <v>0</v>
      </c>
      <c r="BH615" s="227">
        <f>IF(N615="sníž. přenesená",J615,0)</f>
        <v>0</v>
      </c>
      <c r="BI615" s="227">
        <f>IF(N615="nulová",J615,0)</f>
        <v>0</v>
      </c>
      <c r="BJ615" s="22" t="s">
        <v>76</v>
      </c>
      <c r="BK615" s="227">
        <f>ROUND(I615*H615,2)</f>
        <v>0</v>
      </c>
      <c r="BL615" s="22" t="s">
        <v>159</v>
      </c>
      <c r="BM615" s="22" t="s">
        <v>941</v>
      </c>
    </row>
    <row r="616" spans="2:47" s="1" customFormat="1" ht="13.5">
      <c r="B616" s="44"/>
      <c r="C616" s="72"/>
      <c r="D616" s="228" t="s">
        <v>352</v>
      </c>
      <c r="E616" s="72"/>
      <c r="F616" s="229" t="s">
        <v>785</v>
      </c>
      <c r="G616" s="72"/>
      <c r="H616" s="72"/>
      <c r="I616" s="187"/>
      <c r="J616" s="72"/>
      <c r="K616" s="72"/>
      <c r="L616" s="70"/>
      <c r="M616" s="230"/>
      <c r="N616" s="45"/>
      <c r="O616" s="45"/>
      <c r="P616" s="45"/>
      <c r="Q616" s="45"/>
      <c r="R616" s="45"/>
      <c r="S616" s="45"/>
      <c r="T616" s="93"/>
      <c r="AT616" s="22" t="s">
        <v>352</v>
      </c>
      <c r="AU616" s="22" t="s">
        <v>372</v>
      </c>
    </row>
    <row r="617" spans="2:65" s="1" customFormat="1" ht="16.5" customHeight="1">
      <c r="B617" s="44"/>
      <c r="C617" s="216" t="s">
        <v>942</v>
      </c>
      <c r="D617" s="216" t="s">
        <v>154</v>
      </c>
      <c r="E617" s="217" t="s">
        <v>943</v>
      </c>
      <c r="F617" s="218" t="s">
        <v>944</v>
      </c>
      <c r="G617" s="219" t="s">
        <v>783</v>
      </c>
      <c r="H617" s="220">
        <v>1</v>
      </c>
      <c r="I617" s="221"/>
      <c r="J617" s="222">
        <f>ROUND(I617*H617,2)</f>
        <v>0</v>
      </c>
      <c r="K617" s="218" t="s">
        <v>21</v>
      </c>
      <c r="L617" s="70"/>
      <c r="M617" s="223" t="s">
        <v>21</v>
      </c>
      <c r="N617" s="224" t="s">
        <v>42</v>
      </c>
      <c r="O617" s="45"/>
      <c r="P617" s="225">
        <f>O617*H617</f>
        <v>0</v>
      </c>
      <c r="Q617" s="225">
        <v>0</v>
      </c>
      <c r="R617" s="225">
        <f>Q617*H617</f>
        <v>0</v>
      </c>
      <c r="S617" s="225">
        <v>0</v>
      </c>
      <c r="T617" s="226">
        <f>S617*H617</f>
        <v>0</v>
      </c>
      <c r="AR617" s="22" t="s">
        <v>159</v>
      </c>
      <c r="AT617" s="22" t="s">
        <v>154</v>
      </c>
      <c r="AU617" s="22" t="s">
        <v>372</v>
      </c>
      <c r="AY617" s="22" t="s">
        <v>151</v>
      </c>
      <c r="BE617" s="227">
        <f>IF(N617="základní",J617,0)</f>
        <v>0</v>
      </c>
      <c r="BF617" s="227">
        <f>IF(N617="snížená",J617,0)</f>
        <v>0</v>
      </c>
      <c r="BG617" s="227">
        <f>IF(N617="zákl. přenesená",J617,0)</f>
        <v>0</v>
      </c>
      <c r="BH617" s="227">
        <f>IF(N617="sníž. přenesená",J617,0)</f>
        <v>0</v>
      </c>
      <c r="BI617" s="227">
        <f>IF(N617="nulová",J617,0)</f>
        <v>0</v>
      </c>
      <c r="BJ617" s="22" t="s">
        <v>76</v>
      </c>
      <c r="BK617" s="227">
        <f>ROUND(I617*H617,2)</f>
        <v>0</v>
      </c>
      <c r="BL617" s="22" t="s">
        <v>159</v>
      </c>
      <c r="BM617" s="22" t="s">
        <v>945</v>
      </c>
    </row>
    <row r="618" spans="2:47" s="1" customFormat="1" ht="13.5">
      <c r="B618" s="44"/>
      <c r="C618" s="72"/>
      <c r="D618" s="228" t="s">
        <v>352</v>
      </c>
      <c r="E618" s="72"/>
      <c r="F618" s="229" t="s">
        <v>785</v>
      </c>
      <c r="G618" s="72"/>
      <c r="H618" s="72"/>
      <c r="I618" s="187"/>
      <c r="J618" s="72"/>
      <c r="K618" s="72"/>
      <c r="L618" s="70"/>
      <c r="M618" s="230"/>
      <c r="N618" s="45"/>
      <c r="O618" s="45"/>
      <c r="P618" s="45"/>
      <c r="Q618" s="45"/>
      <c r="R618" s="45"/>
      <c r="S618" s="45"/>
      <c r="T618" s="93"/>
      <c r="AT618" s="22" t="s">
        <v>352</v>
      </c>
      <c r="AU618" s="22" t="s">
        <v>372</v>
      </c>
    </row>
    <row r="619" spans="2:65" s="1" customFormat="1" ht="16.5" customHeight="1">
      <c r="B619" s="44"/>
      <c r="C619" s="216" t="s">
        <v>946</v>
      </c>
      <c r="D619" s="216" t="s">
        <v>154</v>
      </c>
      <c r="E619" s="217" t="s">
        <v>947</v>
      </c>
      <c r="F619" s="218" t="s">
        <v>948</v>
      </c>
      <c r="G619" s="219" t="s">
        <v>783</v>
      </c>
      <c r="H619" s="220">
        <v>1</v>
      </c>
      <c r="I619" s="221"/>
      <c r="J619" s="222">
        <f>ROUND(I619*H619,2)</f>
        <v>0</v>
      </c>
      <c r="K619" s="218" t="s">
        <v>21</v>
      </c>
      <c r="L619" s="70"/>
      <c r="M619" s="223" t="s">
        <v>21</v>
      </c>
      <c r="N619" s="224" t="s">
        <v>42</v>
      </c>
      <c r="O619" s="45"/>
      <c r="P619" s="225">
        <f>O619*H619</f>
        <v>0</v>
      </c>
      <c r="Q619" s="225">
        <v>0</v>
      </c>
      <c r="R619" s="225">
        <f>Q619*H619</f>
        <v>0</v>
      </c>
      <c r="S619" s="225">
        <v>0</v>
      </c>
      <c r="T619" s="226">
        <f>S619*H619</f>
        <v>0</v>
      </c>
      <c r="AR619" s="22" t="s">
        <v>159</v>
      </c>
      <c r="AT619" s="22" t="s">
        <v>154</v>
      </c>
      <c r="AU619" s="22" t="s">
        <v>372</v>
      </c>
      <c r="AY619" s="22" t="s">
        <v>151</v>
      </c>
      <c r="BE619" s="227">
        <f>IF(N619="základní",J619,0)</f>
        <v>0</v>
      </c>
      <c r="BF619" s="227">
        <f>IF(N619="snížená",J619,0)</f>
        <v>0</v>
      </c>
      <c r="BG619" s="227">
        <f>IF(N619="zákl. přenesená",J619,0)</f>
        <v>0</v>
      </c>
      <c r="BH619" s="227">
        <f>IF(N619="sníž. přenesená",J619,0)</f>
        <v>0</v>
      </c>
      <c r="BI619" s="227">
        <f>IF(N619="nulová",J619,0)</f>
        <v>0</v>
      </c>
      <c r="BJ619" s="22" t="s">
        <v>76</v>
      </c>
      <c r="BK619" s="227">
        <f>ROUND(I619*H619,2)</f>
        <v>0</v>
      </c>
      <c r="BL619" s="22" t="s">
        <v>159</v>
      </c>
      <c r="BM619" s="22" t="s">
        <v>949</v>
      </c>
    </row>
    <row r="620" spans="2:47" s="1" customFormat="1" ht="13.5">
      <c r="B620" s="44"/>
      <c r="C620" s="72"/>
      <c r="D620" s="228" t="s">
        <v>352</v>
      </c>
      <c r="E620" s="72"/>
      <c r="F620" s="229" t="s">
        <v>785</v>
      </c>
      <c r="G620" s="72"/>
      <c r="H620" s="72"/>
      <c r="I620" s="187"/>
      <c r="J620" s="72"/>
      <c r="K620" s="72"/>
      <c r="L620" s="70"/>
      <c r="M620" s="230"/>
      <c r="N620" s="45"/>
      <c r="O620" s="45"/>
      <c r="P620" s="45"/>
      <c r="Q620" s="45"/>
      <c r="R620" s="45"/>
      <c r="S620" s="45"/>
      <c r="T620" s="93"/>
      <c r="AT620" s="22" t="s">
        <v>352</v>
      </c>
      <c r="AU620" s="22" t="s">
        <v>372</v>
      </c>
    </row>
    <row r="621" spans="2:65" s="1" customFormat="1" ht="16.5" customHeight="1">
      <c r="B621" s="44"/>
      <c r="C621" s="216" t="s">
        <v>950</v>
      </c>
      <c r="D621" s="216" t="s">
        <v>154</v>
      </c>
      <c r="E621" s="217" t="s">
        <v>951</v>
      </c>
      <c r="F621" s="218" t="s">
        <v>952</v>
      </c>
      <c r="G621" s="219" t="s">
        <v>783</v>
      </c>
      <c r="H621" s="220">
        <v>2</v>
      </c>
      <c r="I621" s="221"/>
      <c r="J621" s="222">
        <f>ROUND(I621*H621,2)</f>
        <v>0</v>
      </c>
      <c r="K621" s="218" t="s">
        <v>21</v>
      </c>
      <c r="L621" s="70"/>
      <c r="M621" s="223" t="s">
        <v>21</v>
      </c>
      <c r="N621" s="224" t="s">
        <v>42</v>
      </c>
      <c r="O621" s="45"/>
      <c r="P621" s="225">
        <f>O621*H621</f>
        <v>0</v>
      </c>
      <c r="Q621" s="225">
        <v>0</v>
      </c>
      <c r="R621" s="225">
        <f>Q621*H621</f>
        <v>0</v>
      </c>
      <c r="S621" s="225">
        <v>0</v>
      </c>
      <c r="T621" s="226">
        <f>S621*H621</f>
        <v>0</v>
      </c>
      <c r="AR621" s="22" t="s">
        <v>159</v>
      </c>
      <c r="AT621" s="22" t="s">
        <v>154</v>
      </c>
      <c r="AU621" s="22" t="s">
        <v>372</v>
      </c>
      <c r="AY621" s="22" t="s">
        <v>151</v>
      </c>
      <c r="BE621" s="227">
        <f>IF(N621="základní",J621,0)</f>
        <v>0</v>
      </c>
      <c r="BF621" s="227">
        <f>IF(N621="snížená",J621,0)</f>
        <v>0</v>
      </c>
      <c r="BG621" s="227">
        <f>IF(N621="zákl. přenesená",J621,0)</f>
        <v>0</v>
      </c>
      <c r="BH621" s="227">
        <f>IF(N621="sníž. přenesená",J621,0)</f>
        <v>0</v>
      </c>
      <c r="BI621" s="227">
        <f>IF(N621="nulová",J621,0)</f>
        <v>0</v>
      </c>
      <c r="BJ621" s="22" t="s">
        <v>76</v>
      </c>
      <c r="BK621" s="227">
        <f>ROUND(I621*H621,2)</f>
        <v>0</v>
      </c>
      <c r="BL621" s="22" t="s">
        <v>159</v>
      </c>
      <c r="BM621" s="22" t="s">
        <v>953</v>
      </c>
    </row>
    <row r="622" spans="2:47" s="1" customFormat="1" ht="13.5">
      <c r="B622" s="44"/>
      <c r="C622" s="72"/>
      <c r="D622" s="228" t="s">
        <v>352</v>
      </c>
      <c r="E622" s="72"/>
      <c r="F622" s="229" t="s">
        <v>785</v>
      </c>
      <c r="G622" s="72"/>
      <c r="H622" s="72"/>
      <c r="I622" s="187"/>
      <c r="J622" s="72"/>
      <c r="K622" s="72"/>
      <c r="L622" s="70"/>
      <c r="M622" s="230"/>
      <c r="N622" s="45"/>
      <c r="O622" s="45"/>
      <c r="P622" s="45"/>
      <c r="Q622" s="45"/>
      <c r="R622" s="45"/>
      <c r="S622" s="45"/>
      <c r="T622" s="93"/>
      <c r="AT622" s="22" t="s">
        <v>352</v>
      </c>
      <c r="AU622" s="22" t="s">
        <v>372</v>
      </c>
    </row>
    <row r="623" spans="2:65" s="1" customFormat="1" ht="16.5" customHeight="1">
      <c r="B623" s="44"/>
      <c r="C623" s="216" t="s">
        <v>954</v>
      </c>
      <c r="D623" s="216" t="s">
        <v>154</v>
      </c>
      <c r="E623" s="217" t="s">
        <v>955</v>
      </c>
      <c r="F623" s="218" t="s">
        <v>956</v>
      </c>
      <c r="G623" s="219" t="s">
        <v>783</v>
      </c>
      <c r="H623" s="220">
        <v>1</v>
      </c>
      <c r="I623" s="221"/>
      <c r="J623" s="222">
        <f>ROUND(I623*H623,2)</f>
        <v>0</v>
      </c>
      <c r="K623" s="218" t="s">
        <v>21</v>
      </c>
      <c r="L623" s="70"/>
      <c r="M623" s="223" t="s">
        <v>21</v>
      </c>
      <c r="N623" s="224" t="s">
        <v>42</v>
      </c>
      <c r="O623" s="45"/>
      <c r="P623" s="225">
        <f>O623*H623</f>
        <v>0</v>
      </c>
      <c r="Q623" s="225">
        <v>0</v>
      </c>
      <c r="R623" s="225">
        <f>Q623*H623</f>
        <v>0</v>
      </c>
      <c r="S623" s="225">
        <v>0</v>
      </c>
      <c r="T623" s="226">
        <f>S623*H623</f>
        <v>0</v>
      </c>
      <c r="AR623" s="22" t="s">
        <v>159</v>
      </c>
      <c r="AT623" s="22" t="s">
        <v>154</v>
      </c>
      <c r="AU623" s="22" t="s">
        <v>372</v>
      </c>
      <c r="AY623" s="22" t="s">
        <v>151</v>
      </c>
      <c r="BE623" s="227">
        <f>IF(N623="základní",J623,0)</f>
        <v>0</v>
      </c>
      <c r="BF623" s="227">
        <f>IF(N623="snížená",J623,0)</f>
        <v>0</v>
      </c>
      <c r="BG623" s="227">
        <f>IF(N623="zákl. přenesená",J623,0)</f>
        <v>0</v>
      </c>
      <c r="BH623" s="227">
        <f>IF(N623="sníž. přenesená",J623,0)</f>
        <v>0</v>
      </c>
      <c r="BI623" s="227">
        <f>IF(N623="nulová",J623,0)</f>
        <v>0</v>
      </c>
      <c r="BJ623" s="22" t="s">
        <v>76</v>
      </c>
      <c r="BK623" s="227">
        <f>ROUND(I623*H623,2)</f>
        <v>0</v>
      </c>
      <c r="BL623" s="22" t="s">
        <v>159</v>
      </c>
      <c r="BM623" s="22" t="s">
        <v>957</v>
      </c>
    </row>
    <row r="624" spans="2:47" s="1" customFormat="1" ht="13.5">
      <c r="B624" s="44"/>
      <c r="C624" s="72"/>
      <c r="D624" s="228" t="s">
        <v>352</v>
      </c>
      <c r="E624" s="72"/>
      <c r="F624" s="229" t="s">
        <v>785</v>
      </c>
      <c r="G624" s="72"/>
      <c r="H624" s="72"/>
      <c r="I624" s="187"/>
      <c r="J624" s="72"/>
      <c r="K624" s="72"/>
      <c r="L624" s="70"/>
      <c r="M624" s="230"/>
      <c r="N624" s="45"/>
      <c r="O624" s="45"/>
      <c r="P624" s="45"/>
      <c r="Q624" s="45"/>
      <c r="R624" s="45"/>
      <c r="S624" s="45"/>
      <c r="T624" s="93"/>
      <c r="AT624" s="22" t="s">
        <v>352</v>
      </c>
      <c r="AU624" s="22" t="s">
        <v>372</v>
      </c>
    </row>
    <row r="625" spans="2:65" s="1" customFormat="1" ht="16.5" customHeight="1">
      <c r="B625" s="44"/>
      <c r="C625" s="216" t="s">
        <v>958</v>
      </c>
      <c r="D625" s="216" t="s">
        <v>154</v>
      </c>
      <c r="E625" s="217" t="s">
        <v>959</v>
      </c>
      <c r="F625" s="218" t="s">
        <v>960</v>
      </c>
      <c r="G625" s="219" t="s">
        <v>783</v>
      </c>
      <c r="H625" s="220">
        <v>1</v>
      </c>
      <c r="I625" s="221"/>
      <c r="J625" s="222">
        <f>ROUND(I625*H625,2)</f>
        <v>0</v>
      </c>
      <c r="K625" s="218" t="s">
        <v>21</v>
      </c>
      <c r="L625" s="70"/>
      <c r="M625" s="223" t="s">
        <v>21</v>
      </c>
      <c r="N625" s="224" t="s">
        <v>42</v>
      </c>
      <c r="O625" s="45"/>
      <c r="P625" s="225">
        <f>O625*H625</f>
        <v>0</v>
      </c>
      <c r="Q625" s="225">
        <v>0</v>
      </c>
      <c r="R625" s="225">
        <f>Q625*H625</f>
        <v>0</v>
      </c>
      <c r="S625" s="225">
        <v>0</v>
      </c>
      <c r="T625" s="226">
        <f>S625*H625</f>
        <v>0</v>
      </c>
      <c r="AR625" s="22" t="s">
        <v>159</v>
      </c>
      <c r="AT625" s="22" t="s">
        <v>154</v>
      </c>
      <c r="AU625" s="22" t="s">
        <v>372</v>
      </c>
      <c r="AY625" s="22" t="s">
        <v>151</v>
      </c>
      <c r="BE625" s="227">
        <f>IF(N625="základní",J625,0)</f>
        <v>0</v>
      </c>
      <c r="BF625" s="227">
        <f>IF(N625="snížená",J625,0)</f>
        <v>0</v>
      </c>
      <c r="BG625" s="227">
        <f>IF(N625="zákl. přenesená",J625,0)</f>
        <v>0</v>
      </c>
      <c r="BH625" s="227">
        <f>IF(N625="sníž. přenesená",J625,0)</f>
        <v>0</v>
      </c>
      <c r="BI625" s="227">
        <f>IF(N625="nulová",J625,0)</f>
        <v>0</v>
      </c>
      <c r="BJ625" s="22" t="s">
        <v>76</v>
      </c>
      <c r="BK625" s="227">
        <f>ROUND(I625*H625,2)</f>
        <v>0</v>
      </c>
      <c r="BL625" s="22" t="s">
        <v>159</v>
      </c>
      <c r="BM625" s="22" t="s">
        <v>961</v>
      </c>
    </row>
    <row r="626" spans="2:47" s="1" customFormat="1" ht="13.5">
      <c r="B626" s="44"/>
      <c r="C626" s="72"/>
      <c r="D626" s="228" t="s">
        <v>352</v>
      </c>
      <c r="E626" s="72"/>
      <c r="F626" s="229" t="s">
        <v>785</v>
      </c>
      <c r="G626" s="72"/>
      <c r="H626" s="72"/>
      <c r="I626" s="187"/>
      <c r="J626" s="72"/>
      <c r="K626" s="72"/>
      <c r="L626" s="70"/>
      <c r="M626" s="230"/>
      <c r="N626" s="45"/>
      <c r="O626" s="45"/>
      <c r="P626" s="45"/>
      <c r="Q626" s="45"/>
      <c r="R626" s="45"/>
      <c r="S626" s="45"/>
      <c r="T626" s="93"/>
      <c r="AT626" s="22" t="s">
        <v>352</v>
      </c>
      <c r="AU626" s="22" t="s">
        <v>372</v>
      </c>
    </row>
    <row r="627" spans="2:65" s="1" customFormat="1" ht="16.5" customHeight="1">
      <c r="B627" s="44"/>
      <c r="C627" s="216" t="s">
        <v>962</v>
      </c>
      <c r="D627" s="216" t="s">
        <v>154</v>
      </c>
      <c r="E627" s="217" t="s">
        <v>963</v>
      </c>
      <c r="F627" s="218" t="s">
        <v>964</v>
      </c>
      <c r="G627" s="219" t="s">
        <v>783</v>
      </c>
      <c r="H627" s="220">
        <v>1</v>
      </c>
      <c r="I627" s="221"/>
      <c r="J627" s="222">
        <f>ROUND(I627*H627,2)</f>
        <v>0</v>
      </c>
      <c r="K627" s="218" t="s">
        <v>21</v>
      </c>
      <c r="L627" s="70"/>
      <c r="M627" s="223" t="s">
        <v>21</v>
      </c>
      <c r="N627" s="224" t="s">
        <v>42</v>
      </c>
      <c r="O627" s="45"/>
      <c r="P627" s="225">
        <f>O627*H627</f>
        <v>0</v>
      </c>
      <c r="Q627" s="225">
        <v>0</v>
      </c>
      <c r="R627" s="225">
        <f>Q627*H627</f>
        <v>0</v>
      </c>
      <c r="S627" s="225">
        <v>0</v>
      </c>
      <c r="T627" s="226">
        <f>S627*H627</f>
        <v>0</v>
      </c>
      <c r="AR627" s="22" t="s">
        <v>159</v>
      </c>
      <c r="AT627" s="22" t="s">
        <v>154</v>
      </c>
      <c r="AU627" s="22" t="s">
        <v>372</v>
      </c>
      <c r="AY627" s="22" t="s">
        <v>151</v>
      </c>
      <c r="BE627" s="227">
        <f>IF(N627="základní",J627,0)</f>
        <v>0</v>
      </c>
      <c r="BF627" s="227">
        <f>IF(N627="snížená",J627,0)</f>
        <v>0</v>
      </c>
      <c r="BG627" s="227">
        <f>IF(N627="zákl. přenesená",J627,0)</f>
        <v>0</v>
      </c>
      <c r="BH627" s="227">
        <f>IF(N627="sníž. přenesená",J627,0)</f>
        <v>0</v>
      </c>
      <c r="BI627" s="227">
        <f>IF(N627="nulová",J627,0)</f>
        <v>0</v>
      </c>
      <c r="BJ627" s="22" t="s">
        <v>76</v>
      </c>
      <c r="BK627" s="227">
        <f>ROUND(I627*H627,2)</f>
        <v>0</v>
      </c>
      <c r="BL627" s="22" t="s">
        <v>159</v>
      </c>
      <c r="BM627" s="22" t="s">
        <v>965</v>
      </c>
    </row>
    <row r="628" spans="2:47" s="1" customFormat="1" ht="13.5">
      <c r="B628" s="44"/>
      <c r="C628" s="72"/>
      <c r="D628" s="228" t="s">
        <v>352</v>
      </c>
      <c r="E628" s="72"/>
      <c r="F628" s="229" t="s">
        <v>785</v>
      </c>
      <c r="G628" s="72"/>
      <c r="H628" s="72"/>
      <c r="I628" s="187"/>
      <c r="J628" s="72"/>
      <c r="K628" s="72"/>
      <c r="L628" s="70"/>
      <c r="M628" s="230"/>
      <c r="N628" s="45"/>
      <c r="O628" s="45"/>
      <c r="P628" s="45"/>
      <c r="Q628" s="45"/>
      <c r="R628" s="45"/>
      <c r="S628" s="45"/>
      <c r="T628" s="93"/>
      <c r="AT628" s="22" t="s">
        <v>352</v>
      </c>
      <c r="AU628" s="22" t="s">
        <v>372</v>
      </c>
    </row>
    <row r="629" spans="2:65" s="1" customFormat="1" ht="16.5" customHeight="1">
      <c r="B629" s="44"/>
      <c r="C629" s="216" t="s">
        <v>966</v>
      </c>
      <c r="D629" s="216" t="s">
        <v>154</v>
      </c>
      <c r="E629" s="217" t="s">
        <v>967</v>
      </c>
      <c r="F629" s="218" t="s">
        <v>968</v>
      </c>
      <c r="G629" s="219" t="s">
        <v>783</v>
      </c>
      <c r="H629" s="220">
        <v>1</v>
      </c>
      <c r="I629" s="221"/>
      <c r="J629" s="222">
        <f>ROUND(I629*H629,2)</f>
        <v>0</v>
      </c>
      <c r="K629" s="218" t="s">
        <v>21</v>
      </c>
      <c r="L629" s="70"/>
      <c r="M629" s="223" t="s">
        <v>21</v>
      </c>
      <c r="N629" s="224" t="s">
        <v>42</v>
      </c>
      <c r="O629" s="45"/>
      <c r="P629" s="225">
        <f>O629*H629</f>
        <v>0</v>
      </c>
      <c r="Q629" s="225">
        <v>0</v>
      </c>
      <c r="R629" s="225">
        <f>Q629*H629</f>
        <v>0</v>
      </c>
      <c r="S629" s="225">
        <v>0</v>
      </c>
      <c r="T629" s="226">
        <f>S629*H629</f>
        <v>0</v>
      </c>
      <c r="AR629" s="22" t="s">
        <v>159</v>
      </c>
      <c r="AT629" s="22" t="s">
        <v>154</v>
      </c>
      <c r="AU629" s="22" t="s">
        <v>372</v>
      </c>
      <c r="AY629" s="22" t="s">
        <v>151</v>
      </c>
      <c r="BE629" s="227">
        <f>IF(N629="základní",J629,0)</f>
        <v>0</v>
      </c>
      <c r="BF629" s="227">
        <f>IF(N629="snížená",J629,0)</f>
        <v>0</v>
      </c>
      <c r="BG629" s="227">
        <f>IF(N629="zákl. přenesená",J629,0)</f>
        <v>0</v>
      </c>
      <c r="BH629" s="227">
        <f>IF(N629="sníž. přenesená",J629,0)</f>
        <v>0</v>
      </c>
      <c r="BI629" s="227">
        <f>IF(N629="nulová",J629,0)</f>
        <v>0</v>
      </c>
      <c r="BJ629" s="22" t="s">
        <v>76</v>
      </c>
      <c r="BK629" s="227">
        <f>ROUND(I629*H629,2)</f>
        <v>0</v>
      </c>
      <c r="BL629" s="22" t="s">
        <v>159</v>
      </c>
      <c r="BM629" s="22" t="s">
        <v>969</v>
      </c>
    </row>
    <row r="630" spans="2:47" s="1" customFormat="1" ht="13.5">
      <c r="B630" s="44"/>
      <c r="C630" s="72"/>
      <c r="D630" s="228" t="s">
        <v>352</v>
      </c>
      <c r="E630" s="72"/>
      <c r="F630" s="229" t="s">
        <v>970</v>
      </c>
      <c r="G630" s="72"/>
      <c r="H630" s="72"/>
      <c r="I630" s="187"/>
      <c r="J630" s="72"/>
      <c r="K630" s="72"/>
      <c r="L630" s="70"/>
      <c r="M630" s="230"/>
      <c r="N630" s="45"/>
      <c r="O630" s="45"/>
      <c r="P630" s="45"/>
      <c r="Q630" s="45"/>
      <c r="R630" s="45"/>
      <c r="S630" s="45"/>
      <c r="T630" s="93"/>
      <c r="AT630" s="22" t="s">
        <v>352</v>
      </c>
      <c r="AU630" s="22" t="s">
        <v>372</v>
      </c>
    </row>
    <row r="631" spans="2:65" s="1" customFormat="1" ht="16.5" customHeight="1">
      <c r="B631" s="44"/>
      <c r="C631" s="216" t="s">
        <v>971</v>
      </c>
      <c r="D631" s="216" t="s">
        <v>154</v>
      </c>
      <c r="E631" s="217" t="s">
        <v>972</v>
      </c>
      <c r="F631" s="218" t="s">
        <v>973</v>
      </c>
      <c r="G631" s="219" t="s">
        <v>783</v>
      </c>
      <c r="H631" s="220">
        <v>1</v>
      </c>
      <c r="I631" s="221"/>
      <c r="J631" s="222">
        <f>ROUND(I631*H631,2)</f>
        <v>0</v>
      </c>
      <c r="K631" s="218" t="s">
        <v>21</v>
      </c>
      <c r="L631" s="70"/>
      <c r="M631" s="223" t="s">
        <v>21</v>
      </c>
      <c r="N631" s="224" t="s">
        <v>42</v>
      </c>
      <c r="O631" s="45"/>
      <c r="P631" s="225">
        <f>O631*H631</f>
        <v>0</v>
      </c>
      <c r="Q631" s="225">
        <v>0</v>
      </c>
      <c r="R631" s="225">
        <f>Q631*H631</f>
        <v>0</v>
      </c>
      <c r="S631" s="225">
        <v>0</v>
      </c>
      <c r="T631" s="226">
        <f>S631*H631</f>
        <v>0</v>
      </c>
      <c r="AR631" s="22" t="s">
        <v>159</v>
      </c>
      <c r="AT631" s="22" t="s">
        <v>154</v>
      </c>
      <c r="AU631" s="22" t="s">
        <v>372</v>
      </c>
      <c r="AY631" s="22" t="s">
        <v>151</v>
      </c>
      <c r="BE631" s="227">
        <f>IF(N631="základní",J631,0)</f>
        <v>0</v>
      </c>
      <c r="BF631" s="227">
        <f>IF(N631="snížená",J631,0)</f>
        <v>0</v>
      </c>
      <c r="BG631" s="227">
        <f>IF(N631="zákl. přenesená",J631,0)</f>
        <v>0</v>
      </c>
      <c r="BH631" s="227">
        <f>IF(N631="sníž. přenesená",J631,0)</f>
        <v>0</v>
      </c>
      <c r="BI631" s="227">
        <f>IF(N631="nulová",J631,0)</f>
        <v>0</v>
      </c>
      <c r="BJ631" s="22" t="s">
        <v>76</v>
      </c>
      <c r="BK631" s="227">
        <f>ROUND(I631*H631,2)</f>
        <v>0</v>
      </c>
      <c r="BL631" s="22" t="s">
        <v>159</v>
      </c>
      <c r="BM631" s="22" t="s">
        <v>974</v>
      </c>
    </row>
    <row r="632" spans="2:47" s="1" customFormat="1" ht="13.5">
      <c r="B632" s="44"/>
      <c r="C632" s="72"/>
      <c r="D632" s="228" t="s">
        <v>352</v>
      </c>
      <c r="E632" s="72"/>
      <c r="F632" s="229" t="s">
        <v>975</v>
      </c>
      <c r="G632" s="72"/>
      <c r="H632" s="72"/>
      <c r="I632" s="187"/>
      <c r="J632" s="72"/>
      <c r="K632" s="72"/>
      <c r="L632" s="70"/>
      <c r="M632" s="230"/>
      <c r="N632" s="45"/>
      <c r="O632" s="45"/>
      <c r="P632" s="45"/>
      <c r="Q632" s="45"/>
      <c r="R632" s="45"/>
      <c r="S632" s="45"/>
      <c r="T632" s="93"/>
      <c r="AT632" s="22" t="s">
        <v>352</v>
      </c>
      <c r="AU632" s="22" t="s">
        <v>372</v>
      </c>
    </row>
    <row r="633" spans="2:65" s="1" customFormat="1" ht="16.5" customHeight="1">
      <c r="B633" s="44"/>
      <c r="C633" s="216" t="s">
        <v>976</v>
      </c>
      <c r="D633" s="216" t="s">
        <v>154</v>
      </c>
      <c r="E633" s="217" t="s">
        <v>977</v>
      </c>
      <c r="F633" s="218" t="s">
        <v>978</v>
      </c>
      <c r="G633" s="219" t="s">
        <v>783</v>
      </c>
      <c r="H633" s="220">
        <v>1</v>
      </c>
      <c r="I633" s="221"/>
      <c r="J633" s="222">
        <f>ROUND(I633*H633,2)</f>
        <v>0</v>
      </c>
      <c r="K633" s="218" t="s">
        <v>21</v>
      </c>
      <c r="L633" s="70"/>
      <c r="M633" s="223" t="s">
        <v>21</v>
      </c>
      <c r="N633" s="224" t="s">
        <v>42</v>
      </c>
      <c r="O633" s="45"/>
      <c r="P633" s="225">
        <f>O633*H633</f>
        <v>0</v>
      </c>
      <c r="Q633" s="225">
        <v>0</v>
      </c>
      <c r="R633" s="225">
        <f>Q633*H633</f>
        <v>0</v>
      </c>
      <c r="S633" s="225">
        <v>0</v>
      </c>
      <c r="T633" s="226">
        <f>S633*H633</f>
        <v>0</v>
      </c>
      <c r="AR633" s="22" t="s">
        <v>159</v>
      </c>
      <c r="AT633" s="22" t="s">
        <v>154</v>
      </c>
      <c r="AU633" s="22" t="s">
        <v>372</v>
      </c>
      <c r="AY633" s="22" t="s">
        <v>151</v>
      </c>
      <c r="BE633" s="227">
        <f>IF(N633="základní",J633,0)</f>
        <v>0</v>
      </c>
      <c r="BF633" s="227">
        <f>IF(N633="snížená",J633,0)</f>
        <v>0</v>
      </c>
      <c r="BG633" s="227">
        <f>IF(N633="zákl. přenesená",J633,0)</f>
        <v>0</v>
      </c>
      <c r="BH633" s="227">
        <f>IF(N633="sníž. přenesená",J633,0)</f>
        <v>0</v>
      </c>
      <c r="BI633" s="227">
        <f>IF(N633="nulová",J633,0)</f>
        <v>0</v>
      </c>
      <c r="BJ633" s="22" t="s">
        <v>76</v>
      </c>
      <c r="BK633" s="227">
        <f>ROUND(I633*H633,2)</f>
        <v>0</v>
      </c>
      <c r="BL633" s="22" t="s">
        <v>159</v>
      </c>
      <c r="BM633" s="22" t="s">
        <v>979</v>
      </c>
    </row>
    <row r="634" spans="2:47" s="1" customFormat="1" ht="13.5">
      <c r="B634" s="44"/>
      <c r="C634" s="72"/>
      <c r="D634" s="228" t="s">
        <v>352</v>
      </c>
      <c r="E634" s="72"/>
      <c r="F634" s="229" t="s">
        <v>980</v>
      </c>
      <c r="G634" s="72"/>
      <c r="H634" s="72"/>
      <c r="I634" s="187"/>
      <c r="J634" s="72"/>
      <c r="K634" s="72"/>
      <c r="L634" s="70"/>
      <c r="M634" s="230"/>
      <c r="N634" s="45"/>
      <c r="O634" s="45"/>
      <c r="P634" s="45"/>
      <c r="Q634" s="45"/>
      <c r="R634" s="45"/>
      <c r="S634" s="45"/>
      <c r="T634" s="93"/>
      <c r="AT634" s="22" t="s">
        <v>352</v>
      </c>
      <c r="AU634" s="22" t="s">
        <v>372</v>
      </c>
    </row>
    <row r="635" spans="2:65" s="1" customFormat="1" ht="16.5" customHeight="1">
      <c r="B635" s="44"/>
      <c r="C635" s="216" t="s">
        <v>981</v>
      </c>
      <c r="D635" s="216" t="s">
        <v>154</v>
      </c>
      <c r="E635" s="217" t="s">
        <v>982</v>
      </c>
      <c r="F635" s="218" t="s">
        <v>983</v>
      </c>
      <c r="G635" s="219" t="s">
        <v>783</v>
      </c>
      <c r="H635" s="220">
        <v>33</v>
      </c>
      <c r="I635" s="221"/>
      <c r="J635" s="222">
        <f>ROUND(I635*H635,2)</f>
        <v>0</v>
      </c>
      <c r="K635" s="218" t="s">
        <v>21</v>
      </c>
      <c r="L635" s="70"/>
      <c r="M635" s="223" t="s">
        <v>21</v>
      </c>
      <c r="N635" s="224" t="s">
        <v>42</v>
      </c>
      <c r="O635" s="45"/>
      <c r="P635" s="225">
        <f>O635*H635</f>
        <v>0</v>
      </c>
      <c r="Q635" s="225">
        <v>0</v>
      </c>
      <c r="R635" s="225">
        <f>Q635*H635</f>
        <v>0</v>
      </c>
      <c r="S635" s="225">
        <v>0</v>
      </c>
      <c r="T635" s="226">
        <f>S635*H635</f>
        <v>0</v>
      </c>
      <c r="AR635" s="22" t="s">
        <v>159</v>
      </c>
      <c r="AT635" s="22" t="s">
        <v>154</v>
      </c>
      <c r="AU635" s="22" t="s">
        <v>372</v>
      </c>
      <c r="AY635" s="22" t="s">
        <v>151</v>
      </c>
      <c r="BE635" s="227">
        <f>IF(N635="základní",J635,0)</f>
        <v>0</v>
      </c>
      <c r="BF635" s="227">
        <f>IF(N635="snížená",J635,0)</f>
        <v>0</v>
      </c>
      <c r="BG635" s="227">
        <f>IF(N635="zákl. přenesená",J635,0)</f>
        <v>0</v>
      </c>
      <c r="BH635" s="227">
        <f>IF(N635="sníž. přenesená",J635,0)</f>
        <v>0</v>
      </c>
      <c r="BI635" s="227">
        <f>IF(N635="nulová",J635,0)</f>
        <v>0</v>
      </c>
      <c r="BJ635" s="22" t="s">
        <v>76</v>
      </c>
      <c r="BK635" s="227">
        <f>ROUND(I635*H635,2)</f>
        <v>0</v>
      </c>
      <c r="BL635" s="22" t="s">
        <v>159</v>
      </c>
      <c r="BM635" s="22" t="s">
        <v>984</v>
      </c>
    </row>
    <row r="636" spans="2:65" s="1" customFormat="1" ht="16.5" customHeight="1">
      <c r="B636" s="44"/>
      <c r="C636" s="216" t="s">
        <v>985</v>
      </c>
      <c r="D636" s="216" t="s">
        <v>154</v>
      </c>
      <c r="E636" s="217" t="s">
        <v>986</v>
      </c>
      <c r="F636" s="218" t="s">
        <v>987</v>
      </c>
      <c r="G636" s="219" t="s">
        <v>783</v>
      </c>
      <c r="H636" s="220">
        <v>94</v>
      </c>
      <c r="I636" s="221"/>
      <c r="J636" s="222">
        <f>ROUND(I636*H636,2)</f>
        <v>0</v>
      </c>
      <c r="K636" s="218" t="s">
        <v>21</v>
      </c>
      <c r="L636" s="70"/>
      <c r="M636" s="223" t="s">
        <v>21</v>
      </c>
      <c r="N636" s="224" t="s">
        <v>42</v>
      </c>
      <c r="O636" s="45"/>
      <c r="P636" s="225">
        <f>O636*H636</f>
        <v>0</v>
      </c>
      <c r="Q636" s="225">
        <v>0</v>
      </c>
      <c r="R636" s="225">
        <f>Q636*H636</f>
        <v>0</v>
      </c>
      <c r="S636" s="225">
        <v>0</v>
      </c>
      <c r="T636" s="226">
        <f>S636*H636</f>
        <v>0</v>
      </c>
      <c r="AR636" s="22" t="s">
        <v>159</v>
      </c>
      <c r="AT636" s="22" t="s">
        <v>154</v>
      </c>
      <c r="AU636" s="22" t="s">
        <v>372</v>
      </c>
      <c r="AY636" s="22" t="s">
        <v>151</v>
      </c>
      <c r="BE636" s="227">
        <f>IF(N636="základní",J636,0)</f>
        <v>0</v>
      </c>
      <c r="BF636" s="227">
        <f>IF(N636="snížená",J636,0)</f>
        <v>0</v>
      </c>
      <c r="BG636" s="227">
        <f>IF(N636="zákl. přenesená",J636,0)</f>
        <v>0</v>
      </c>
      <c r="BH636" s="227">
        <f>IF(N636="sníž. přenesená",J636,0)</f>
        <v>0</v>
      </c>
      <c r="BI636" s="227">
        <f>IF(N636="nulová",J636,0)</f>
        <v>0</v>
      </c>
      <c r="BJ636" s="22" t="s">
        <v>76</v>
      </c>
      <c r="BK636" s="227">
        <f>ROUND(I636*H636,2)</f>
        <v>0</v>
      </c>
      <c r="BL636" s="22" t="s">
        <v>159</v>
      </c>
      <c r="BM636" s="22" t="s">
        <v>988</v>
      </c>
    </row>
    <row r="637" spans="2:65" s="1" customFormat="1" ht="16.5" customHeight="1">
      <c r="B637" s="44"/>
      <c r="C637" s="216" t="s">
        <v>989</v>
      </c>
      <c r="D637" s="216" t="s">
        <v>154</v>
      </c>
      <c r="E637" s="217" t="s">
        <v>990</v>
      </c>
      <c r="F637" s="218" t="s">
        <v>991</v>
      </c>
      <c r="G637" s="219" t="s">
        <v>783</v>
      </c>
      <c r="H637" s="220">
        <v>109</v>
      </c>
      <c r="I637" s="221"/>
      <c r="J637" s="222">
        <f>ROUND(I637*H637,2)</f>
        <v>0</v>
      </c>
      <c r="K637" s="218" t="s">
        <v>21</v>
      </c>
      <c r="L637" s="70"/>
      <c r="M637" s="223" t="s">
        <v>21</v>
      </c>
      <c r="N637" s="224" t="s">
        <v>42</v>
      </c>
      <c r="O637" s="45"/>
      <c r="P637" s="225">
        <f>O637*H637</f>
        <v>0</v>
      </c>
      <c r="Q637" s="225">
        <v>0</v>
      </c>
      <c r="R637" s="225">
        <f>Q637*H637</f>
        <v>0</v>
      </c>
      <c r="S637" s="225">
        <v>0</v>
      </c>
      <c r="T637" s="226">
        <f>S637*H637</f>
        <v>0</v>
      </c>
      <c r="AR637" s="22" t="s">
        <v>159</v>
      </c>
      <c r="AT637" s="22" t="s">
        <v>154</v>
      </c>
      <c r="AU637" s="22" t="s">
        <v>372</v>
      </c>
      <c r="AY637" s="22" t="s">
        <v>151</v>
      </c>
      <c r="BE637" s="227">
        <f>IF(N637="základní",J637,0)</f>
        <v>0</v>
      </c>
      <c r="BF637" s="227">
        <f>IF(N637="snížená",J637,0)</f>
        <v>0</v>
      </c>
      <c r="BG637" s="227">
        <f>IF(N637="zákl. přenesená",J637,0)</f>
        <v>0</v>
      </c>
      <c r="BH637" s="227">
        <f>IF(N637="sníž. přenesená",J637,0)</f>
        <v>0</v>
      </c>
      <c r="BI637" s="227">
        <f>IF(N637="nulová",J637,0)</f>
        <v>0</v>
      </c>
      <c r="BJ637" s="22" t="s">
        <v>76</v>
      </c>
      <c r="BK637" s="227">
        <f>ROUND(I637*H637,2)</f>
        <v>0</v>
      </c>
      <c r="BL637" s="22" t="s">
        <v>159</v>
      </c>
      <c r="BM637" s="22" t="s">
        <v>992</v>
      </c>
    </row>
    <row r="638" spans="2:47" s="1" customFormat="1" ht="13.5">
      <c r="B638" s="44"/>
      <c r="C638" s="72"/>
      <c r="D638" s="228" t="s">
        <v>352</v>
      </c>
      <c r="E638" s="72"/>
      <c r="F638" s="229" t="s">
        <v>993</v>
      </c>
      <c r="G638" s="72"/>
      <c r="H638" s="72"/>
      <c r="I638" s="187"/>
      <c r="J638" s="72"/>
      <c r="K638" s="72"/>
      <c r="L638" s="70"/>
      <c r="M638" s="230"/>
      <c r="N638" s="45"/>
      <c r="O638" s="45"/>
      <c r="P638" s="45"/>
      <c r="Q638" s="45"/>
      <c r="R638" s="45"/>
      <c r="S638" s="45"/>
      <c r="T638" s="93"/>
      <c r="AT638" s="22" t="s">
        <v>352</v>
      </c>
      <c r="AU638" s="22" t="s">
        <v>372</v>
      </c>
    </row>
    <row r="639" spans="2:65" s="1" customFormat="1" ht="16.5" customHeight="1">
      <c r="B639" s="44"/>
      <c r="C639" s="216" t="s">
        <v>994</v>
      </c>
      <c r="D639" s="216" t="s">
        <v>154</v>
      </c>
      <c r="E639" s="217" t="s">
        <v>995</v>
      </c>
      <c r="F639" s="218" t="s">
        <v>996</v>
      </c>
      <c r="G639" s="219" t="s">
        <v>157</v>
      </c>
      <c r="H639" s="220">
        <v>520</v>
      </c>
      <c r="I639" s="221"/>
      <c r="J639" s="222">
        <f>ROUND(I639*H639,2)</f>
        <v>0</v>
      </c>
      <c r="K639" s="218" t="s">
        <v>21</v>
      </c>
      <c r="L639" s="70"/>
      <c r="M639" s="223" t="s">
        <v>21</v>
      </c>
      <c r="N639" s="224" t="s">
        <v>42</v>
      </c>
      <c r="O639" s="45"/>
      <c r="P639" s="225">
        <f>O639*H639</f>
        <v>0</v>
      </c>
      <c r="Q639" s="225">
        <v>0</v>
      </c>
      <c r="R639" s="225">
        <f>Q639*H639</f>
        <v>0</v>
      </c>
      <c r="S639" s="225">
        <v>0</v>
      </c>
      <c r="T639" s="226">
        <f>S639*H639</f>
        <v>0</v>
      </c>
      <c r="AR639" s="22" t="s">
        <v>159</v>
      </c>
      <c r="AT639" s="22" t="s">
        <v>154</v>
      </c>
      <c r="AU639" s="22" t="s">
        <v>372</v>
      </c>
      <c r="AY639" s="22" t="s">
        <v>151</v>
      </c>
      <c r="BE639" s="227">
        <f>IF(N639="základní",J639,0)</f>
        <v>0</v>
      </c>
      <c r="BF639" s="227">
        <f>IF(N639="snížená",J639,0)</f>
        <v>0</v>
      </c>
      <c r="BG639" s="227">
        <f>IF(N639="zákl. přenesená",J639,0)</f>
        <v>0</v>
      </c>
      <c r="BH639" s="227">
        <f>IF(N639="sníž. přenesená",J639,0)</f>
        <v>0</v>
      </c>
      <c r="BI639" s="227">
        <f>IF(N639="nulová",J639,0)</f>
        <v>0</v>
      </c>
      <c r="BJ639" s="22" t="s">
        <v>76</v>
      </c>
      <c r="BK639" s="227">
        <f>ROUND(I639*H639,2)</f>
        <v>0</v>
      </c>
      <c r="BL639" s="22" t="s">
        <v>159</v>
      </c>
      <c r="BM639" s="22" t="s">
        <v>997</v>
      </c>
    </row>
    <row r="640" spans="2:65" s="1" customFormat="1" ht="16.5" customHeight="1">
      <c r="B640" s="44"/>
      <c r="C640" s="216" t="s">
        <v>998</v>
      </c>
      <c r="D640" s="216" t="s">
        <v>154</v>
      </c>
      <c r="E640" s="217" t="s">
        <v>999</v>
      </c>
      <c r="F640" s="218" t="s">
        <v>1000</v>
      </c>
      <c r="G640" s="219" t="s">
        <v>157</v>
      </c>
      <c r="H640" s="220">
        <v>460</v>
      </c>
      <c r="I640" s="221"/>
      <c r="J640" s="222">
        <f>ROUND(I640*H640,2)</f>
        <v>0</v>
      </c>
      <c r="K640" s="218" t="s">
        <v>21</v>
      </c>
      <c r="L640" s="70"/>
      <c r="M640" s="223" t="s">
        <v>21</v>
      </c>
      <c r="N640" s="224" t="s">
        <v>42</v>
      </c>
      <c r="O640" s="45"/>
      <c r="P640" s="225">
        <f>O640*H640</f>
        <v>0</v>
      </c>
      <c r="Q640" s="225">
        <v>0</v>
      </c>
      <c r="R640" s="225">
        <f>Q640*H640</f>
        <v>0</v>
      </c>
      <c r="S640" s="225">
        <v>0</v>
      </c>
      <c r="T640" s="226">
        <f>S640*H640</f>
        <v>0</v>
      </c>
      <c r="AR640" s="22" t="s">
        <v>159</v>
      </c>
      <c r="AT640" s="22" t="s">
        <v>154</v>
      </c>
      <c r="AU640" s="22" t="s">
        <v>372</v>
      </c>
      <c r="AY640" s="22" t="s">
        <v>151</v>
      </c>
      <c r="BE640" s="227">
        <f>IF(N640="základní",J640,0)</f>
        <v>0</v>
      </c>
      <c r="BF640" s="227">
        <f>IF(N640="snížená",J640,0)</f>
        <v>0</v>
      </c>
      <c r="BG640" s="227">
        <f>IF(N640="zákl. přenesená",J640,0)</f>
        <v>0</v>
      </c>
      <c r="BH640" s="227">
        <f>IF(N640="sníž. přenesená",J640,0)</f>
        <v>0</v>
      </c>
      <c r="BI640" s="227">
        <f>IF(N640="nulová",J640,0)</f>
        <v>0</v>
      </c>
      <c r="BJ640" s="22" t="s">
        <v>76</v>
      </c>
      <c r="BK640" s="227">
        <f>ROUND(I640*H640,2)</f>
        <v>0</v>
      </c>
      <c r="BL640" s="22" t="s">
        <v>159</v>
      </c>
      <c r="BM640" s="22" t="s">
        <v>1001</v>
      </c>
    </row>
    <row r="641" spans="2:47" s="1" customFormat="1" ht="13.5">
      <c r="B641" s="44"/>
      <c r="C641" s="72"/>
      <c r="D641" s="228" t="s">
        <v>352</v>
      </c>
      <c r="E641" s="72"/>
      <c r="F641" s="229" t="s">
        <v>1002</v>
      </c>
      <c r="G641" s="72"/>
      <c r="H641" s="72"/>
      <c r="I641" s="187"/>
      <c r="J641" s="72"/>
      <c r="K641" s="72"/>
      <c r="L641" s="70"/>
      <c r="M641" s="230"/>
      <c r="N641" s="45"/>
      <c r="O641" s="45"/>
      <c r="P641" s="45"/>
      <c r="Q641" s="45"/>
      <c r="R641" s="45"/>
      <c r="S641" s="45"/>
      <c r="T641" s="93"/>
      <c r="AT641" s="22" t="s">
        <v>352</v>
      </c>
      <c r="AU641" s="22" t="s">
        <v>372</v>
      </c>
    </row>
    <row r="642" spans="2:65" s="1" customFormat="1" ht="16.5" customHeight="1">
      <c r="B642" s="44"/>
      <c r="C642" s="216" t="s">
        <v>1003</v>
      </c>
      <c r="D642" s="216" t="s">
        <v>154</v>
      </c>
      <c r="E642" s="217" t="s">
        <v>1004</v>
      </c>
      <c r="F642" s="218" t="s">
        <v>1005</v>
      </c>
      <c r="G642" s="219" t="s">
        <v>157</v>
      </c>
      <c r="H642" s="220">
        <v>71.42</v>
      </c>
      <c r="I642" s="221"/>
      <c r="J642" s="222">
        <f>ROUND(I642*H642,2)</f>
        <v>0</v>
      </c>
      <c r="K642" s="218" t="s">
        <v>21</v>
      </c>
      <c r="L642" s="70"/>
      <c r="M642" s="223" t="s">
        <v>21</v>
      </c>
      <c r="N642" s="224" t="s">
        <v>42</v>
      </c>
      <c r="O642" s="45"/>
      <c r="P642" s="225">
        <f>O642*H642</f>
        <v>0</v>
      </c>
      <c r="Q642" s="225">
        <v>0</v>
      </c>
      <c r="R642" s="225">
        <f>Q642*H642</f>
        <v>0</v>
      </c>
      <c r="S642" s="225">
        <v>0</v>
      </c>
      <c r="T642" s="226">
        <f>S642*H642</f>
        <v>0</v>
      </c>
      <c r="AR642" s="22" t="s">
        <v>159</v>
      </c>
      <c r="AT642" s="22" t="s">
        <v>154</v>
      </c>
      <c r="AU642" s="22" t="s">
        <v>372</v>
      </c>
      <c r="AY642" s="22" t="s">
        <v>151</v>
      </c>
      <c r="BE642" s="227">
        <f>IF(N642="základní",J642,0)</f>
        <v>0</v>
      </c>
      <c r="BF642" s="227">
        <f>IF(N642="snížená",J642,0)</f>
        <v>0</v>
      </c>
      <c r="BG642" s="227">
        <f>IF(N642="zákl. přenesená",J642,0)</f>
        <v>0</v>
      </c>
      <c r="BH642" s="227">
        <f>IF(N642="sníž. přenesená",J642,0)</f>
        <v>0</v>
      </c>
      <c r="BI642" s="227">
        <f>IF(N642="nulová",J642,0)</f>
        <v>0</v>
      </c>
      <c r="BJ642" s="22" t="s">
        <v>76</v>
      </c>
      <c r="BK642" s="227">
        <f>ROUND(I642*H642,2)</f>
        <v>0</v>
      </c>
      <c r="BL642" s="22" t="s">
        <v>159</v>
      </c>
      <c r="BM642" s="22" t="s">
        <v>1006</v>
      </c>
    </row>
    <row r="643" spans="2:51" s="11" customFormat="1" ht="13.5">
      <c r="B643" s="231"/>
      <c r="C643" s="232"/>
      <c r="D643" s="228" t="s">
        <v>163</v>
      </c>
      <c r="E643" s="233" t="s">
        <v>21</v>
      </c>
      <c r="F643" s="234" t="s">
        <v>1007</v>
      </c>
      <c r="G643" s="232"/>
      <c r="H643" s="235">
        <v>71.42</v>
      </c>
      <c r="I643" s="236"/>
      <c r="J643" s="232"/>
      <c r="K643" s="232"/>
      <c r="L643" s="237"/>
      <c r="M643" s="238"/>
      <c r="N643" s="239"/>
      <c r="O643" s="239"/>
      <c r="P643" s="239"/>
      <c r="Q643" s="239"/>
      <c r="R643" s="239"/>
      <c r="S643" s="239"/>
      <c r="T643" s="240"/>
      <c r="AT643" s="241" t="s">
        <v>163</v>
      </c>
      <c r="AU643" s="241" t="s">
        <v>372</v>
      </c>
      <c r="AV643" s="11" t="s">
        <v>81</v>
      </c>
      <c r="AW643" s="11" t="s">
        <v>34</v>
      </c>
      <c r="AX643" s="11" t="s">
        <v>76</v>
      </c>
      <c r="AY643" s="241" t="s">
        <v>151</v>
      </c>
    </row>
    <row r="644" spans="2:65" s="1" customFormat="1" ht="16.5" customHeight="1">
      <c r="B644" s="44"/>
      <c r="C644" s="216" t="s">
        <v>1008</v>
      </c>
      <c r="D644" s="216" t="s">
        <v>154</v>
      </c>
      <c r="E644" s="217" t="s">
        <v>1009</v>
      </c>
      <c r="F644" s="218" t="s">
        <v>1010</v>
      </c>
      <c r="G644" s="219" t="s">
        <v>157</v>
      </c>
      <c r="H644" s="220">
        <v>71.42</v>
      </c>
      <c r="I644" s="221"/>
      <c r="J644" s="222">
        <f>ROUND(I644*H644,2)</f>
        <v>0</v>
      </c>
      <c r="K644" s="218" t="s">
        <v>21</v>
      </c>
      <c r="L644" s="70"/>
      <c r="M644" s="223" t="s">
        <v>21</v>
      </c>
      <c r="N644" s="224" t="s">
        <v>42</v>
      </c>
      <c r="O644" s="45"/>
      <c r="P644" s="225">
        <f>O644*H644</f>
        <v>0</v>
      </c>
      <c r="Q644" s="225">
        <v>0</v>
      </c>
      <c r="R644" s="225">
        <f>Q644*H644</f>
        <v>0</v>
      </c>
      <c r="S644" s="225">
        <v>0</v>
      </c>
      <c r="T644" s="226">
        <f>S644*H644</f>
        <v>0</v>
      </c>
      <c r="AR644" s="22" t="s">
        <v>159</v>
      </c>
      <c r="AT644" s="22" t="s">
        <v>154</v>
      </c>
      <c r="AU644" s="22" t="s">
        <v>372</v>
      </c>
      <c r="AY644" s="22" t="s">
        <v>151</v>
      </c>
      <c r="BE644" s="227">
        <f>IF(N644="základní",J644,0)</f>
        <v>0</v>
      </c>
      <c r="BF644" s="227">
        <f>IF(N644="snížená",J644,0)</f>
        <v>0</v>
      </c>
      <c r="BG644" s="227">
        <f>IF(N644="zákl. přenesená",J644,0)</f>
        <v>0</v>
      </c>
      <c r="BH644" s="227">
        <f>IF(N644="sníž. přenesená",J644,0)</f>
        <v>0</v>
      </c>
      <c r="BI644" s="227">
        <f>IF(N644="nulová",J644,0)</f>
        <v>0</v>
      </c>
      <c r="BJ644" s="22" t="s">
        <v>76</v>
      </c>
      <c r="BK644" s="227">
        <f>ROUND(I644*H644,2)</f>
        <v>0</v>
      </c>
      <c r="BL644" s="22" t="s">
        <v>159</v>
      </c>
      <c r="BM644" s="22" t="s">
        <v>1011</v>
      </c>
    </row>
    <row r="645" spans="2:47" s="1" customFormat="1" ht="13.5">
      <c r="B645" s="44"/>
      <c r="C645" s="72"/>
      <c r="D645" s="228" t="s">
        <v>352</v>
      </c>
      <c r="E645" s="72"/>
      <c r="F645" s="229" t="s">
        <v>1002</v>
      </c>
      <c r="G645" s="72"/>
      <c r="H645" s="72"/>
      <c r="I645" s="187"/>
      <c r="J645" s="72"/>
      <c r="K645" s="72"/>
      <c r="L645" s="70"/>
      <c r="M645" s="230"/>
      <c r="N645" s="45"/>
      <c r="O645" s="45"/>
      <c r="P645" s="45"/>
      <c r="Q645" s="45"/>
      <c r="R645" s="45"/>
      <c r="S645" s="45"/>
      <c r="T645" s="93"/>
      <c r="AT645" s="22" t="s">
        <v>352</v>
      </c>
      <c r="AU645" s="22" t="s">
        <v>372</v>
      </c>
    </row>
    <row r="646" spans="2:51" s="11" customFormat="1" ht="13.5">
      <c r="B646" s="231"/>
      <c r="C646" s="232"/>
      <c r="D646" s="228" t="s">
        <v>163</v>
      </c>
      <c r="E646" s="233" t="s">
        <v>21</v>
      </c>
      <c r="F646" s="234" t="s">
        <v>1007</v>
      </c>
      <c r="G646" s="232"/>
      <c r="H646" s="235">
        <v>71.42</v>
      </c>
      <c r="I646" s="236"/>
      <c r="J646" s="232"/>
      <c r="K646" s="232"/>
      <c r="L646" s="237"/>
      <c r="M646" s="238"/>
      <c r="N646" s="239"/>
      <c r="O646" s="239"/>
      <c r="P646" s="239"/>
      <c r="Q646" s="239"/>
      <c r="R646" s="239"/>
      <c r="S646" s="239"/>
      <c r="T646" s="240"/>
      <c r="AT646" s="241" t="s">
        <v>163</v>
      </c>
      <c r="AU646" s="241" t="s">
        <v>372</v>
      </c>
      <c r="AV646" s="11" t="s">
        <v>81</v>
      </c>
      <c r="AW646" s="11" t="s">
        <v>34</v>
      </c>
      <c r="AX646" s="11" t="s">
        <v>76</v>
      </c>
      <c r="AY646" s="241" t="s">
        <v>151</v>
      </c>
    </row>
    <row r="647" spans="2:65" s="1" customFormat="1" ht="16.5" customHeight="1">
      <c r="B647" s="44"/>
      <c r="C647" s="216" t="s">
        <v>1012</v>
      </c>
      <c r="D647" s="216" t="s">
        <v>154</v>
      </c>
      <c r="E647" s="217" t="s">
        <v>1013</v>
      </c>
      <c r="F647" s="218" t="s">
        <v>1014</v>
      </c>
      <c r="G647" s="219" t="s">
        <v>1015</v>
      </c>
      <c r="H647" s="220">
        <v>1</v>
      </c>
      <c r="I647" s="221"/>
      <c r="J647" s="222">
        <f>ROUND(I647*H647,2)</f>
        <v>0</v>
      </c>
      <c r="K647" s="218" t="s">
        <v>21</v>
      </c>
      <c r="L647" s="70"/>
      <c r="M647" s="223" t="s">
        <v>21</v>
      </c>
      <c r="N647" s="224" t="s">
        <v>42</v>
      </c>
      <c r="O647" s="45"/>
      <c r="P647" s="225">
        <f>O647*H647</f>
        <v>0</v>
      </c>
      <c r="Q647" s="225">
        <v>0</v>
      </c>
      <c r="R647" s="225">
        <f>Q647*H647</f>
        <v>0</v>
      </c>
      <c r="S647" s="225">
        <v>0</v>
      </c>
      <c r="T647" s="226">
        <f>S647*H647</f>
        <v>0</v>
      </c>
      <c r="AR647" s="22" t="s">
        <v>159</v>
      </c>
      <c r="AT647" s="22" t="s">
        <v>154</v>
      </c>
      <c r="AU647" s="22" t="s">
        <v>372</v>
      </c>
      <c r="AY647" s="22" t="s">
        <v>151</v>
      </c>
      <c r="BE647" s="227">
        <f>IF(N647="základní",J647,0)</f>
        <v>0</v>
      </c>
      <c r="BF647" s="227">
        <f>IF(N647="snížená",J647,0)</f>
        <v>0</v>
      </c>
      <c r="BG647" s="227">
        <f>IF(N647="zákl. přenesená",J647,0)</f>
        <v>0</v>
      </c>
      <c r="BH647" s="227">
        <f>IF(N647="sníž. přenesená",J647,0)</f>
        <v>0</v>
      </c>
      <c r="BI647" s="227">
        <f>IF(N647="nulová",J647,0)</f>
        <v>0</v>
      </c>
      <c r="BJ647" s="22" t="s">
        <v>76</v>
      </c>
      <c r="BK647" s="227">
        <f>ROUND(I647*H647,2)</f>
        <v>0</v>
      </c>
      <c r="BL647" s="22" t="s">
        <v>159</v>
      </c>
      <c r="BM647" s="22" t="s">
        <v>1016</v>
      </c>
    </row>
    <row r="648" spans="2:63" s="10" customFormat="1" ht="29.85" customHeight="1">
      <c r="B648" s="200"/>
      <c r="C648" s="201"/>
      <c r="D648" s="202" t="s">
        <v>70</v>
      </c>
      <c r="E648" s="214" t="s">
        <v>279</v>
      </c>
      <c r="F648" s="214" t="s">
        <v>1017</v>
      </c>
      <c r="G648" s="201"/>
      <c r="H648" s="201"/>
      <c r="I648" s="204"/>
      <c r="J648" s="215">
        <f>BK648</f>
        <v>0</v>
      </c>
      <c r="K648" s="201"/>
      <c r="L648" s="206"/>
      <c r="M648" s="207"/>
      <c r="N648" s="208"/>
      <c r="O648" s="208"/>
      <c r="P648" s="209">
        <f>SUM(P649:P666)</f>
        <v>0</v>
      </c>
      <c r="Q648" s="208"/>
      <c r="R648" s="209">
        <f>SUM(R649:R666)</f>
        <v>15.981480000000001</v>
      </c>
      <c r="S648" s="208"/>
      <c r="T648" s="210">
        <f>SUM(T649:T666)</f>
        <v>0</v>
      </c>
      <c r="AR648" s="211" t="s">
        <v>76</v>
      </c>
      <c r="AT648" s="212" t="s">
        <v>70</v>
      </c>
      <c r="AU648" s="212" t="s">
        <v>76</v>
      </c>
      <c r="AY648" s="211" t="s">
        <v>151</v>
      </c>
      <c r="BK648" s="213">
        <f>SUM(BK649:BK666)</f>
        <v>0</v>
      </c>
    </row>
    <row r="649" spans="2:65" s="1" customFormat="1" ht="25.5" customHeight="1">
      <c r="B649" s="44"/>
      <c r="C649" s="216" t="s">
        <v>1018</v>
      </c>
      <c r="D649" s="216" t="s">
        <v>154</v>
      </c>
      <c r="E649" s="217" t="s">
        <v>1019</v>
      </c>
      <c r="F649" s="218" t="s">
        <v>1020</v>
      </c>
      <c r="G649" s="219" t="s">
        <v>157</v>
      </c>
      <c r="H649" s="220">
        <v>60.5</v>
      </c>
      <c r="I649" s="221"/>
      <c r="J649" s="222">
        <f>ROUND(I649*H649,2)</f>
        <v>0</v>
      </c>
      <c r="K649" s="218" t="s">
        <v>174</v>
      </c>
      <c r="L649" s="70"/>
      <c r="M649" s="223" t="s">
        <v>21</v>
      </c>
      <c r="N649" s="224" t="s">
        <v>42</v>
      </c>
      <c r="O649" s="45"/>
      <c r="P649" s="225">
        <f>O649*H649</f>
        <v>0</v>
      </c>
      <c r="Q649" s="225">
        <v>0.00128</v>
      </c>
      <c r="R649" s="225">
        <f>Q649*H649</f>
        <v>0.07744000000000001</v>
      </c>
      <c r="S649" s="225">
        <v>0</v>
      </c>
      <c r="T649" s="226">
        <f>S649*H649</f>
        <v>0</v>
      </c>
      <c r="AR649" s="22" t="s">
        <v>159</v>
      </c>
      <c r="AT649" s="22" t="s">
        <v>154</v>
      </c>
      <c r="AU649" s="22" t="s">
        <v>81</v>
      </c>
      <c r="AY649" s="22" t="s">
        <v>151</v>
      </c>
      <c r="BE649" s="227">
        <f>IF(N649="základní",J649,0)</f>
        <v>0</v>
      </c>
      <c r="BF649" s="227">
        <f>IF(N649="snížená",J649,0)</f>
        <v>0</v>
      </c>
      <c r="BG649" s="227">
        <f>IF(N649="zákl. přenesená",J649,0)</f>
        <v>0</v>
      </c>
      <c r="BH649" s="227">
        <f>IF(N649="sníž. přenesená",J649,0)</f>
        <v>0</v>
      </c>
      <c r="BI649" s="227">
        <f>IF(N649="nulová",J649,0)</f>
        <v>0</v>
      </c>
      <c r="BJ649" s="22" t="s">
        <v>76</v>
      </c>
      <c r="BK649" s="227">
        <f>ROUND(I649*H649,2)</f>
        <v>0</v>
      </c>
      <c r="BL649" s="22" t="s">
        <v>159</v>
      </c>
      <c r="BM649" s="22" t="s">
        <v>1021</v>
      </c>
    </row>
    <row r="650" spans="2:47" s="1" customFormat="1" ht="13.5">
      <c r="B650" s="44"/>
      <c r="C650" s="72"/>
      <c r="D650" s="228" t="s">
        <v>161</v>
      </c>
      <c r="E650" s="72"/>
      <c r="F650" s="229" t="s">
        <v>1022</v>
      </c>
      <c r="G650" s="72"/>
      <c r="H650" s="72"/>
      <c r="I650" s="187"/>
      <c r="J650" s="72"/>
      <c r="K650" s="72"/>
      <c r="L650" s="70"/>
      <c r="M650" s="230"/>
      <c r="N650" s="45"/>
      <c r="O650" s="45"/>
      <c r="P650" s="45"/>
      <c r="Q650" s="45"/>
      <c r="R650" s="45"/>
      <c r="S650" s="45"/>
      <c r="T650" s="93"/>
      <c r="AT650" s="22" t="s">
        <v>161</v>
      </c>
      <c r="AU650" s="22" t="s">
        <v>81</v>
      </c>
    </row>
    <row r="651" spans="2:51" s="11" customFormat="1" ht="13.5">
      <c r="B651" s="231"/>
      <c r="C651" s="232"/>
      <c r="D651" s="228" t="s">
        <v>163</v>
      </c>
      <c r="E651" s="233" t="s">
        <v>21</v>
      </c>
      <c r="F651" s="234" t="s">
        <v>1023</v>
      </c>
      <c r="G651" s="232"/>
      <c r="H651" s="235">
        <v>45.5</v>
      </c>
      <c r="I651" s="236"/>
      <c r="J651" s="232"/>
      <c r="K651" s="232"/>
      <c r="L651" s="237"/>
      <c r="M651" s="238"/>
      <c r="N651" s="239"/>
      <c r="O651" s="239"/>
      <c r="P651" s="239"/>
      <c r="Q651" s="239"/>
      <c r="R651" s="239"/>
      <c r="S651" s="239"/>
      <c r="T651" s="240"/>
      <c r="AT651" s="241" t="s">
        <v>163</v>
      </c>
      <c r="AU651" s="241" t="s">
        <v>81</v>
      </c>
      <c r="AV651" s="11" t="s">
        <v>81</v>
      </c>
      <c r="AW651" s="11" t="s">
        <v>34</v>
      </c>
      <c r="AX651" s="11" t="s">
        <v>71</v>
      </c>
      <c r="AY651" s="241" t="s">
        <v>151</v>
      </c>
    </row>
    <row r="652" spans="2:51" s="11" customFormat="1" ht="13.5">
      <c r="B652" s="231"/>
      <c r="C652" s="232"/>
      <c r="D652" s="228" t="s">
        <v>163</v>
      </c>
      <c r="E652" s="233" t="s">
        <v>21</v>
      </c>
      <c r="F652" s="234" t="s">
        <v>1024</v>
      </c>
      <c r="G652" s="232"/>
      <c r="H652" s="235">
        <v>15</v>
      </c>
      <c r="I652" s="236"/>
      <c r="J652" s="232"/>
      <c r="K652" s="232"/>
      <c r="L652" s="237"/>
      <c r="M652" s="238"/>
      <c r="N652" s="239"/>
      <c r="O652" s="239"/>
      <c r="P652" s="239"/>
      <c r="Q652" s="239"/>
      <c r="R652" s="239"/>
      <c r="S652" s="239"/>
      <c r="T652" s="240"/>
      <c r="AT652" s="241" t="s">
        <v>163</v>
      </c>
      <c r="AU652" s="241" t="s">
        <v>81</v>
      </c>
      <c r="AV652" s="11" t="s">
        <v>81</v>
      </c>
      <c r="AW652" s="11" t="s">
        <v>34</v>
      </c>
      <c r="AX652" s="11" t="s">
        <v>71</v>
      </c>
      <c r="AY652" s="241" t="s">
        <v>151</v>
      </c>
    </row>
    <row r="653" spans="2:51" s="12" customFormat="1" ht="13.5">
      <c r="B653" s="242"/>
      <c r="C653" s="243"/>
      <c r="D653" s="228" t="s">
        <v>163</v>
      </c>
      <c r="E653" s="244" t="s">
        <v>21</v>
      </c>
      <c r="F653" s="245" t="s">
        <v>182</v>
      </c>
      <c r="G653" s="243"/>
      <c r="H653" s="246">
        <v>60.5</v>
      </c>
      <c r="I653" s="247"/>
      <c r="J653" s="243"/>
      <c r="K653" s="243"/>
      <c r="L653" s="248"/>
      <c r="M653" s="249"/>
      <c r="N653" s="250"/>
      <c r="O653" s="250"/>
      <c r="P653" s="250"/>
      <c r="Q653" s="250"/>
      <c r="R653" s="250"/>
      <c r="S653" s="250"/>
      <c r="T653" s="251"/>
      <c r="AT653" s="252" t="s">
        <v>163</v>
      </c>
      <c r="AU653" s="252" t="s">
        <v>81</v>
      </c>
      <c r="AV653" s="12" t="s">
        <v>159</v>
      </c>
      <c r="AW653" s="12" t="s">
        <v>34</v>
      </c>
      <c r="AX653" s="12" t="s">
        <v>76</v>
      </c>
      <c r="AY653" s="252" t="s">
        <v>151</v>
      </c>
    </row>
    <row r="654" spans="2:65" s="1" customFormat="1" ht="25.5" customHeight="1">
      <c r="B654" s="44"/>
      <c r="C654" s="216" t="s">
        <v>1025</v>
      </c>
      <c r="D654" s="216" t="s">
        <v>154</v>
      </c>
      <c r="E654" s="217" t="s">
        <v>1026</v>
      </c>
      <c r="F654" s="218" t="s">
        <v>1027</v>
      </c>
      <c r="G654" s="219" t="s">
        <v>783</v>
      </c>
      <c r="H654" s="220">
        <v>16</v>
      </c>
      <c r="I654" s="221"/>
      <c r="J654" s="222">
        <f>ROUND(I654*H654,2)</f>
        <v>0</v>
      </c>
      <c r="K654" s="218" t="s">
        <v>174</v>
      </c>
      <c r="L654" s="70"/>
      <c r="M654" s="223" t="s">
        <v>21</v>
      </c>
      <c r="N654" s="224" t="s">
        <v>42</v>
      </c>
      <c r="O654" s="45"/>
      <c r="P654" s="225">
        <f>O654*H654</f>
        <v>0</v>
      </c>
      <c r="Q654" s="225">
        <v>0</v>
      </c>
      <c r="R654" s="225">
        <f>Q654*H654</f>
        <v>0</v>
      </c>
      <c r="S654" s="225">
        <v>0</v>
      </c>
      <c r="T654" s="226">
        <f>S654*H654</f>
        <v>0</v>
      </c>
      <c r="AR654" s="22" t="s">
        <v>159</v>
      </c>
      <c r="AT654" s="22" t="s">
        <v>154</v>
      </c>
      <c r="AU654" s="22" t="s">
        <v>81</v>
      </c>
      <c r="AY654" s="22" t="s">
        <v>151</v>
      </c>
      <c r="BE654" s="227">
        <f>IF(N654="základní",J654,0)</f>
        <v>0</v>
      </c>
      <c r="BF654" s="227">
        <f>IF(N654="snížená",J654,0)</f>
        <v>0</v>
      </c>
      <c r="BG654" s="227">
        <f>IF(N654="zákl. přenesená",J654,0)</f>
        <v>0</v>
      </c>
      <c r="BH654" s="227">
        <f>IF(N654="sníž. přenesená",J654,0)</f>
        <v>0</v>
      </c>
      <c r="BI654" s="227">
        <f>IF(N654="nulová",J654,0)</f>
        <v>0</v>
      </c>
      <c r="BJ654" s="22" t="s">
        <v>76</v>
      </c>
      <c r="BK654" s="227">
        <f>ROUND(I654*H654,2)</f>
        <v>0</v>
      </c>
      <c r="BL654" s="22" t="s">
        <v>159</v>
      </c>
      <c r="BM654" s="22" t="s">
        <v>1028</v>
      </c>
    </row>
    <row r="655" spans="2:47" s="1" customFormat="1" ht="13.5">
      <c r="B655" s="44"/>
      <c r="C655" s="72"/>
      <c r="D655" s="228" t="s">
        <v>161</v>
      </c>
      <c r="E655" s="72"/>
      <c r="F655" s="229" t="s">
        <v>1029</v>
      </c>
      <c r="G655" s="72"/>
      <c r="H655" s="72"/>
      <c r="I655" s="187"/>
      <c r="J655" s="72"/>
      <c r="K655" s="72"/>
      <c r="L655" s="70"/>
      <c r="M655" s="230"/>
      <c r="N655" s="45"/>
      <c r="O655" s="45"/>
      <c r="P655" s="45"/>
      <c r="Q655" s="45"/>
      <c r="R655" s="45"/>
      <c r="S655" s="45"/>
      <c r="T655" s="93"/>
      <c r="AT655" s="22" t="s">
        <v>161</v>
      </c>
      <c r="AU655" s="22" t="s">
        <v>81</v>
      </c>
    </row>
    <row r="656" spans="2:65" s="1" customFormat="1" ht="16.5" customHeight="1">
      <c r="B656" s="44"/>
      <c r="C656" s="253" t="s">
        <v>1030</v>
      </c>
      <c r="D656" s="253" t="s">
        <v>275</v>
      </c>
      <c r="E656" s="254" t="s">
        <v>1031</v>
      </c>
      <c r="F656" s="255" t="s">
        <v>1032</v>
      </c>
      <c r="G656" s="256" t="s">
        <v>783</v>
      </c>
      <c r="H656" s="257">
        <v>13</v>
      </c>
      <c r="I656" s="258"/>
      <c r="J656" s="259">
        <f>ROUND(I656*H656,2)</f>
        <v>0</v>
      </c>
      <c r="K656" s="255" t="s">
        <v>174</v>
      </c>
      <c r="L656" s="260"/>
      <c r="M656" s="261" t="s">
        <v>21</v>
      </c>
      <c r="N656" s="262" t="s">
        <v>42</v>
      </c>
      <c r="O656" s="45"/>
      <c r="P656" s="225">
        <f>O656*H656</f>
        <v>0</v>
      </c>
      <c r="Q656" s="225">
        <v>0.00022</v>
      </c>
      <c r="R656" s="225">
        <f>Q656*H656</f>
        <v>0.00286</v>
      </c>
      <c r="S656" s="225">
        <v>0</v>
      </c>
      <c r="T656" s="226">
        <f>S656*H656</f>
        <v>0</v>
      </c>
      <c r="AR656" s="22" t="s">
        <v>279</v>
      </c>
      <c r="AT656" s="22" t="s">
        <v>275</v>
      </c>
      <c r="AU656" s="22" t="s">
        <v>81</v>
      </c>
      <c r="AY656" s="22" t="s">
        <v>151</v>
      </c>
      <c r="BE656" s="227">
        <f>IF(N656="základní",J656,0)</f>
        <v>0</v>
      </c>
      <c r="BF656" s="227">
        <f>IF(N656="snížená",J656,0)</f>
        <v>0</v>
      </c>
      <c r="BG656" s="227">
        <f>IF(N656="zákl. přenesená",J656,0)</f>
        <v>0</v>
      </c>
      <c r="BH656" s="227">
        <f>IF(N656="sníž. přenesená",J656,0)</f>
        <v>0</v>
      </c>
      <c r="BI656" s="227">
        <f>IF(N656="nulová",J656,0)</f>
        <v>0</v>
      </c>
      <c r="BJ656" s="22" t="s">
        <v>76</v>
      </c>
      <c r="BK656" s="227">
        <f>ROUND(I656*H656,2)</f>
        <v>0</v>
      </c>
      <c r="BL656" s="22" t="s">
        <v>159</v>
      </c>
      <c r="BM656" s="22" t="s">
        <v>1033</v>
      </c>
    </row>
    <row r="657" spans="2:65" s="1" customFormat="1" ht="16.5" customHeight="1">
      <c r="B657" s="44"/>
      <c r="C657" s="253" t="s">
        <v>1034</v>
      </c>
      <c r="D657" s="253" t="s">
        <v>275</v>
      </c>
      <c r="E657" s="254" t="s">
        <v>1035</v>
      </c>
      <c r="F657" s="255" t="s">
        <v>1036</v>
      </c>
      <c r="G657" s="256" t="s">
        <v>783</v>
      </c>
      <c r="H657" s="257">
        <v>3</v>
      </c>
      <c r="I657" s="258"/>
      <c r="J657" s="259">
        <f>ROUND(I657*H657,2)</f>
        <v>0</v>
      </c>
      <c r="K657" s="255" t="s">
        <v>174</v>
      </c>
      <c r="L657" s="260"/>
      <c r="M657" s="261" t="s">
        <v>21</v>
      </c>
      <c r="N657" s="262" t="s">
        <v>42</v>
      </c>
      <c r="O657" s="45"/>
      <c r="P657" s="225">
        <f>O657*H657</f>
        <v>0</v>
      </c>
      <c r="Q657" s="225">
        <v>0.00028</v>
      </c>
      <c r="R657" s="225">
        <f>Q657*H657</f>
        <v>0.0008399999999999999</v>
      </c>
      <c r="S657" s="225">
        <v>0</v>
      </c>
      <c r="T657" s="226">
        <f>S657*H657</f>
        <v>0</v>
      </c>
      <c r="AR657" s="22" t="s">
        <v>279</v>
      </c>
      <c r="AT657" s="22" t="s">
        <v>275</v>
      </c>
      <c r="AU657" s="22" t="s">
        <v>81</v>
      </c>
      <c r="AY657" s="22" t="s">
        <v>151</v>
      </c>
      <c r="BE657" s="227">
        <f>IF(N657="základní",J657,0)</f>
        <v>0</v>
      </c>
      <c r="BF657" s="227">
        <f>IF(N657="snížená",J657,0)</f>
        <v>0</v>
      </c>
      <c r="BG657" s="227">
        <f>IF(N657="zákl. přenesená",J657,0)</f>
        <v>0</v>
      </c>
      <c r="BH657" s="227">
        <f>IF(N657="sníž. přenesená",J657,0)</f>
        <v>0</v>
      </c>
      <c r="BI657" s="227">
        <f>IF(N657="nulová",J657,0)</f>
        <v>0</v>
      </c>
      <c r="BJ657" s="22" t="s">
        <v>76</v>
      </c>
      <c r="BK657" s="227">
        <f>ROUND(I657*H657,2)</f>
        <v>0</v>
      </c>
      <c r="BL657" s="22" t="s">
        <v>159</v>
      </c>
      <c r="BM657" s="22" t="s">
        <v>1037</v>
      </c>
    </row>
    <row r="658" spans="2:65" s="1" customFormat="1" ht="25.5" customHeight="1">
      <c r="B658" s="44"/>
      <c r="C658" s="216" t="s">
        <v>1038</v>
      </c>
      <c r="D658" s="216" t="s">
        <v>154</v>
      </c>
      <c r="E658" s="217" t="s">
        <v>1039</v>
      </c>
      <c r="F658" s="218" t="s">
        <v>1040</v>
      </c>
      <c r="G658" s="219" t="s">
        <v>783</v>
      </c>
      <c r="H658" s="220">
        <v>11</v>
      </c>
      <c r="I658" s="221"/>
      <c r="J658" s="222">
        <f>ROUND(I658*H658,2)</f>
        <v>0</v>
      </c>
      <c r="K658" s="218" t="s">
        <v>174</v>
      </c>
      <c r="L658" s="70"/>
      <c r="M658" s="223" t="s">
        <v>21</v>
      </c>
      <c r="N658" s="224" t="s">
        <v>42</v>
      </c>
      <c r="O658" s="45"/>
      <c r="P658" s="225">
        <f>O658*H658</f>
        <v>0</v>
      </c>
      <c r="Q658" s="225">
        <v>0</v>
      </c>
      <c r="R658" s="225">
        <f>Q658*H658</f>
        <v>0</v>
      </c>
      <c r="S658" s="225">
        <v>0</v>
      </c>
      <c r="T658" s="226">
        <f>S658*H658</f>
        <v>0</v>
      </c>
      <c r="AR658" s="22" t="s">
        <v>159</v>
      </c>
      <c r="AT658" s="22" t="s">
        <v>154</v>
      </c>
      <c r="AU658" s="22" t="s">
        <v>81</v>
      </c>
      <c r="AY658" s="22" t="s">
        <v>151</v>
      </c>
      <c r="BE658" s="227">
        <f>IF(N658="základní",J658,0)</f>
        <v>0</v>
      </c>
      <c r="BF658" s="227">
        <f>IF(N658="snížená",J658,0)</f>
        <v>0</v>
      </c>
      <c r="BG658" s="227">
        <f>IF(N658="zákl. přenesená",J658,0)</f>
        <v>0</v>
      </c>
      <c r="BH658" s="227">
        <f>IF(N658="sníž. přenesená",J658,0)</f>
        <v>0</v>
      </c>
      <c r="BI658" s="227">
        <f>IF(N658="nulová",J658,0)</f>
        <v>0</v>
      </c>
      <c r="BJ658" s="22" t="s">
        <v>76</v>
      </c>
      <c r="BK658" s="227">
        <f>ROUND(I658*H658,2)</f>
        <v>0</v>
      </c>
      <c r="BL658" s="22" t="s">
        <v>159</v>
      </c>
      <c r="BM658" s="22" t="s">
        <v>1041</v>
      </c>
    </row>
    <row r="659" spans="2:47" s="1" customFormat="1" ht="13.5">
      <c r="B659" s="44"/>
      <c r="C659" s="72"/>
      <c r="D659" s="228" t="s">
        <v>161</v>
      </c>
      <c r="E659" s="72"/>
      <c r="F659" s="229" t="s">
        <v>1029</v>
      </c>
      <c r="G659" s="72"/>
      <c r="H659" s="72"/>
      <c r="I659" s="187"/>
      <c r="J659" s="72"/>
      <c r="K659" s="72"/>
      <c r="L659" s="70"/>
      <c r="M659" s="230"/>
      <c r="N659" s="45"/>
      <c r="O659" s="45"/>
      <c r="P659" s="45"/>
      <c r="Q659" s="45"/>
      <c r="R659" s="45"/>
      <c r="S659" s="45"/>
      <c r="T659" s="93"/>
      <c r="AT659" s="22" t="s">
        <v>161</v>
      </c>
      <c r="AU659" s="22" t="s">
        <v>81</v>
      </c>
    </row>
    <row r="660" spans="2:65" s="1" customFormat="1" ht="16.5" customHeight="1">
      <c r="B660" s="44"/>
      <c r="C660" s="253" t="s">
        <v>1042</v>
      </c>
      <c r="D660" s="253" t="s">
        <v>275</v>
      </c>
      <c r="E660" s="254" t="s">
        <v>1043</v>
      </c>
      <c r="F660" s="255" t="s">
        <v>1044</v>
      </c>
      <c r="G660" s="256" t="s">
        <v>783</v>
      </c>
      <c r="H660" s="257">
        <v>11</v>
      </c>
      <c r="I660" s="258"/>
      <c r="J660" s="259">
        <f>ROUND(I660*H660,2)</f>
        <v>0</v>
      </c>
      <c r="K660" s="255" t="s">
        <v>174</v>
      </c>
      <c r="L660" s="260"/>
      <c r="M660" s="261" t="s">
        <v>21</v>
      </c>
      <c r="N660" s="262" t="s">
        <v>42</v>
      </c>
      <c r="O660" s="45"/>
      <c r="P660" s="225">
        <f>O660*H660</f>
        <v>0</v>
      </c>
      <c r="Q660" s="225">
        <v>0.00062</v>
      </c>
      <c r="R660" s="225">
        <f>Q660*H660</f>
        <v>0.00682</v>
      </c>
      <c r="S660" s="225">
        <v>0</v>
      </c>
      <c r="T660" s="226">
        <f>S660*H660</f>
        <v>0</v>
      </c>
      <c r="AR660" s="22" t="s">
        <v>279</v>
      </c>
      <c r="AT660" s="22" t="s">
        <v>275</v>
      </c>
      <c r="AU660" s="22" t="s">
        <v>81</v>
      </c>
      <c r="AY660" s="22" t="s">
        <v>151</v>
      </c>
      <c r="BE660" s="227">
        <f>IF(N660="základní",J660,0)</f>
        <v>0</v>
      </c>
      <c r="BF660" s="227">
        <f>IF(N660="snížená",J660,0)</f>
        <v>0</v>
      </c>
      <c r="BG660" s="227">
        <f>IF(N660="zákl. přenesená",J660,0)</f>
        <v>0</v>
      </c>
      <c r="BH660" s="227">
        <f>IF(N660="sníž. přenesená",J660,0)</f>
        <v>0</v>
      </c>
      <c r="BI660" s="227">
        <f>IF(N660="nulová",J660,0)</f>
        <v>0</v>
      </c>
      <c r="BJ660" s="22" t="s">
        <v>76</v>
      </c>
      <c r="BK660" s="227">
        <f>ROUND(I660*H660,2)</f>
        <v>0</v>
      </c>
      <c r="BL660" s="22" t="s">
        <v>159</v>
      </c>
      <c r="BM660" s="22" t="s">
        <v>1045</v>
      </c>
    </row>
    <row r="661" spans="2:65" s="1" customFormat="1" ht="25.5" customHeight="1">
      <c r="B661" s="44"/>
      <c r="C661" s="216" t="s">
        <v>1046</v>
      </c>
      <c r="D661" s="216" t="s">
        <v>154</v>
      </c>
      <c r="E661" s="217" t="s">
        <v>1047</v>
      </c>
      <c r="F661" s="218" t="s">
        <v>1048</v>
      </c>
      <c r="G661" s="219" t="s">
        <v>1049</v>
      </c>
      <c r="H661" s="220">
        <v>4</v>
      </c>
      <c r="I661" s="221"/>
      <c r="J661" s="222">
        <f>ROUND(I661*H661,2)</f>
        <v>0</v>
      </c>
      <c r="K661" s="218" t="s">
        <v>174</v>
      </c>
      <c r="L661" s="70"/>
      <c r="M661" s="223" t="s">
        <v>21</v>
      </c>
      <c r="N661" s="224" t="s">
        <v>42</v>
      </c>
      <c r="O661" s="45"/>
      <c r="P661" s="225">
        <f>O661*H661</f>
        <v>0</v>
      </c>
      <c r="Q661" s="225">
        <v>3.97338</v>
      </c>
      <c r="R661" s="225">
        <f>Q661*H661</f>
        <v>15.89352</v>
      </c>
      <c r="S661" s="225">
        <v>0</v>
      </c>
      <c r="T661" s="226">
        <f>S661*H661</f>
        <v>0</v>
      </c>
      <c r="AR661" s="22" t="s">
        <v>159</v>
      </c>
      <c r="AT661" s="22" t="s">
        <v>154</v>
      </c>
      <c r="AU661" s="22" t="s">
        <v>81</v>
      </c>
      <c r="AY661" s="22" t="s">
        <v>151</v>
      </c>
      <c r="BE661" s="227">
        <f>IF(N661="základní",J661,0)</f>
        <v>0</v>
      </c>
      <c r="BF661" s="227">
        <f>IF(N661="snížená",J661,0)</f>
        <v>0</v>
      </c>
      <c r="BG661" s="227">
        <f>IF(N661="zákl. přenesená",J661,0)</f>
        <v>0</v>
      </c>
      <c r="BH661" s="227">
        <f>IF(N661="sníž. přenesená",J661,0)</f>
        <v>0</v>
      </c>
      <c r="BI661" s="227">
        <f>IF(N661="nulová",J661,0)</f>
        <v>0</v>
      </c>
      <c r="BJ661" s="22" t="s">
        <v>76</v>
      </c>
      <c r="BK661" s="227">
        <f>ROUND(I661*H661,2)</f>
        <v>0</v>
      </c>
      <c r="BL661" s="22" t="s">
        <v>159</v>
      </c>
      <c r="BM661" s="22" t="s">
        <v>1050</v>
      </c>
    </row>
    <row r="662" spans="2:47" s="1" customFormat="1" ht="13.5">
      <c r="B662" s="44"/>
      <c r="C662" s="72"/>
      <c r="D662" s="228" t="s">
        <v>161</v>
      </c>
      <c r="E662" s="72"/>
      <c r="F662" s="229" t="s">
        <v>1051</v>
      </c>
      <c r="G662" s="72"/>
      <c r="H662" s="72"/>
      <c r="I662" s="187"/>
      <c r="J662" s="72"/>
      <c r="K662" s="72"/>
      <c r="L662" s="70"/>
      <c r="M662" s="230"/>
      <c r="N662" s="45"/>
      <c r="O662" s="45"/>
      <c r="P662" s="45"/>
      <c r="Q662" s="45"/>
      <c r="R662" s="45"/>
      <c r="S662" s="45"/>
      <c r="T662" s="93"/>
      <c r="AT662" s="22" t="s">
        <v>161</v>
      </c>
      <c r="AU662" s="22" t="s">
        <v>81</v>
      </c>
    </row>
    <row r="663" spans="2:65" s="1" customFormat="1" ht="16.5" customHeight="1">
      <c r="B663" s="44"/>
      <c r="C663" s="216" t="s">
        <v>1052</v>
      </c>
      <c r="D663" s="216" t="s">
        <v>154</v>
      </c>
      <c r="E663" s="217" t="s">
        <v>1053</v>
      </c>
      <c r="F663" s="218" t="s">
        <v>1054</v>
      </c>
      <c r="G663" s="219" t="s">
        <v>783</v>
      </c>
      <c r="H663" s="220">
        <v>1</v>
      </c>
      <c r="I663" s="221"/>
      <c r="J663" s="222">
        <f>ROUND(I663*H663,2)</f>
        <v>0</v>
      </c>
      <c r="K663" s="218" t="s">
        <v>21</v>
      </c>
      <c r="L663" s="70"/>
      <c r="M663" s="223" t="s">
        <v>21</v>
      </c>
      <c r="N663" s="224" t="s">
        <v>42</v>
      </c>
      <c r="O663" s="45"/>
      <c r="P663" s="225">
        <f>O663*H663</f>
        <v>0</v>
      </c>
      <c r="Q663" s="225">
        <v>0</v>
      </c>
      <c r="R663" s="225">
        <f>Q663*H663</f>
        <v>0</v>
      </c>
      <c r="S663" s="225">
        <v>0</v>
      </c>
      <c r="T663" s="226">
        <f>S663*H663</f>
        <v>0</v>
      </c>
      <c r="AR663" s="22" t="s">
        <v>159</v>
      </c>
      <c r="AT663" s="22" t="s">
        <v>154</v>
      </c>
      <c r="AU663" s="22" t="s">
        <v>81</v>
      </c>
      <c r="AY663" s="22" t="s">
        <v>151</v>
      </c>
      <c r="BE663" s="227">
        <f>IF(N663="základní",J663,0)</f>
        <v>0</v>
      </c>
      <c r="BF663" s="227">
        <f>IF(N663="snížená",J663,0)</f>
        <v>0</v>
      </c>
      <c r="BG663" s="227">
        <f>IF(N663="zákl. přenesená",J663,0)</f>
        <v>0</v>
      </c>
      <c r="BH663" s="227">
        <f>IF(N663="sníž. přenesená",J663,0)</f>
        <v>0</v>
      </c>
      <c r="BI663" s="227">
        <f>IF(N663="nulová",J663,0)</f>
        <v>0</v>
      </c>
      <c r="BJ663" s="22" t="s">
        <v>76</v>
      </c>
      <c r="BK663" s="227">
        <f>ROUND(I663*H663,2)</f>
        <v>0</v>
      </c>
      <c r="BL663" s="22" t="s">
        <v>159</v>
      </c>
      <c r="BM663" s="22" t="s">
        <v>1055</v>
      </c>
    </row>
    <row r="664" spans="2:47" s="1" customFormat="1" ht="13.5">
      <c r="B664" s="44"/>
      <c r="C664" s="72"/>
      <c r="D664" s="228" t="s">
        <v>352</v>
      </c>
      <c r="E664" s="72"/>
      <c r="F664" s="229" t="s">
        <v>1056</v>
      </c>
      <c r="G664" s="72"/>
      <c r="H664" s="72"/>
      <c r="I664" s="187"/>
      <c r="J664" s="72"/>
      <c r="K664" s="72"/>
      <c r="L664" s="70"/>
      <c r="M664" s="230"/>
      <c r="N664" s="45"/>
      <c r="O664" s="45"/>
      <c r="P664" s="45"/>
      <c r="Q664" s="45"/>
      <c r="R664" s="45"/>
      <c r="S664" s="45"/>
      <c r="T664" s="93"/>
      <c r="AT664" s="22" t="s">
        <v>352</v>
      </c>
      <c r="AU664" s="22" t="s">
        <v>81</v>
      </c>
    </row>
    <row r="665" spans="2:65" s="1" customFormat="1" ht="16.5" customHeight="1">
      <c r="B665" s="44"/>
      <c r="C665" s="216" t="s">
        <v>1057</v>
      </c>
      <c r="D665" s="216" t="s">
        <v>154</v>
      </c>
      <c r="E665" s="217" t="s">
        <v>1058</v>
      </c>
      <c r="F665" s="218" t="s">
        <v>1059</v>
      </c>
      <c r="G665" s="219" t="s">
        <v>783</v>
      </c>
      <c r="H665" s="220">
        <v>7</v>
      </c>
      <c r="I665" s="221"/>
      <c r="J665" s="222">
        <f>ROUND(I665*H665,2)</f>
        <v>0</v>
      </c>
      <c r="K665" s="218" t="s">
        <v>21</v>
      </c>
      <c r="L665" s="70"/>
      <c r="M665" s="223" t="s">
        <v>21</v>
      </c>
      <c r="N665" s="224" t="s">
        <v>42</v>
      </c>
      <c r="O665" s="45"/>
      <c r="P665" s="225">
        <f>O665*H665</f>
        <v>0</v>
      </c>
      <c r="Q665" s="225">
        <v>0</v>
      </c>
      <c r="R665" s="225">
        <f>Q665*H665</f>
        <v>0</v>
      </c>
      <c r="S665" s="225">
        <v>0</v>
      </c>
      <c r="T665" s="226">
        <f>S665*H665</f>
        <v>0</v>
      </c>
      <c r="AR665" s="22" t="s">
        <v>159</v>
      </c>
      <c r="AT665" s="22" t="s">
        <v>154</v>
      </c>
      <c r="AU665" s="22" t="s">
        <v>81</v>
      </c>
      <c r="AY665" s="22" t="s">
        <v>151</v>
      </c>
      <c r="BE665" s="227">
        <f>IF(N665="základní",J665,0)</f>
        <v>0</v>
      </c>
      <c r="BF665" s="227">
        <f>IF(N665="snížená",J665,0)</f>
        <v>0</v>
      </c>
      <c r="BG665" s="227">
        <f>IF(N665="zákl. přenesená",J665,0)</f>
        <v>0</v>
      </c>
      <c r="BH665" s="227">
        <f>IF(N665="sníž. přenesená",J665,0)</f>
        <v>0</v>
      </c>
      <c r="BI665" s="227">
        <f>IF(N665="nulová",J665,0)</f>
        <v>0</v>
      </c>
      <c r="BJ665" s="22" t="s">
        <v>76</v>
      </c>
      <c r="BK665" s="227">
        <f>ROUND(I665*H665,2)</f>
        <v>0</v>
      </c>
      <c r="BL665" s="22" t="s">
        <v>159</v>
      </c>
      <c r="BM665" s="22" t="s">
        <v>1060</v>
      </c>
    </row>
    <row r="666" spans="2:51" s="11" customFormat="1" ht="13.5">
      <c r="B666" s="231"/>
      <c r="C666" s="232"/>
      <c r="D666" s="228" t="s">
        <v>163</v>
      </c>
      <c r="E666" s="232"/>
      <c r="F666" s="234" t="s">
        <v>1061</v>
      </c>
      <c r="G666" s="232"/>
      <c r="H666" s="235">
        <v>7</v>
      </c>
      <c r="I666" s="236"/>
      <c r="J666" s="232"/>
      <c r="K666" s="232"/>
      <c r="L666" s="237"/>
      <c r="M666" s="238"/>
      <c r="N666" s="239"/>
      <c r="O666" s="239"/>
      <c r="P666" s="239"/>
      <c r="Q666" s="239"/>
      <c r="R666" s="239"/>
      <c r="S666" s="239"/>
      <c r="T666" s="240"/>
      <c r="AT666" s="241" t="s">
        <v>163</v>
      </c>
      <c r="AU666" s="241" t="s">
        <v>81</v>
      </c>
      <c r="AV666" s="11" t="s">
        <v>81</v>
      </c>
      <c r="AW666" s="11" t="s">
        <v>6</v>
      </c>
      <c r="AX666" s="11" t="s">
        <v>76</v>
      </c>
      <c r="AY666" s="241" t="s">
        <v>151</v>
      </c>
    </row>
    <row r="667" spans="2:63" s="10" customFormat="1" ht="29.85" customHeight="1">
      <c r="B667" s="200"/>
      <c r="C667" s="201"/>
      <c r="D667" s="202" t="s">
        <v>70</v>
      </c>
      <c r="E667" s="214" t="s">
        <v>1062</v>
      </c>
      <c r="F667" s="214" t="s">
        <v>1063</v>
      </c>
      <c r="G667" s="201"/>
      <c r="H667" s="201"/>
      <c r="I667" s="204"/>
      <c r="J667" s="215">
        <f>BK667</f>
        <v>0</v>
      </c>
      <c r="K667" s="201"/>
      <c r="L667" s="206"/>
      <c r="M667" s="207"/>
      <c r="N667" s="208"/>
      <c r="O667" s="208"/>
      <c r="P667" s="209">
        <f>SUM(P668:P972)</f>
        <v>0</v>
      </c>
      <c r="Q667" s="208"/>
      <c r="R667" s="209">
        <f>SUM(R668:R972)</f>
        <v>27.959538249999994</v>
      </c>
      <c r="S667" s="208"/>
      <c r="T667" s="210">
        <f>SUM(T668:T972)</f>
        <v>148.55908499999998</v>
      </c>
      <c r="AR667" s="211" t="s">
        <v>76</v>
      </c>
      <c r="AT667" s="212" t="s">
        <v>70</v>
      </c>
      <c r="AU667" s="212" t="s">
        <v>76</v>
      </c>
      <c r="AY667" s="211" t="s">
        <v>151</v>
      </c>
      <c r="BK667" s="213">
        <f>SUM(BK668:BK972)</f>
        <v>0</v>
      </c>
    </row>
    <row r="668" spans="2:65" s="1" customFormat="1" ht="25.5" customHeight="1">
      <c r="B668" s="44"/>
      <c r="C668" s="216" t="s">
        <v>1064</v>
      </c>
      <c r="D668" s="216" t="s">
        <v>154</v>
      </c>
      <c r="E668" s="217" t="s">
        <v>1065</v>
      </c>
      <c r="F668" s="218" t="s">
        <v>1066</v>
      </c>
      <c r="G668" s="219" t="s">
        <v>278</v>
      </c>
      <c r="H668" s="220">
        <v>0.264</v>
      </c>
      <c r="I668" s="221"/>
      <c r="J668" s="222">
        <f>ROUND(I668*H668,2)</f>
        <v>0</v>
      </c>
      <c r="K668" s="218" t="s">
        <v>174</v>
      </c>
      <c r="L668" s="70"/>
      <c r="M668" s="223" t="s">
        <v>21</v>
      </c>
      <c r="N668" s="224" t="s">
        <v>42</v>
      </c>
      <c r="O668" s="45"/>
      <c r="P668" s="225">
        <f>O668*H668</f>
        <v>0</v>
      </c>
      <c r="Q668" s="225">
        <v>0.01709</v>
      </c>
      <c r="R668" s="225">
        <f>Q668*H668</f>
        <v>0.00451176</v>
      </c>
      <c r="S668" s="225">
        <v>0</v>
      </c>
      <c r="T668" s="226">
        <f>S668*H668</f>
        <v>0</v>
      </c>
      <c r="AR668" s="22" t="s">
        <v>159</v>
      </c>
      <c r="AT668" s="22" t="s">
        <v>154</v>
      </c>
      <c r="AU668" s="22" t="s">
        <v>81</v>
      </c>
      <c r="AY668" s="22" t="s">
        <v>151</v>
      </c>
      <c r="BE668" s="227">
        <f>IF(N668="základní",J668,0)</f>
        <v>0</v>
      </c>
      <c r="BF668" s="227">
        <f>IF(N668="snížená",J668,0)</f>
        <v>0</v>
      </c>
      <c r="BG668" s="227">
        <f>IF(N668="zákl. přenesená",J668,0)</f>
        <v>0</v>
      </c>
      <c r="BH668" s="227">
        <f>IF(N668="sníž. přenesená",J668,0)</f>
        <v>0</v>
      </c>
      <c r="BI668" s="227">
        <f>IF(N668="nulová",J668,0)</f>
        <v>0</v>
      </c>
      <c r="BJ668" s="22" t="s">
        <v>76</v>
      </c>
      <c r="BK668" s="227">
        <f>ROUND(I668*H668,2)</f>
        <v>0</v>
      </c>
      <c r="BL668" s="22" t="s">
        <v>159</v>
      </c>
      <c r="BM668" s="22" t="s">
        <v>1067</v>
      </c>
    </row>
    <row r="669" spans="2:47" s="1" customFormat="1" ht="13.5">
      <c r="B669" s="44"/>
      <c r="C669" s="72"/>
      <c r="D669" s="228" t="s">
        <v>161</v>
      </c>
      <c r="E669" s="72"/>
      <c r="F669" s="229" t="s">
        <v>1068</v>
      </c>
      <c r="G669" s="72"/>
      <c r="H669" s="72"/>
      <c r="I669" s="187"/>
      <c r="J669" s="72"/>
      <c r="K669" s="72"/>
      <c r="L669" s="70"/>
      <c r="M669" s="230"/>
      <c r="N669" s="45"/>
      <c r="O669" s="45"/>
      <c r="P669" s="45"/>
      <c r="Q669" s="45"/>
      <c r="R669" s="45"/>
      <c r="S669" s="45"/>
      <c r="T669" s="93"/>
      <c r="AT669" s="22" t="s">
        <v>161</v>
      </c>
      <c r="AU669" s="22" t="s">
        <v>81</v>
      </c>
    </row>
    <row r="670" spans="2:51" s="11" customFormat="1" ht="13.5">
      <c r="B670" s="231"/>
      <c r="C670" s="232"/>
      <c r="D670" s="228" t="s">
        <v>163</v>
      </c>
      <c r="E670" s="233" t="s">
        <v>21</v>
      </c>
      <c r="F670" s="234" t="s">
        <v>1069</v>
      </c>
      <c r="G670" s="232"/>
      <c r="H670" s="235">
        <v>0.017</v>
      </c>
      <c r="I670" s="236"/>
      <c r="J670" s="232"/>
      <c r="K670" s="232"/>
      <c r="L670" s="237"/>
      <c r="M670" s="238"/>
      <c r="N670" s="239"/>
      <c r="O670" s="239"/>
      <c r="P670" s="239"/>
      <c r="Q670" s="239"/>
      <c r="R670" s="239"/>
      <c r="S670" s="239"/>
      <c r="T670" s="240"/>
      <c r="AT670" s="241" t="s">
        <v>163</v>
      </c>
      <c r="AU670" s="241" t="s">
        <v>81</v>
      </c>
      <c r="AV670" s="11" t="s">
        <v>81</v>
      </c>
      <c r="AW670" s="11" t="s">
        <v>34</v>
      </c>
      <c r="AX670" s="11" t="s">
        <v>71</v>
      </c>
      <c r="AY670" s="241" t="s">
        <v>151</v>
      </c>
    </row>
    <row r="671" spans="2:51" s="11" customFormat="1" ht="13.5">
      <c r="B671" s="231"/>
      <c r="C671" s="232"/>
      <c r="D671" s="228" t="s">
        <v>163</v>
      </c>
      <c r="E671" s="233" t="s">
        <v>21</v>
      </c>
      <c r="F671" s="234" t="s">
        <v>1070</v>
      </c>
      <c r="G671" s="232"/>
      <c r="H671" s="235">
        <v>0.077</v>
      </c>
      <c r="I671" s="236"/>
      <c r="J671" s="232"/>
      <c r="K671" s="232"/>
      <c r="L671" s="237"/>
      <c r="M671" s="238"/>
      <c r="N671" s="239"/>
      <c r="O671" s="239"/>
      <c r="P671" s="239"/>
      <c r="Q671" s="239"/>
      <c r="R671" s="239"/>
      <c r="S671" s="239"/>
      <c r="T671" s="240"/>
      <c r="AT671" s="241" t="s">
        <v>163</v>
      </c>
      <c r="AU671" s="241" t="s">
        <v>81</v>
      </c>
      <c r="AV671" s="11" t="s">
        <v>81</v>
      </c>
      <c r="AW671" s="11" t="s">
        <v>34</v>
      </c>
      <c r="AX671" s="11" t="s">
        <v>71</v>
      </c>
      <c r="AY671" s="241" t="s">
        <v>151</v>
      </c>
    </row>
    <row r="672" spans="2:51" s="11" customFormat="1" ht="13.5">
      <c r="B672" s="231"/>
      <c r="C672" s="232"/>
      <c r="D672" s="228" t="s">
        <v>163</v>
      </c>
      <c r="E672" s="233" t="s">
        <v>21</v>
      </c>
      <c r="F672" s="234" t="s">
        <v>1071</v>
      </c>
      <c r="G672" s="232"/>
      <c r="H672" s="235">
        <v>0.114</v>
      </c>
      <c r="I672" s="236"/>
      <c r="J672" s="232"/>
      <c r="K672" s="232"/>
      <c r="L672" s="237"/>
      <c r="M672" s="238"/>
      <c r="N672" s="239"/>
      <c r="O672" s="239"/>
      <c r="P672" s="239"/>
      <c r="Q672" s="239"/>
      <c r="R672" s="239"/>
      <c r="S672" s="239"/>
      <c r="T672" s="240"/>
      <c r="AT672" s="241" t="s">
        <v>163</v>
      </c>
      <c r="AU672" s="241" t="s">
        <v>81</v>
      </c>
      <c r="AV672" s="11" t="s">
        <v>81</v>
      </c>
      <c r="AW672" s="11" t="s">
        <v>34</v>
      </c>
      <c r="AX672" s="11" t="s">
        <v>71</v>
      </c>
      <c r="AY672" s="241" t="s">
        <v>151</v>
      </c>
    </row>
    <row r="673" spans="2:51" s="11" customFormat="1" ht="13.5">
      <c r="B673" s="231"/>
      <c r="C673" s="232"/>
      <c r="D673" s="228" t="s">
        <v>163</v>
      </c>
      <c r="E673" s="233" t="s">
        <v>21</v>
      </c>
      <c r="F673" s="234" t="s">
        <v>1072</v>
      </c>
      <c r="G673" s="232"/>
      <c r="H673" s="235">
        <v>0.056</v>
      </c>
      <c r="I673" s="236"/>
      <c r="J673" s="232"/>
      <c r="K673" s="232"/>
      <c r="L673" s="237"/>
      <c r="M673" s="238"/>
      <c r="N673" s="239"/>
      <c r="O673" s="239"/>
      <c r="P673" s="239"/>
      <c r="Q673" s="239"/>
      <c r="R673" s="239"/>
      <c r="S673" s="239"/>
      <c r="T673" s="240"/>
      <c r="AT673" s="241" t="s">
        <v>163</v>
      </c>
      <c r="AU673" s="241" t="s">
        <v>81</v>
      </c>
      <c r="AV673" s="11" t="s">
        <v>81</v>
      </c>
      <c r="AW673" s="11" t="s">
        <v>34</v>
      </c>
      <c r="AX673" s="11" t="s">
        <v>71</v>
      </c>
      <c r="AY673" s="241" t="s">
        <v>151</v>
      </c>
    </row>
    <row r="674" spans="2:51" s="12" customFormat="1" ht="13.5">
      <c r="B674" s="242"/>
      <c r="C674" s="243"/>
      <c r="D674" s="228" t="s">
        <v>163</v>
      </c>
      <c r="E674" s="244" t="s">
        <v>21</v>
      </c>
      <c r="F674" s="245" t="s">
        <v>182</v>
      </c>
      <c r="G674" s="243"/>
      <c r="H674" s="246">
        <v>0.264</v>
      </c>
      <c r="I674" s="247"/>
      <c r="J674" s="243"/>
      <c r="K674" s="243"/>
      <c r="L674" s="248"/>
      <c r="M674" s="249"/>
      <c r="N674" s="250"/>
      <c r="O674" s="250"/>
      <c r="P674" s="250"/>
      <c r="Q674" s="250"/>
      <c r="R674" s="250"/>
      <c r="S674" s="250"/>
      <c r="T674" s="251"/>
      <c r="AT674" s="252" t="s">
        <v>163</v>
      </c>
      <c r="AU674" s="252" t="s">
        <v>81</v>
      </c>
      <c r="AV674" s="12" t="s">
        <v>159</v>
      </c>
      <c r="AW674" s="12" t="s">
        <v>34</v>
      </c>
      <c r="AX674" s="12" t="s">
        <v>76</v>
      </c>
      <c r="AY674" s="252" t="s">
        <v>151</v>
      </c>
    </row>
    <row r="675" spans="2:65" s="1" customFormat="1" ht="16.5" customHeight="1">
      <c r="B675" s="44"/>
      <c r="C675" s="253" t="s">
        <v>1073</v>
      </c>
      <c r="D675" s="253" t="s">
        <v>275</v>
      </c>
      <c r="E675" s="254" t="s">
        <v>1074</v>
      </c>
      <c r="F675" s="255" t="s">
        <v>1075</v>
      </c>
      <c r="G675" s="256" t="s">
        <v>278</v>
      </c>
      <c r="H675" s="257">
        <v>0.264</v>
      </c>
      <c r="I675" s="258"/>
      <c r="J675" s="259">
        <f>ROUND(I675*H675,2)</f>
        <v>0</v>
      </c>
      <c r="K675" s="255" t="s">
        <v>174</v>
      </c>
      <c r="L675" s="260"/>
      <c r="M675" s="261" t="s">
        <v>21</v>
      </c>
      <c r="N675" s="262" t="s">
        <v>42</v>
      </c>
      <c r="O675" s="45"/>
      <c r="P675" s="225">
        <f>O675*H675</f>
        <v>0</v>
      </c>
      <c r="Q675" s="225">
        <v>1</v>
      </c>
      <c r="R675" s="225">
        <f>Q675*H675</f>
        <v>0.264</v>
      </c>
      <c r="S675" s="225">
        <v>0</v>
      </c>
      <c r="T675" s="226">
        <f>S675*H675</f>
        <v>0</v>
      </c>
      <c r="AR675" s="22" t="s">
        <v>279</v>
      </c>
      <c r="AT675" s="22" t="s">
        <v>275</v>
      </c>
      <c r="AU675" s="22" t="s">
        <v>81</v>
      </c>
      <c r="AY675" s="22" t="s">
        <v>151</v>
      </c>
      <c r="BE675" s="227">
        <f>IF(N675="základní",J675,0)</f>
        <v>0</v>
      </c>
      <c r="BF675" s="227">
        <f>IF(N675="snížená",J675,0)</f>
        <v>0</v>
      </c>
      <c r="BG675" s="227">
        <f>IF(N675="zákl. přenesená",J675,0)</f>
        <v>0</v>
      </c>
      <c r="BH675" s="227">
        <f>IF(N675="sníž. přenesená",J675,0)</f>
        <v>0</v>
      </c>
      <c r="BI675" s="227">
        <f>IF(N675="nulová",J675,0)</f>
        <v>0</v>
      </c>
      <c r="BJ675" s="22" t="s">
        <v>76</v>
      </c>
      <c r="BK675" s="227">
        <f>ROUND(I675*H675,2)</f>
        <v>0</v>
      </c>
      <c r="BL675" s="22" t="s">
        <v>159</v>
      </c>
      <c r="BM675" s="22" t="s">
        <v>1076</v>
      </c>
    </row>
    <row r="676" spans="2:65" s="1" customFormat="1" ht="25.5" customHeight="1">
      <c r="B676" s="44"/>
      <c r="C676" s="216" t="s">
        <v>1077</v>
      </c>
      <c r="D676" s="216" t="s">
        <v>154</v>
      </c>
      <c r="E676" s="217" t="s">
        <v>1078</v>
      </c>
      <c r="F676" s="218" t="s">
        <v>1079</v>
      </c>
      <c r="G676" s="219" t="s">
        <v>257</v>
      </c>
      <c r="H676" s="220">
        <v>2.324</v>
      </c>
      <c r="I676" s="221"/>
      <c r="J676" s="222">
        <f>ROUND(I676*H676,2)</f>
        <v>0</v>
      </c>
      <c r="K676" s="218" t="s">
        <v>174</v>
      </c>
      <c r="L676" s="70"/>
      <c r="M676" s="223" t="s">
        <v>21</v>
      </c>
      <c r="N676" s="224" t="s">
        <v>42</v>
      </c>
      <c r="O676" s="45"/>
      <c r="P676" s="225">
        <f>O676*H676</f>
        <v>0</v>
      </c>
      <c r="Q676" s="225">
        <v>0.17818</v>
      </c>
      <c r="R676" s="225">
        <f>Q676*H676</f>
        <v>0.41409031999999996</v>
      </c>
      <c r="S676" s="225">
        <v>0</v>
      </c>
      <c r="T676" s="226">
        <f>S676*H676</f>
        <v>0</v>
      </c>
      <c r="AR676" s="22" t="s">
        <v>159</v>
      </c>
      <c r="AT676" s="22" t="s">
        <v>154</v>
      </c>
      <c r="AU676" s="22" t="s">
        <v>81</v>
      </c>
      <c r="AY676" s="22" t="s">
        <v>151</v>
      </c>
      <c r="BE676" s="227">
        <f>IF(N676="základní",J676,0)</f>
        <v>0</v>
      </c>
      <c r="BF676" s="227">
        <f>IF(N676="snížená",J676,0)</f>
        <v>0</v>
      </c>
      <c r="BG676" s="227">
        <f>IF(N676="zákl. přenesená",J676,0)</f>
        <v>0</v>
      </c>
      <c r="BH676" s="227">
        <f>IF(N676="sníž. přenesená",J676,0)</f>
        <v>0</v>
      </c>
      <c r="BI676" s="227">
        <f>IF(N676="nulová",J676,0)</f>
        <v>0</v>
      </c>
      <c r="BJ676" s="22" t="s">
        <v>76</v>
      </c>
      <c r="BK676" s="227">
        <f>ROUND(I676*H676,2)</f>
        <v>0</v>
      </c>
      <c r="BL676" s="22" t="s">
        <v>159</v>
      </c>
      <c r="BM676" s="22" t="s">
        <v>1080</v>
      </c>
    </row>
    <row r="677" spans="2:51" s="11" customFormat="1" ht="13.5">
      <c r="B677" s="231"/>
      <c r="C677" s="232"/>
      <c r="D677" s="228" t="s">
        <v>163</v>
      </c>
      <c r="E677" s="233" t="s">
        <v>21</v>
      </c>
      <c r="F677" s="234" t="s">
        <v>1081</v>
      </c>
      <c r="G677" s="232"/>
      <c r="H677" s="235">
        <v>0.336</v>
      </c>
      <c r="I677" s="236"/>
      <c r="J677" s="232"/>
      <c r="K677" s="232"/>
      <c r="L677" s="237"/>
      <c r="M677" s="238"/>
      <c r="N677" s="239"/>
      <c r="O677" s="239"/>
      <c r="P677" s="239"/>
      <c r="Q677" s="239"/>
      <c r="R677" s="239"/>
      <c r="S677" s="239"/>
      <c r="T677" s="240"/>
      <c r="AT677" s="241" t="s">
        <v>163</v>
      </c>
      <c r="AU677" s="241" t="s">
        <v>81</v>
      </c>
      <c r="AV677" s="11" t="s">
        <v>81</v>
      </c>
      <c r="AW677" s="11" t="s">
        <v>34</v>
      </c>
      <c r="AX677" s="11" t="s">
        <v>71</v>
      </c>
      <c r="AY677" s="241" t="s">
        <v>151</v>
      </c>
    </row>
    <row r="678" spans="2:51" s="11" customFormat="1" ht="13.5">
      <c r="B678" s="231"/>
      <c r="C678" s="232"/>
      <c r="D678" s="228" t="s">
        <v>163</v>
      </c>
      <c r="E678" s="233" t="s">
        <v>21</v>
      </c>
      <c r="F678" s="234" t="s">
        <v>1082</v>
      </c>
      <c r="G678" s="232"/>
      <c r="H678" s="235">
        <v>0.504</v>
      </c>
      <c r="I678" s="236"/>
      <c r="J678" s="232"/>
      <c r="K678" s="232"/>
      <c r="L678" s="237"/>
      <c r="M678" s="238"/>
      <c r="N678" s="239"/>
      <c r="O678" s="239"/>
      <c r="P678" s="239"/>
      <c r="Q678" s="239"/>
      <c r="R678" s="239"/>
      <c r="S678" s="239"/>
      <c r="T678" s="240"/>
      <c r="AT678" s="241" t="s">
        <v>163</v>
      </c>
      <c r="AU678" s="241" t="s">
        <v>81</v>
      </c>
      <c r="AV678" s="11" t="s">
        <v>81</v>
      </c>
      <c r="AW678" s="11" t="s">
        <v>34</v>
      </c>
      <c r="AX678" s="11" t="s">
        <v>71</v>
      </c>
      <c r="AY678" s="241" t="s">
        <v>151</v>
      </c>
    </row>
    <row r="679" spans="2:51" s="11" customFormat="1" ht="13.5">
      <c r="B679" s="231"/>
      <c r="C679" s="232"/>
      <c r="D679" s="228" t="s">
        <v>163</v>
      </c>
      <c r="E679" s="233" t="s">
        <v>21</v>
      </c>
      <c r="F679" s="234" t="s">
        <v>1083</v>
      </c>
      <c r="G679" s="232"/>
      <c r="H679" s="235">
        <v>1.12</v>
      </c>
      <c r="I679" s="236"/>
      <c r="J679" s="232"/>
      <c r="K679" s="232"/>
      <c r="L679" s="237"/>
      <c r="M679" s="238"/>
      <c r="N679" s="239"/>
      <c r="O679" s="239"/>
      <c r="P679" s="239"/>
      <c r="Q679" s="239"/>
      <c r="R679" s="239"/>
      <c r="S679" s="239"/>
      <c r="T679" s="240"/>
      <c r="AT679" s="241" t="s">
        <v>163</v>
      </c>
      <c r="AU679" s="241" t="s">
        <v>81</v>
      </c>
      <c r="AV679" s="11" t="s">
        <v>81</v>
      </c>
      <c r="AW679" s="11" t="s">
        <v>34</v>
      </c>
      <c r="AX679" s="11" t="s">
        <v>71</v>
      </c>
      <c r="AY679" s="241" t="s">
        <v>151</v>
      </c>
    </row>
    <row r="680" spans="2:51" s="11" customFormat="1" ht="13.5">
      <c r="B680" s="231"/>
      <c r="C680" s="232"/>
      <c r="D680" s="228" t="s">
        <v>163</v>
      </c>
      <c r="E680" s="233" t="s">
        <v>21</v>
      </c>
      <c r="F680" s="234" t="s">
        <v>1084</v>
      </c>
      <c r="G680" s="232"/>
      <c r="H680" s="235">
        <v>0.364</v>
      </c>
      <c r="I680" s="236"/>
      <c r="J680" s="232"/>
      <c r="K680" s="232"/>
      <c r="L680" s="237"/>
      <c r="M680" s="238"/>
      <c r="N680" s="239"/>
      <c r="O680" s="239"/>
      <c r="P680" s="239"/>
      <c r="Q680" s="239"/>
      <c r="R680" s="239"/>
      <c r="S680" s="239"/>
      <c r="T680" s="240"/>
      <c r="AT680" s="241" t="s">
        <v>163</v>
      </c>
      <c r="AU680" s="241" t="s">
        <v>81</v>
      </c>
      <c r="AV680" s="11" t="s">
        <v>81</v>
      </c>
      <c r="AW680" s="11" t="s">
        <v>34</v>
      </c>
      <c r="AX680" s="11" t="s">
        <v>71</v>
      </c>
      <c r="AY680" s="241" t="s">
        <v>151</v>
      </c>
    </row>
    <row r="681" spans="2:51" s="12" customFormat="1" ht="13.5">
      <c r="B681" s="242"/>
      <c r="C681" s="243"/>
      <c r="D681" s="228" t="s">
        <v>163</v>
      </c>
      <c r="E681" s="244" t="s">
        <v>21</v>
      </c>
      <c r="F681" s="245" t="s">
        <v>182</v>
      </c>
      <c r="G681" s="243"/>
      <c r="H681" s="246">
        <v>2.324</v>
      </c>
      <c r="I681" s="247"/>
      <c r="J681" s="243"/>
      <c r="K681" s="243"/>
      <c r="L681" s="248"/>
      <c r="M681" s="249"/>
      <c r="N681" s="250"/>
      <c r="O681" s="250"/>
      <c r="P681" s="250"/>
      <c r="Q681" s="250"/>
      <c r="R681" s="250"/>
      <c r="S681" s="250"/>
      <c r="T681" s="251"/>
      <c r="AT681" s="252" t="s">
        <v>163</v>
      </c>
      <c r="AU681" s="252" t="s">
        <v>81</v>
      </c>
      <c r="AV681" s="12" t="s">
        <v>159</v>
      </c>
      <c r="AW681" s="12" t="s">
        <v>34</v>
      </c>
      <c r="AX681" s="12" t="s">
        <v>76</v>
      </c>
      <c r="AY681" s="252" t="s">
        <v>151</v>
      </c>
    </row>
    <row r="682" spans="2:65" s="1" customFormat="1" ht="25.5" customHeight="1">
      <c r="B682" s="44"/>
      <c r="C682" s="216" t="s">
        <v>1085</v>
      </c>
      <c r="D682" s="216" t="s">
        <v>154</v>
      </c>
      <c r="E682" s="217" t="s">
        <v>1086</v>
      </c>
      <c r="F682" s="218" t="s">
        <v>1087</v>
      </c>
      <c r="G682" s="219" t="s">
        <v>173</v>
      </c>
      <c r="H682" s="220">
        <v>1.12</v>
      </c>
      <c r="I682" s="221"/>
      <c r="J682" s="222">
        <f>ROUND(I682*H682,2)</f>
        <v>0</v>
      </c>
      <c r="K682" s="218" t="s">
        <v>174</v>
      </c>
      <c r="L682" s="70"/>
      <c r="M682" s="223" t="s">
        <v>21</v>
      </c>
      <c r="N682" s="224" t="s">
        <v>42</v>
      </c>
      <c r="O682" s="45"/>
      <c r="P682" s="225">
        <f>O682*H682</f>
        <v>0</v>
      </c>
      <c r="Q682" s="225">
        <v>1.32715</v>
      </c>
      <c r="R682" s="225">
        <f>Q682*H682</f>
        <v>1.4864080000000002</v>
      </c>
      <c r="S682" s="225">
        <v>0</v>
      </c>
      <c r="T682" s="226">
        <f>S682*H682</f>
        <v>0</v>
      </c>
      <c r="AR682" s="22" t="s">
        <v>159</v>
      </c>
      <c r="AT682" s="22" t="s">
        <v>154</v>
      </c>
      <c r="AU682" s="22" t="s">
        <v>81</v>
      </c>
      <c r="AY682" s="22" t="s">
        <v>151</v>
      </c>
      <c r="BE682" s="227">
        <f>IF(N682="základní",J682,0)</f>
        <v>0</v>
      </c>
      <c r="BF682" s="227">
        <f>IF(N682="snížená",J682,0)</f>
        <v>0</v>
      </c>
      <c r="BG682" s="227">
        <f>IF(N682="zákl. přenesená",J682,0)</f>
        <v>0</v>
      </c>
      <c r="BH682" s="227">
        <f>IF(N682="sníž. přenesená",J682,0)</f>
        <v>0</v>
      </c>
      <c r="BI682" s="227">
        <f>IF(N682="nulová",J682,0)</f>
        <v>0</v>
      </c>
      <c r="BJ682" s="22" t="s">
        <v>76</v>
      </c>
      <c r="BK682" s="227">
        <f>ROUND(I682*H682,2)</f>
        <v>0</v>
      </c>
      <c r="BL682" s="22" t="s">
        <v>159</v>
      </c>
      <c r="BM682" s="22" t="s">
        <v>1088</v>
      </c>
    </row>
    <row r="683" spans="2:51" s="11" customFormat="1" ht="13.5">
      <c r="B683" s="231"/>
      <c r="C683" s="232"/>
      <c r="D683" s="228" t="s">
        <v>163</v>
      </c>
      <c r="E683" s="233" t="s">
        <v>21</v>
      </c>
      <c r="F683" s="234" t="s">
        <v>1089</v>
      </c>
      <c r="G683" s="232"/>
      <c r="H683" s="235">
        <v>0.165</v>
      </c>
      <c r="I683" s="236"/>
      <c r="J683" s="232"/>
      <c r="K683" s="232"/>
      <c r="L683" s="237"/>
      <c r="M683" s="238"/>
      <c r="N683" s="239"/>
      <c r="O683" s="239"/>
      <c r="P683" s="239"/>
      <c r="Q683" s="239"/>
      <c r="R683" s="239"/>
      <c r="S683" s="239"/>
      <c r="T683" s="240"/>
      <c r="AT683" s="241" t="s">
        <v>163</v>
      </c>
      <c r="AU683" s="241" t="s">
        <v>81</v>
      </c>
      <c r="AV683" s="11" t="s">
        <v>81</v>
      </c>
      <c r="AW683" s="11" t="s">
        <v>34</v>
      </c>
      <c r="AX683" s="11" t="s">
        <v>71</v>
      </c>
      <c r="AY683" s="241" t="s">
        <v>151</v>
      </c>
    </row>
    <row r="684" spans="2:51" s="11" customFormat="1" ht="13.5">
      <c r="B684" s="231"/>
      <c r="C684" s="232"/>
      <c r="D684" s="228" t="s">
        <v>163</v>
      </c>
      <c r="E684" s="233" t="s">
        <v>21</v>
      </c>
      <c r="F684" s="234" t="s">
        <v>1090</v>
      </c>
      <c r="G684" s="232"/>
      <c r="H684" s="235">
        <v>0.955</v>
      </c>
      <c r="I684" s="236"/>
      <c r="J684" s="232"/>
      <c r="K684" s="232"/>
      <c r="L684" s="237"/>
      <c r="M684" s="238"/>
      <c r="N684" s="239"/>
      <c r="O684" s="239"/>
      <c r="P684" s="239"/>
      <c r="Q684" s="239"/>
      <c r="R684" s="239"/>
      <c r="S684" s="239"/>
      <c r="T684" s="240"/>
      <c r="AT684" s="241" t="s">
        <v>163</v>
      </c>
      <c r="AU684" s="241" t="s">
        <v>81</v>
      </c>
      <c r="AV684" s="11" t="s">
        <v>81</v>
      </c>
      <c r="AW684" s="11" t="s">
        <v>34</v>
      </c>
      <c r="AX684" s="11" t="s">
        <v>71</v>
      </c>
      <c r="AY684" s="241" t="s">
        <v>151</v>
      </c>
    </row>
    <row r="685" spans="2:51" s="12" customFormat="1" ht="13.5">
      <c r="B685" s="242"/>
      <c r="C685" s="243"/>
      <c r="D685" s="228" t="s">
        <v>163</v>
      </c>
      <c r="E685" s="244" t="s">
        <v>21</v>
      </c>
      <c r="F685" s="245" t="s">
        <v>182</v>
      </c>
      <c r="G685" s="243"/>
      <c r="H685" s="246">
        <v>1.12</v>
      </c>
      <c r="I685" s="247"/>
      <c r="J685" s="243"/>
      <c r="K685" s="243"/>
      <c r="L685" s="248"/>
      <c r="M685" s="249"/>
      <c r="N685" s="250"/>
      <c r="O685" s="250"/>
      <c r="P685" s="250"/>
      <c r="Q685" s="250"/>
      <c r="R685" s="250"/>
      <c r="S685" s="250"/>
      <c r="T685" s="251"/>
      <c r="AT685" s="252" t="s">
        <v>163</v>
      </c>
      <c r="AU685" s="252" t="s">
        <v>81</v>
      </c>
      <c r="AV685" s="12" t="s">
        <v>159</v>
      </c>
      <c r="AW685" s="12" t="s">
        <v>34</v>
      </c>
      <c r="AX685" s="12" t="s">
        <v>76</v>
      </c>
      <c r="AY685" s="252" t="s">
        <v>151</v>
      </c>
    </row>
    <row r="686" spans="2:65" s="1" customFormat="1" ht="25.5" customHeight="1">
      <c r="B686" s="44"/>
      <c r="C686" s="216" t="s">
        <v>1091</v>
      </c>
      <c r="D686" s="216" t="s">
        <v>154</v>
      </c>
      <c r="E686" s="217" t="s">
        <v>1092</v>
      </c>
      <c r="F686" s="218" t="s">
        <v>1093</v>
      </c>
      <c r="G686" s="219" t="s">
        <v>173</v>
      </c>
      <c r="H686" s="220">
        <v>0.999</v>
      </c>
      <c r="I686" s="221"/>
      <c r="J686" s="222">
        <f>ROUND(I686*H686,2)</f>
        <v>0</v>
      </c>
      <c r="K686" s="218" t="s">
        <v>174</v>
      </c>
      <c r="L686" s="70"/>
      <c r="M686" s="223" t="s">
        <v>21</v>
      </c>
      <c r="N686" s="224" t="s">
        <v>42</v>
      </c>
      <c r="O686" s="45"/>
      <c r="P686" s="225">
        <f>O686*H686</f>
        <v>0</v>
      </c>
      <c r="Q686" s="225">
        <v>1.32715</v>
      </c>
      <c r="R686" s="225">
        <f>Q686*H686</f>
        <v>1.32582285</v>
      </c>
      <c r="S686" s="225">
        <v>0</v>
      </c>
      <c r="T686" s="226">
        <f>S686*H686</f>
        <v>0</v>
      </c>
      <c r="AR686" s="22" t="s">
        <v>159</v>
      </c>
      <c r="AT686" s="22" t="s">
        <v>154</v>
      </c>
      <c r="AU686" s="22" t="s">
        <v>81</v>
      </c>
      <c r="AY686" s="22" t="s">
        <v>151</v>
      </c>
      <c r="BE686" s="227">
        <f>IF(N686="základní",J686,0)</f>
        <v>0</v>
      </c>
      <c r="BF686" s="227">
        <f>IF(N686="snížená",J686,0)</f>
        <v>0</v>
      </c>
      <c r="BG686" s="227">
        <f>IF(N686="zákl. přenesená",J686,0)</f>
        <v>0</v>
      </c>
      <c r="BH686" s="227">
        <f>IF(N686="sníž. přenesená",J686,0)</f>
        <v>0</v>
      </c>
      <c r="BI686" s="227">
        <f>IF(N686="nulová",J686,0)</f>
        <v>0</v>
      </c>
      <c r="BJ686" s="22" t="s">
        <v>76</v>
      </c>
      <c r="BK686" s="227">
        <f>ROUND(I686*H686,2)</f>
        <v>0</v>
      </c>
      <c r="BL686" s="22" t="s">
        <v>159</v>
      </c>
      <c r="BM686" s="22" t="s">
        <v>1094</v>
      </c>
    </row>
    <row r="687" spans="2:51" s="11" customFormat="1" ht="13.5">
      <c r="B687" s="231"/>
      <c r="C687" s="232"/>
      <c r="D687" s="228" t="s">
        <v>163</v>
      </c>
      <c r="E687" s="233" t="s">
        <v>21</v>
      </c>
      <c r="F687" s="234" t="s">
        <v>1095</v>
      </c>
      <c r="G687" s="232"/>
      <c r="H687" s="235">
        <v>0.999</v>
      </c>
      <c r="I687" s="236"/>
      <c r="J687" s="232"/>
      <c r="K687" s="232"/>
      <c r="L687" s="237"/>
      <c r="M687" s="238"/>
      <c r="N687" s="239"/>
      <c r="O687" s="239"/>
      <c r="P687" s="239"/>
      <c r="Q687" s="239"/>
      <c r="R687" s="239"/>
      <c r="S687" s="239"/>
      <c r="T687" s="240"/>
      <c r="AT687" s="241" t="s">
        <v>163</v>
      </c>
      <c r="AU687" s="241" t="s">
        <v>81</v>
      </c>
      <c r="AV687" s="11" t="s">
        <v>81</v>
      </c>
      <c r="AW687" s="11" t="s">
        <v>34</v>
      </c>
      <c r="AX687" s="11" t="s">
        <v>76</v>
      </c>
      <c r="AY687" s="241" t="s">
        <v>151</v>
      </c>
    </row>
    <row r="688" spans="2:65" s="1" customFormat="1" ht="25.5" customHeight="1">
      <c r="B688" s="44"/>
      <c r="C688" s="216" t="s">
        <v>1096</v>
      </c>
      <c r="D688" s="216" t="s">
        <v>154</v>
      </c>
      <c r="E688" s="217" t="s">
        <v>1097</v>
      </c>
      <c r="F688" s="218" t="s">
        <v>1098</v>
      </c>
      <c r="G688" s="219" t="s">
        <v>257</v>
      </c>
      <c r="H688" s="220">
        <v>8.755</v>
      </c>
      <c r="I688" s="221"/>
      <c r="J688" s="222">
        <f>ROUND(I688*H688,2)</f>
        <v>0</v>
      </c>
      <c r="K688" s="218" t="s">
        <v>174</v>
      </c>
      <c r="L688" s="70"/>
      <c r="M688" s="223" t="s">
        <v>21</v>
      </c>
      <c r="N688" s="224" t="s">
        <v>42</v>
      </c>
      <c r="O688" s="45"/>
      <c r="P688" s="225">
        <f>O688*H688</f>
        <v>0</v>
      </c>
      <c r="Q688" s="225">
        <v>0.15414</v>
      </c>
      <c r="R688" s="225">
        <f>Q688*H688</f>
        <v>1.3494957</v>
      </c>
      <c r="S688" s="225">
        <v>0</v>
      </c>
      <c r="T688" s="226">
        <f>S688*H688</f>
        <v>0</v>
      </c>
      <c r="AR688" s="22" t="s">
        <v>159</v>
      </c>
      <c r="AT688" s="22" t="s">
        <v>154</v>
      </c>
      <c r="AU688" s="22" t="s">
        <v>81</v>
      </c>
      <c r="AY688" s="22" t="s">
        <v>151</v>
      </c>
      <c r="BE688" s="227">
        <f>IF(N688="základní",J688,0)</f>
        <v>0</v>
      </c>
      <c r="BF688" s="227">
        <f>IF(N688="snížená",J688,0)</f>
        <v>0</v>
      </c>
      <c r="BG688" s="227">
        <f>IF(N688="zákl. přenesená",J688,0)</f>
        <v>0</v>
      </c>
      <c r="BH688" s="227">
        <f>IF(N688="sníž. přenesená",J688,0)</f>
        <v>0</v>
      </c>
      <c r="BI688" s="227">
        <f>IF(N688="nulová",J688,0)</f>
        <v>0</v>
      </c>
      <c r="BJ688" s="22" t="s">
        <v>76</v>
      </c>
      <c r="BK688" s="227">
        <f>ROUND(I688*H688,2)</f>
        <v>0</v>
      </c>
      <c r="BL688" s="22" t="s">
        <v>159</v>
      </c>
      <c r="BM688" s="22" t="s">
        <v>1099</v>
      </c>
    </row>
    <row r="689" spans="2:51" s="11" customFormat="1" ht="13.5">
      <c r="B689" s="231"/>
      <c r="C689" s="232"/>
      <c r="D689" s="228" t="s">
        <v>163</v>
      </c>
      <c r="E689" s="233" t="s">
        <v>21</v>
      </c>
      <c r="F689" s="234" t="s">
        <v>1100</v>
      </c>
      <c r="G689" s="232"/>
      <c r="H689" s="235">
        <v>2.66</v>
      </c>
      <c r="I689" s="236"/>
      <c r="J689" s="232"/>
      <c r="K689" s="232"/>
      <c r="L689" s="237"/>
      <c r="M689" s="238"/>
      <c r="N689" s="239"/>
      <c r="O689" s="239"/>
      <c r="P689" s="239"/>
      <c r="Q689" s="239"/>
      <c r="R689" s="239"/>
      <c r="S689" s="239"/>
      <c r="T689" s="240"/>
      <c r="AT689" s="241" t="s">
        <v>163</v>
      </c>
      <c r="AU689" s="241" t="s">
        <v>81</v>
      </c>
      <c r="AV689" s="11" t="s">
        <v>81</v>
      </c>
      <c r="AW689" s="11" t="s">
        <v>34</v>
      </c>
      <c r="AX689" s="11" t="s">
        <v>71</v>
      </c>
      <c r="AY689" s="241" t="s">
        <v>151</v>
      </c>
    </row>
    <row r="690" spans="2:51" s="11" customFormat="1" ht="13.5">
      <c r="B690" s="231"/>
      <c r="C690" s="232"/>
      <c r="D690" s="228" t="s">
        <v>163</v>
      </c>
      <c r="E690" s="233" t="s">
        <v>21</v>
      </c>
      <c r="F690" s="234" t="s">
        <v>1101</v>
      </c>
      <c r="G690" s="232"/>
      <c r="H690" s="235">
        <v>1.672</v>
      </c>
      <c r="I690" s="236"/>
      <c r="J690" s="232"/>
      <c r="K690" s="232"/>
      <c r="L690" s="237"/>
      <c r="M690" s="238"/>
      <c r="N690" s="239"/>
      <c r="O690" s="239"/>
      <c r="P690" s="239"/>
      <c r="Q690" s="239"/>
      <c r="R690" s="239"/>
      <c r="S690" s="239"/>
      <c r="T690" s="240"/>
      <c r="AT690" s="241" t="s">
        <v>163</v>
      </c>
      <c r="AU690" s="241" t="s">
        <v>81</v>
      </c>
      <c r="AV690" s="11" t="s">
        <v>81</v>
      </c>
      <c r="AW690" s="11" t="s">
        <v>34</v>
      </c>
      <c r="AX690" s="11" t="s">
        <v>71</v>
      </c>
      <c r="AY690" s="241" t="s">
        <v>151</v>
      </c>
    </row>
    <row r="691" spans="2:51" s="11" customFormat="1" ht="13.5">
      <c r="B691" s="231"/>
      <c r="C691" s="232"/>
      <c r="D691" s="228" t="s">
        <v>163</v>
      </c>
      <c r="E691" s="233" t="s">
        <v>21</v>
      </c>
      <c r="F691" s="234" t="s">
        <v>1102</v>
      </c>
      <c r="G691" s="232"/>
      <c r="H691" s="235">
        <v>4.423</v>
      </c>
      <c r="I691" s="236"/>
      <c r="J691" s="232"/>
      <c r="K691" s="232"/>
      <c r="L691" s="237"/>
      <c r="M691" s="238"/>
      <c r="N691" s="239"/>
      <c r="O691" s="239"/>
      <c r="P691" s="239"/>
      <c r="Q691" s="239"/>
      <c r="R691" s="239"/>
      <c r="S691" s="239"/>
      <c r="T691" s="240"/>
      <c r="AT691" s="241" t="s">
        <v>163</v>
      </c>
      <c r="AU691" s="241" t="s">
        <v>81</v>
      </c>
      <c r="AV691" s="11" t="s">
        <v>81</v>
      </c>
      <c r="AW691" s="11" t="s">
        <v>34</v>
      </c>
      <c r="AX691" s="11" t="s">
        <v>71</v>
      </c>
      <c r="AY691" s="241" t="s">
        <v>151</v>
      </c>
    </row>
    <row r="692" spans="2:51" s="12" customFormat="1" ht="13.5">
      <c r="B692" s="242"/>
      <c r="C692" s="243"/>
      <c r="D692" s="228" t="s">
        <v>163</v>
      </c>
      <c r="E692" s="244" t="s">
        <v>21</v>
      </c>
      <c r="F692" s="245" t="s">
        <v>182</v>
      </c>
      <c r="G692" s="243"/>
      <c r="H692" s="246">
        <v>8.755</v>
      </c>
      <c r="I692" s="247"/>
      <c r="J692" s="243"/>
      <c r="K692" s="243"/>
      <c r="L692" s="248"/>
      <c r="M692" s="249"/>
      <c r="N692" s="250"/>
      <c r="O692" s="250"/>
      <c r="P692" s="250"/>
      <c r="Q692" s="250"/>
      <c r="R692" s="250"/>
      <c r="S692" s="250"/>
      <c r="T692" s="251"/>
      <c r="AT692" s="252" t="s">
        <v>163</v>
      </c>
      <c r="AU692" s="252" t="s">
        <v>81</v>
      </c>
      <c r="AV692" s="12" t="s">
        <v>159</v>
      </c>
      <c r="AW692" s="12" t="s">
        <v>34</v>
      </c>
      <c r="AX692" s="12" t="s">
        <v>76</v>
      </c>
      <c r="AY692" s="252" t="s">
        <v>151</v>
      </c>
    </row>
    <row r="693" spans="2:65" s="1" customFormat="1" ht="25.5" customHeight="1">
      <c r="B693" s="44"/>
      <c r="C693" s="216" t="s">
        <v>1103</v>
      </c>
      <c r="D693" s="216" t="s">
        <v>154</v>
      </c>
      <c r="E693" s="217" t="s">
        <v>1104</v>
      </c>
      <c r="F693" s="218" t="s">
        <v>1105</v>
      </c>
      <c r="G693" s="219" t="s">
        <v>257</v>
      </c>
      <c r="H693" s="220">
        <v>4.148</v>
      </c>
      <c r="I693" s="221"/>
      <c r="J693" s="222">
        <f>ROUND(I693*H693,2)</f>
        <v>0</v>
      </c>
      <c r="K693" s="218" t="s">
        <v>174</v>
      </c>
      <c r="L693" s="70"/>
      <c r="M693" s="223" t="s">
        <v>21</v>
      </c>
      <c r="N693" s="224" t="s">
        <v>42</v>
      </c>
      <c r="O693" s="45"/>
      <c r="P693" s="225">
        <f>O693*H693</f>
        <v>0</v>
      </c>
      <c r="Q693" s="225">
        <v>0.08976</v>
      </c>
      <c r="R693" s="225">
        <f>Q693*H693</f>
        <v>0.37232448</v>
      </c>
      <c r="S693" s="225">
        <v>0</v>
      </c>
      <c r="T693" s="226">
        <f>S693*H693</f>
        <v>0</v>
      </c>
      <c r="AR693" s="22" t="s">
        <v>159</v>
      </c>
      <c r="AT693" s="22" t="s">
        <v>154</v>
      </c>
      <c r="AU693" s="22" t="s">
        <v>81</v>
      </c>
      <c r="AY693" s="22" t="s">
        <v>151</v>
      </c>
      <c r="BE693" s="227">
        <f>IF(N693="základní",J693,0)</f>
        <v>0</v>
      </c>
      <c r="BF693" s="227">
        <f>IF(N693="snížená",J693,0)</f>
        <v>0</v>
      </c>
      <c r="BG693" s="227">
        <f>IF(N693="zákl. přenesená",J693,0)</f>
        <v>0</v>
      </c>
      <c r="BH693" s="227">
        <f>IF(N693="sníž. přenesená",J693,0)</f>
        <v>0</v>
      </c>
      <c r="BI693" s="227">
        <f>IF(N693="nulová",J693,0)</f>
        <v>0</v>
      </c>
      <c r="BJ693" s="22" t="s">
        <v>76</v>
      </c>
      <c r="BK693" s="227">
        <f>ROUND(I693*H693,2)</f>
        <v>0</v>
      </c>
      <c r="BL693" s="22" t="s">
        <v>159</v>
      </c>
      <c r="BM693" s="22" t="s">
        <v>1106</v>
      </c>
    </row>
    <row r="694" spans="2:51" s="11" customFormat="1" ht="13.5">
      <c r="B694" s="231"/>
      <c r="C694" s="232"/>
      <c r="D694" s="228" t="s">
        <v>163</v>
      </c>
      <c r="E694" s="233" t="s">
        <v>21</v>
      </c>
      <c r="F694" s="234" t="s">
        <v>1107</v>
      </c>
      <c r="G694" s="232"/>
      <c r="H694" s="235">
        <v>1.026</v>
      </c>
      <c r="I694" s="236"/>
      <c r="J694" s="232"/>
      <c r="K694" s="232"/>
      <c r="L694" s="237"/>
      <c r="M694" s="238"/>
      <c r="N694" s="239"/>
      <c r="O694" s="239"/>
      <c r="P694" s="239"/>
      <c r="Q694" s="239"/>
      <c r="R694" s="239"/>
      <c r="S694" s="239"/>
      <c r="T694" s="240"/>
      <c r="AT694" s="241" t="s">
        <v>163</v>
      </c>
      <c r="AU694" s="241" t="s">
        <v>81</v>
      </c>
      <c r="AV694" s="11" t="s">
        <v>81</v>
      </c>
      <c r="AW694" s="11" t="s">
        <v>34</v>
      </c>
      <c r="AX694" s="11" t="s">
        <v>71</v>
      </c>
      <c r="AY694" s="241" t="s">
        <v>151</v>
      </c>
    </row>
    <row r="695" spans="2:51" s="11" customFormat="1" ht="13.5">
      <c r="B695" s="231"/>
      <c r="C695" s="232"/>
      <c r="D695" s="228" t="s">
        <v>163</v>
      </c>
      <c r="E695" s="233" t="s">
        <v>21</v>
      </c>
      <c r="F695" s="234" t="s">
        <v>1108</v>
      </c>
      <c r="G695" s="232"/>
      <c r="H695" s="235">
        <v>2.172</v>
      </c>
      <c r="I695" s="236"/>
      <c r="J695" s="232"/>
      <c r="K695" s="232"/>
      <c r="L695" s="237"/>
      <c r="M695" s="238"/>
      <c r="N695" s="239"/>
      <c r="O695" s="239"/>
      <c r="P695" s="239"/>
      <c r="Q695" s="239"/>
      <c r="R695" s="239"/>
      <c r="S695" s="239"/>
      <c r="T695" s="240"/>
      <c r="AT695" s="241" t="s">
        <v>163</v>
      </c>
      <c r="AU695" s="241" t="s">
        <v>81</v>
      </c>
      <c r="AV695" s="11" t="s">
        <v>81</v>
      </c>
      <c r="AW695" s="11" t="s">
        <v>34</v>
      </c>
      <c r="AX695" s="11" t="s">
        <v>71</v>
      </c>
      <c r="AY695" s="241" t="s">
        <v>151</v>
      </c>
    </row>
    <row r="696" spans="2:51" s="11" customFormat="1" ht="13.5">
      <c r="B696" s="231"/>
      <c r="C696" s="232"/>
      <c r="D696" s="228" t="s">
        <v>163</v>
      </c>
      <c r="E696" s="233" t="s">
        <v>21</v>
      </c>
      <c r="F696" s="234" t="s">
        <v>1109</v>
      </c>
      <c r="G696" s="232"/>
      <c r="H696" s="235">
        <v>0.95</v>
      </c>
      <c r="I696" s="236"/>
      <c r="J696" s="232"/>
      <c r="K696" s="232"/>
      <c r="L696" s="237"/>
      <c r="M696" s="238"/>
      <c r="N696" s="239"/>
      <c r="O696" s="239"/>
      <c r="P696" s="239"/>
      <c r="Q696" s="239"/>
      <c r="R696" s="239"/>
      <c r="S696" s="239"/>
      <c r="T696" s="240"/>
      <c r="AT696" s="241" t="s">
        <v>163</v>
      </c>
      <c r="AU696" s="241" t="s">
        <v>81</v>
      </c>
      <c r="AV696" s="11" t="s">
        <v>81</v>
      </c>
      <c r="AW696" s="11" t="s">
        <v>34</v>
      </c>
      <c r="AX696" s="11" t="s">
        <v>71</v>
      </c>
      <c r="AY696" s="241" t="s">
        <v>151</v>
      </c>
    </row>
    <row r="697" spans="2:51" s="12" customFormat="1" ht="13.5">
      <c r="B697" s="242"/>
      <c r="C697" s="243"/>
      <c r="D697" s="228" t="s">
        <v>163</v>
      </c>
      <c r="E697" s="244" t="s">
        <v>21</v>
      </c>
      <c r="F697" s="245" t="s">
        <v>182</v>
      </c>
      <c r="G697" s="243"/>
      <c r="H697" s="246">
        <v>4.148</v>
      </c>
      <c r="I697" s="247"/>
      <c r="J697" s="243"/>
      <c r="K697" s="243"/>
      <c r="L697" s="248"/>
      <c r="M697" s="249"/>
      <c r="N697" s="250"/>
      <c r="O697" s="250"/>
      <c r="P697" s="250"/>
      <c r="Q697" s="250"/>
      <c r="R697" s="250"/>
      <c r="S697" s="250"/>
      <c r="T697" s="251"/>
      <c r="AT697" s="252" t="s">
        <v>163</v>
      </c>
      <c r="AU697" s="252" t="s">
        <v>81</v>
      </c>
      <c r="AV697" s="12" t="s">
        <v>159</v>
      </c>
      <c r="AW697" s="12" t="s">
        <v>34</v>
      </c>
      <c r="AX697" s="12" t="s">
        <v>76</v>
      </c>
      <c r="AY697" s="252" t="s">
        <v>151</v>
      </c>
    </row>
    <row r="698" spans="2:65" s="1" customFormat="1" ht="25.5" customHeight="1">
      <c r="B698" s="44"/>
      <c r="C698" s="216" t="s">
        <v>1110</v>
      </c>
      <c r="D698" s="216" t="s">
        <v>154</v>
      </c>
      <c r="E698" s="217" t="s">
        <v>1111</v>
      </c>
      <c r="F698" s="218" t="s">
        <v>1112</v>
      </c>
      <c r="G698" s="219" t="s">
        <v>173</v>
      </c>
      <c r="H698" s="220">
        <v>7.376</v>
      </c>
      <c r="I698" s="221"/>
      <c r="J698" s="222">
        <f>ROUND(I698*H698,2)</f>
        <v>0</v>
      </c>
      <c r="K698" s="218" t="s">
        <v>174</v>
      </c>
      <c r="L698" s="70"/>
      <c r="M698" s="223" t="s">
        <v>21</v>
      </c>
      <c r="N698" s="224" t="s">
        <v>42</v>
      </c>
      <c r="O698" s="45"/>
      <c r="P698" s="225">
        <f>O698*H698</f>
        <v>0</v>
      </c>
      <c r="Q698" s="225">
        <v>2.25634</v>
      </c>
      <c r="R698" s="225">
        <f>Q698*H698</f>
        <v>16.64276384</v>
      </c>
      <c r="S698" s="225">
        <v>0</v>
      </c>
      <c r="T698" s="226">
        <f>S698*H698</f>
        <v>0</v>
      </c>
      <c r="AR698" s="22" t="s">
        <v>159</v>
      </c>
      <c r="AT698" s="22" t="s">
        <v>154</v>
      </c>
      <c r="AU698" s="22" t="s">
        <v>81</v>
      </c>
      <c r="AY698" s="22" t="s">
        <v>151</v>
      </c>
      <c r="BE698" s="227">
        <f>IF(N698="základní",J698,0)</f>
        <v>0</v>
      </c>
      <c r="BF698" s="227">
        <f>IF(N698="snížená",J698,0)</f>
        <v>0</v>
      </c>
      <c r="BG698" s="227">
        <f>IF(N698="zákl. přenesená",J698,0)</f>
        <v>0</v>
      </c>
      <c r="BH698" s="227">
        <f>IF(N698="sníž. přenesená",J698,0)</f>
        <v>0</v>
      </c>
      <c r="BI698" s="227">
        <f>IF(N698="nulová",J698,0)</f>
        <v>0</v>
      </c>
      <c r="BJ698" s="22" t="s">
        <v>76</v>
      </c>
      <c r="BK698" s="227">
        <f>ROUND(I698*H698,2)</f>
        <v>0</v>
      </c>
      <c r="BL698" s="22" t="s">
        <v>159</v>
      </c>
      <c r="BM698" s="22" t="s">
        <v>1113</v>
      </c>
    </row>
    <row r="699" spans="2:47" s="1" customFormat="1" ht="13.5">
      <c r="B699" s="44"/>
      <c r="C699" s="72"/>
      <c r="D699" s="228" t="s">
        <v>161</v>
      </c>
      <c r="E699" s="72"/>
      <c r="F699" s="229" t="s">
        <v>1114</v>
      </c>
      <c r="G699" s="72"/>
      <c r="H699" s="72"/>
      <c r="I699" s="187"/>
      <c r="J699" s="72"/>
      <c r="K699" s="72"/>
      <c r="L699" s="70"/>
      <c r="M699" s="230"/>
      <c r="N699" s="45"/>
      <c r="O699" s="45"/>
      <c r="P699" s="45"/>
      <c r="Q699" s="45"/>
      <c r="R699" s="45"/>
      <c r="S699" s="45"/>
      <c r="T699" s="93"/>
      <c r="AT699" s="22" t="s">
        <v>161</v>
      </c>
      <c r="AU699" s="22" t="s">
        <v>81</v>
      </c>
    </row>
    <row r="700" spans="2:51" s="11" customFormat="1" ht="13.5">
      <c r="B700" s="231"/>
      <c r="C700" s="232"/>
      <c r="D700" s="228" t="s">
        <v>163</v>
      </c>
      <c r="E700" s="233" t="s">
        <v>21</v>
      </c>
      <c r="F700" s="234" t="s">
        <v>1115</v>
      </c>
      <c r="G700" s="232"/>
      <c r="H700" s="235">
        <v>1.065</v>
      </c>
      <c r="I700" s="236"/>
      <c r="J700" s="232"/>
      <c r="K700" s="232"/>
      <c r="L700" s="237"/>
      <c r="M700" s="238"/>
      <c r="N700" s="239"/>
      <c r="O700" s="239"/>
      <c r="P700" s="239"/>
      <c r="Q700" s="239"/>
      <c r="R700" s="239"/>
      <c r="S700" s="239"/>
      <c r="T700" s="240"/>
      <c r="AT700" s="241" t="s">
        <v>163</v>
      </c>
      <c r="AU700" s="241" t="s">
        <v>81</v>
      </c>
      <c r="AV700" s="11" t="s">
        <v>81</v>
      </c>
      <c r="AW700" s="11" t="s">
        <v>34</v>
      </c>
      <c r="AX700" s="11" t="s">
        <v>71</v>
      </c>
      <c r="AY700" s="241" t="s">
        <v>151</v>
      </c>
    </row>
    <row r="701" spans="2:51" s="11" customFormat="1" ht="13.5">
      <c r="B701" s="231"/>
      <c r="C701" s="232"/>
      <c r="D701" s="228" t="s">
        <v>163</v>
      </c>
      <c r="E701" s="233" t="s">
        <v>21</v>
      </c>
      <c r="F701" s="234" t="s">
        <v>1116</v>
      </c>
      <c r="G701" s="232"/>
      <c r="H701" s="235">
        <v>4.905</v>
      </c>
      <c r="I701" s="236"/>
      <c r="J701" s="232"/>
      <c r="K701" s="232"/>
      <c r="L701" s="237"/>
      <c r="M701" s="238"/>
      <c r="N701" s="239"/>
      <c r="O701" s="239"/>
      <c r="P701" s="239"/>
      <c r="Q701" s="239"/>
      <c r="R701" s="239"/>
      <c r="S701" s="239"/>
      <c r="T701" s="240"/>
      <c r="AT701" s="241" t="s">
        <v>163</v>
      </c>
      <c r="AU701" s="241" t="s">
        <v>81</v>
      </c>
      <c r="AV701" s="11" t="s">
        <v>81</v>
      </c>
      <c r="AW701" s="11" t="s">
        <v>34</v>
      </c>
      <c r="AX701" s="11" t="s">
        <v>71</v>
      </c>
      <c r="AY701" s="241" t="s">
        <v>151</v>
      </c>
    </row>
    <row r="702" spans="2:51" s="11" customFormat="1" ht="13.5">
      <c r="B702" s="231"/>
      <c r="C702" s="232"/>
      <c r="D702" s="228" t="s">
        <v>163</v>
      </c>
      <c r="E702" s="233" t="s">
        <v>21</v>
      </c>
      <c r="F702" s="234" t="s">
        <v>1117</v>
      </c>
      <c r="G702" s="232"/>
      <c r="H702" s="235">
        <v>0.735</v>
      </c>
      <c r="I702" s="236"/>
      <c r="J702" s="232"/>
      <c r="K702" s="232"/>
      <c r="L702" s="237"/>
      <c r="M702" s="238"/>
      <c r="N702" s="239"/>
      <c r="O702" s="239"/>
      <c r="P702" s="239"/>
      <c r="Q702" s="239"/>
      <c r="R702" s="239"/>
      <c r="S702" s="239"/>
      <c r="T702" s="240"/>
      <c r="AT702" s="241" t="s">
        <v>163</v>
      </c>
      <c r="AU702" s="241" t="s">
        <v>81</v>
      </c>
      <c r="AV702" s="11" t="s">
        <v>81</v>
      </c>
      <c r="AW702" s="11" t="s">
        <v>34</v>
      </c>
      <c r="AX702" s="11" t="s">
        <v>71</v>
      </c>
      <c r="AY702" s="241" t="s">
        <v>151</v>
      </c>
    </row>
    <row r="703" spans="2:51" s="12" customFormat="1" ht="13.5">
      <c r="B703" s="242"/>
      <c r="C703" s="243"/>
      <c r="D703" s="228" t="s">
        <v>163</v>
      </c>
      <c r="E703" s="244" t="s">
        <v>21</v>
      </c>
      <c r="F703" s="245" t="s">
        <v>182</v>
      </c>
      <c r="G703" s="243"/>
      <c r="H703" s="246">
        <v>6.705</v>
      </c>
      <c r="I703" s="247"/>
      <c r="J703" s="243"/>
      <c r="K703" s="243"/>
      <c r="L703" s="248"/>
      <c r="M703" s="249"/>
      <c r="N703" s="250"/>
      <c r="O703" s="250"/>
      <c r="P703" s="250"/>
      <c r="Q703" s="250"/>
      <c r="R703" s="250"/>
      <c r="S703" s="250"/>
      <c r="T703" s="251"/>
      <c r="AT703" s="252" t="s">
        <v>163</v>
      </c>
      <c r="AU703" s="252" t="s">
        <v>81</v>
      </c>
      <c r="AV703" s="12" t="s">
        <v>159</v>
      </c>
      <c r="AW703" s="12" t="s">
        <v>34</v>
      </c>
      <c r="AX703" s="12" t="s">
        <v>76</v>
      </c>
      <c r="AY703" s="252" t="s">
        <v>151</v>
      </c>
    </row>
    <row r="704" spans="2:51" s="11" customFormat="1" ht="13.5">
      <c r="B704" s="231"/>
      <c r="C704" s="232"/>
      <c r="D704" s="228" t="s">
        <v>163</v>
      </c>
      <c r="E704" s="232"/>
      <c r="F704" s="234" t="s">
        <v>745</v>
      </c>
      <c r="G704" s="232"/>
      <c r="H704" s="235">
        <v>7.376</v>
      </c>
      <c r="I704" s="236"/>
      <c r="J704" s="232"/>
      <c r="K704" s="232"/>
      <c r="L704" s="237"/>
      <c r="M704" s="238"/>
      <c r="N704" s="239"/>
      <c r="O704" s="239"/>
      <c r="P704" s="239"/>
      <c r="Q704" s="239"/>
      <c r="R704" s="239"/>
      <c r="S704" s="239"/>
      <c r="T704" s="240"/>
      <c r="AT704" s="241" t="s">
        <v>163</v>
      </c>
      <c r="AU704" s="241" t="s">
        <v>81</v>
      </c>
      <c r="AV704" s="11" t="s">
        <v>81</v>
      </c>
      <c r="AW704" s="11" t="s">
        <v>6</v>
      </c>
      <c r="AX704" s="11" t="s">
        <v>76</v>
      </c>
      <c r="AY704" s="241" t="s">
        <v>151</v>
      </c>
    </row>
    <row r="705" spans="2:65" s="1" customFormat="1" ht="16.5" customHeight="1">
      <c r="B705" s="44"/>
      <c r="C705" s="216" t="s">
        <v>1118</v>
      </c>
      <c r="D705" s="216" t="s">
        <v>154</v>
      </c>
      <c r="E705" s="217" t="s">
        <v>1119</v>
      </c>
      <c r="F705" s="218" t="s">
        <v>1120</v>
      </c>
      <c r="G705" s="219" t="s">
        <v>278</v>
      </c>
      <c r="H705" s="220">
        <v>0.528</v>
      </c>
      <c r="I705" s="221"/>
      <c r="J705" s="222">
        <f>ROUND(I705*H705,2)</f>
        <v>0</v>
      </c>
      <c r="K705" s="218" t="s">
        <v>174</v>
      </c>
      <c r="L705" s="70"/>
      <c r="M705" s="223" t="s">
        <v>21</v>
      </c>
      <c r="N705" s="224" t="s">
        <v>42</v>
      </c>
      <c r="O705" s="45"/>
      <c r="P705" s="225">
        <f>O705*H705</f>
        <v>0</v>
      </c>
      <c r="Q705" s="225">
        <v>1.06277</v>
      </c>
      <c r="R705" s="225">
        <f>Q705*H705</f>
        <v>0.5611425600000001</v>
      </c>
      <c r="S705" s="225">
        <v>0</v>
      </c>
      <c r="T705" s="226">
        <f>S705*H705</f>
        <v>0</v>
      </c>
      <c r="AR705" s="22" t="s">
        <v>159</v>
      </c>
      <c r="AT705" s="22" t="s">
        <v>154</v>
      </c>
      <c r="AU705" s="22" t="s">
        <v>81</v>
      </c>
      <c r="AY705" s="22" t="s">
        <v>151</v>
      </c>
      <c r="BE705" s="227">
        <f>IF(N705="základní",J705,0)</f>
        <v>0</v>
      </c>
      <c r="BF705" s="227">
        <f>IF(N705="snížená",J705,0)</f>
        <v>0</v>
      </c>
      <c r="BG705" s="227">
        <f>IF(N705="zákl. přenesená",J705,0)</f>
        <v>0</v>
      </c>
      <c r="BH705" s="227">
        <f>IF(N705="sníž. přenesená",J705,0)</f>
        <v>0</v>
      </c>
      <c r="BI705" s="227">
        <f>IF(N705="nulová",J705,0)</f>
        <v>0</v>
      </c>
      <c r="BJ705" s="22" t="s">
        <v>76</v>
      </c>
      <c r="BK705" s="227">
        <f>ROUND(I705*H705,2)</f>
        <v>0</v>
      </c>
      <c r="BL705" s="22" t="s">
        <v>159</v>
      </c>
      <c r="BM705" s="22" t="s">
        <v>1121</v>
      </c>
    </row>
    <row r="706" spans="2:51" s="11" customFormat="1" ht="13.5">
      <c r="B706" s="231"/>
      <c r="C706" s="232"/>
      <c r="D706" s="228" t="s">
        <v>163</v>
      </c>
      <c r="E706" s="233" t="s">
        <v>21</v>
      </c>
      <c r="F706" s="234" t="s">
        <v>1122</v>
      </c>
      <c r="G706" s="232"/>
      <c r="H706" s="235">
        <v>0.112</v>
      </c>
      <c r="I706" s="236"/>
      <c r="J706" s="232"/>
      <c r="K706" s="232"/>
      <c r="L706" s="237"/>
      <c r="M706" s="238"/>
      <c r="N706" s="239"/>
      <c r="O706" s="239"/>
      <c r="P706" s="239"/>
      <c r="Q706" s="239"/>
      <c r="R706" s="239"/>
      <c r="S706" s="239"/>
      <c r="T706" s="240"/>
      <c r="AT706" s="241" t="s">
        <v>163</v>
      </c>
      <c r="AU706" s="241" t="s">
        <v>81</v>
      </c>
      <c r="AV706" s="11" t="s">
        <v>81</v>
      </c>
      <c r="AW706" s="11" t="s">
        <v>34</v>
      </c>
      <c r="AX706" s="11" t="s">
        <v>71</v>
      </c>
      <c r="AY706" s="241" t="s">
        <v>151</v>
      </c>
    </row>
    <row r="707" spans="2:51" s="11" customFormat="1" ht="13.5">
      <c r="B707" s="231"/>
      <c r="C707" s="232"/>
      <c r="D707" s="228" t="s">
        <v>163</v>
      </c>
      <c r="E707" s="233" t="s">
        <v>21</v>
      </c>
      <c r="F707" s="234" t="s">
        <v>1123</v>
      </c>
      <c r="G707" s="232"/>
      <c r="H707" s="235">
        <v>0.071</v>
      </c>
      <c r="I707" s="236"/>
      <c r="J707" s="232"/>
      <c r="K707" s="232"/>
      <c r="L707" s="237"/>
      <c r="M707" s="238"/>
      <c r="N707" s="239"/>
      <c r="O707" s="239"/>
      <c r="P707" s="239"/>
      <c r="Q707" s="239"/>
      <c r="R707" s="239"/>
      <c r="S707" s="239"/>
      <c r="T707" s="240"/>
      <c r="AT707" s="241" t="s">
        <v>163</v>
      </c>
      <c r="AU707" s="241" t="s">
        <v>81</v>
      </c>
      <c r="AV707" s="11" t="s">
        <v>81</v>
      </c>
      <c r="AW707" s="11" t="s">
        <v>34</v>
      </c>
      <c r="AX707" s="11" t="s">
        <v>71</v>
      </c>
      <c r="AY707" s="241" t="s">
        <v>151</v>
      </c>
    </row>
    <row r="708" spans="2:51" s="11" customFormat="1" ht="13.5">
      <c r="B708" s="231"/>
      <c r="C708" s="232"/>
      <c r="D708" s="228" t="s">
        <v>163</v>
      </c>
      <c r="E708" s="233" t="s">
        <v>21</v>
      </c>
      <c r="F708" s="234" t="s">
        <v>1124</v>
      </c>
      <c r="G708" s="232"/>
      <c r="H708" s="235">
        <v>0.258</v>
      </c>
      <c r="I708" s="236"/>
      <c r="J708" s="232"/>
      <c r="K708" s="232"/>
      <c r="L708" s="237"/>
      <c r="M708" s="238"/>
      <c r="N708" s="239"/>
      <c r="O708" s="239"/>
      <c r="P708" s="239"/>
      <c r="Q708" s="239"/>
      <c r="R708" s="239"/>
      <c r="S708" s="239"/>
      <c r="T708" s="240"/>
      <c r="AT708" s="241" t="s">
        <v>163</v>
      </c>
      <c r="AU708" s="241" t="s">
        <v>81</v>
      </c>
      <c r="AV708" s="11" t="s">
        <v>81</v>
      </c>
      <c r="AW708" s="11" t="s">
        <v>34</v>
      </c>
      <c r="AX708" s="11" t="s">
        <v>71</v>
      </c>
      <c r="AY708" s="241" t="s">
        <v>151</v>
      </c>
    </row>
    <row r="709" spans="2:51" s="11" customFormat="1" ht="13.5">
      <c r="B709" s="231"/>
      <c r="C709" s="232"/>
      <c r="D709" s="228" t="s">
        <v>163</v>
      </c>
      <c r="E709" s="233" t="s">
        <v>21</v>
      </c>
      <c r="F709" s="234" t="s">
        <v>1125</v>
      </c>
      <c r="G709" s="232"/>
      <c r="H709" s="235">
        <v>0.039</v>
      </c>
      <c r="I709" s="236"/>
      <c r="J709" s="232"/>
      <c r="K709" s="232"/>
      <c r="L709" s="237"/>
      <c r="M709" s="238"/>
      <c r="N709" s="239"/>
      <c r="O709" s="239"/>
      <c r="P709" s="239"/>
      <c r="Q709" s="239"/>
      <c r="R709" s="239"/>
      <c r="S709" s="239"/>
      <c r="T709" s="240"/>
      <c r="AT709" s="241" t="s">
        <v>163</v>
      </c>
      <c r="AU709" s="241" t="s">
        <v>81</v>
      </c>
      <c r="AV709" s="11" t="s">
        <v>81</v>
      </c>
      <c r="AW709" s="11" t="s">
        <v>34</v>
      </c>
      <c r="AX709" s="11" t="s">
        <v>71</v>
      </c>
      <c r="AY709" s="241" t="s">
        <v>151</v>
      </c>
    </row>
    <row r="710" spans="2:51" s="12" customFormat="1" ht="13.5">
      <c r="B710" s="242"/>
      <c r="C710" s="243"/>
      <c r="D710" s="228" t="s">
        <v>163</v>
      </c>
      <c r="E710" s="244" t="s">
        <v>21</v>
      </c>
      <c r="F710" s="245" t="s">
        <v>182</v>
      </c>
      <c r="G710" s="243"/>
      <c r="H710" s="246">
        <v>0.48</v>
      </c>
      <c r="I710" s="247"/>
      <c r="J710" s="243"/>
      <c r="K710" s="243"/>
      <c r="L710" s="248"/>
      <c r="M710" s="249"/>
      <c r="N710" s="250"/>
      <c r="O710" s="250"/>
      <c r="P710" s="250"/>
      <c r="Q710" s="250"/>
      <c r="R710" s="250"/>
      <c r="S710" s="250"/>
      <c r="T710" s="251"/>
      <c r="AT710" s="252" t="s">
        <v>163</v>
      </c>
      <c r="AU710" s="252" t="s">
        <v>81</v>
      </c>
      <c r="AV710" s="12" t="s">
        <v>159</v>
      </c>
      <c r="AW710" s="12" t="s">
        <v>34</v>
      </c>
      <c r="AX710" s="12" t="s">
        <v>76</v>
      </c>
      <c r="AY710" s="252" t="s">
        <v>151</v>
      </c>
    </row>
    <row r="711" spans="2:51" s="11" customFormat="1" ht="13.5">
      <c r="B711" s="231"/>
      <c r="C711" s="232"/>
      <c r="D711" s="228" t="s">
        <v>163</v>
      </c>
      <c r="E711" s="232"/>
      <c r="F711" s="234" t="s">
        <v>1126</v>
      </c>
      <c r="G711" s="232"/>
      <c r="H711" s="235">
        <v>0.528</v>
      </c>
      <c r="I711" s="236"/>
      <c r="J711" s="232"/>
      <c r="K711" s="232"/>
      <c r="L711" s="237"/>
      <c r="M711" s="238"/>
      <c r="N711" s="239"/>
      <c r="O711" s="239"/>
      <c r="P711" s="239"/>
      <c r="Q711" s="239"/>
      <c r="R711" s="239"/>
      <c r="S711" s="239"/>
      <c r="T711" s="240"/>
      <c r="AT711" s="241" t="s">
        <v>163</v>
      </c>
      <c r="AU711" s="241" t="s">
        <v>81</v>
      </c>
      <c r="AV711" s="11" t="s">
        <v>81</v>
      </c>
      <c r="AW711" s="11" t="s">
        <v>6</v>
      </c>
      <c r="AX711" s="11" t="s">
        <v>76</v>
      </c>
      <c r="AY711" s="241" t="s">
        <v>151</v>
      </c>
    </row>
    <row r="712" spans="2:65" s="1" customFormat="1" ht="25.5" customHeight="1">
      <c r="B712" s="44"/>
      <c r="C712" s="216" t="s">
        <v>1127</v>
      </c>
      <c r="D712" s="216" t="s">
        <v>154</v>
      </c>
      <c r="E712" s="217" t="s">
        <v>1128</v>
      </c>
      <c r="F712" s="218" t="s">
        <v>1129</v>
      </c>
      <c r="G712" s="219" t="s">
        <v>173</v>
      </c>
      <c r="H712" s="220">
        <v>1.8</v>
      </c>
      <c r="I712" s="221"/>
      <c r="J712" s="222">
        <f>ROUND(I712*H712,2)</f>
        <v>0</v>
      </c>
      <c r="K712" s="218" t="s">
        <v>174</v>
      </c>
      <c r="L712" s="70"/>
      <c r="M712" s="223" t="s">
        <v>21</v>
      </c>
      <c r="N712" s="224" t="s">
        <v>42</v>
      </c>
      <c r="O712" s="45"/>
      <c r="P712" s="225">
        <f>O712*H712</f>
        <v>0</v>
      </c>
      <c r="Q712" s="225">
        <v>0</v>
      </c>
      <c r="R712" s="225">
        <f>Q712*H712</f>
        <v>0</v>
      </c>
      <c r="S712" s="225">
        <v>0</v>
      </c>
      <c r="T712" s="226">
        <f>S712*H712</f>
        <v>0</v>
      </c>
      <c r="AR712" s="22" t="s">
        <v>159</v>
      </c>
      <c r="AT712" s="22" t="s">
        <v>154</v>
      </c>
      <c r="AU712" s="22" t="s">
        <v>81</v>
      </c>
      <c r="AY712" s="22" t="s">
        <v>151</v>
      </c>
      <c r="BE712" s="227">
        <f>IF(N712="základní",J712,0)</f>
        <v>0</v>
      </c>
      <c r="BF712" s="227">
        <f>IF(N712="snížená",J712,0)</f>
        <v>0</v>
      </c>
      <c r="BG712" s="227">
        <f>IF(N712="zákl. přenesená",J712,0)</f>
        <v>0</v>
      </c>
      <c r="BH712" s="227">
        <f>IF(N712="sníž. přenesená",J712,0)</f>
        <v>0</v>
      </c>
      <c r="BI712" s="227">
        <f>IF(N712="nulová",J712,0)</f>
        <v>0</v>
      </c>
      <c r="BJ712" s="22" t="s">
        <v>76</v>
      </c>
      <c r="BK712" s="227">
        <f>ROUND(I712*H712,2)</f>
        <v>0</v>
      </c>
      <c r="BL712" s="22" t="s">
        <v>159</v>
      </c>
      <c r="BM712" s="22" t="s">
        <v>1130</v>
      </c>
    </row>
    <row r="713" spans="2:47" s="1" customFormat="1" ht="13.5">
      <c r="B713" s="44"/>
      <c r="C713" s="72"/>
      <c r="D713" s="228" t="s">
        <v>161</v>
      </c>
      <c r="E713" s="72"/>
      <c r="F713" s="229" t="s">
        <v>750</v>
      </c>
      <c r="G713" s="72"/>
      <c r="H713" s="72"/>
      <c r="I713" s="187"/>
      <c r="J713" s="72"/>
      <c r="K713" s="72"/>
      <c r="L713" s="70"/>
      <c r="M713" s="230"/>
      <c r="N713" s="45"/>
      <c r="O713" s="45"/>
      <c r="P713" s="45"/>
      <c r="Q713" s="45"/>
      <c r="R713" s="45"/>
      <c r="S713" s="45"/>
      <c r="T713" s="93"/>
      <c r="AT713" s="22" t="s">
        <v>161</v>
      </c>
      <c r="AU713" s="22" t="s">
        <v>81</v>
      </c>
    </row>
    <row r="714" spans="2:51" s="11" customFormat="1" ht="13.5">
      <c r="B714" s="231"/>
      <c r="C714" s="232"/>
      <c r="D714" s="228" t="s">
        <v>163</v>
      </c>
      <c r="E714" s="233" t="s">
        <v>21</v>
      </c>
      <c r="F714" s="234" t="s">
        <v>1131</v>
      </c>
      <c r="G714" s="232"/>
      <c r="H714" s="235">
        <v>1.065</v>
      </c>
      <c r="I714" s="236"/>
      <c r="J714" s="232"/>
      <c r="K714" s="232"/>
      <c r="L714" s="237"/>
      <c r="M714" s="238"/>
      <c r="N714" s="239"/>
      <c r="O714" s="239"/>
      <c r="P714" s="239"/>
      <c r="Q714" s="239"/>
      <c r="R714" s="239"/>
      <c r="S714" s="239"/>
      <c r="T714" s="240"/>
      <c r="AT714" s="241" t="s">
        <v>163</v>
      </c>
      <c r="AU714" s="241" t="s">
        <v>81</v>
      </c>
      <c r="AV714" s="11" t="s">
        <v>81</v>
      </c>
      <c r="AW714" s="11" t="s">
        <v>34</v>
      </c>
      <c r="AX714" s="11" t="s">
        <v>71</v>
      </c>
      <c r="AY714" s="241" t="s">
        <v>151</v>
      </c>
    </row>
    <row r="715" spans="2:51" s="11" customFormat="1" ht="13.5">
      <c r="B715" s="231"/>
      <c r="C715" s="232"/>
      <c r="D715" s="228" t="s">
        <v>163</v>
      </c>
      <c r="E715" s="233" t="s">
        <v>21</v>
      </c>
      <c r="F715" s="234" t="s">
        <v>1132</v>
      </c>
      <c r="G715" s="232"/>
      <c r="H715" s="235">
        <v>0.735</v>
      </c>
      <c r="I715" s="236"/>
      <c r="J715" s="232"/>
      <c r="K715" s="232"/>
      <c r="L715" s="237"/>
      <c r="M715" s="238"/>
      <c r="N715" s="239"/>
      <c r="O715" s="239"/>
      <c r="P715" s="239"/>
      <c r="Q715" s="239"/>
      <c r="R715" s="239"/>
      <c r="S715" s="239"/>
      <c r="T715" s="240"/>
      <c r="AT715" s="241" t="s">
        <v>163</v>
      </c>
      <c r="AU715" s="241" t="s">
        <v>81</v>
      </c>
      <c r="AV715" s="11" t="s">
        <v>81</v>
      </c>
      <c r="AW715" s="11" t="s">
        <v>34</v>
      </c>
      <c r="AX715" s="11" t="s">
        <v>71</v>
      </c>
      <c r="AY715" s="241" t="s">
        <v>151</v>
      </c>
    </row>
    <row r="716" spans="2:51" s="12" customFormat="1" ht="13.5">
      <c r="B716" s="242"/>
      <c r="C716" s="243"/>
      <c r="D716" s="228" t="s">
        <v>163</v>
      </c>
      <c r="E716" s="244" t="s">
        <v>21</v>
      </c>
      <c r="F716" s="245" t="s">
        <v>182</v>
      </c>
      <c r="G716" s="243"/>
      <c r="H716" s="246">
        <v>1.8</v>
      </c>
      <c r="I716" s="247"/>
      <c r="J716" s="243"/>
      <c r="K716" s="243"/>
      <c r="L716" s="248"/>
      <c r="M716" s="249"/>
      <c r="N716" s="250"/>
      <c r="O716" s="250"/>
      <c r="P716" s="250"/>
      <c r="Q716" s="250"/>
      <c r="R716" s="250"/>
      <c r="S716" s="250"/>
      <c r="T716" s="251"/>
      <c r="AT716" s="252" t="s">
        <v>163</v>
      </c>
      <c r="AU716" s="252" t="s">
        <v>81</v>
      </c>
      <c r="AV716" s="12" t="s">
        <v>159</v>
      </c>
      <c r="AW716" s="12" t="s">
        <v>34</v>
      </c>
      <c r="AX716" s="12" t="s">
        <v>76</v>
      </c>
      <c r="AY716" s="252" t="s">
        <v>151</v>
      </c>
    </row>
    <row r="717" spans="2:65" s="1" customFormat="1" ht="25.5" customHeight="1">
      <c r="B717" s="44"/>
      <c r="C717" s="216" t="s">
        <v>1133</v>
      </c>
      <c r="D717" s="216" t="s">
        <v>154</v>
      </c>
      <c r="E717" s="217" t="s">
        <v>1134</v>
      </c>
      <c r="F717" s="218" t="s">
        <v>1135</v>
      </c>
      <c r="G717" s="219" t="s">
        <v>173</v>
      </c>
      <c r="H717" s="220">
        <v>6.705</v>
      </c>
      <c r="I717" s="221"/>
      <c r="J717" s="222">
        <f>ROUND(I717*H717,2)</f>
        <v>0</v>
      </c>
      <c r="K717" s="218" t="s">
        <v>174</v>
      </c>
      <c r="L717" s="70"/>
      <c r="M717" s="223" t="s">
        <v>21</v>
      </c>
      <c r="N717" s="224" t="s">
        <v>42</v>
      </c>
      <c r="O717" s="45"/>
      <c r="P717" s="225">
        <f>O717*H717</f>
        <v>0</v>
      </c>
      <c r="Q717" s="225">
        <v>0</v>
      </c>
      <c r="R717" s="225">
        <f>Q717*H717</f>
        <v>0</v>
      </c>
      <c r="S717" s="225">
        <v>0</v>
      </c>
      <c r="T717" s="226">
        <f>S717*H717</f>
        <v>0</v>
      </c>
      <c r="AR717" s="22" t="s">
        <v>159</v>
      </c>
      <c r="AT717" s="22" t="s">
        <v>154</v>
      </c>
      <c r="AU717" s="22" t="s">
        <v>81</v>
      </c>
      <c r="AY717" s="22" t="s">
        <v>151</v>
      </c>
      <c r="BE717" s="227">
        <f>IF(N717="základní",J717,0)</f>
        <v>0</v>
      </c>
      <c r="BF717" s="227">
        <f>IF(N717="snížená",J717,0)</f>
        <v>0</v>
      </c>
      <c r="BG717" s="227">
        <f>IF(N717="zákl. přenesená",J717,0)</f>
        <v>0</v>
      </c>
      <c r="BH717" s="227">
        <f>IF(N717="sníž. přenesená",J717,0)</f>
        <v>0</v>
      </c>
      <c r="BI717" s="227">
        <f>IF(N717="nulová",J717,0)</f>
        <v>0</v>
      </c>
      <c r="BJ717" s="22" t="s">
        <v>76</v>
      </c>
      <c r="BK717" s="227">
        <f>ROUND(I717*H717,2)</f>
        <v>0</v>
      </c>
      <c r="BL717" s="22" t="s">
        <v>159</v>
      </c>
      <c r="BM717" s="22" t="s">
        <v>1136</v>
      </c>
    </row>
    <row r="718" spans="2:47" s="1" customFormat="1" ht="13.5">
      <c r="B718" s="44"/>
      <c r="C718" s="72"/>
      <c r="D718" s="228" t="s">
        <v>161</v>
      </c>
      <c r="E718" s="72"/>
      <c r="F718" s="229" t="s">
        <v>750</v>
      </c>
      <c r="G718" s="72"/>
      <c r="H718" s="72"/>
      <c r="I718" s="187"/>
      <c r="J718" s="72"/>
      <c r="K718" s="72"/>
      <c r="L718" s="70"/>
      <c r="M718" s="230"/>
      <c r="N718" s="45"/>
      <c r="O718" s="45"/>
      <c r="P718" s="45"/>
      <c r="Q718" s="45"/>
      <c r="R718" s="45"/>
      <c r="S718" s="45"/>
      <c r="T718" s="93"/>
      <c r="AT718" s="22" t="s">
        <v>161</v>
      </c>
      <c r="AU718" s="22" t="s">
        <v>81</v>
      </c>
    </row>
    <row r="719" spans="2:51" s="11" customFormat="1" ht="13.5">
      <c r="B719" s="231"/>
      <c r="C719" s="232"/>
      <c r="D719" s="228" t="s">
        <v>163</v>
      </c>
      <c r="E719" s="233" t="s">
        <v>21</v>
      </c>
      <c r="F719" s="234" t="s">
        <v>1131</v>
      </c>
      <c r="G719" s="232"/>
      <c r="H719" s="235">
        <v>1.065</v>
      </c>
      <c r="I719" s="236"/>
      <c r="J719" s="232"/>
      <c r="K719" s="232"/>
      <c r="L719" s="237"/>
      <c r="M719" s="238"/>
      <c r="N719" s="239"/>
      <c r="O719" s="239"/>
      <c r="P719" s="239"/>
      <c r="Q719" s="239"/>
      <c r="R719" s="239"/>
      <c r="S719" s="239"/>
      <c r="T719" s="240"/>
      <c r="AT719" s="241" t="s">
        <v>163</v>
      </c>
      <c r="AU719" s="241" t="s">
        <v>81</v>
      </c>
      <c r="AV719" s="11" t="s">
        <v>81</v>
      </c>
      <c r="AW719" s="11" t="s">
        <v>34</v>
      </c>
      <c r="AX719" s="11" t="s">
        <v>71</v>
      </c>
      <c r="AY719" s="241" t="s">
        <v>151</v>
      </c>
    </row>
    <row r="720" spans="2:51" s="11" customFormat="1" ht="13.5">
      <c r="B720" s="231"/>
      <c r="C720" s="232"/>
      <c r="D720" s="228" t="s">
        <v>163</v>
      </c>
      <c r="E720" s="233" t="s">
        <v>21</v>
      </c>
      <c r="F720" s="234" t="s">
        <v>1116</v>
      </c>
      <c r="G720" s="232"/>
      <c r="H720" s="235">
        <v>4.905</v>
      </c>
      <c r="I720" s="236"/>
      <c r="J720" s="232"/>
      <c r="K720" s="232"/>
      <c r="L720" s="237"/>
      <c r="M720" s="238"/>
      <c r="N720" s="239"/>
      <c r="O720" s="239"/>
      <c r="P720" s="239"/>
      <c r="Q720" s="239"/>
      <c r="R720" s="239"/>
      <c r="S720" s="239"/>
      <c r="T720" s="240"/>
      <c r="AT720" s="241" t="s">
        <v>163</v>
      </c>
      <c r="AU720" s="241" t="s">
        <v>81</v>
      </c>
      <c r="AV720" s="11" t="s">
        <v>81</v>
      </c>
      <c r="AW720" s="11" t="s">
        <v>34</v>
      </c>
      <c r="AX720" s="11" t="s">
        <v>71</v>
      </c>
      <c r="AY720" s="241" t="s">
        <v>151</v>
      </c>
    </row>
    <row r="721" spans="2:51" s="11" customFormat="1" ht="13.5">
      <c r="B721" s="231"/>
      <c r="C721" s="232"/>
      <c r="D721" s="228" t="s">
        <v>163</v>
      </c>
      <c r="E721" s="233" t="s">
        <v>21</v>
      </c>
      <c r="F721" s="234" t="s">
        <v>1132</v>
      </c>
      <c r="G721" s="232"/>
      <c r="H721" s="235">
        <v>0.735</v>
      </c>
      <c r="I721" s="236"/>
      <c r="J721" s="232"/>
      <c r="K721" s="232"/>
      <c r="L721" s="237"/>
      <c r="M721" s="238"/>
      <c r="N721" s="239"/>
      <c r="O721" s="239"/>
      <c r="P721" s="239"/>
      <c r="Q721" s="239"/>
      <c r="R721" s="239"/>
      <c r="S721" s="239"/>
      <c r="T721" s="240"/>
      <c r="AT721" s="241" t="s">
        <v>163</v>
      </c>
      <c r="AU721" s="241" t="s">
        <v>81</v>
      </c>
      <c r="AV721" s="11" t="s">
        <v>81</v>
      </c>
      <c r="AW721" s="11" t="s">
        <v>34</v>
      </c>
      <c r="AX721" s="11" t="s">
        <v>71</v>
      </c>
      <c r="AY721" s="241" t="s">
        <v>151</v>
      </c>
    </row>
    <row r="722" spans="2:51" s="12" customFormat="1" ht="13.5">
      <c r="B722" s="242"/>
      <c r="C722" s="243"/>
      <c r="D722" s="228" t="s">
        <v>163</v>
      </c>
      <c r="E722" s="244" t="s">
        <v>21</v>
      </c>
      <c r="F722" s="245" t="s">
        <v>182</v>
      </c>
      <c r="G722" s="243"/>
      <c r="H722" s="246">
        <v>6.705</v>
      </c>
      <c r="I722" s="247"/>
      <c r="J722" s="243"/>
      <c r="K722" s="243"/>
      <c r="L722" s="248"/>
      <c r="M722" s="249"/>
      <c r="N722" s="250"/>
      <c r="O722" s="250"/>
      <c r="P722" s="250"/>
      <c r="Q722" s="250"/>
      <c r="R722" s="250"/>
      <c r="S722" s="250"/>
      <c r="T722" s="251"/>
      <c r="AT722" s="252" t="s">
        <v>163</v>
      </c>
      <c r="AU722" s="252" t="s">
        <v>81</v>
      </c>
      <c r="AV722" s="12" t="s">
        <v>159</v>
      </c>
      <c r="AW722" s="12" t="s">
        <v>34</v>
      </c>
      <c r="AX722" s="12" t="s">
        <v>76</v>
      </c>
      <c r="AY722" s="252" t="s">
        <v>151</v>
      </c>
    </row>
    <row r="723" spans="2:65" s="1" customFormat="1" ht="16.5" customHeight="1">
      <c r="B723" s="44"/>
      <c r="C723" s="216" t="s">
        <v>1137</v>
      </c>
      <c r="D723" s="216" t="s">
        <v>154</v>
      </c>
      <c r="E723" s="217" t="s">
        <v>1138</v>
      </c>
      <c r="F723" s="218" t="s">
        <v>1139</v>
      </c>
      <c r="G723" s="219" t="s">
        <v>257</v>
      </c>
      <c r="H723" s="220">
        <v>1.395</v>
      </c>
      <c r="I723" s="221"/>
      <c r="J723" s="222">
        <f>ROUND(I723*H723,2)</f>
        <v>0</v>
      </c>
      <c r="K723" s="218" t="s">
        <v>174</v>
      </c>
      <c r="L723" s="70"/>
      <c r="M723" s="223" t="s">
        <v>21</v>
      </c>
      <c r="N723" s="224" t="s">
        <v>42</v>
      </c>
      <c r="O723" s="45"/>
      <c r="P723" s="225">
        <f>O723*H723</f>
        <v>0</v>
      </c>
      <c r="Q723" s="225">
        <v>0.01352</v>
      </c>
      <c r="R723" s="225">
        <f>Q723*H723</f>
        <v>0.018860400000000003</v>
      </c>
      <c r="S723" s="225">
        <v>0</v>
      </c>
      <c r="T723" s="226">
        <f>S723*H723</f>
        <v>0</v>
      </c>
      <c r="AR723" s="22" t="s">
        <v>159</v>
      </c>
      <c r="AT723" s="22" t="s">
        <v>154</v>
      </c>
      <c r="AU723" s="22" t="s">
        <v>81</v>
      </c>
      <c r="AY723" s="22" t="s">
        <v>151</v>
      </c>
      <c r="BE723" s="227">
        <f>IF(N723="základní",J723,0)</f>
        <v>0</v>
      </c>
      <c r="BF723" s="227">
        <f>IF(N723="snížená",J723,0)</f>
        <v>0</v>
      </c>
      <c r="BG723" s="227">
        <f>IF(N723="zákl. přenesená",J723,0)</f>
        <v>0</v>
      </c>
      <c r="BH723" s="227">
        <f>IF(N723="sníž. přenesená",J723,0)</f>
        <v>0</v>
      </c>
      <c r="BI723" s="227">
        <f>IF(N723="nulová",J723,0)</f>
        <v>0</v>
      </c>
      <c r="BJ723" s="22" t="s">
        <v>76</v>
      </c>
      <c r="BK723" s="227">
        <f>ROUND(I723*H723,2)</f>
        <v>0</v>
      </c>
      <c r="BL723" s="22" t="s">
        <v>159</v>
      </c>
      <c r="BM723" s="22" t="s">
        <v>1140</v>
      </c>
    </row>
    <row r="724" spans="2:51" s="11" customFormat="1" ht="13.5">
      <c r="B724" s="231"/>
      <c r="C724" s="232"/>
      <c r="D724" s="228" t="s">
        <v>163</v>
      </c>
      <c r="E724" s="233" t="s">
        <v>21</v>
      </c>
      <c r="F724" s="234" t="s">
        <v>1141</v>
      </c>
      <c r="G724" s="232"/>
      <c r="H724" s="235">
        <v>1.395</v>
      </c>
      <c r="I724" s="236"/>
      <c r="J724" s="232"/>
      <c r="K724" s="232"/>
      <c r="L724" s="237"/>
      <c r="M724" s="238"/>
      <c r="N724" s="239"/>
      <c r="O724" s="239"/>
      <c r="P724" s="239"/>
      <c r="Q724" s="239"/>
      <c r="R724" s="239"/>
      <c r="S724" s="239"/>
      <c r="T724" s="240"/>
      <c r="AT724" s="241" t="s">
        <v>163</v>
      </c>
      <c r="AU724" s="241" t="s">
        <v>81</v>
      </c>
      <c r="AV724" s="11" t="s">
        <v>81</v>
      </c>
      <c r="AW724" s="11" t="s">
        <v>34</v>
      </c>
      <c r="AX724" s="11" t="s">
        <v>76</v>
      </c>
      <c r="AY724" s="241" t="s">
        <v>151</v>
      </c>
    </row>
    <row r="725" spans="2:65" s="1" customFormat="1" ht="16.5" customHeight="1">
      <c r="B725" s="44"/>
      <c r="C725" s="216" t="s">
        <v>1142</v>
      </c>
      <c r="D725" s="216" t="s">
        <v>154</v>
      </c>
      <c r="E725" s="217" t="s">
        <v>1143</v>
      </c>
      <c r="F725" s="218" t="s">
        <v>1144</v>
      </c>
      <c r="G725" s="219" t="s">
        <v>257</v>
      </c>
      <c r="H725" s="220">
        <v>1.395</v>
      </c>
      <c r="I725" s="221"/>
      <c r="J725" s="222">
        <f>ROUND(I725*H725,2)</f>
        <v>0</v>
      </c>
      <c r="K725" s="218" t="s">
        <v>174</v>
      </c>
      <c r="L725" s="70"/>
      <c r="M725" s="223" t="s">
        <v>21</v>
      </c>
      <c r="N725" s="224" t="s">
        <v>42</v>
      </c>
      <c r="O725" s="45"/>
      <c r="P725" s="225">
        <f>O725*H725</f>
        <v>0</v>
      </c>
      <c r="Q725" s="225">
        <v>0</v>
      </c>
      <c r="R725" s="225">
        <f>Q725*H725</f>
        <v>0</v>
      </c>
      <c r="S725" s="225">
        <v>0</v>
      </c>
      <c r="T725" s="226">
        <f>S725*H725</f>
        <v>0</v>
      </c>
      <c r="AR725" s="22" t="s">
        <v>159</v>
      </c>
      <c r="AT725" s="22" t="s">
        <v>154</v>
      </c>
      <c r="AU725" s="22" t="s">
        <v>81</v>
      </c>
      <c r="AY725" s="22" t="s">
        <v>151</v>
      </c>
      <c r="BE725" s="227">
        <f>IF(N725="základní",J725,0)</f>
        <v>0</v>
      </c>
      <c r="BF725" s="227">
        <f>IF(N725="snížená",J725,0)</f>
        <v>0</v>
      </c>
      <c r="BG725" s="227">
        <f>IF(N725="zákl. přenesená",J725,0)</f>
        <v>0</v>
      </c>
      <c r="BH725" s="227">
        <f>IF(N725="sníž. přenesená",J725,0)</f>
        <v>0</v>
      </c>
      <c r="BI725" s="227">
        <f>IF(N725="nulová",J725,0)</f>
        <v>0</v>
      </c>
      <c r="BJ725" s="22" t="s">
        <v>76</v>
      </c>
      <c r="BK725" s="227">
        <f>ROUND(I725*H725,2)</f>
        <v>0</v>
      </c>
      <c r="BL725" s="22" t="s">
        <v>159</v>
      </c>
      <c r="BM725" s="22" t="s">
        <v>1145</v>
      </c>
    </row>
    <row r="726" spans="2:65" s="1" customFormat="1" ht="16.5" customHeight="1">
      <c r="B726" s="44"/>
      <c r="C726" s="216" t="s">
        <v>1146</v>
      </c>
      <c r="D726" s="216" t="s">
        <v>154</v>
      </c>
      <c r="E726" s="217" t="s">
        <v>1147</v>
      </c>
      <c r="F726" s="218" t="s">
        <v>1148</v>
      </c>
      <c r="G726" s="219" t="s">
        <v>173</v>
      </c>
      <c r="H726" s="220">
        <v>9.5</v>
      </c>
      <c r="I726" s="221"/>
      <c r="J726" s="222">
        <f>ROUND(I726*H726,2)</f>
        <v>0</v>
      </c>
      <c r="K726" s="218" t="s">
        <v>174</v>
      </c>
      <c r="L726" s="70"/>
      <c r="M726" s="223" t="s">
        <v>21</v>
      </c>
      <c r="N726" s="224" t="s">
        <v>42</v>
      </c>
      <c r="O726" s="45"/>
      <c r="P726" s="225">
        <f>O726*H726</f>
        <v>0</v>
      </c>
      <c r="Q726" s="225">
        <v>0</v>
      </c>
      <c r="R726" s="225">
        <f>Q726*H726</f>
        <v>0</v>
      </c>
      <c r="S726" s="225">
        <v>1.8</v>
      </c>
      <c r="T726" s="226">
        <f>S726*H726</f>
        <v>17.1</v>
      </c>
      <c r="AR726" s="22" t="s">
        <v>159</v>
      </c>
      <c r="AT726" s="22" t="s">
        <v>154</v>
      </c>
      <c r="AU726" s="22" t="s">
        <v>81</v>
      </c>
      <c r="AY726" s="22" t="s">
        <v>151</v>
      </c>
      <c r="BE726" s="227">
        <f>IF(N726="základní",J726,0)</f>
        <v>0</v>
      </c>
      <c r="BF726" s="227">
        <f>IF(N726="snížená",J726,0)</f>
        <v>0</v>
      </c>
      <c r="BG726" s="227">
        <f>IF(N726="zákl. přenesená",J726,0)</f>
        <v>0</v>
      </c>
      <c r="BH726" s="227">
        <f>IF(N726="sníž. přenesená",J726,0)</f>
        <v>0</v>
      </c>
      <c r="BI726" s="227">
        <f>IF(N726="nulová",J726,0)</f>
        <v>0</v>
      </c>
      <c r="BJ726" s="22" t="s">
        <v>76</v>
      </c>
      <c r="BK726" s="227">
        <f>ROUND(I726*H726,2)</f>
        <v>0</v>
      </c>
      <c r="BL726" s="22" t="s">
        <v>159</v>
      </c>
      <c r="BM726" s="22" t="s">
        <v>1149</v>
      </c>
    </row>
    <row r="727" spans="2:51" s="11" customFormat="1" ht="13.5">
      <c r="B727" s="231"/>
      <c r="C727" s="232"/>
      <c r="D727" s="228" t="s">
        <v>163</v>
      </c>
      <c r="E727" s="233" t="s">
        <v>21</v>
      </c>
      <c r="F727" s="234" t="s">
        <v>1150</v>
      </c>
      <c r="G727" s="232"/>
      <c r="H727" s="235">
        <v>9.5</v>
      </c>
      <c r="I727" s="236"/>
      <c r="J727" s="232"/>
      <c r="K727" s="232"/>
      <c r="L727" s="237"/>
      <c r="M727" s="238"/>
      <c r="N727" s="239"/>
      <c r="O727" s="239"/>
      <c r="P727" s="239"/>
      <c r="Q727" s="239"/>
      <c r="R727" s="239"/>
      <c r="S727" s="239"/>
      <c r="T727" s="240"/>
      <c r="AT727" s="241" t="s">
        <v>163</v>
      </c>
      <c r="AU727" s="241" t="s">
        <v>81</v>
      </c>
      <c r="AV727" s="11" t="s">
        <v>81</v>
      </c>
      <c r="AW727" s="11" t="s">
        <v>34</v>
      </c>
      <c r="AX727" s="11" t="s">
        <v>76</v>
      </c>
      <c r="AY727" s="241" t="s">
        <v>151</v>
      </c>
    </row>
    <row r="728" spans="2:65" s="1" customFormat="1" ht="25.5" customHeight="1">
      <c r="B728" s="44"/>
      <c r="C728" s="216" t="s">
        <v>1151</v>
      </c>
      <c r="D728" s="216" t="s">
        <v>154</v>
      </c>
      <c r="E728" s="217" t="s">
        <v>1152</v>
      </c>
      <c r="F728" s="218" t="s">
        <v>1153</v>
      </c>
      <c r="G728" s="219" t="s">
        <v>173</v>
      </c>
      <c r="H728" s="220">
        <v>11.097</v>
      </c>
      <c r="I728" s="221"/>
      <c r="J728" s="222">
        <f>ROUND(I728*H728,2)</f>
        <v>0</v>
      </c>
      <c r="K728" s="218" t="s">
        <v>174</v>
      </c>
      <c r="L728" s="70"/>
      <c r="M728" s="223" t="s">
        <v>21</v>
      </c>
      <c r="N728" s="224" t="s">
        <v>42</v>
      </c>
      <c r="O728" s="45"/>
      <c r="P728" s="225">
        <f>O728*H728</f>
        <v>0</v>
      </c>
      <c r="Q728" s="225">
        <v>0</v>
      </c>
      <c r="R728" s="225">
        <f>Q728*H728</f>
        <v>0</v>
      </c>
      <c r="S728" s="225">
        <v>2.2</v>
      </c>
      <c r="T728" s="226">
        <f>S728*H728</f>
        <v>24.4134</v>
      </c>
      <c r="AR728" s="22" t="s">
        <v>159</v>
      </c>
      <c r="AT728" s="22" t="s">
        <v>154</v>
      </c>
      <c r="AU728" s="22" t="s">
        <v>81</v>
      </c>
      <c r="AY728" s="22" t="s">
        <v>151</v>
      </c>
      <c r="BE728" s="227">
        <f>IF(N728="základní",J728,0)</f>
        <v>0</v>
      </c>
      <c r="BF728" s="227">
        <f>IF(N728="snížená",J728,0)</f>
        <v>0</v>
      </c>
      <c r="BG728" s="227">
        <f>IF(N728="zákl. přenesená",J728,0)</f>
        <v>0</v>
      </c>
      <c r="BH728" s="227">
        <f>IF(N728="sníž. přenesená",J728,0)</f>
        <v>0</v>
      </c>
      <c r="BI728" s="227">
        <f>IF(N728="nulová",J728,0)</f>
        <v>0</v>
      </c>
      <c r="BJ728" s="22" t="s">
        <v>76</v>
      </c>
      <c r="BK728" s="227">
        <f>ROUND(I728*H728,2)</f>
        <v>0</v>
      </c>
      <c r="BL728" s="22" t="s">
        <v>159</v>
      </c>
      <c r="BM728" s="22" t="s">
        <v>1154</v>
      </c>
    </row>
    <row r="729" spans="2:51" s="11" customFormat="1" ht="13.5">
      <c r="B729" s="231"/>
      <c r="C729" s="232"/>
      <c r="D729" s="228" t="s">
        <v>163</v>
      </c>
      <c r="E729" s="233" t="s">
        <v>21</v>
      </c>
      <c r="F729" s="234" t="s">
        <v>1155</v>
      </c>
      <c r="G729" s="232"/>
      <c r="H729" s="235">
        <v>0.594</v>
      </c>
      <c r="I729" s="236"/>
      <c r="J729" s="232"/>
      <c r="K729" s="232"/>
      <c r="L729" s="237"/>
      <c r="M729" s="238"/>
      <c r="N729" s="239"/>
      <c r="O729" s="239"/>
      <c r="P729" s="239"/>
      <c r="Q729" s="239"/>
      <c r="R729" s="239"/>
      <c r="S729" s="239"/>
      <c r="T729" s="240"/>
      <c r="AT729" s="241" t="s">
        <v>163</v>
      </c>
      <c r="AU729" s="241" t="s">
        <v>81</v>
      </c>
      <c r="AV729" s="11" t="s">
        <v>81</v>
      </c>
      <c r="AW729" s="11" t="s">
        <v>34</v>
      </c>
      <c r="AX729" s="11" t="s">
        <v>71</v>
      </c>
      <c r="AY729" s="241" t="s">
        <v>151</v>
      </c>
    </row>
    <row r="730" spans="2:51" s="11" customFormat="1" ht="13.5">
      <c r="B730" s="231"/>
      <c r="C730" s="232"/>
      <c r="D730" s="228" t="s">
        <v>163</v>
      </c>
      <c r="E730" s="233" t="s">
        <v>21</v>
      </c>
      <c r="F730" s="234" t="s">
        <v>1156</v>
      </c>
      <c r="G730" s="232"/>
      <c r="H730" s="235">
        <v>1.944</v>
      </c>
      <c r="I730" s="236"/>
      <c r="J730" s="232"/>
      <c r="K730" s="232"/>
      <c r="L730" s="237"/>
      <c r="M730" s="238"/>
      <c r="N730" s="239"/>
      <c r="O730" s="239"/>
      <c r="P730" s="239"/>
      <c r="Q730" s="239"/>
      <c r="R730" s="239"/>
      <c r="S730" s="239"/>
      <c r="T730" s="240"/>
      <c r="AT730" s="241" t="s">
        <v>163</v>
      </c>
      <c r="AU730" s="241" t="s">
        <v>81</v>
      </c>
      <c r="AV730" s="11" t="s">
        <v>81</v>
      </c>
      <c r="AW730" s="11" t="s">
        <v>34</v>
      </c>
      <c r="AX730" s="11" t="s">
        <v>71</v>
      </c>
      <c r="AY730" s="241" t="s">
        <v>151</v>
      </c>
    </row>
    <row r="731" spans="2:51" s="11" customFormat="1" ht="13.5">
      <c r="B731" s="231"/>
      <c r="C731" s="232"/>
      <c r="D731" s="228" t="s">
        <v>163</v>
      </c>
      <c r="E731" s="233" t="s">
        <v>21</v>
      </c>
      <c r="F731" s="234" t="s">
        <v>1157</v>
      </c>
      <c r="G731" s="232"/>
      <c r="H731" s="235">
        <v>6.029</v>
      </c>
      <c r="I731" s="236"/>
      <c r="J731" s="232"/>
      <c r="K731" s="232"/>
      <c r="L731" s="237"/>
      <c r="M731" s="238"/>
      <c r="N731" s="239"/>
      <c r="O731" s="239"/>
      <c r="P731" s="239"/>
      <c r="Q731" s="239"/>
      <c r="R731" s="239"/>
      <c r="S731" s="239"/>
      <c r="T731" s="240"/>
      <c r="AT731" s="241" t="s">
        <v>163</v>
      </c>
      <c r="AU731" s="241" t="s">
        <v>81</v>
      </c>
      <c r="AV731" s="11" t="s">
        <v>81</v>
      </c>
      <c r="AW731" s="11" t="s">
        <v>34</v>
      </c>
      <c r="AX731" s="11" t="s">
        <v>71</v>
      </c>
      <c r="AY731" s="241" t="s">
        <v>151</v>
      </c>
    </row>
    <row r="732" spans="2:51" s="11" customFormat="1" ht="13.5">
      <c r="B732" s="231"/>
      <c r="C732" s="232"/>
      <c r="D732" s="228" t="s">
        <v>163</v>
      </c>
      <c r="E732" s="233" t="s">
        <v>21</v>
      </c>
      <c r="F732" s="234" t="s">
        <v>1158</v>
      </c>
      <c r="G732" s="232"/>
      <c r="H732" s="235">
        <v>2.08</v>
      </c>
      <c r="I732" s="236"/>
      <c r="J732" s="232"/>
      <c r="K732" s="232"/>
      <c r="L732" s="237"/>
      <c r="M732" s="238"/>
      <c r="N732" s="239"/>
      <c r="O732" s="239"/>
      <c r="P732" s="239"/>
      <c r="Q732" s="239"/>
      <c r="R732" s="239"/>
      <c r="S732" s="239"/>
      <c r="T732" s="240"/>
      <c r="AT732" s="241" t="s">
        <v>163</v>
      </c>
      <c r="AU732" s="241" t="s">
        <v>81</v>
      </c>
      <c r="AV732" s="11" t="s">
        <v>81</v>
      </c>
      <c r="AW732" s="11" t="s">
        <v>34</v>
      </c>
      <c r="AX732" s="11" t="s">
        <v>71</v>
      </c>
      <c r="AY732" s="241" t="s">
        <v>151</v>
      </c>
    </row>
    <row r="733" spans="2:51" s="11" customFormat="1" ht="13.5">
      <c r="B733" s="231"/>
      <c r="C733" s="232"/>
      <c r="D733" s="228" t="s">
        <v>163</v>
      </c>
      <c r="E733" s="233" t="s">
        <v>21</v>
      </c>
      <c r="F733" s="234" t="s">
        <v>1159</v>
      </c>
      <c r="G733" s="232"/>
      <c r="H733" s="235">
        <v>0.45</v>
      </c>
      <c r="I733" s="236"/>
      <c r="J733" s="232"/>
      <c r="K733" s="232"/>
      <c r="L733" s="237"/>
      <c r="M733" s="238"/>
      <c r="N733" s="239"/>
      <c r="O733" s="239"/>
      <c r="P733" s="239"/>
      <c r="Q733" s="239"/>
      <c r="R733" s="239"/>
      <c r="S733" s="239"/>
      <c r="T733" s="240"/>
      <c r="AT733" s="241" t="s">
        <v>163</v>
      </c>
      <c r="AU733" s="241" t="s">
        <v>81</v>
      </c>
      <c r="AV733" s="11" t="s">
        <v>81</v>
      </c>
      <c r="AW733" s="11" t="s">
        <v>34</v>
      </c>
      <c r="AX733" s="11" t="s">
        <v>71</v>
      </c>
      <c r="AY733" s="241" t="s">
        <v>151</v>
      </c>
    </row>
    <row r="734" spans="2:51" s="12" customFormat="1" ht="13.5">
      <c r="B734" s="242"/>
      <c r="C734" s="243"/>
      <c r="D734" s="228" t="s">
        <v>163</v>
      </c>
      <c r="E734" s="244" t="s">
        <v>21</v>
      </c>
      <c r="F734" s="245" t="s">
        <v>182</v>
      </c>
      <c r="G734" s="243"/>
      <c r="H734" s="246">
        <v>11.097</v>
      </c>
      <c r="I734" s="247"/>
      <c r="J734" s="243"/>
      <c r="K734" s="243"/>
      <c r="L734" s="248"/>
      <c r="M734" s="249"/>
      <c r="N734" s="250"/>
      <c r="O734" s="250"/>
      <c r="P734" s="250"/>
      <c r="Q734" s="250"/>
      <c r="R734" s="250"/>
      <c r="S734" s="250"/>
      <c r="T734" s="251"/>
      <c r="AT734" s="252" t="s">
        <v>163</v>
      </c>
      <c r="AU734" s="252" t="s">
        <v>81</v>
      </c>
      <c r="AV734" s="12" t="s">
        <v>159</v>
      </c>
      <c r="AW734" s="12" t="s">
        <v>34</v>
      </c>
      <c r="AX734" s="12" t="s">
        <v>76</v>
      </c>
      <c r="AY734" s="252" t="s">
        <v>151</v>
      </c>
    </row>
    <row r="735" spans="2:65" s="1" customFormat="1" ht="25.5" customHeight="1">
      <c r="B735" s="44"/>
      <c r="C735" s="216" t="s">
        <v>1160</v>
      </c>
      <c r="D735" s="216" t="s">
        <v>154</v>
      </c>
      <c r="E735" s="217" t="s">
        <v>1161</v>
      </c>
      <c r="F735" s="218" t="s">
        <v>1162</v>
      </c>
      <c r="G735" s="219" t="s">
        <v>173</v>
      </c>
      <c r="H735" s="220">
        <v>11.097</v>
      </c>
      <c r="I735" s="221"/>
      <c r="J735" s="222">
        <f>ROUND(I735*H735,2)</f>
        <v>0</v>
      </c>
      <c r="K735" s="218" t="s">
        <v>174</v>
      </c>
      <c r="L735" s="70"/>
      <c r="M735" s="223" t="s">
        <v>21</v>
      </c>
      <c r="N735" s="224" t="s">
        <v>42</v>
      </c>
      <c r="O735" s="45"/>
      <c r="P735" s="225">
        <f>O735*H735</f>
        <v>0</v>
      </c>
      <c r="Q735" s="225">
        <v>0</v>
      </c>
      <c r="R735" s="225">
        <f>Q735*H735</f>
        <v>0</v>
      </c>
      <c r="S735" s="225">
        <v>0.044</v>
      </c>
      <c r="T735" s="226">
        <f>S735*H735</f>
        <v>0.4882679999999999</v>
      </c>
      <c r="AR735" s="22" t="s">
        <v>159</v>
      </c>
      <c r="AT735" s="22" t="s">
        <v>154</v>
      </c>
      <c r="AU735" s="22" t="s">
        <v>81</v>
      </c>
      <c r="AY735" s="22" t="s">
        <v>151</v>
      </c>
      <c r="BE735" s="227">
        <f>IF(N735="základní",J735,0)</f>
        <v>0</v>
      </c>
      <c r="BF735" s="227">
        <f>IF(N735="snížená",J735,0)</f>
        <v>0</v>
      </c>
      <c r="BG735" s="227">
        <f>IF(N735="zákl. přenesená",J735,0)</f>
        <v>0</v>
      </c>
      <c r="BH735" s="227">
        <f>IF(N735="sníž. přenesená",J735,0)</f>
        <v>0</v>
      </c>
      <c r="BI735" s="227">
        <f>IF(N735="nulová",J735,0)</f>
        <v>0</v>
      </c>
      <c r="BJ735" s="22" t="s">
        <v>76</v>
      </c>
      <c r="BK735" s="227">
        <f>ROUND(I735*H735,2)</f>
        <v>0</v>
      </c>
      <c r="BL735" s="22" t="s">
        <v>159</v>
      </c>
      <c r="BM735" s="22" t="s">
        <v>1163</v>
      </c>
    </row>
    <row r="736" spans="2:65" s="1" customFormat="1" ht="25.5" customHeight="1">
      <c r="B736" s="44"/>
      <c r="C736" s="216" t="s">
        <v>1164</v>
      </c>
      <c r="D736" s="216" t="s">
        <v>154</v>
      </c>
      <c r="E736" s="217" t="s">
        <v>1165</v>
      </c>
      <c r="F736" s="218" t="s">
        <v>1166</v>
      </c>
      <c r="G736" s="219" t="s">
        <v>173</v>
      </c>
      <c r="H736" s="220">
        <v>0.563</v>
      </c>
      <c r="I736" s="221"/>
      <c r="J736" s="222">
        <f>ROUND(I736*H736,2)</f>
        <v>0</v>
      </c>
      <c r="K736" s="218" t="s">
        <v>174</v>
      </c>
      <c r="L736" s="70"/>
      <c r="M736" s="223" t="s">
        <v>21</v>
      </c>
      <c r="N736" s="224" t="s">
        <v>42</v>
      </c>
      <c r="O736" s="45"/>
      <c r="P736" s="225">
        <f>O736*H736</f>
        <v>0</v>
      </c>
      <c r="Q736" s="225">
        <v>0</v>
      </c>
      <c r="R736" s="225">
        <f>Q736*H736</f>
        <v>0</v>
      </c>
      <c r="S736" s="225">
        <v>2.2</v>
      </c>
      <c r="T736" s="226">
        <f>S736*H736</f>
        <v>1.2386</v>
      </c>
      <c r="AR736" s="22" t="s">
        <v>159</v>
      </c>
      <c r="AT736" s="22" t="s">
        <v>154</v>
      </c>
      <c r="AU736" s="22" t="s">
        <v>81</v>
      </c>
      <c r="AY736" s="22" t="s">
        <v>151</v>
      </c>
      <c r="BE736" s="227">
        <f>IF(N736="základní",J736,0)</f>
        <v>0</v>
      </c>
      <c r="BF736" s="227">
        <f>IF(N736="snížená",J736,0)</f>
        <v>0</v>
      </c>
      <c r="BG736" s="227">
        <f>IF(N736="zákl. přenesená",J736,0)</f>
        <v>0</v>
      </c>
      <c r="BH736" s="227">
        <f>IF(N736="sníž. přenesená",J736,0)</f>
        <v>0</v>
      </c>
      <c r="BI736" s="227">
        <f>IF(N736="nulová",J736,0)</f>
        <v>0</v>
      </c>
      <c r="BJ736" s="22" t="s">
        <v>76</v>
      </c>
      <c r="BK736" s="227">
        <f>ROUND(I736*H736,2)</f>
        <v>0</v>
      </c>
      <c r="BL736" s="22" t="s">
        <v>159</v>
      </c>
      <c r="BM736" s="22" t="s">
        <v>1167</v>
      </c>
    </row>
    <row r="737" spans="2:51" s="11" customFormat="1" ht="13.5">
      <c r="B737" s="231"/>
      <c r="C737" s="232"/>
      <c r="D737" s="228" t="s">
        <v>163</v>
      </c>
      <c r="E737" s="233" t="s">
        <v>21</v>
      </c>
      <c r="F737" s="234" t="s">
        <v>1168</v>
      </c>
      <c r="G737" s="232"/>
      <c r="H737" s="235">
        <v>0.563</v>
      </c>
      <c r="I737" s="236"/>
      <c r="J737" s="232"/>
      <c r="K737" s="232"/>
      <c r="L737" s="237"/>
      <c r="M737" s="238"/>
      <c r="N737" s="239"/>
      <c r="O737" s="239"/>
      <c r="P737" s="239"/>
      <c r="Q737" s="239"/>
      <c r="R737" s="239"/>
      <c r="S737" s="239"/>
      <c r="T737" s="240"/>
      <c r="AT737" s="241" t="s">
        <v>163</v>
      </c>
      <c r="AU737" s="241" t="s">
        <v>81</v>
      </c>
      <c r="AV737" s="11" t="s">
        <v>81</v>
      </c>
      <c r="AW737" s="11" t="s">
        <v>34</v>
      </c>
      <c r="AX737" s="11" t="s">
        <v>76</v>
      </c>
      <c r="AY737" s="241" t="s">
        <v>151</v>
      </c>
    </row>
    <row r="738" spans="2:65" s="1" customFormat="1" ht="25.5" customHeight="1">
      <c r="B738" s="44"/>
      <c r="C738" s="216" t="s">
        <v>1169</v>
      </c>
      <c r="D738" s="216" t="s">
        <v>154</v>
      </c>
      <c r="E738" s="217" t="s">
        <v>1170</v>
      </c>
      <c r="F738" s="218" t="s">
        <v>1171</v>
      </c>
      <c r="G738" s="219" t="s">
        <v>173</v>
      </c>
      <c r="H738" s="220">
        <v>0.563</v>
      </c>
      <c r="I738" s="221"/>
      <c r="J738" s="222">
        <f>ROUND(I738*H738,2)</f>
        <v>0</v>
      </c>
      <c r="K738" s="218" t="s">
        <v>174</v>
      </c>
      <c r="L738" s="70"/>
      <c r="M738" s="223" t="s">
        <v>21</v>
      </c>
      <c r="N738" s="224" t="s">
        <v>42</v>
      </c>
      <c r="O738" s="45"/>
      <c r="P738" s="225">
        <f>O738*H738</f>
        <v>0</v>
      </c>
      <c r="Q738" s="225">
        <v>0</v>
      </c>
      <c r="R738" s="225">
        <f>Q738*H738</f>
        <v>0</v>
      </c>
      <c r="S738" s="225">
        <v>0.029</v>
      </c>
      <c r="T738" s="226">
        <f>S738*H738</f>
        <v>0.016326999999999998</v>
      </c>
      <c r="AR738" s="22" t="s">
        <v>159</v>
      </c>
      <c r="AT738" s="22" t="s">
        <v>154</v>
      </c>
      <c r="AU738" s="22" t="s">
        <v>81</v>
      </c>
      <c r="AY738" s="22" t="s">
        <v>151</v>
      </c>
      <c r="BE738" s="227">
        <f>IF(N738="základní",J738,0)</f>
        <v>0</v>
      </c>
      <c r="BF738" s="227">
        <f>IF(N738="snížená",J738,0)</f>
        <v>0</v>
      </c>
      <c r="BG738" s="227">
        <f>IF(N738="zákl. přenesená",J738,0)</f>
        <v>0</v>
      </c>
      <c r="BH738" s="227">
        <f>IF(N738="sníž. přenesená",J738,0)</f>
        <v>0</v>
      </c>
      <c r="BI738" s="227">
        <f>IF(N738="nulová",J738,0)</f>
        <v>0</v>
      </c>
      <c r="BJ738" s="22" t="s">
        <v>76</v>
      </c>
      <c r="BK738" s="227">
        <f>ROUND(I738*H738,2)</f>
        <v>0</v>
      </c>
      <c r="BL738" s="22" t="s">
        <v>159</v>
      </c>
      <c r="BM738" s="22" t="s">
        <v>1172</v>
      </c>
    </row>
    <row r="739" spans="2:65" s="1" customFormat="1" ht="38.25" customHeight="1">
      <c r="B739" s="44"/>
      <c r="C739" s="216" t="s">
        <v>1173</v>
      </c>
      <c r="D739" s="216" t="s">
        <v>154</v>
      </c>
      <c r="E739" s="217" t="s">
        <v>1174</v>
      </c>
      <c r="F739" s="218" t="s">
        <v>1175</v>
      </c>
      <c r="G739" s="219" t="s">
        <v>257</v>
      </c>
      <c r="H739" s="220">
        <v>75.61</v>
      </c>
      <c r="I739" s="221"/>
      <c r="J739" s="222">
        <f>ROUND(I739*H739,2)</f>
        <v>0</v>
      </c>
      <c r="K739" s="218" t="s">
        <v>174</v>
      </c>
      <c r="L739" s="70"/>
      <c r="M739" s="223" t="s">
        <v>21</v>
      </c>
      <c r="N739" s="224" t="s">
        <v>42</v>
      </c>
      <c r="O739" s="45"/>
      <c r="P739" s="225">
        <f>O739*H739</f>
        <v>0</v>
      </c>
      <c r="Q739" s="225">
        <v>0</v>
      </c>
      <c r="R739" s="225">
        <f>Q739*H739</f>
        <v>0</v>
      </c>
      <c r="S739" s="225">
        <v>0.109</v>
      </c>
      <c r="T739" s="226">
        <f>S739*H739</f>
        <v>8.24149</v>
      </c>
      <c r="AR739" s="22" t="s">
        <v>159</v>
      </c>
      <c r="AT739" s="22" t="s">
        <v>154</v>
      </c>
      <c r="AU739" s="22" t="s">
        <v>81</v>
      </c>
      <c r="AY739" s="22" t="s">
        <v>151</v>
      </c>
      <c r="BE739" s="227">
        <f>IF(N739="základní",J739,0)</f>
        <v>0</v>
      </c>
      <c r="BF739" s="227">
        <f>IF(N739="snížená",J739,0)</f>
        <v>0</v>
      </c>
      <c r="BG739" s="227">
        <f>IF(N739="zákl. přenesená",J739,0)</f>
        <v>0</v>
      </c>
      <c r="BH739" s="227">
        <f>IF(N739="sníž. přenesená",J739,0)</f>
        <v>0</v>
      </c>
      <c r="BI739" s="227">
        <f>IF(N739="nulová",J739,0)</f>
        <v>0</v>
      </c>
      <c r="BJ739" s="22" t="s">
        <v>76</v>
      </c>
      <c r="BK739" s="227">
        <f>ROUND(I739*H739,2)</f>
        <v>0</v>
      </c>
      <c r="BL739" s="22" t="s">
        <v>159</v>
      </c>
      <c r="BM739" s="22" t="s">
        <v>1176</v>
      </c>
    </row>
    <row r="740" spans="2:47" s="1" customFormat="1" ht="13.5">
      <c r="B740" s="44"/>
      <c r="C740" s="72"/>
      <c r="D740" s="228" t="s">
        <v>161</v>
      </c>
      <c r="E740" s="72"/>
      <c r="F740" s="229" t="s">
        <v>1177</v>
      </c>
      <c r="G740" s="72"/>
      <c r="H740" s="72"/>
      <c r="I740" s="187"/>
      <c r="J740" s="72"/>
      <c r="K740" s="72"/>
      <c r="L740" s="70"/>
      <c r="M740" s="230"/>
      <c r="N740" s="45"/>
      <c r="O740" s="45"/>
      <c r="P740" s="45"/>
      <c r="Q740" s="45"/>
      <c r="R740" s="45"/>
      <c r="S740" s="45"/>
      <c r="T740" s="93"/>
      <c r="AT740" s="22" t="s">
        <v>161</v>
      </c>
      <c r="AU740" s="22" t="s">
        <v>81</v>
      </c>
    </row>
    <row r="741" spans="2:51" s="11" customFormat="1" ht="13.5">
      <c r="B741" s="231"/>
      <c r="C741" s="232"/>
      <c r="D741" s="228" t="s">
        <v>163</v>
      </c>
      <c r="E741" s="233" t="s">
        <v>21</v>
      </c>
      <c r="F741" s="234" t="s">
        <v>1178</v>
      </c>
      <c r="G741" s="232"/>
      <c r="H741" s="235">
        <v>25.38</v>
      </c>
      <c r="I741" s="236"/>
      <c r="J741" s="232"/>
      <c r="K741" s="232"/>
      <c r="L741" s="237"/>
      <c r="M741" s="238"/>
      <c r="N741" s="239"/>
      <c r="O741" s="239"/>
      <c r="P741" s="239"/>
      <c r="Q741" s="239"/>
      <c r="R741" s="239"/>
      <c r="S741" s="239"/>
      <c r="T741" s="240"/>
      <c r="AT741" s="241" t="s">
        <v>163</v>
      </c>
      <c r="AU741" s="241" t="s">
        <v>81</v>
      </c>
      <c r="AV741" s="11" t="s">
        <v>81</v>
      </c>
      <c r="AW741" s="11" t="s">
        <v>34</v>
      </c>
      <c r="AX741" s="11" t="s">
        <v>71</v>
      </c>
      <c r="AY741" s="241" t="s">
        <v>151</v>
      </c>
    </row>
    <row r="742" spans="2:51" s="11" customFormat="1" ht="13.5">
      <c r="B742" s="231"/>
      <c r="C742" s="232"/>
      <c r="D742" s="228" t="s">
        <v>163</v>
      </c>
      <c r="E742" s="233" t="s">
        <v>21</v>
      </c>
      <c r="F742" s="234" t="s">
        <v>1179</v>
      </c>
      <c r="G742" s="232"/>
      <c r="H742" s="235">
        <v>50.23</v>
      </c>
      <c r="I742" s="236"/>
      <c r="J742" s="232"/>
      <c r="K742" s="232"/>
      <c r="L742" s="237"/>
      <c r="M742" s="238"/>
      <c r="N742" s="239"/>
      <c r="O742" s="239"/>
      <c r="P742" s="239"/>
      <c r="Q742" s="239"/>
      <c r="R742" s="239"/>
      <c r="S742" s="239"/>
      <c r="T742" s="240"/>
      <c r="AT742" s="241" t="s">
        <v>163</v>
      </c>
      <c r="AU742" s="241" t="s">
        <v>81</v>
      </c>
      <c r="AV742" s="11" t="s">
        <v>81</v>
      </c>
      <c r="AW742" s="11" t="s">
        <v>34</v>
      </c>
      <c r="AX742" s="11" t="s">
        <v>71</v>
      </c>
      <c r="AY742" s="241" t="s">
        <v>151</v>
      </c>
    </row>
    <row r="743" spans="2:51" s="12" customFormat="1" ht="13.5">
      <c r="B743" s="242"/>
      <c r="C743" s="243"/>
      <c r="D743" s="228" t="s">
        <v>163</v>
      </c>
      <c r="E743" s="244" t="s">
        <v>21</v>
      </c>
      <c r="F743" s="245" t="s">
        <v>182</v>
      </c>
      <c r="G743" s="243"/>
      <c r="H743" s="246">
        <v>75.61</v>
      </c>
      <c r="I743" s="247"/>
      <c r="J743" s="243"/>
      <c r="K743" s="243"/>
      <c r="L743" s="248"/>
      <c r="M743" s="249"/>
      <c r="N743" s="250"/>
      <c r="O743" s="250"/>
      <c r="P743" s="250"/>
      <c r="Q743" s="250"/>
      <c r="R743" s="250"/>
      <c r="S743" s="250"/>
      <c r="T743" s="251"/>
      <c r="AT743" s="252" t="s">
        <v>163</v>
      </c>
      <c r="AU743" s="252" t="s">
        <v>81</v>
      </c>
      <c r="AV743" s="12" t="s">
        <v>159</v>
      </c>
      <c r="AW743" s="12" t="s">
        <v>34</v>
      </c>
      <c r="AX743" s="12" t="s">
        <v>76</v>
      </c>
      <c r="AY743" s="252" t="s">
        <v>151</v>
      </c>
    </row>
    <row r="744" spans="2:65" s="1" customFormat="1" ht="25.5" customHeight="1">
      <c r="B744" s="44"/>
      <c r="C744" s="216" t="s">
        <v>1180</v>
      </c>
      <c r="D744" s="216" t="s">
        <v>154</v>
      </c>
      <c r="E744" s="217" t="s">
        <v>1181</v>
      </c>
      <c r="F744" s="218" t="s">
        <v>1182</v>
      </c>
      <c r="G744" s="219" t="s">
        <v>173</v>
      </c>
      <c r="H744" s="220">
        <v>5</v>
      </c>
      <c r="I744" s="221"/>
      <c r="J744" s="222">
        <f>ROUND(I744*H744,2)</f>
        <v>0</v>
      </c>
      <c r="K744" s="218" t="s">
        <v>174</v>
      </c>
      <c r="L744" s="70"/>
      <c r="M744" s="223" t="s">
        <v>21</v>
      </c>
      <c r="N744" s="224" t="s">
        <v>42</v>
      </c>
      <c r="O744" s="45"/>
      <c r="P744" s="225">
        <f>O744*H744</f>
        <v>0</v>
      </c>
      <c r="Q744" s="225">
        <v>0</v>
      </c>
      <c r="R744" s="225">
        <f>Q744*H744</f>
        <v>0</v>
      </c>
      <c r="S744" s="225">
        <v>1.4</v>
      </c>
      <c r="T744" s="226">
        <f>S744*H744</f>
        <v>7</v>
      </c>
      <c r="AR744" s="22" t="s">
        <v>159</v>
      </c>
      <c r="AT744" s="22" t="s">
        <v>154</v>
      </c>
      <c r="AU744" s="22" t="s">
        <v>81</v>
      </c>
      <c r="AY744" s="22" t="s">
        <v>151</v>
      </c>
      <c r="BE744" s="227">
        <f>IF(N744="základní",J744,0)</f>
        <v>0</v>
      </c>
      <c r="BF744" s="227">
        <f>IF(N744="snížená",J744,0)</f>
        <v>0</v>
      </c>
      <c r="BG744" s="227">
        <f>IF(N744="zákl. přenesená",J744,0)</f>
        <v>0</v>
      </c>
      <c r="BH744" s="227">
        <f>IF(N744="sníž. přenesená",J744,0)</f>
        <v>0</v>
      </c>
      <c r="BI744" s="227">
        <f>IF(N744="nulová",J744,0)</f>
        <v>0</v>
      </c>
      <c r="BJ744" s="22" t="s">
        <v>76</v>
      </c>
      <c r="BK744" s="227">
        <f>ROUND(I744*H744,2)</f>
        <v>0</v>
      </c>
      <c r="BL744" s="22" t="s">
        <v>159</v>
      </c>
      <c r="BM744" s="22" t="s">
        <v>1183</v>
      </c>
    </row>
    <row r="745" spans="2:51" s="11" customFormat="1" ht="13.5">
      <c r="B745" s="231"/>
      <c r="C745" s="232"/>
      <c r="D745" s="228" t="s">
        <v>163</v>
      </c>
      <c r="E745" s="233" t="s">
        <v>21</v>
      </c>
      <c r="F745" s="234" t="s">
        <v>1184</v>
      </c>
      <c r="G745" s="232"/>
      <c r="H745" s="235">
        <v>5</v>
      </c>
      <c r="I745" s="236"/>
      <c r="J745" s="232"/>
      <c r="K745" s="232"/>
      <c r="L745" s="237"/>
      <c r="M745" s="238"/>
      <c r="N745" s="239"/>
      <c r="O745" s="239"/>
      <c r="P745" s="239"/>
      <c r="Q745" s="239"/>
      <c r="R745" s="239"/>
      <c r="S745" s="239"/>
      <c r="T745" s="240"/>
      <c r="AT745" s="241" t="s">
        <v>163</v>
      </c>
      <c r="AU745" s="241" t="s">
        <v>81</v>
      </c>
      <c r="AV745" s="11" t="s">
        <v>81</v>
      </c>
      <c r="AW745" s="11" t="s">
        <v>34</v>
      </c>
      <c r="AX745" s="11" t="s">
        <v>71</v>
      </c>
      <c r="AY745" s="241" t="s">
        <v>151</v>
      </c>
    </row>
    <row r="746" spans="2:51" s="12" customFormat="1" ht="13.5">
      <c r="B746" s="242"/>
      <c r="C746" s="243"/>
      <c r="D746" s="228" t="s">
        <v>163</v>
      </c>
      <c r="E746" s="244" t="s">
        <v>21</v>
      </c>
      <c r="F746" s="245" t="s">
        <v>182</v>
      </c>
      <c r="G746" s="243"/>
      <c r="H746" s="246">
        <v>5</v>
      </c>
      <c r="I746" s="247"/>
      <c r="J746" s="243"/>
      <c r="K746" s="243"/>
      <c r="L746" s="248"/>
      <c r="M746" s="249"/>
      <c r="N746" s="250"/>
      <c r="O746" s="250"/>
      <c r="P746" s="250"/>
      <c r="Q746" s="250"/>
      <c r="R746" s="250"/>
      <c r="S746" s="250"/>
      <c r="T746" s="251"/>
      <c r="AT746" s="252" t="s">
        <v>163</v>
      </c>
      <c r="AU746" s="252" t="s">
        <v>81</v>
      </c>
      <c r="AV746" s="12" t="s">
        <v>159</v>
      </c>
      <c r="AW746" s="12" t="s">
        <v>34</v>
      </c>
      <c r="AX746" s="12" t="s">
        <v>76</v>
      </c>
      <c r="AY746" s="252" t="s">
        <v>151</v>
      </c>
    </row>
    <row r="747" spans="2:65" s="1" customFormat="1" ht="25.5" customHeight="1">
      <c r="B747" s="44"/>
      <c r="C747" s="216" t="s">
        <v>1185</v>
      </c>
      <c r="D747" s="216" t="s">
        <v>154</v>
      </c>
      <c r="E747" s="217" t="s">
        <v>1186</v>
      </c>
      <c r="F747" s="218" t="s">
        <v>1187</v>
      </c>
      <c r="G747" s="219" t="s">
        <v>173</v>
      </c>
      <c r="H747" s="220">
        <v>2.475</v>
      </c>
      <c r="I747" s="221"/>
      <c r="J747" s="222">
        <f>ROUND(I747*H747,2)</f>
        <v>0</v>
      </c>
      <c r="K747" s="218" t="s">
        <v>174</v>
      </c>
      <c r="L747" s="70"/>
      <c r="M747" s="223" t="s">
        <v>21</v>
      </c>
      <c r="N747" s="224" t="s">
        <v>42</v>
      </c>
      <c r="O747" s="45"/>
      <c r="P747" s="225">
        <f>O747*H747</f>
        <v>0</v>
      </c>
      <c r="Q747" s="225">
        <v>0</v>
      </c>
      <c r="R747" s="225">
        <f>Q747*H747</f>
        <v>0</v>
      </c>
      <c r="S747" s="225">
        <v>1.4</v>
      </c>
      <c r="T747" s="226">
        <f>S747*H747</f>
        <v>3.465</v>
      </c>
      <c r="AR747" s="22" t="s">
        <v>159</v>
      </c>
      <c r="AT747" s="22" t="s">
        <v>154</v>
      </c>
      <c r="AU747" s="22" t="s">
        <v>81</v>
      </c>
      <c r="AY747" s="22" t="s">
        <v>151</v>
      </c>
      <c r="BE747" s="227">
        <f>IF(N747="základní",J747,0)</f>
        <v>0</v>
      </c>
      <c r="BF747" s="227">
        <f>IF(N747="snížená",J747,0)</f>
        <v>0</v>
      </c>
      <c r="BG747" s="227">
        <f>IF(N747="zákl. přenesená",J747,0)</f>
        <v>0</v>
      </c>
      <c r="BH747" s="227">
        <f>IF(N747="sníž. přenesená",J747,0)</f>
        <v>0</v>
      </c>
      <c r="BI747" s="227">
        <f>IF(N747="nulová",J747,0)</f>
        <v>0</v>
      </c>
      <c r="BJ747" s="22" t="s">
        <v>76</v>
      </c>
      <c r="BK747" s="227">
        <f>ROUND(I747*H747,2)</f>
        <v>0</v>
      </c>
      <c r="BL747" s="22" t="s">
        <v>159</v>
      </c>
      <c r="BM747" s="22" t="s">
        <v>1188</v>
      </c>
    </row>
    <row r="748" spans="2:51" s="11" customFormat="1" ht="13.5">
      <c r="B748" s="231"/>
      <c r="C748" s="232"/>
      <c r="D748" s="228" t="s">
        <v>163</v>
      </c>
      <c r="E748" s="233" t="s">
        <v>21</v>
      </c>
      <c r="F748" s="234" t="s">
        <v>1189</v>
      </c>
      <c r="G748" s="232"/>
      <c r="H748" s="235">
        <v>2.475</v>
      </c>
      <c r="I748" s="236"/>
      <c r="J748" s="232"/>
      <c r="K748" s="232"/>
      <c r="L748" s="237"/>
      <c r="M748" s="238"/>
      <c r="N748" s="239"/>
      <c r="O748" s="239"/>
      <c r="P748" s="239"/>
      <c r="Q748" s="239"/>
      <c r="R748" s="239"/>
      <c r="S748" s="239"/>
      <c r="T748" s="240"/>
      <c r="AT748" s="241" t="s">
        <v>163</v>
      </c>
      <c r="AU748" s="241" t="s">
        <v>81</v>
      </c>
      <c r="AV748" s="11" t="s">
        <v>81</v>
      </c>
      <c r="AW748" s="11" t="s">
        <v>34</v>
      </c>
      <c r="AX748" s="11" t="s">
        <v>76</v>
      </c>
      <c r="AY748" s="241" t="s">
        <v>151</v>
      </c>
    </row>
    <row r="749" spans="2:65" s="1" customFormat="1" ht="38.25" customHeight="1">
      <c r="B749" s="44"/>
      <c r="C749" s="216" t="s">
        <v>1190</v>
      </c>
      <c r="D749" s="216" t="s">
        <v>154</v>
      </c>
      <c r="E749" s="217" t="s">
        <v>1191</v>
      </c>
      <c r="F749" s="218" t="s">
        <v>1192</v>
      </c>
      <c r="G749" s="219" t="s">
        <v>157</v>
      </c>
      <c r="H749" s="220">
        <v>20</v>
      </c>
      <c r="I749" s="221"/>
      <c r="J749" s="222">
        <f>ROUND(I749*H749,2)</f>
        <v>0</v>
      </c>
      <c r="K749" s="218" t="s">
        <v>174</v>
      </c>
      <c r="L749" s="70"/>
      <c r="M749" s="223" t="s">
        <v>21</v>
      </c>
      <c r="N749" s="224" t="s">
        <v>42</v>
      </c>
      <c r="O749" s="45"/>
      <c r="P749" s="225">
        <f>O749*H749</f>
        <v>0</v>
      </c>
      <c r="Q749" s="225">
        <v>0</v>
      </c>
      <c r="R749" s="225">
        <f>Q749*H749</f>
        <v>0</v>
      </c>
      <c r="S749" s="225">
        <v>0.055</v>
      </c>
      <c r="T749" s="226">
        <f>S749*H749</f>
        <v>1.1</v>
      </c>
      <c r="AR749" s="22" t="s">
        <v>159</v>
      </c>
      <c r="AT749" s="22" t="s">
        <v>154</v>
      </c>
      <c r="AU749" s="22" t="s">
        <v>81</v>
      </c>
      <c r="AY749" s="22" t="s">
        <v>151</v>
      </c>
      <c r="BE749" s="227">
        <f>IF(N749="základní",J749,0)</f>
        <v>0</v>
      </c>
      <c r="BF749" s="227">
        <f>IF(N749="snížená",J749,0)</f>
        <v>0</v>
      </c>
      <c r="BG749" s="227">
        <f>IF(N749="zákl. přenesená",J749,0)</f>
        <v>0</v>
      </c>
      <c r="BH749" s="227">
        <f>IF(N749="sníž. přenesená",J749,0)</f>
        <v>0</v>
      </c>
      <c r="BI749" s="227">
        <f>IF(N749="nulová",J749,0)</f>
        <v>0</v>
      </c>
      <c r="BJ749" s="22" t="s">
        <v>76</v>
      </c>
      <c r="BK749" s="227">
        <f>ROUND(I749*H749,2)</f>
        <v>0</v>
      </c>
      <c r="BL749" s="22" t="s">
        <v>159</v>
      </c>
      <c r="BM749" s="22" t="s">
        <v>1193</v>
      </c>
    </row>
    <row r="750" spans="2:65" s="1" customFormat="1" ht="25.5" customHeight="1">
      <c r="B750" s="44"/>
      <c r="C750" s="216" t="s">
        <v>1194</v>
      </c>
      <c r="D750" s="216" t="s">
        <v>154</v>
      </c>
      <c r="E750" s="217" t="s">
        <v>1195</v>
      </c>
      <c r="F750" s="218" t="s">
        <v>1196</v>
      </c>
      <c r="G750" s="219" t="s">
        <v>157</v>
      </c>
      <c r="H750" s="220">
        <v>323.4</v>
      </c>
      <c r="I750" s="221"/>
      <c r="J750" s="222">
        <f>ROUND(I750*H750,2)</f>
        <v>0</v>
      </c>
      <c r="K750" s="218" t="s">
        <v>174</v>
      </c>
      <c r="L750" s="70"/>
      <c r="M750" s="223" t="s">
        <v>21</v>
      </c>
      <c r="N750" s="224" t="s">
        <v>42</v>
      </c>
      <c r="O750" s="45"/>
      <c r="P750" s="225">
        <f>O750*H750</f>
        <v>0</v>
      </c>
      <c r="Q750" s="225">
        <v>0</v>
      </c>
      <c r="R750" s="225">
        <f>Q750*H750</f>
        <v>0</v>
      </c>
      <c r="S750" s="225">
        <v>0.006</v>
      </c>
      <c r="T750" s="226">
        <f>S750*H750</f>
        <v>1.9404</v>
      </c>
      <c r="AR750" s="22" t="s">
        <v>159</v>
      </c>
      <c r="AT750" s="22" t="s">
        <v>154</v>
      </c>
      <c r="AU750" s="22" t="s">
        <v>81</v>
      </c>
      <c r="AY750" s="22" t="s">
        <v>151</v>
      </c>
      <c r="BE750" s="227">
        <f>IF(N750="základní",J750,0)</f>
        <v>0</v>
      </c>
      <c r="BF750" s="227">
        <f>IF(N750="snížená",J750,0)</f>
        <v>0</v>
      </c>
      <c r="BG750" s="227">
        <f>IF(N750="zákl. přenesená",J750,0)</f>
        <v>0</v>
      </c>
      <c r="BH750" s="227">
        <f>IF(N750="sníž. přenesená",J750,0)</f>
        <v>0</v>
      </c>
      <c r="BI750" s="227">
        <f>IF(N750="nulová",J750,0)</f>
        <v>0</v>
      </c>
      <c r="BJ750" s="22" t="s">
        <v>76</v>
      </c>
      <c r="BK750" s="227">
        <f>ROUND(I750*H750,2)</f>
        <v>0</v>
      </c>
      <c r="BL750" s="22" t="s">
        <v>159</v>
      </c>
      <c r="BM750" s="22" t="s">
        <v>1197</v>
      </c>
    </row>
    <row r="751" spans="2:51" s="11" customFormat="1" ht="13.5">
      <c r="B751" s="231"/>
      <c r="C751" s="232"/>
      <c r="D751" s="228" t="s">
        <v>163</v>
      </c>
      <c r="E751" s="233" t="s">
        <v>21</v>
      </c>
      <c r="F751" s="234" t="s">
        <v>1198</v>
      </c>
      <c r="G751" s="232"/>
      <c r="H751" s="235">
        <v>43</v>
      </c>
      <c r="I751" s="236"/>
      <c r="J751" s="232"/>
      <c r="K751" s="232"/>
      <c r="L751" s="237"/>
      <c r="M751" s="238"/>
      <c r="N751" s="239"/>
      <c r="O751" s="239"/>
      <c r="P751" s="239"/>
      <c r="Q751" s="239"/>
      <c r="R751" s="239"/>
      <c r="S751" s="239"/>
      <c r="T751" s="240"/>
      <c r="AT751" s="241" t="s">
        <v>163</v>
      </c>
      <c r="AU751" s="241" t="s">
        <v>81</v>
      </c>
      <c r="AV751" s="11" t="s">
        <v>81</v>
      </c>
      <c r="AW751" s="11" t="s">
        <v>34</v>
      </c>
      <c r="AX751" s="11" t="s">
        <v>71</v>
      </c>
      <c r="AY751" s="241" t="s">
        <v>151</v>
      </c>
    </row>
    <row r="752" spans="2:51" s="11" customFormat="1" ht="13.5">
      <c r="B752" s="231"/>
      <c r="C752" s="232"/>
      <c r="D752" s="228" t="s">
        <v>163</v>
      </c>
      <c r="E752" s="233" t="s">
        <v>21</v>
      </c>
      <c r="F752" s="234" t="s">
        <v>1199</v>
      </c>
      <c r="G752" s="232"/>
      <c r="H752" s="235">
        <v>92.7</v>
      </c>
      <c r="I752" s="236"/>
      <c r="J752" s="232"/>
      <c r="K752" s="232"/>
      <c r="L752" s="237"/>
      <c r="M752" s="238"/>
      <c r="N752" s="239"/>
      <c r="O752" s="239"/>
      <c r="P752" s="239"/>
      <c r="Q752" s="239"/>
      <c r="R752" s="239"/>
      <c r="S752" s="239"/>
      <c r="T752" s="240"/>
      <c r="AT752" s="241" t="s">
        <v>163</v>
      </c>
      <c r="AU752" s="241" t="s">
        <v>81</v>
      </c>
      <c r="AV752" s="11" t="s">
        <v>81</v>
      </c>
      <c r="AW752" s="11" t="s">
        <v>34</v>
      </c>
      <c r="AX752" s="11" t="s">
        <v>71</v>
      </c>
      <c r="AY752" s="241" t="s">
        <v>151</v>
      </c>
    </row>
    <row r="753" spans="2:51" s="11" customFormat="1" ht="13.5">
      <c r="B753" s="231"/>
      <c r="C753" s="232"/>
      <c r="D753" s="228" t="s">
        <v>163</v>
      </c>
      <c r="E753" s="233" t="s">
        <v>21</v>
      </c>
      <c r="F753" s="234" t="s">
        <v>1200</v>
      </c>
      <c r="G753" s="232"/>
      <c r="H753" s="235">
        <v>103.2</v>
      </c>
      <c r="I753" s="236"/>
      <c r="J753" s="232"/>
      <c r="K753" s="232"/>
      <c r="L753" s="237"/>
      <c r="M753" s="238"/>
      <c r="N753" s="239"/>
      <c r="O753" s="239"/>
      <c r="P753" s="239"/>
      <c r="Q753" s="239"/>
      <c r="R753" s="239"/>
      <c r="S753" s="239"/>
      <c r="T753" s="240"/>
      <c r="AT753" s="241" t="s">
        <v>163</v>
      </c>
      <c r="AU753" s="241" t="s">
        <v>81</v>
      </c>
      <c r="AV753" s="11" t="s">
        <v>81</v>
      </c>
      <c r="AW753" s="11" t="s">
        <v>34</v>
      </c>
      <c r="AX753" s="11" t="s">
        <v>71</v>
      </c>
      <c r="AY753" s="241" t="s">
        <v>151</v>
      </c>
    </row>
    <row r="754" spans="2:51" s="11" customFormat="1" ht="13.5">
      <c r="B754" s="231"/>
      <c r="C754" s="232"/>
      <c r="D754" s="228" t="s">
        <v>163</v>
      </c>
      <c r="E754" s="233" t="s">
        <v>21</v>
      </c>
      <c r="F754" s="234" t="s">
        <v>1201</v>
      </c>
      <c r="G754" s="232"/>
      <c r="H754" s="235">
        <v>84.5</v>
      </c>
      <c r="I754" s="236"/>
      <c r="J754" s="232"/>
      <c r="K754" s="232"/>
      <c r="L754" s="237"/>
      <c r="M754" s="238"/>
      <c r="N754" s="239"/>
      <c r="O754" s="239"/>
      <c r="P754" s="239"/>
      <c r="Q754" s="239"/>
      <c r="R754" s="239"/>
      <c r="S754" s="239"/>
      <c r="T754" s="240"/>
      <c r="AT754" s="241" t="s">
        <v>163</v>
      </c>
      <c r="AU754" s="241" t="s">
        <v>81</v>
      </c>
      <c r="AV754" s="11" t="s">
        <v>81</v>
      </c>
      <c r="AW754" s="11" t="s">
        <v>34</v>
      </c>
      <c r="AX754" s="11" t="s">
        <v>71</v>
      </c>
      <c r="AY754" s="241" t="s">
        <v>151</v>
      </c>
    </row>
    <row r="755" spans="2:51" s="12" customFormat="1" ht="13.5">
      <c r="B755" s="242"/>
      <c r="C755" s="243"/>
      <c r="D755" s="228" t="s">
        <v>163</v>
      </c>
      <c r="E755" s="244" t="s">
        <v>21</v>
      </c>
      <c r="F755" s="245" t="s">
        <v>182</v>
      </c>
      <c r="G755" s="243"/>
      <c r="H755" s="246">
        <v>323.4</v>
      </c>
      <c r="I755" s="247"/>
      <c r="J755" s="243"/>
      <c r="K755" s="243"/>
      <c r="L755" s="248"/>
      <c r="M755" s="249"/>
      <c r="N755" s="250"/>
      <c r="O755" s="250"/>
      <c r="P755" s="250"/>
      <c r="Q755" s="250"/>
      <c r="R755" s="250"/>
      <c r="S755" s="250"/>
      <c r="T755" s="251"/>
      <c r="AT755" s="252" t="s">
        <v>163</v>
      </c>
      <c r="AU755" s="252" t="s">
        <v>81</v>
      </c>
      <c r="AV755" s="12" t="s">
        <v>159</v>
      </c>
      <c r="AW755" s="12" t="s">
        <v>34</v>
      </c>
      <c r="AX755" s="12" t="s">
        <v>76</v>
      </c>
      <c r="AY755" s="252" t="s">
        <v>151</v>
      </c>
    </row>
    <row r="756" spans="2:65" s="1" customFormat="1" ht="25.5" customHeight="1">
      <c r="B756" s="44"/>
      <c r="C756" s="216" t="s">
        <v>1202</v>
      </c>
      <c r="D756" s="216" t="s">
        <v>154</v>
      </c>
      <c r="E756" s="217" t="s">
        <v>1203</v>
      </c>
      <c r="F756" s="218" t="s">
        <v>1204</v>
      </c>
      <c r="G756" s="219" t="s">
        <v>157</v>
      </c>
      <c r="H756" s="220">
        <v>10</v>
      </c>
      <c r="I756" s="221"/>
      <c r="J756" s="222">
        <f>ROUND(I756*H756,2)</f>
        <v>0</v>
      </c>
      <c r="K756" s="218" t="s">
        <v>174</v>
      </c>
      <c r="L756" s="70"/>
      <c r="M756" s="223" t="s">
        <v>21</v>
      </c>
      <c r="N756" s="224" t="s">
        <v>42</v>
      </c>
      <c r="O756" s="45"/>
      <c r="P756" s="225">
        <f>O756*H756</f>
        <v>0</v>
      </c>
      <c r="Q756" s="225">
        <v>0</v>
      </c>
      <c r="R756" s="225">
        <f>Q756*H756</f>
        <v>0</v>
      </c>
      <c r="S756" s="225">
        <v>0</v>
      </c>
      <c r="T756" s="226">
        <f>S756*H756</f>
        <v>0</v>
      </c>
      <c r="AR756" s="22" t="s">
        <v>159</v>
      </c>
      <c r="AT756" s="22" t="s">
        <v>154</v>
      </c>
      <c r="AU756" s="22" t="s">
        <v>81</v>
      </c>
      <c r="AY756" s="22" t="s">
        <v>151</v>
      </c>
      <c r="BE756" s="227">
        <f>IF(N756="základní",J756,0)</f>
        <v>0</v>
      </c>
      <c r="BF756" s="227">
        <f>IF(N756="snížená",J756,0)</f>
        <v>0</v>
      </c>
      <c r="BG756" s="227">
        <f>IF(N756="zákl. přenesená",J756,0)</f>
        <v>0</v>
      </c>
      <c r="BH756" s="227">
        <f>IF(N756="sníž. přenesená",J756,0)</f>
        <v>0</v>
      </c>
      <c r="BI756" s="227">
        <f>IF(N756="nulová",J756,0)</f>
        <v>0</v>
      </c>
      <c r="BJ756" s="22" t="s">
        <v>76</v>
      </c>
      <c r="BK756" s="227">
        <f>ROUND(I756*H756,2)</f>
        <v>0</v>
      </c>
      <c r="BL756" s="22" t="s">
        <v>159</v>
      </c>
      <c r="BM756" s="22" t="s">
        <v>1205</v>
      </c>
    </row>
    <row r="757" spans="2:51" s="11" customFormat="1" ht="13.5">
      <c r="B757" s="231"/>
      <c r="C757" s="232"/>
      <c r="D757" s="228" t="s">
        <v>163</v>
      </c>
      <c r="E757" s="233" t="s">
        <v>21</v>
      </c>
      <c r="F757" s="234" t="s">
        <v>1206</v>
      </c>
      <c r="G757" s="232"/>
      <c r="H757" s="235">
        <v>10</v>
      </c>
      <c r="I757" s="236"/>
      <c r="J757" s="232"/>
      <c r="K757" s="232"/>
      <c r="L757" s="237"/>
      <c r="M757" s="238"/>
      <c r="N757" s="239"/>
      <c r="O757" s="239"/>
      <c r="P757" s="239"/>
      <c r="Q757" s="239"/>
      <c r="R757" s="239"/>
      <c r="S757" s="239"/>
      <c r="T757" s="240"/>
      <c r="AT757" s="241" t="s">
        <v>163</v>
      </c>
      <c r="AU757" s="241" t="s">
        <v>81</v>
      </c>
      <c r="AV757" s="11" t="s">
        <v>81</v>
      </c>
      <c r="AW757" s="11" t="s">
        <v>34</v>
      </c>
      <c r="AX757" s="11" t="s">
        <v>71</v>
      </c>
      <c r="AY757" s="241" t="s">
        <v>151</v>
      </c>
    </row>
    <row r="758" spans="2:51" s="12" customFormat="1" ht="13.5">
      <c r="B758" s="242"/>
      <c r="C758" s="243"/>
      <c r="D758" s="228" t="s">
        <v>163</v>
      </c>
      <c r="E758" s="244" t="s">
        <v>21</v>
      </c>
      <c r="F758" s="245" t="s">
        <v>182</v>
      </c>
      <c r="G758" s="243"/>
      <c r="H758" s="246">
        <v>10</v>
      </c>
      <c r="I758" s="247"/>
      <c r="J758" s="243"/>
      <c r="K758" s="243"/>
      <c r="L758" s="248"/>
      <c r="M758" s="249"/>
      <c r="N758" s="250"/>
      <c r="O758" s="250"/>
      <c r="P758" s="250"/>
      <c r="Q758" s="250"/>
      <c r="R758" s="250"/>
      <c r="S758" s="250"/>
      <c r="T758" s="251"/>
      <c r="AT758" s="252" t="s">
        <v>163</v>
      </c>
      <c r="AU758" s="252" t="s">
        <v>81</v>
      </c>
      <c r="AV758" s="12" t="s">
        <v>159</v>
      </c>
      <c r="AW758" s="12" t="s">
        <v>34</v>
      </c>
      <c r="AX758" s="12" t="s">
        <v>76</v>
      </c>
      <c r="AY758" s="252" t="s">
        <v>151</v>
      </c>
    </row>
    <row r="759" spans="2:65" s="1" customFormat="1" ht="25.5" customHeight="1">
      <c r="B759" s="44"/>
      <c r="C759" s="216" t="s">
        <v>1207</v>
      </c>
      <c r="D759" s="216" t="s">
        <v>154</v>
      </c>
      <c r="E759" s="217" t="s">
        <v>1208</v>
      </c>
      <c r="F759" s="218" t="s">
        <v>1209</v>
      </c>
      <c r="G759" s="219" t="s">
        <v>157</v>
      </c>
      <c r="H759" s="220">
        <v>10</v>
      </c>
      <c r="I759" s="221"/>
      <c r="J759" s="222">
        <f>ROUND(I759*H759,2)</f>
        <v>0</v>
      </c>
      <c r="K759" s="218" t="s">
        <v>174</v>
      </c>
      <c r="L759" s="70"/>
      <c r="M759" s="223" t="s">
        <v>21</v>
      </c>
      <c r="N759" s="224" t="s">
        <v>42</v>
      </c>
      <c r="O759" s="45"/>
      <c r="P759" s="225">
        <f>O759*H759</f>
        <v>0</v>
      </c>
      <c r="Q759" s="225">
        <v>0</v>
      </c>
      <c r="R759" s="225">
        <f>Q759*H759</f>
        <v>0</v>
      </c>
      <c r="S759" s="225">
        <v>0</v>
      </c>
      <c r="T759" s="226">
        <f>S759*H759</f>
        <v>0</v>
      </c>
      <c r="AR759" s="22" t="s">
        <v>159</v>
      </c>
      <c r="AT759" s="22" t="s">
        <v>154</v>
      </c>
      <c r="AU759" s="22" t="s">
        <v>81</v>
      </c>
      <c r="AY759" s="22" t="s">
        <v>151</v>
      </c>
      <c r="BE759" s="227">
        <f>IF(N759="základní",J759,0)</f>
        <v>0</v>
      </c>
      <c r="BF759" s="227">
        <f>IF(N759="snížená",J759,0)</f>
        <v>0</v>
      </c>
      <c r="BG759" s="227">
        <f>IF(N759="zákl. přenesená",J759,0)</f>
        <v>0</v>
      </c>
      <c r="BH759" s="227">
        <f>IF(N759="sníž. přenesená",J759,0)</f>
        <v>0</v>
      </c>
      <c r="BI759" s="227">
        <f>IF(N759="nulová",J759,0)</f>
        <v>0</v>
      </c>
      <c r="BJ759" s="22" t="s">
        <v>76</v>
      </c>
      <c r="BK759" s="227">
        <f>ROUND(I759*H759,2)</f>
        <v>0</v>
      </c>
      <c r="BL759" s="22" t="s">
        <v>159</v>
      </c>
      <c r="BM759" s="22" t="s">
        <v>1210</v>
      </c>
    </row>
    <row r="760" spans="2:51" s="11" customFormat="1" ht="13.5">
      <c r="B760" s="231"/>
      <c r="C760" s="232"/>
      <c r="D760" s="228" t="s">
        <v>163</v>
      </c>
      <c r="E760" s="233" t="s">
        <v>21</v>
      </c>
      <c r="F760" s="234" t="s">
        <v>1206</v>
      </c>
      <c r="G760" s="232"/>
      <c r="H760" s="235">
        <v>10</v>
      </c>
      <c r="I760" s="236"/>
      <c r="J760" s="232"/>
      <c r="K760" s="232"/>
      <c r="L760" s="237"/>
      <c r="M760" s="238"/>
      <c r="N760" s="239"/>
      <c r="O760" s="239"/>
      <c r="P760" s="239"/>
      <c r="Q760" s="239"/>
      <c r="R760" s="239"/>
      <c r="S760" s="239"/>
      <c r="T760" s="240"/>
      <c r="AT760" s="241" t="s">
        <v>163</v>
      </c>
      <c r="AU760" s="241" t="s">
        <v>81</v>
      </c>
      <c r="AV760" s="11" t="s">
        <v>81</v>
      </c>
      <c r="AW760" s="11" t="s">
        <v>34</v>
      </c>
      <c r="AX760" s="11" t="s">
        <v>71</v>
      </c>
      <c r="AY760" s="241" t="s">
        <v>151</v>
      </c>
    </row>
    <row r="761" spans="2:51" s="12" customFormat="1" ht="13.5">
      <c r="B761" s="242"/>
      <c r="C761" s="243"/>
      <c r="D761" s="228" t="s">
        <v>163</v>
      </c>
      <c r="E761" s="244" t="s">
        <v>21</v>
      </c>
      <c r="F761" s="245" t="s">
        <v>182</v>
      </c>
      <c r="G761" s="243"/>
      <c r="H761" s="246">
        <v>10</v>
      </c>
      <c r="I761" s="247"/>
      <c r="J761" s="243"/>
      <c r="K761" s="243"/>
      <c r="L761" s="248"/>
      <c r="M761" s="249"/>
      <c r="N761" s="250"/>
      <c r="O761" s="250"/>
      <c r="P761" s="250"/>
      <c r="Q761" s="250"/>
      <c r="R761" s="250"/>
      <c r="S761" s="250"/>
      <c r="T761" s="251"/>
      <c r="AT761" s="252" t="s">
        <v>163</v>
      </c>
      <c r="AU761" s="252" t="s">
        <v>81</v>
      </c>
      <c r="AV761" s="12" t="s">
        <v>159</v>
      </c>
      <c r="AW761" s="12" t="s">
        <v>34</v>
      </c>
      <c r="AX761" s="12" t="s">
        <v>76</v>
      </c>
      <c r="AY761" s="252" t="s">
        <v>151</v>
      </c>
    </row>
    <row r="762" spans="2:65" s="1" customFormat="1" ht="16.5" customHeight="1">
      <c r="B762" s="44"/>
      <c r="C762" s="216" t="s">
        <v>1211</v>
      </c>
      <c r="D762" s="216" t="s">
        <v>154</v>
      </c>
      <c r="E762" s="217" t="s">
        <v>1212</v>
      </c>
      <c r="F762" s="218" t="s">
        <v>1213</v>
      </c>
      <c r="G762" s="219" t="s">
        <v>257</v>
      </c>
      <c r="H762" s="220">
        <v>63.71</v>
      </c>
      <c r="I762" s="221"/>
      <c r="J762" s="222">
        <f>ROUND(I762*H762,2)</f>
        <v>0</v>
      </c>
      <c r="K762" s="218" t="s">
        <v>174</v>
      </c>
      <c r="L762" s="70"/>
      <c r="M762" s="223" t="s">
        <v>21</v>
      </c>
      <c r="N762" s="224" t="s">
        <v>42</v>
      </c>
      <c r="O762" s="45"/>
      <c r="P762" s="225">
        <f>O762*H762</f>
        <v>0</v>
      </c>
      <c r="Q762" s="225">
        <v>0</v>
      </c>
      <c r="R762" s="225">
        <f>Q762*H762</f>
        <v>0</v>
      </c>
      <c r="S762" s="225">
        <v>0.012</v>
      </c>
      <c r="T762" s="226">
        <f>S762*H762</f>
        <v>0.76452</v>
      </c>
      <c r="AR762" s="22" t="s">
        <v>159</v>
      </c>
      <c r="AT762" s="22" t="s">
        <v>154</v>
      </c>
      <c r="AU762" s="22" t="s">
        <v>81</v>
      </c>
      <c r="AY762" s="22" t="s">
        <v>151</v>
      </c>
      <c r="BE762" s="227">
        <f>IF(N762="základní",J762,0)</f>
        <v>0</v>
      </c>
      <c r="BF762" s="227">
        <f>IF(N762="snížená",J762,0)</f>
        <v>0</v>
      </c>
      <c r="BG762" s="227">
        <f>IF(N762="zákl. přenesená",J762,0)</f>
        <v>0</v>
      </c>
      <c r="BH762" s="227">
        <f>IF(N762="sníž. přenesená",J762,0)</f>
        <v>0</v>
      </c>
      <c r="BI762" s="227">
        <f>IF(N762="nulová",J762,0)</f>
        <v>0</v>
      </c>
      <c r="BJ762" s="22" t="s">
        <v>76</v>
      </c>
      <c r="BK762" s="227">
        <f>ROUND(I762*H762,2)</f>
        <v>0</v>
      </c>
      <c r="BL762" s="22" t="s">
        <v>159</v>
      </c>
      <c r="BM762" s="22" t="s">
        <v>1214</v>
      </c>
    </row>
    <row r="763" spans="2:51" s="11" customFormat="1" ht="13.5">
      <c r="B763" s="231"/>
      <c r="C763" s="232"/>
      <c r="D763" s="228" t="s">
        <v>163</v>
      </c>
      <c r="E763" s="233" t="s">
        <v>21</v>
      </c>
      <c r="F763" s="234" t="s">
        <v>608</v>
      </c>
      <c r="G763" s="232"/>
      <c r="H763" s="235">
        <v>63.71</v>
      </c>
      <c r="I763" s="236"/>
      <c r="J763" s="232"/>
      <c r="K763" s="232"/>
      <c r="L763" s="237"/>
      <c r="M763" s="238"/>
      <c r="N763" s="239"/>
      <c r="O763" s="239"/>
      <c r="P763" s="239"/>
      <c r="Q763" s="239"/>
      <c r="R763" s="239"/>
      <c r="S763" s="239"/>
      <c r="T763" s="240"/>
      <c r="AT763" s="241" t="s">
        <v>163</v>
      </c>
      <c r="AU763" s="241" t="s">
        <v>81</v>
      </c>
      <c r="AV763" s="11" t="s">
        <v>81</v>
      </c>
      <c r="AW763" s="11" t="s">
        <v>34</v>
      </c>
      <c r="AX763" s="11" t="s">
        <v>76</v>
      </c>
      <c r="AY763" s="241" t="s">
        <v>151</v>
      </c>
    </row>
    <row r="764" spans="2:65" s="1" customFormat="1" ht="25.5" customHeight="1">
      <c r="B764" s="44"/>
      <c r="C764" s="216" t="s">
        <v>1215</v>
      </c>
      <c r="D764" s="216" t="s">
        <v>154</v>
      </c>
      <c r="E764" s="217" t="s">
        <v>1216</v>
      </c>
      <c r="F764" s="218" t="s">
        <v>1217</v>
      </c>
      <c r="G764" s="219" t="s">
        <v>257</v>
      </c>
      <c r="H764" s="220">
        <v>63.71</v>
      </c>
      <c r="I764" s="221"/>
      <c r="J764" s="222">
        <f>ROUND(I764*H764,2)</f>
        <v>0</v>
      </c>
      <c r="K764" s="218" t="s">
        <v>174</v>
      </c>
      <c r="L764" s="70"/>
      <c r="M764" s="223" t="s">
        <v>21</v>
      </c>
      <c r="N764" s="224" t="s">
        <v>42</v>
      </c>
      <c r="O764" s="45"/>
      <c r="P764" s="225">
        <f>O764*H764</f>
        <v>0</v>
      </c>
      <c r="Q764" s="225">
        <v>0.0148</v>
      </c>
      <c r="R764" s="225">
        <f>Q764*H764</f>
        <v>0.9429080000000001</v>
      </c>
      <c r="S764" s="225">
        <v>0</v>
      </c>
      <c r="T764" s="226">
        <f>S764*H764</f>
        <v>0</v>
      </c>
      <c r="AR764" s="22" t="s">
        <v>159</v>
      </c>
      <c r="AT764" s="22" t="s">
        <v>154</v>
      </c>
      <c r="AU764" s="22" t="s">
        <v>81</v>
      </c>
      <c r="AY764" s="22" t="s">
        <v>151</v>
      </c>
      <c r="BE764" s="227">
        <f>IF(N764="základní",J764,0)</f>
        <v>0</v>
      </c>
      <c r="BF764" s="227">
        <f>IF(N764="snížená",J764,0)</f>
        <v>0</v>
      </c>
      <c r="BG764" s="227">
        <f>IF(N764="zákl. přenesená",J764,0)</f>
        <v>0</v>
      </c>
      <c r="BH764" s="227">
        <f>IF(N764="sníž. přenesená",J764,0)</f>
        <v>0</v>
      </c>
      <c r="BI764" s="227">
        <f>IF(N764="nulová",J764,0)</f>
        <v>0</v>
      </c>
      <c r="BJ764" s="22" t="s">
        <v>76</v>
      </c>
      <c r="BK764" s="227">
        <f>ROUND(I764*H764,2)</f>
        <v>0</v>
      </c>
      <c r="BL764" s="22" t="s">
        <v>159</v>
      </c>
      <c r="BM764" s="22" t="s">
        <v>1218</v>
      </c>
    </row>
    <row r="765" spans="2:47" s="1" customFormat="1" ht="13.5">
      <c r="B765" s="44"/>
      <c r="C765" s="72"/>
      <c r="D765" s="228" t="s">
        <v>161</v>
      </c>
      <c r="E765" s="72"/>
      <c r="F765" s="229" t="s">
        <v>1219</v>
      </c>
      <c r="G765" s="72"/>
      <c r="H765" s="72"/>
      <c r="I765" s="187"/>
      <c r="J765" s="72"/>
      <c r="K765" s="72"/>
      <c r="L765" s="70"/>
      <c r="M765" s="230"/>
      <c r="N765" s="45"/>
      <c r="O765" s="45"/>
      <c r="P765" s="45"/>
      <c r="Q765" s="45"/>
      <c r="R765" s="45"/>
      <c r="S765" s="45"/>
      <c r="T765" s="93"/>
      <c r="AT765" s="22" t="s">
        <v>161</v>
      </c>
      <c r="AU765" s="22" t="s">
        <v>81</v>
      </c>
    </row>
    <row r="766" spans="2:51" s="11" customFormat="1" ht="13.5">
      <c r="B766" s="231"/>
      <c r="C766" s="232"/>
      <c r="D766" s="228" t="s">
        <v>163</v>
      </c>
      <c r="E766" s="233" t="s">
        <v>21</v>
      </c>
      <c r="F766" s="234" t="s">
        <v>608</v>
      </c>
      <c r="G766" s="232"/>
      <c r="H766" s="235">
        <v>63.71</v>
      </c>
      <c r="I766" s="236"/>
      <c r="J766" s="232"/>
      <c r="K766" s="232"/>
      <c r="L766" s="237"/>
      <c r="M766" s="238"/>
      <c r="N766" s="239"/>
      <c r="O766" s="239"/>
      <c r="P766" s="239"/>
      <c r="Q766" s="239"/>
      <c r="R766" s="239"/>
      <c r="S766" s="239"/>
      <c r="T766" s="240"/>
      <c r="AT766" s="241" t="s">
        <v>163</v>
      </c>
      <c r="AU766" s="241" t="s">
        <v>81</v>
      </c>
      <c r="AV766" s="11" t="s">
        <v>81</v>
      </c>
      <c r="AW766" s="11" t="s">
        <v>34</v>
      </c>
      <c r="AX766" s="11" t="s">
        <v>76</v>
      </c>
      <c r="AY766" s="241" t="s">
        <v>151</v>
      </c>
    </row>
    <row r="767" spans="2:65" s="1" customFormat="1" ht="25.5" customHeight="1">
      <c r="B767" s="44"/>
      <c r="C767" s="216" t="s">
        <v>1220</v>
      </c>
      <c r="D767" s="216" t="s">
        <v>154</v>
      </c>
      <c r="E767" s="217" t="s">
        <v>1221</v>
      </c>
      <c r="F767" s="218" t="s">
        <v>1222</v>
      </c>
      <c r="G767" s="219" t="s">
        <v>257</v>
      </c>
      <c r="H767" s="220">
        <v>7.12</v>
      </c>
      <c r="I767" s="221"/>
      <c r="J767" s="222">
        <f>ROUND(I767*H767,2)</f>
        <v>0</v>
      </c>
      <c r="K767" s="218" t="s">
        <v>174</v>
      </c>
      <c r="L767" s="70"/>
      <c r="M767" s="223" t="s">
        <v>21</v>
      </c>
      <c r="N767" s="224" t="s">
        <v>42</v>
      </c>
      <c r="O767" s="45"/>
      <c r="P767" s="225">
        <f>O767*H767</f>
        <v>0</v>
      </c>
      <c r="Q767" s="225">
        <v>0.02467</v>
      </c>
      <c r="R767" s="225">
        <f>Q767*H767</f>
        <v>0.1756504</v>
      </c>
      <c r="S767" s="225">
        <v>0</v>
      </c>
      <c r="T767" s="226">
        <f>S767*H767</f>
        <v>0</v>
      </c>
      <c r="AR767" s="22" t="s">
        <v>159</v>
      </c>
      <c r="AT767" s="22" t="s">
        <v>154</v>
      </c>
      <c r="AU767" s="22" t="s">
        <v>81</v>
      </c>
      <c r="AY767" s="22" t="s">
        <v>151</v>
      </c>
      <c r="BE767" s="227">
        <f>IF(N767="základní",J767,0)</f>
        <v>0</v>
      </c>
      <c r="BF767" s="227">
        <f>IF(N767="snížená",J767,0)</f>
        <v>0</v>
      </c>
      <c r="BG767" s="227">
        <f>IF(N767="zákl. přenesená",J767,0)</f>
        <v>0</v>
      </c>
      <c r="BH767" s="227">
        <f>IF(N767="sníž. přenesená",J767,0)</f>
        <v>0</v>
      </c>
      <c r="BI767" s="227">
        <f>IF(N767="nulová",J767,0)</f>
        <v>0</v>
      </c>
      <c r="BJ767" s="22" t="s">
        <v>76</v>
      </c>
      <c r="BK767" s="227">
        <f>ROUND(I767*H767,2)</f>
        <v>0</v>
      </c>
      <c r="BL767" s="22" t="s">
        <v>159</v>
      </c>
      <c r="BM767" s="22" t="s">
        <v>1223</v>
      </c>
    </row>
    <row r="768" spans="2:51" s="11" customFormat="1" ht="13.5">
      <c r="B768" s="231"/>
      <c r="C768" s="232"/>
      <c r="D768" s="228" t="s">
        <v>163</v>
      </c>
      <c r="E768" s="233" t="s">
        <v>21</v>
      </c>
      <c r="F768" s="234" t="s">
        <v>1224</v>
      </c>
      <c r="G768" s="232"/>
      <c r="H768" s="235">
        <v>4.92</v>
      </c>
      <c r="I768" s="236"/>
      <c r="J768" s="232"/>
      <c r="K768" s="232"/>
      <c r="L768" s="237"/>
      <c r="M768" s="238"/>
      <c r="N768" s="239"/>
      <c r="O768" s="239"/>
      <c r="P768" s="239"/>
      <c r="Q768" s="239"/>
      <c r="R768" s="239"/>
      <c r="S768" s="239"/>
      <c r="T768" s="240"/>
      <c r="AT768" s="241" t="s">
        <v>163</v>
      </c>
      <c r="AU768" s="241" t="s">
        <v>81</v>
      </c>
      <c r="AV768" s="11" t="s">
        <v>81</v>
      </c>
      <c r="AW768" s="11" t="s">
        <v>34</v>
      </c>
      <c r="AX768" s="11" t="s">
        <v>71</v>
      </c>
      <c r="AY768" s="241" t="s">
        <v>151</v>
      </c>
    </row>
    <row r="769" spans="2:51" s="11" customFormat="1" ht="13.5">
      <c r="B769" s="231"/>
      <c r="C769" s="232"/>
      <c r="D769" s="228" t="s">
        <v>163</v>
      </c>
      <c r="E769" s="233" t="s">
        <v>21</v>
      </c>
      <c r="F769" s="234" t="s">
        <v>1225</v>
      </c>
      <c r="G769" s="232"/>
      <c r="H769" s="235">
        <v>2.2</v>
      </c>
      <c r="I769" s="236"/>
      <c r="J769" s="232"/>
      <c r="K769" s="232"/>
      <c r="L769" s="237"/>
      <c r="M769" s="238"/>
      <c r="N769" s="239"/>
      <c r="O769" s="239"/>
      <c r="P769" s="239"/>
      <c r="Q769" s="239"/>
      <c r="R769" s="239"/>
      <c r="S769" s="239"/>
      <c r="T769" s="240"/>
      <c r="AT769" s="241" t="s">
        <v>163</v>
      </c>
      <c r="AU769" s="241" t="s">
        <v>81</v>
      </c>
      <c r="AV769" s="11" t="s">
        <v>81</v>
      </c>
      <c r="AW769" s="11" t="s">
        <v>34</v>
      </c>
      <c r="AX769" s="11" t="s">
        <v>71</v>
      </c>
      <c r="AY769" s="241" t="s">
        <v>151</v>
      </c>
    </row>
    <row r="770" spans="2:51" s="12" customFormat="1" ht="13.5">
      <c r="B770" s="242"/>
      <c r="C770" s="243"/>
      <c r="D770" s="228" t="s">
        <v>163</v>
      </c>
      <c r="E770" s="244" t="s">
        <v>21</v>
      </c>
      <c r="F770" s="245" t="s">
        <v>182</v>
      </c>
      <c r="G770" s="243"/>
      <c r="H770" s="246">
        <v>7.12</v>
      </c>
      <c r="I770" s="247"/>
      <c r="J770" s="243"/>
      <c r="K770" s="243"/>
      <c r="L770" s="248"/>
      <c r="M770" s="249"/>
      <c r="N770" s="250"/>
      <c r="O770" s="250"/>
      <c r="P770" s="250"/>
      <c r="Q770" s="250"/>
      <c r="R770" s="250"/>
      <c r="S770" s="250"/>
      <c r="T770" s="251"/>
      <c r="AT770" s="252" t="s">
        <v>163</v>
      </c>
      <c r="AU770" s="252" t="s">
        <v>81</v>
      </c>
      <c r="AV770" s="12" t="s">
        <v>159</v>
      </c>
      <c r="AW770" s="12" t="s">
        <v>34</v>
      </c>
      <c r="AX770" s="12" t="s">
        <v>76</v>
      </c>
      <c r="AY770" s="252" t="s">
        <v>151</v>
      </c>
    </row>
    <row r="771" spans="2:65" s="1" customFormat="1" ht="38.25" customHeight="1">
      <c r="B771" s="44"/>
      <c r="C771" s="216" t="s">
        <v>1226</v>
      </c>
      <c r="D771" s="216" t="s">
        <v>154</v>
      </c>
      <c r="E771" s="217" t="s">
        <v>1227</v>
      </c>
      <c r="F771" s="218" t="s">
        <v>1228</v>
      </c>
      <c r="G771" s="219" t="s">
        <v>257</v>
      </c>
      <c r="H771" s="220">
        <v>60.5</v>
      </c>
      <c r="I771" s="221"/>
      <c r="J771" s="222">
        <f>ROUND(I771*H771,2)</f>
        <v>0</v>
      </c>
      <c r="K771" s="218" t="s">
        <v>174</v>
      </c>
      <c r="L771" s="70"/>
      <c r="M771" s="223" t="s">
        <v>21</v>
      </c>
      <c r="N771" s="224" t="s">
        <v>42</v>
      </c>
      <c r="O771" s="45"/>
      <c r="P771" s="225">
        <f>O771*H771</f>
        <v>0</v>
      </c>
      <c r="Q771" s="225">
        <v>0.0284</v>
      </c>
      <c r="R771" s="225">
        <f>Q771*H771</f>
        <v>1.7182000000000002</v>
      </c>
      <c r="S771" s="225">
        <v>0</v>
      </c>
      <c r="T771" s="226">
        <f>S771*H771</f>
        <v>0</v>
      </c>
      <c r="AR771" s="22" t="s">
        <v>159</v>
      </c>
      <c r="AT771" s="22" t="s">
        <v>154</v>
      </c>
      <c r="AU771" s="22" t="s">
        <v>81</v>
      </c>
      <c r="AY771" s="22" t="s">
        <v>151</v>
      </c>
      <c r="BE771" s="227">
        <f>IF(N771="základní",J771,0)</f>
        <v>0</v>
      </c>
      <c r="BF771" s="227">
        <f>IF(N771="snížená",J771,0)</f>
        <v>0</v>
      </c>
      <c r="BG771" s="227">
        <f>IF(N771="zákl. přenesená",J771,0)</f>
        <v>0</v>
      </c>
      <c r="BH771" s="227">
        <f>IF(N771="sníž. přenesená",J771,0)</f>
        <v>0</v>
      </c>
      <c r="BI771" s="227">
        <f>IF(N771="nulová",J771,0)</f>
        <v>0</v>
      </c>
      <c r="BJ771" s="22" t="s">
        <v>76</v>
      </c>
      <c r="BK771" s="227">
        <f>ROUND(I771*H771,2)</f>
        <v>0</v>
      </c>
      <c r="BL771" s="22" t="s">
        <v>159</v>
      </c>
      <c r="BM771" s="22" t="s">
        <v>1229</v>
      </c>
    </row>
    <row r="772" spans="2:47" s="1" customFormat="1" ht="13.5">
      <c r="B772" s="44"/>
      <c r="C772" s="72"/>
      <c r="D772" s="228" t="s">
        <v>161</v>
      </c>
      <c r="E772" s="72"/>
      <c r="F772" s="229" t="s">
        <v>1230</v>
      </c>
      <c r="G772" s="72"/>
      <c r="H772" s="72"/>
      <c r="I772" s="187"/>
      <c r="J772" s="72"/>
      <c r="K772" s="72"/>
      <c r="L772" s="70"/>
      <c r="M772" s="230"/>
      <c r="N772" s="45"/>
      <c r="O772" s="45"/>
      <c r="P772" s="45"/>
      <c r="Q772" s="45"/>
      <c r="R772" s="45"/>
      <c r="S772" s="45"/>
      <c r="T772" s="93"/>
      <c r="AT772" s="22" t="s">
        <v>161</v>
      </c>
      <c r="AU772" s="22" t="s">
        <v>81</v>
      </c>
    </row>
    <row r="773" spans="2:51" s="11" customFormat="1" ht="13.5">
      <c r="B773" s="231"/>
      <c r="C773" s="232"/>
      <c r="D773" s="228" t="s">
        <v>163</v>
      </c>
      <c r="E773" s="233" t="s">
        <v>21</v>
      </c>
      <c r="F773" s="234" t="s">
        <v>1231</v>
      </c>
      <c r="G773" s="232"/>
      <c r="H773" s="235">
        <v>7.7</v>
      </c>
      <c r="I773" s="236"/>
      <c r="J773" s="232"/>
      <c r="K773" s="232"/>
      <c r="L773" s="237"/>
      <c r="M773" s="238"/>
      <c r="N773" s="239"/>
      <c r="O773" s="239"/>
      <c r="P773" s="239"/>
      <c r="Q773" s="239"/>
      <c r="R773" s="239"/>
      <c r="S773" s="239"/>
      <c r="T773" s="240"/>
      <c r="AT773" s="241" t="s">
        <v>163</v>
      </c>
      <c r="AU773" s="241" t="s">
        <v>81</v>
      </c>
      <c r="AV773" s="11" t="s">
        <v>81</v>
      </c>
      <c r="AW773" s="11" t="s">
        <v>34</v>
      </c>
      <c r="AX773" s="11" t="s">
        <v>71</v>
      </c>
      <c r="AY773" s="241" t="s">
        <v>151</v>
      </c>
    </row>
    <row r="774" spans="2:51" s="11" customFormat="1" ht="13.5">
      <c r="B774" s="231"/>
      <c r="C774" s="232"/>
      <c r="D774" s="228" t="s">
        <v>163</v>
      </c>
      <c r="E774" s="233" t="s">
        <v>21</v>
      </c>
      <c r="F774" s="234" t="s">
        <v>1232</v>
      </c>
      <c r="G774" s="232"/>
      <c r="H774" s="235">
        <v>1</v>
      </c>
      <c r="I774" s="236"/>
      <c r="J774" s="232"/>
      <c r="K774" s="232"/>
      <c r="L774" s="237"/>
      <c r="M774" s="238"/>
      <c r="N774" s="239"/>
      <c r="O774" s="239"/>
      <c r="P774" s="239"/>
      <c r="Q774" s="239"/>
      <c r="R774" s="239"/>
      <c r="S774" s="239"/>
      <c r="T774" s="240"/>
      <c r="AT774" s="241" t="s">
        <v>163</v>
      </c>
      <c r="AU774" s="241" t="s">
        <v>81</v>
      </c>
      <c r="AV774" s="11" t="s">
        <v>81</v>
      </c>
      <c r="AW774" s="11" t="s">
        <v>34</v>
      </c>
      <c r="AX774" s="11" t="s">
        <v>71</v>
      </c>
      <c r="AY774" s="241" t="s">
        <v>151</v>
      </c>
    </row>
    <row r="775" spans="2:51" s="11" customFormat="1" ht="13.5">
      <c r="B775" s="231"/>
      <c r="C775" s="232"/>
      <c r="D775" s="228" t="s">
        <v>163</v>
      </c>
      <c r="E775" s="233" t="s">
        <v>21</v>
      </c>
      <c r="F775" s="234" t="s">
        <v>1233</v>
      </c>
      <c r="G775" s="232"/>
      <c r="H775" s="235">
        <v>40.6</v>
      </c>
      <c r="I775" s="236"/>
      <c r="J775" s="232"/>
      <c r="K775" s="232"/>
      <c r="L775" s="237"/>
      <c r="M775" s="238"/>
      <c r="N775" s="239"/>
      <c r="O775" s="239"/>
      <c r="P775" s="239"/>
      <c r="Q775" s="239"/>
      <c r="R775" s="239"/>
      <c r="S775" s="239"/>
      <c r="T775" s="240"/>
      <c r="AT775" s="241" t="s">
        <v>163</v>
      </c>
      <c r="AU775" s="241" t="s">
        <v>81</v>
      </c>
      <c r="AV775" s="11" t="s">
        <v>81</v>
      </c>
      <c r="AW775" s="11" t="s">
        <v>34</v>
      </c>
      <c r="AX775" s="11" t="s">
        <v>71</v>
      </c>
      <c r="AY775" s="241" t="s">
        <v>151</v>
      </c>
    </row>
    <row r="776" spans="2:51" s="11" customFormat="1" ht="13.5">
      <c r="B776" s="231"/>
      <c r="C776" s="232"/>
      <c r="D776" s="228" t="s">
        <v>163</v>
      </c>
      <c r="E776" s="233" t="s">
        <v>21</v>
      </c>
      <c r="F776" s="234" t="s">
        <v>1234</v>
      </c>
      <c r="G776" s="232"/>
      <c r="H776" s="235">
        <v>11.2</v>
      </c>
      <c r="I776" s="236"/>
      <c r="J776" s="232"/>
      <c r="K776" s="232"/>
      <c r="L776" s="237"/>
      <c r="M776" s="238"/>
      <c r="N776" s="239"/>
      <c r="O776" s="239"/>
      <c r="P776" s="239"/>
      <c r="Q776" s="239"/>
      <c r="R776" s="239"/>
      <c r="S776" s="239"/>
      <c r="T776" s="240"/>
      <c r="AT776" s="241" t="s">
        <v>163</v>
      </c>
      <c r="AU776" s="241" t="s">
        <v>81</v>
      </c>
      <c r="AV776" s="11" t="s">
        <v>81</v>
      </c>
      <c r="AW776" s="11" t="s">
        <v>34</v>
      </c>
      <c r="AX776" s="11" t="s">
        <v>71</v>
      </c>
      <c r="AY776" s="241" t="s">
        <v>151</v>
      </c>
    </row>
    <row r="777" spans="2:51" s="12" customFormat="1" ht="13.5">
      <c r="B777" s="242"/>
      <c r="C777" s="243"/>
      <c r="D777" s="228" t="s">
        <v>163</v>
      </c>
      <c r="E777" s="244" t="s">
        <v>21</v>
      </c>
      <c r="F777" s="245" t="s">
        <v>182</v>
      </c>
      <c r="G777" s="243"/>
      <c r="H777" s="246">
        <v>60.5</v>
      </c>
      <c r="I777" s="247"/>
      <c r="J777" s="243"/>
      <c r="K777" s="243"/>
      <c r="L777" s="248"/>
      <c r="M777" s="249"/>
      <c r="N777" s="250"/>
      <c r="O777" s="250"/>
      <c r="P777" s="250"/>
      <c r="Q777" s="250"/>
      <c r="R777" s="250"/>
      <c r="S777" s="250"/>
      <c r="T777" s="251"/>
      <c r="AT777" s="252" t="s">
        <v>163</v>
      </c>
      <c r="AU777" s="252" t="s">
        <v>81</v>
      </c>
      <c r="AV777" s="12" t="s">
        <v>159</v>
      </c>
      <c r="AW777" s="12" t="s">
        <v>34</v>
      </c>
      <c r="AX777" s="12" t="s">
        <v>76</v>
      </c>
      <c r="AY777" s="252" t="s">
        <v>151</v>
      </c>
    </row>
    <row r="778" spans="2:65" s="1" customFormat="1" ht="16.5" customHeight="1">
      <c r="B778" s="44"/>
      <c r="C778" s="216" t="s">
        <v>1235</v>
      </c>
      <c r="D778" s="216" t="s">
        <v>154</v>
      </c>
      <c r="E778" s="217" t="s">
        <v>1236</v>
      </c>
      <c r="F778" s="218" t="s">
        <v>1237</v>
      </c>
      <c r="G778" s="219" t="s">
        <v>157</v>
      </c>
      <c r="H778" s="220">
        <v>20</v>
      </c>
      <c r="I778" s="221"/>
      <c r="J778" s="222">
        <f>ROUND(I778*H778,2)</f>
        <v>0</v>
      </c>
      <c r="K778" s="218" t="s">
        <v>21</v>
      </c>
      <c r="L778" s="70"/>
      <c r="M778" s="223" t="s">
        <v>21</v>
      </c>
      <c r="N778" s="224" t="s">
        <v>42</v>
      </c>
      <c r="O778" s="45"/>
      <c r="P778" s="225">
        <f>O778*H778</f>
        <v>0</v>
      </c>
      <c r="Q778" s="225">
        <v>0</v>
      </c>
      <c r="R778" s="225">
        <f>Q778*H778</f>
        <v>0</v>
      </c>
      <c r="S778" s="225">
        <v>0</v>
      </c>
      <c r="T778" s="226">
        <f>S778*H778</f>
        <v>0</v>
      </c>
      <c r="AR778" s="22" t="s">
        <v>159</v>
      </c>
      <c r="AT778" s="22" t="s">
        <v>154</v>
      </c>
      <c r="AU778" s="22" t="s">
        <v>81</v>
      </c>
      <c r="AY778" s="22" t="s">
        <v>151</v>
      </c>
      <c r="BE778" s="227">
        <f>IF(N778="základní",J778,0)</f>
        <v>0</v>
      </c>
      <c r="BF778" s="227">
        <f>IF(N778="snížená",J778,0)</f>
        <v>0</v>
      </c>
      <c r="BG778" s="227">
        <f>IF(N778="zákl. přenesená",J778,0)</f>
        <v>0</v>
      </c>
      <c r="BH778" s="227">
        <f>IF(N778="sníž. přenesená",J778,0)</f>
        <v>0</v>
      </c>
      <c r="BI778" s="227">
        <f>IF(N778="nulová",J778,0)</f>
        <v>0</v>
      </c>
      <c r="BJ778" s="22" t="s">
        <v>76</v>
      </c>
      <c r="BK778" s="227">
        <f>ROUND(I778*H778,2)</f>
        <v>0</v>
      </c>
      <c r="BL778" s="22" t="s">
        <v>159</v>
      </c>
      <c r="BM778" s="22" t="s">
        <v>1238</v>
      </c>
    </row>
    <row r="779" spans="2:47" s="1" customFormat="1" ht="13.5">
      <c r="B779" s="44"/>
      <c r="C779" s="72"/>
      <c r="D779" s="228" t="s">
        <v>352</v>
      </c>
      <c r="E779" s="72"/>
      <c r="F779" s="229" t="s">
        <v>1239</v>
      </c>
      <c r="G779" s="72"/>
      <c r="H779" s="72"/>
      <c r="I779" s="187"/>
      <c r="J779" s="72"/>
      <c r="K779" s="72"/>
      <c r="L779" s="70"/>
      <c r="M779" s="230"/>
      <c r="N779" s="45"/>
      <c r="O779" s="45"/>
      <c r="P779" s="45"/>
      <c r="Q779" s="45"/>
      <c r="R779" s="45"/>
      <c r="S779" s="45"/>
      <c r="T779" s="93"/>
      <c r="AT779" s="22" t="s">
        <v>352</v>
      </c>
      <c r="AU779" s="22" t="s">
        <v>81</v>
      </c>
    </row>
    <row r="780" spans="2:65" s="1" customFormat="1" ht="16.5" customHeight="1">
      <c r="B780" s="44"/>
      <c r="C780" s="216" t="s">
        <v>1240</v>
      </c>
      <c r="D780" s="216" t="s">
        <v>154</v>
      </c>
      <c r="E780" s="217" t="s">
        <v>1241</v>
      </c>
      <c r="F780" s="218" t="s">
        <v>1242</v>
      </c>
      <c r="G780" s="219" t="s">
        <v>157</v>
      </c>
      <c r="H780" s="220">
        <v>31</v>
      </c>
      <c r="I780" s="221"/>
      <c r="J780" s="222">
        <f>ROUND(I780*H780,2)</f>
        <v>0</v>
      </c>
      <c r="K780" s="218" t="s">
        <v>174</v>
      </c>
      <c r="L780" s="70"/>
      <c r="M780" s="223" t="s">
        <v>21</v>
      </c>
      <c r="N780" s="224" t="s">
        <v>42</v>
      </c>
      <c r="O780" s="45"/>
      <c r="P780" s="225">
        <f>O780*H780</f>
        <v>0</v>
      </c>
      <c r="Q780" s="225">
        <v>0</v>
      </c>
      <c r="R780" s="225">
        <f>Q780*H780</f>
        <v>0</v>
      </c>
      <c r="S780" s="225">
        <v>0.00198</v>
      </c>
      <c r="T780" s="226">
        <f>S780*H780</f>
        <v>0.06138</v>
      </c>
      <c r="AR780" s="22" t="s">
        <v>159</v>
      </c>
      <c r="AT780" s="22" t="s">
        <v>154</v>
      </c>
      <c r="AU780" s="22" t="s">
        <v>81</v>
      </c>
      <c r="AY780" s="22" t="s">
        <v>151</v>
      </c>
      <c r="BE780" s="227">
        <f>IF(N780="základní",J780,0)</f>
        <v>0</v>
      </c>
      <c r="BF780" s="227">
        <f>IF(N780="snížená",J780,0)</f>
        <v>0</v>
      </c>
      <c r="BG780" s="227">
        <f>IF(N780="zákl. přenesená",J780,0)</f>
        <v>0</v>
      </c>
      <c r="BH780" s="227">
        <f>IF(N780="sníž. přenesená",J780,0)</f>
        <v>0</v>
      </c>
      <c r="BI780" s="227">
        <f>IF(N780="nulová",J780,0)</f>
        <v>0</v>
      </c>
      <c r="BJ780" s="22" t="s">
        <v>76</v>
      </c>
      <c r="BK780" s="227">
        <f>ROUND(I780*H780,2)</f>
        <v>0</v>
      </c>
      <c r="BL780" s="22" t="s">
        <v>159</v>
      </c>
      <c r="BM780" s="22" t="s">
        <v>1243</v>
      </c>
    </row>
    <row r="781" spans="2:47" s="1" customFormat="1" ht="13.5">
      <c r="B781" s="44"/>
      <c r="C781" s="72"/>
      <c r="D781" s="228" t="s">
        <v>161</v>
      </c>
      <c r="E781" s="72"/>
      <c r="F781" s="229" t="s">
        <v>1244</v>
      </c>
      <c r="G781" s="72"/>
      <c r="H781" s="72"/>
      <c r="I781" s="187"/>
      <c r="J781" s="72"/>
      <c r="K781" s="72"/>
      <c r="L781" s="70"/>
      <c r="M781" s="230"/>
      <c r="N781" s="45"/>
      <c r="O781" s="45"/>
      <c r="P781" s="45"/>
      <c r="Q781" s="45"/>
      <c r="R781" s="45"/>
      <c r="S781" s="45"/>
      <c r="T781" s="93"/>
      <c r="AT781" s="22" t="s">
        <v>161</v>
      </c>
      <c r="AU781" s="22" t="s">
        <v>81</v>
      </c>
    </row>
    <row r="782" spans="2:65" s="1" customFormat="1" ht="25.5" customHeight="1">
      <c r="B782" s="44"/>
      <c r="C782" s="216" t="s">
        <v>1245</v>
      </c>
      <c r="D782" s="216" t="s">
        <v>154</v>
      </c>
      <c r="E782" s="217" t="s">
        <v>1246</v>
      </c>
      <c r="F782" s="218" t="s">
        <v>1247</v>
      </c>
      <c r="G782" s="219" t="s">
        <v>783</v>
      </c>
      <c r="H782" s="220">
        <v>24</v>
      </c>
      <c r="I782" s="221"/>
      <c r="J782" s="222">
        <f>ROUND(I782*H782,2)</f>
        <v>0</v>
      </c>
      <c r="K782" s="218" t="s">
        <v>174</v>
      </c>
      <c r="L782" s="70"/>
      <c r="M782" s="223" t="s">
        <v>21</v>
      </c>
      <c r="N782" s="224" t="s">
        <v>42</v>
      </c>
      <c r="O782" s="45"/>
      <c r="P782" s="225">
        <f>O782*H782</f>
        <v>0</v>
      </c>
      <c r="Q782" s="225">
        <v>0</v>
      </c>
      <c r="R782" s="225">
        <f>Q782*H782</f>
        <v>0</v>
      </c>
      <c r="S782" s="225">
        <v>0.031</v>
      </c>
      <c r="T782" s="226">
        <f>S782*H782</f>
        <v>0.744</v>
      </c>
      <c r="AR782" s="22" t="s">
        <v>159</v>
      </c>
      <c r="AT782" s="22" t="s">
        <v>154</v>
      </c>
      <c r="AU782" s="22" t="s">
        <v>81</v>
      </c>
      <c r="AY782" s="22" t="s">
        <v>151</v>
      </c>
      <c r="BE782" s="227">
        <f>IF(N782="základní",J782,0)</f>
        <v>0</v>
      </c>
      <c r="BF782" s="227">
        <f>IF(N782="snížená",J782,0)</f>
        <v>0</v>
      </c>
      <c r="BG782" s="227">
        <f>IF(N782="zákl. přenesená",J782,0)</f>
        <v>0</v>
      </c>
      <c r="BH782" s="227">
        <f>IF(N782="sníž. přenesená",J782,0)</f>
        <v>0</v>
      </c>
      <c r="BI782" s="227">
        <f>IF(N782="nulová",J782,0)</f>
        <v>0</v>
      </c>
      <c r="BJ782" s="22" t="s">
        <v>76</v>
      </c>
      <c r="BK782" s="227">
        <f>ROUND(I782*H782,2)</f>
        <v>0</v>
      </c>
      <c r="BL782" s="22" t="s">
        <v>159</v>
      </c>
      <c r="BM782" s="22" t="s">
        <v>1248</v>
      </c>
    </row>
    <row r="783" spans="2:51" s="11" customFormat="1" ht="13.5">
      <c r="B783" s="231"/>
      <c r="C783" s="232"/>
      <c r="D783" s="228" t="s">
        <v>163</v>
      </c>
      <c r="E783" s="233" t="s">
        <v>21</v>
      </c>
      <c r="F783" s="234" t="s">
        <v>1249</v>
      </c>
      <c r="G783" s="232"/>
      <c r="H783" s="235">
        <v>4</v>
      </c>
      <c r="I783" s="236"/>
      <c r="J783" s="232"/>
      <c r="K783" s="232"/>
      <c r="L783" s="237"/>
      <c r="M783" s="238"/>
      <c r="N783" s="239"/>
      <c r="O783" s="239"/>
      <c r="P783" s="239"/>
      <c r="Q783" s="239"/>
      <c r="R783" s="239"/>
      <c r="S783" s="239"/>
      <c r="T783" s="240"/>
      <c r="AT783" s="241" t="s">
        <v>163</v>
      </c>
      <c r="AU783" s="241" t="s">
        <v>81</v>
      </c>
      <c r="AV783" s="11" t="s">
        <v>81</v>
      </c>
      <c r="AW783" s="11" t="s">
        <v>34</v>
      </c>
      <c r="AX783" s="11" t="s">
        <v>71</v>
      </c>
      <c r="AY783" s="241" t="s">
        <v>151</v>
      </c>
    </row>
    <row r="784" spans="2:51" s="11" customFormat="1" ht="13.5">
      <c r="B784" s="231"/>
      <c r="C784" s="232"/>
      <c r="D784" s="228" t="s">
        <v>163</v>
      </c>
      <c r="E784" s="233" t="s">
        <v>21</v>
      </c>
      <c r="F784" s="234" t="s">
        <v>1250</v>
      </c>
      <c r="G784" s="232"/>
      <c r="H784" s="235">
        <v>20</v>
      </c>
      <c r="I784" s="236"/>
      <c r="J784" s="232"/>
      <c r="K784" s="232"/>
      <c r="L784" s="237"/>
      <c r="M784" s="238"/>
      <c r="N784" s="239"/>
      <c r="O784" s="239"/>
      <c r="P784" s="239"/>
      <c r="Q784" s="239"/>
      <c r="R784" s="239"/>
      <c r="S784" s="239"/>
      <c r="T784" s="240"/>
      <c r="AT784" s="241" t="s">
        <v>163</v>
      </c>
      <c r="AU784" s="241" t="s">
        <v>81</v>
      </c>
      <c r="AV784" s="11" t="s">
        <v>81</v>
      </c>
      <c r="AW784" s="11" t="s">
        <v>34</v>
      </c>
      <c r="AX784" s="11" t="s">
        <v>71</v>
      </c>
      <c r="AY784" s="241" t="s">
        <v>151</v>
      </c>
    </row>
    <row r="785" spans="2:51" s="12" customFormat="1" ht="13.5">
      <c r="B785" s="242"/>
      <c r="C785" s="243"/>
      <c r="D785" s="228" t="s">
        <v>163</v>
      </c>
      <c r="E785" s="244" t="s">
        <v>21</v>
      </c>
      <c r="F785" s="245" t="s">
        <v>182</v>
      </c>
      <c r="G785" s="243"/>
      <c r="H785" s="246">
        <v>24</v>
      </c>
      <c r="I785" s="247"/>
      <c r="J785" s="243"/>
      <c r="K785" s="243"/>
      <c r="L785" s="248"/>
      <c r="M785" s="249"/>
      <c r="N785" s="250"/>
      <c r="O785" s="250"/>
      <c r="P785" s="250"/>
      <c r="Q785" s="250"/>
      <c r="R785" s="250"/>
      <c r="S785" s="250"/>
      <c r="T785" s="251"/>
      <c r="AT785" s="252" t="s">
        <v>163</v>
      </c>
      <c r="AU785" s="252" t="s">
        <v>81</v>
      </c>
      <c r="AV785" s="12" t="s">
        <v>159</v>
      </c>
      <c r="AW785" s="12" t="s">
        <v>34</v>
      </c>
      <c r="AX785" s="12" t="s">
        <v>76</v>
      </c>
      <c r="AY785" s="252" t="s">
        <v>151</v>
      </c>
    </row>
    <row r="786" spans="2:65" s="1" customFormat="1" ht="25.5" customHeight="1">
      <c r="B786" s="44"/>
      <c r="C786" s="216" t="s">
        <v>1251</v>
      </c>
      <c r="D786" s="216" t="s">
        <v>154</v>
      </c>
      <c r="E786" s="217" t="s">
        <v>1252</v>
      </c>
      <c r="F786" s="218" t="s">
        <v>1253</v>
      </c>
      <c r="G786" s="219" t="s">
        <v>257</v>
      </c>
      <c r="H786" s="220">
        <v>130.5</v>
      </c>
      <c r="I786" s="221"/>
      <c r="J786" s="222">
        <f>ROUND(I786*H786,2)</f>
        <v>0</v>
      </c>
      <c r="K786" s="218" t="s">
        <v>174</v>
      </c>
      <c r="L786" s="70"/>
      <c r="M786" s="223" t="s">
        <v>21</v>
      </c>
      <c r="N786" s="224" t="s">
        <v>42</v>
      </c>
      <c r="O786" s="45"/>
      <c r="P786" s="225">
        <f>O786*H786</f>
        <v>0</v>
      </c>
      <c r="Q786" s="225">
        <v>0</v>
      </c>
      <c r="R786" s="225">
        <f>Q786*H786</f>
        <v>0</v>
      </c>
      <c r="S786" s="225">
        <v>0.023</v>
      </c>
      <c r="T786" s="226">
        <f>S786*H786</f>
        <v>3.0015</v>
      </c>
      <c r="AR786" s="22" t="s">
        <v>159</v>
      </c>
      <c r="AT786" s="22" t="s">
        <v>154</v>
      </c>
      <c r="AU786" s="22" t="s">
        <v>81</v>
      </c>
      <c r="AY786" s="22" t="s">
        <v>151</v>
      </c>
      <c r="BE786" s="227">
        <f>IF(N786="základní",J786,0)</f>
        <v>0</v>
      </c>
      <c r="BF786" s="227">
        <f>IF(N786="snížená",J786,0)</f>
        <v>0</v>
      </c>
      <c r="BG786" s="227">
        <f>IF(N786="zákl. přenesená",J786,0)</f>
        <v>0</v>
      </c>
      <c r="BH786" s="227">
        <f>IF(N786="sníž. přenesená",J786,0)</f>
        <v>0</v>
      </c>
      <c r="BI786" s="227">
        <f>IF(N786="nulová",J786,0)</f>
        <v>0</v>
      </c>
      <c r="BJ786" s="22" t="s">
        <v>76</v>
      </c>
      <c r="BK786" s="227">
        <f>ROUND(I786*H786,2)</f>
        <v>0</v>
      </c>
      <c r="BL786" s="22" t="s">
        <v>159</v>
      </c>
      <c r="BM786" s="22" t="s">
        <v>1254</v>
      </c>
    </row>
    <row r="787" spans="2:51" s="11" customFormat="1" ht="13.5">
      <c r="B787" s="231"/>
      <c r="C787" s="232"/>
      <c r="D787" s="228" t="s">
        <v>163</v>
      </c>
      <c r="E787" s="233" t="s">
        <v>21</v>
      </c>
      <c r="F787" s="234" t="s">
        <v>1255</v>
      </c>
      <c r="G787" s="232"/>
      <c r="H787" s="235">
        <v>130.5</v>
      </c>
      <c r="I787" s="236"/>
      <c r="J787" s="232"/>
      <c r="K787" s="232"/>
      <c r="L787" s="237"/>
      <c r="M787" s="238"/>
      <c r="N787" s="239"/>
      <c r="O787" s="239"/>
      <c r="P787" s="239"/>
      <c r="Q787" s="239"/>
      <c r="R787" s="239"/>
      <c r="S787" s="239"/>
      <c r="T787" s="240"/>
      <c r="AT787" s="241" t="s">
        <v>163</v>
      </c>
      <c r="AU787" s="241" t="s">
        <v>81</v>
      </c>
      <c r="AV787" s="11" t="s">
        <v>81</v>
      </c>
      <c r="AW787" s="11" t="s">
        <v>34</v>
      </c>
      <c r="AX787" s="11" t="s">
        <v>71</v>
      </c>
      <c r="AY787" s="241" t="s">
        <v>151</v>
      </c>
    </row>
    <row r="788" spans="2:51" s="12" customFormat="1" ht="13.5">
      <c r="B788" s="242"/>
      <c r="C788" s="243"/>
      <c r="D788" s="228" t="s">
        <v>163</v>
      </c>
      <c r="E788" s="244" t="s">
        <v>21</v>
      </c>
      <c r="F788" s="245" t="s">
        <v>182</v>
      </c>
      <c r="G788" s="243"/>
      <c r="H788" s="246">
        <v>130.5</v>
      </c>
      <c r="I788" s="247"/>
      <c r="J788" s="243"/>
      <c r="K788" s="243"/>
      <c r="L788" s="248"/>
      <c r="M788" s="249"/>
      <c r="N788" s="250"/>
      <c r="O788" s="250"/>
      <c r="P788" s="250"/>
      <c r="Q788" s="250"/>
      <c r="R788" s="250"/>
      <c r="S788" s="250"/>
      <c r="T788" s="251"/>
      <c r="AT788" s="252" t="s">
        <v>163</v>
      </c>
      <c r="AU788" s="252" t="s">
        <v>81</v>
      </c>
      <c r="AV788" s="12" t="s">
        <v>159</v>
      </c>
      <c r="AW788" s="12" t="s">
        <v>34</v>
      </c>
      <c r="AX788" s="12" t="s">
        <v>76</v>
      </c>
      <c r="AY788" s="252" t="s">
        <v>151</v>
      </c>
    </row>
    <row r="789" spans="2:65" s="1" customFormat="1" ht="25.5" customHeight="1">
      <c r="B789" s="44"/>
      <c r="C789" s="216" t="s">
        <v>1256</v>
      </c>
      <c r="D789" s="216" t="s">
        <v>154</v>
      </c>
      <c r="E789" s="217" t="s">
        <v>1257</v>
      </c>
      <c r="F789" s="218" t="s">
        <v>1258</v>
      </c>
      <c r="G789" s="219" t="s">
        <v>257</v>
      </c>
      <c r="H789" s="220">
        <v>95</v>
      </c>
      <c r="I789" s="221"/>
      <c r="J789" s="222">
        <f>ROUND(I789*H789,2)</f>
        <v>0</v>
      </c>
      <c r="K789" s="218" t="s">
        <v>174</v>
      </c>
      <c r="L789" s="70"/>
      <c r="M789" s="223" t="s">
        <v>21</v>
      </c>
      <c r="N789" s="224" t="s">
        <v>42</v>
      </c>
      <c r="O789" s="45"/>
      <c r="P789" s="225">
        <f>O789*H789</f>
        <v>0</v>
      </c>
      <c r="Q789" s="225">
        <v>0</v>
      </c>
      <c r="R789" s="225">
        <f>Q789*H789</f>
        <v>0</v>
      </c>
      <c r="S789" s="225">
        <v>0.037</v>
      </c>
      <c r="T789" s="226">
        <f>S789*H789</f>
        <v>3.5149999999999997</v>
      </c>
      <c r="AR789" s="22" t="s">
        <v>159</v>
      </c>
      <c r="AT789" s="22" t="s">
        <v>154</v>
      </c>
      <c r="AU789" s="22" t="s">
        <v>81</v>
      </c>
      <c r="AY789" s="22" t="s">
        <v>151</v>
      </c>
      <c r="BE789" s="227">
        <f>IF(N789="základní",J789,0)</f>
        <v>0</v>
      </c>
      <c r="BF789" s="227">
        <f>IF(N789="snížená",J789,0)</f>
        <v>0</v>
      </c>
      <c r="BG789" s="227">
        <f>IF(N789="zákl. přenesená",J789,0)</f>
        <v>0</v>
      </c>
      <c r="BH789" s="227">
        <f>IF(N789="sníž. přenesená",J789,0)</f>
        <v>0</v>
      </c>
      <c r="BI789" s="227">
        <f>IF(N789="nulová",J789,0)</f>
        <v>0</v>
      </c>
      <c r="BJ789" s="22" t="s">
        <v>76</v>
      </c>
      <c r="BK789" s="227">
        <f>ROUND(I789*H789,2)</f>
        <v>0</v>
      </c>
      <c r="BL789" s="22" t="s">
        <v>159</v>
      </c>
      <c r="BM789" s="22" t="s">
        <v>1259</v>
      </c>
    </row>
    <row r="790" spans="2:51" s="11" customFormat="1" ht="13.5">
      <c r="B790" s="231"/>
      <c r="C790" s="232"/>
      <c r="D790" s="228" t="s">
        <v>163</v>
      </c>
      <c r="E790" s="233" t="s">
        <v>21</v>
      </c>
      <c r="F790" s="234" t="s">
        <v>1260</v>
      </c>
      <c r="G790" s="232"/>
      <c r="H790" s="235">
        <v>95</v>
      </c>
      <c r="I790" s="236"/>
      <c r="J790" s="232"/>
      <c r="K790" s="232"/>
      <c r="L790" s="237"/>
      <c r="M790" s="238"/>
      <c r="N790" s="239"/>
      <c r="O790" s="239"/>
      <c r="P790" s="239"/>
      <c r="Q790" s="239"/>
      <c r="R790" s="239"/>
      <c r="S790" s="239"/>
      <c r="T790" s="240"/>
      <c r="AT790" s="241" t="s">
        <v>163</v>
      </c>
      <c r="AU790" s="241" t="s">
        <v>81</v>
      </c>
      <c r="AV790" s="11" t="s">
        <v>81</v>
      </c>
      <c r="AW790" s="11" t="s">
        <v>34</v>
      </c>
      <c r="AX790" s="11" t="s">
        <v>76</v>
      </c>
      <c r="AY790" s="241" t="s">
        <v>151</v>
      </c>
    </row>
    <row r="791" spans="2:65" s="1" customFormat="1" ht="16.5" customHeight="1">
      <c r="B791" s="44"/>
      <c r="C791" s="216" t="s">
        <v>1261</v>
      </c>
      <c r="D791" s="216" t="s">
        <v>154</v>
      </c>
      <c r="E791" s="217" t="s">
        <v>1262</v>
      </c>
      <c r="F791" s="218" t="s">
        <v>1263</v>
      </c>
      <c r="G791" s="219" t="s">
        <v>783</v>
      </c>
      <c r="H791" s="220">
        <v>2</v>
      </c>
      <c r="I791" s="221"/>
      <c r="J791" s="222">
        <f>ROUND(I791*H791,2)</f>
        <v>0</v>
      </c>
      <c r="K791" s="218" t="s">
        <v>21</v>
      </c>
      <c r="L791" s="70"/>
      <c r="M791" s="223" t="s">
        <v>21</v>
      </c>
      <c r="N791" s="224" t="s">
        <v>42</v>
      </c>
      <c r="O791" s="45"/>
      <c r="P791" s="225">
        <f>O791*H791</f>
        <v>0</v>
      </c>
      <c r="Q791" s="225">
        <v>0</v>
      </c>
      <c r="R791" s="225">
        <f>Q791*H791</f>
        <v>0</v>
      </c>
      <c r="S791" s="225">
        <v>0</v>
      </c>
      <c r="T791" s="226">
        <f>S791*H791</f>
        <v>0</v>
      </c>
      <c r="AR791" s="22" t="s">
        <v>1264</v>
      </c>
      <c r="AT791" s="22" t="s">
        <v>154</v>
      </c>
      <c r="AU791" s="22" t="s">
        <v>81</v>
      </c>
      <c r="AY791" s="22" t="s">
        <v>151</v>
      </c>
      <c r="BE791" s="227">
        <f>IF(N791="základní",J791,0)</f>
        <v>0</v>
      </c>
      <c r="BF791" s="227">
        <f>IF(N791="snížená",J791,0)</f>
        <v>0</v>
      </c>
      <c r="BG791" s="227">
        <f>IF(N791="zákl. přenesená",J791,0)</f>
        <v>0</v>
      </c>
      <c r="BH791" s="227">
        <f>IF(N791="sníž. přenesená",J791,0)</f>
        <v>0</v>
      </c>
      <c r="BI791" s="227">
        <f>IF(N791="nulová",J791,0)</f>
        <v>0</v>
      </c>
      <c r="BJ791" s="22" t="s">
        <v>76</v>
      </c>
      <c r="BK791" s="227">
        <f>ROUND(I791*H791,2)</f>
        <v>0</v>
      </c>
      <c r="BL791" s="22" t="s">
        <v>1264</v>
      </c>
      <c r="BM791" s="22" t="s">
        <v>1265</v>
      </c>
    </row>
    <row r="792" spans="2:47" s="1" customFormat="1" ht="13.5">
      <c r="B792" s="44"/>
      <c r="C792" s="72"/>
      <c r="D792" s="228" t="s">
        <v>352</v>
      </c>
      <c r="E792" s="72"/>
      <c r="F792" s="229" t="s">
        <v>1266</v>
      </c>
      <c r="G792" s="72"/>
      <c r="H792" s="72"/>
      <c r="I792" s="187"/>
      <c r="J792" s="72"/>
      <c r="K792" s="72"/>
      <c r="L792" s="70"/>
      <c r="M792" s="230"/>
      <c r="N792" s="45"/>
      <c r="O792" s="45"/>
      <c r="P792" s="45"/>
      <c r="Q792" s="45"/>
      <c r="R792" s="45"/>
      <c r="S792" s="45"/>
      <c r="T792" s="93"/>
      <c r="AT792" s="22" t="s">
        <v>352</v>
      </c>
      <c r="AU792" s="22" t="s">
        <v>81</v>
      </c>
    </row>
    <row r="793" spans="2:65" s="1" customFormat="1" ht="16.5" customHeight="1">
      <c r="B793" s="44"/>
      <c r="C793" s="216" t="s">
        <v>1267</v>
      </c>
      <c r="D793" s="216" t="s">
        <v>154</v>
      </c>
      <c r="E793" s="217" t="s">
        <v>1268</v>
      </c>
      <c r="F793" s="218" t="s">
        <v>1269</v>
      </c>
      <c r="G793" s="219" t="s">
        <v>173</v>
      </c>
      <c r="H793" s="220">
        <v>0.08</v>
      </c>
      <c r="I793" s="221"/>
      <c r="J793" s="222">
        <f>ROUND(I793*H793,2)</f>
        <v>0</v>
      </c>
      <c r="K793" s="218" t="s">
        <v>174</v>
      </c>
      <c r="L793" s="70"/>
      <c r="M793" s="223" t="s">
        <v>21</v>
      </c>
      <c r="N793" s="224" t="s">
        <v>42</v>
      </c>
      <c r="O793" s="45"/>
      <c r="P793" s="225">
        <f>O793*H793</f>
        <v>0</v>
      </c>
      <c r="Q793" s="225">
        <v>0</v>
      </c>
      <c r="R793" s="225">
        <f>Q793*H793</f>
        <v>0</v>
      </c>
      <c r="S793" s="225">
        <v>2.6</v>
      </c>
      <c r="T793" s="226">
        <f>S793*H793</f>
        <v>0.20800000000000002</v>
      </c>
      <c r="AR793" s="22" t="s">
        <v>1264</v>
      </c>
      <c r="AT793" s="22" t="s">
        <v>154</v>
      </c>
      <c r="AU793" s="22" t="s">
        <v>81</v>
      </c>
      <c r="AY793" s="22" t="s">
        <v>151</v>
      </c>
      <c r="BE793" s="227">
        <f>IF(N793="základní",J793,0)</f>
        <v>0</v>
      </c>
      <c r="BF793" s="227">
        <f>IF(N793="snížená",J793,0)</f>
        <v>0</v>
      </c>
      <c r="BG793" s="227">
        <f>IF(N793="zákl. přenesená",J793,0)</f>
        <v>0</v>
      </c>
      <c r="BH793" s="227">
        <f>IF(N793="sníž. přenesená",J793,0)</f>
        <v>0</v>
      </c>
      <c r="BI793" s="227">
        <f>IF(N793="nulová",J793,0)</f>
        <v>0</v>
      </c>
      <c r="BJ793" s="22" t="s">
        <v>76</v>
      </c>
      <c r="BK793" s="227">
        <f>ROUND(I793*H793,2)</f>
        <v>0</v>
      </c>
      <c r="BL793" s="22" t="s">
        <v>1264</v>
      </c>
      <c r="BM793" s="22" t="s">
        <v>1270</v>
      </c>
    </row>
    <row r="794" spans="2:47" s="1" customFormat="1" ht="13.5">
      <c r="B794" s="44"/>
      <c r="C794" s="72"/>
      <c r="D794" s="228" t="s">
        <v>161</v>
      </c>
      <c r="E794" s="72"/>
      <c r="F794" s="229" t="s">
        <v>1271</v>
      </c>
      <c r="G794" s="72"/>
      <c r="H794" s="72"/>
      <c r="I794" s="187"/>
      <c r="J794" s="72"/>
      <c r="K794" s="72"/>
      <c r="L794" s="70"/>
      <c r="M794" s="230"/>
      <c r="N794" s="45"/>
      <c r="O794" s="45"/>
      <c r="P794" s="45"/>
      <c r="Q794" s="45"/>
      <c r="R794" s="45"/>
      <c r="S794" s="45"/>
      <c r="T794" s="93"/>
      <c r="AT794" s="22" t="s">
        <v>161</v>
      </c>
      <c r="AU794" s="22" t="s">
        <v>81</v>
      </c>
    </row>
    <row r="795" spans="2:51" s="11" customFormat="1" ht="13.5">
      <c r="B795" s="231"/>
      <c r="C795" s="232"/>
      <c r="D795" s="228" t="s">
        <v>163</v>
      </c>
      <c r="E795" s="233" t="s">
        <v>21</v>
      </c>
      <c r="F795" s="234" t="s">
        <v>1272</v>
      </c>
      <c r="G795" s="232"/>
      <c r="H795" s="235">
        <v>0.08</v>
      </c>
      <c r="I795" s="236"/>
      <c r="J795" s="232"/>
      <c r="K795" s="232"/>
      <c r="L795" s="237"/>
      <c r="M795" s="238"/>
      <c r="N795" s="239"/>
      <c r="O795" s="239"/>
      <c r="P795" s="239"/>
      <c r="Q795" s="239"/>
      <c r="R795" s="239"/>
      <c r="S795" s="239"/>
      <c r="T795" s="240"/>
      <c r="AT795" s="241" t="s">
        <v>163</v>
      </c>
      <c r="AU795" s="241" t="s">
        <v>81</v>
      </c>
      <c r="AV795" s="11" t="s">
        <v>81</v>
      </c>
      <c r="AW795" s="11" t="s">
        <v>34</v>
      </c>
      <c r="AX795" s="11" t="s">
        <v>76</v>
      </c>
      <c r="AY795" s="241" t="s">
        <v>151</v>
      </c>
    </row>
    <row r="796" spans="2:65" s="1" customFormat="1" ht="25.5" customHeight="1">
      <c r="B796" s="44"/>
      <c r="C796" s="216" t="s">
        <v>1264</v>
      </c>
      <c r="D796" s="216" t="s">
        <v>154</v>
      </c>
      <c r="E796" s="217" t="s">
        <v>1273</v>
      </c>
      <c r="F796" s="218" t="s">
        <v>1274</v>
      </c>
      <c r="G796" s="219" t="s">
        <v>173</v>
      </c>
      <c r="H796" s="220">
        <v>1.125</v>
      </c>
      <c r="I796" s="221"/>
      <c r="J796" s="222">
        <f>ROUND(I796*H796,2)</f>
        <v>0</v>
      </c>
      <c r="K796" s="218" t="s">
        <v>174</v>
      </c>
      <c r="L796" s="70"/>
      <c r="M796" s="223" t="s">
        <v>21</v>
      </c>
      <c r="N796" s="224" t="s">
        <v>42</v>
      </c>
      <c r="O796" s="45"/>
      <c r="P796" s="225">
        <f>O796*H796</f>
        <v>0</v>
      </c>
      <c r="Q796" s="225">
        <v>2.25634</v>
      </c>
      <c r="R796" s="225">
        <f>Q796*H796</f>
        <v>2.5383825</v>
      </c>
      <c r="S796" s="225">
        <v>0</v>
      </c>
      <c r="T796" s="226">
        <f>S796*H796</f>
        <v>0</v>
      </c>
      <c r="AR796" s="22" t="s">
        <v>159</v>
      </c>
      <c r="AT796" s="22" t="s">
        <v>154</v>
      </c>
      <c r="AU796" s="22" t="s">
        <v>81</v>
      </c>
      <c r="AY796" s="22" t="s">
        <v>151</v>
      </c>
      <c r="BE796" s="227">
        <f>IF(N796="základní",J796,0)</f>
        <v>0</v>
      </c>
      <c r="BF796" s="227">
        <f>IF(N796="snížená",J796,0)</f>
        <v>0</v>
      </c>
      <c r="BG796" s="227">
        <f>IF(N796="zákl. přenesená",J796,0)</f>
        <v>0</v>
      </c>
      <c r="BH796" s="227">
        <f>IF(N796="sníž. přenesená",J796,0)</f>
        <v>0</v>
      </c>
      <c r="BI796" s="227">
        <f>IF(N796="nulová",J796,0)</f>
        <v>0</v>
      </c>
      <c r="BJ796" s="22" t="s">
        <v>76</v>
      </c>
      <c r="BK796" s="227">
        <f>ROUND(I796*H796,2)</f>
        <v>0</v>
      </c>
      <c r="BL796" s="22" t="s">
        <v>159</v>
      </c>
      <c r="BM796" s="22" t="s">
        <v>1275</v>
      </c>
    </row>
    <row r="797" spans="2:51" s="11" customFormat="1" ht="13.5">
      <c r="B797" s="231"/>
      <c r="C797" s="232"/>
      <c r="D797" s="228" t="s">
        <v>163</v>
      </c>
      <c r="E797" s="233" t="s">
        <v>21</v>
      </c>
      <c r="F797" s="234" t="s">
        <v>1276</v>
      </c>
      <c r="G797" s="232"/>
      <c r="H797" s="235">
        <v>1.125</v>
      </c>
      <c r="I797" s="236"/>
      <c r="J797" s="232"/>
      <c r="K797" s="232"/>
      <c r="L797" s="237"/>
      <c r="M797" s="238"/>
      <c r="N797" s="239"/>
      <c r="O797" s="239"/>
      <c r="P797" s="239"/>
      <c r="Q797" s="239"/>
      <c r="R797" s="239"/>
      <c r="S797" s="239"/>
      <c r="T797" s="240"/>
      <c r="AT797" s="241" t="s">
        <v>163</v>
      </c>
      <c r="AU797" s="241" t="s">
        <v>81</v>
      </c>
      <c r="AV797" s="11" t="s">
        <v>81</v>
      </c>
      <c r="AW797" s="11" t="s">
        <v>34</v>
      </c>
      <c r="AX797" s="11" t="s">
        <v>71</v>
      </c>
      <c r="AY797" s="241" t="s">
        <v>151</v>
      </c>
    </row>
    <row r="798" spans="2:65" s="1" customFormat="1" ht="16.5" customHeight="1">
      <c r="B798" s="44"/>
      <c r="C798" s="216" t="s">
        <v>1277</v>
      </c>
      <c r="D798" s="216" t="s">
        <v>154</v>
      </c>
      <c r="E798" s="217" t="s">
        <v>1278</v>
      </c>
      <c r="F798" s="218" t="s">
        <v>1279</v>
      </c>
      <c r="G798" s="219" t="s">
        <v>173</v>
      </c>
      <c r="H798" s="220">
        <v>10.437</v>
      </c>
      <c r="I798" s="221"/>
      <c r="J798" s="222">
        <f>ROUND(I798*H798,2)</f>
        <v>0</v>
      </c>
      <c r="K798" s="218" t="s">
        <v>174</v>
      </c>
      <c r="L798" s="70"/>
      <c r="M798" s="223" t="s">
        <v>21</v>
      </c>
      <c r="N798" s="224" t="s">
        <v>42</v>
      </c>
      <c r="O798" s="45"/>
      <c r="P798" s="225">
        <f>O798*H798</f>
        <v>0</v>
      </c>
      <c r="Q798" s="225">
        <v>0</v>
      </c>
      <c r="R798" s="225">
        <f>Q798*H798</f>
        <v>0</v>
      </c>
      <c r="S798" s="225">
        <v>2.4</v>
      </c>
      <c r="T798" s="226">
        <f>S798*H798</f>
        <v>25.048799999999996</v>
      </c>
      <c r="AR798" s="22" t="s">
        <v>159</v>
      </c>
      <c r="AT798" s="22" t="s">
        <v>154</v>
      </c>
      <c r="AU798" s="22" t="s">
        <v>81</v>
      </c>
      <c r="AY798" s="22" t="s">
        <v>151</v>
      </c>
      <c r="BE798" s="227">
        <f>IF(N798="základní",J798,0)</f>
        <v>0</v>
      </c>
      <c r="BF798" s="227">
        <f>IF(N798="snížená",J798,0)</f>
        <v>0</v>
      </c>
      <c r="BG798" s="227">
        <f>IF(N798="zákl. přenesená",J798,0)</f>
        <v>0</v>
      </c>
      <c r="BH798" s="227">
        <f>IF(N798="sníž. přenesená",J798,0)</f>
        <v>0</v>
      </c>
      <c r="BI798" s="227">
        <f>IF(N798="nulová",J798,0)</f>
        <v>0</v>
      </c>
      <c r="BJ798" s="22" t="s">
        <v>76</v>
      </c>
      <c r="BK798" s="227">
        <f>ROUND(I798*H798,2)</f>
        <v>0</v>
      </c>
      <c r="BL798" s="22" t="s">
        <v>159</v>
      </c>
      <c r="BM798" s="22" t="s">
        <v>1280</v>
      </c>
    </row>
    <row r="799" spans="2:51" s="11" customFormat="1" ht="13.5">
      <c r="B799" s="231"/>
      <c r="C799" s="232"/>
      <c r="D799" s="228" t="s">
        <v>163</v>
      </c>
      <c r="E799" s="233" t="s">
        <v>21</v>
      </c>
      <c r="F799" s="234" t="s">
        <v>1281</v>
      </c>
      <c r="G799" s="232"/>
      <c r="H799" s="235">
        <v>0.294</v>
      </c>
      <c r="I799" s="236"/>
      <c r="J799" s="232"/>
      <c r="K799" s="232"/>
      <c r="L799" s="237"/>
      <c r="M799" s="238"/>
      <c r="N799" s="239"/>
      <c r="O799" s="239"/>
      <c r="P799" s="239"/>
      <c r="Q799" s="239"/>
      <c r="R799" s="239"/>
      <c r="S799" s="239"/>
      <c r="T799" s="240"/>
      <c r="AT799" s="241" t="s">
        <v>163</v>
      </c>
      <c r="AU799" s="241" t="s">
        <v>81</v>
      </c>
      <c r="AV799" s="11" t="s">
        <v>81</v>
      </c>
      <c r="AW799" s="11" t="s">
        <v>34</v>
      </c>
      <c r="AX799" s="11" t="s">
        <v>71</v>
      </c>
      <c r="AY799" s="241" t="s">
        <v>151</v>
      </c>
    </row>
    <row r="800" spans="2:51" s="11" customFormat="1" ht="13.5">
      <c r="B800" s="231"/>
      <c r="C800" s="232"/>
      <c r="D800" s="228" t="s">
        <v>163</v>
      </c>
      <c r="E800" s="233" t="s">
        <v>21</v>
      </c>
      <c r="F800" s="234" t="s">
        <v>1282</v>
      </c>
      <c r="G800" s="232"/>
      <c r="H800" s="235">
        <v>1.308</v>
      </c>
      <c r="I800" s="236"/>
      <c r="J800" s="232"/>
      <c r="K800" s="232"/>
      <c r="L800" s="237"/>
      <c r="M800" s="238"/>
      <c r="N800" s="239"/>
      <c r="O800" s="239"/>
      <c r="P800" s="239"/>
      <c r="Q800" s="239"/>
      <c r="R800" s="239"/>
      <c r="S800" s="239"/>
      <c r="T800" s="240"/>
      <c r="AT800" s="241" t="s">
        <v>163</v>
      </c>
      <c r="AU800" s="241" t="s">
        <v>81</v>
      </c>
      <c r="AV800" s="11" t="s">
        <v>81</v>
      </c>
      <c r="AW800" s="11" t="s">
        <v>34</v>
      </c>
      <c r="AX800" s="11" t="s">
        <v>71</v>
      </c>
      <c r="AY800" s="241" t="s">
        <v>151</v>
      </c>
    </row>
    <row r="801" spans="2:51" s="11" customFormat="1" ht="13.5">
      <c r="B801" s="231"/>
      <c r="C801" s="232"/>
      <c r="D801" s="228" t="s">
        <v>163</v>
      </c>
      <c r="E801" s="233" t="s">
        <v>21</v>
      </c>
      <c r="F801" s="234" t="s">
        <v>1283</v>
      </c>
      <c r="G801" s="232"/>
      <c r="H801" s="235">
        <v>7.68</v>
      </c>
      <c r="I801" s="236"/>
      <c r="J801" s="232"/>
      <c r="K801" s="232"/>
      <c r="L801" s="237"/>
      <c r="M801" s="238"/>
      <c r="N801" s="239"/>
      <c r="O801" s="239"/>
      <c r="P801" s="239"/>
      <c r="Q801" s="239"/>
      <c r="R801" s="239"/>
      <c r="S801" s="239"/>
      <c r="T801" s="240"/>
      <c r="AT801" s="241" t="s">
        <v>163</v>
      </c>
      <c r="AU801" s="241" t="s">
        <v>81</v>
      </c>
      <c r="AV801" s="11" t="s">
        <v>81</v>
      </c>
      <c r="AW801" s="11" t="s">
        <v>34</v>
      </c>
      <c r="AX801" s="11" t="s">
        <v>71</v>
      </c>
      <c r="AY801" s="241" t="s">
        <v>151</v>
      </c>
    </row>
    <row r="802" spans="2:51" s="11" customFormat="1" ht="13.5">
      <c r="B802" s="231"/>
      <c r="C802" s="232"/>
      <c r="D802" s="228" t="s">
        <v>163</v>
      </c>
      <c r="E802" s="233" t="s">
        <v>21</v>
      </c>
      <c r="F802" s="234" t="s">
        <v>1284</v>
      </c>
      <c r="G802" s="232"/>
      <c r="H802" s="235">
        <v>0.48</v>
      </c>
      <c r="I802" s="236"/>
      <c r="J802" s="232"/>
      <c r="K802" s="232"/>
      <c r="L802" s="237"/>
      <c r="M802" s="238"/>
      <c r="N802" s="239"/>
      <c r="O802" s="239"/>
      <c r="P802" s="239"/>
      <c r="Q802" s="239"/>
      <c r="R802" s="239"/>
      <c r="S802" s="239"/>
      <c r="T802" s="240"/>
      <c r="AT802" s="241" t="s">
        <v>163</v>
      </c>
      <c r="AU802" s="241" t="s">
        <v>81</v>
      </c>
      <c r="AV802" s="11" t="s">
        <v>81</v>
      </c>
      <c r="AW802" s="11" t="s">
        <v>34</v>
      </c>
      <c r="AX802" s="11" t="s">
        <v>71</v>
      </c>
      <c r="AY802" s="241" t="s">
        <v>151</v>
      </c>
    </row>
    <row r="803" spans="2:51" s="11" customFormat="1" ht="13.5">
      <c r="B803" s="231"/>
      <c r="C803" s="232"/>
      <c r="D803" s="228" t="s">
        <v>163</v>
      </c>
      <c r="E803" s="233" t="s">
        <v>21</v>
      </c>
      <c r="F803" s="234" t="s">
        <v>1285</v>
      </c>
      <c r="G803" s="232"/>
      <c r="H803" s="235">
        <v>0.675</v>
      </c>
      <c r="I803" s="236"/>
      <c r="J803" s="232"/>
      <c r="K803" s="232"/>
      <c r="L803" s="237"/>
      <c r="M803" s="238"/>
      <c r="N803" s="239"/>
      <c r="O803" s="239"/>
      <c r="P803" s="239"/>
      <c r="Q803" s="239"/>
      <c r="R803" s="239"/>
      <c r="S803" s="239"/>
      <c r="T803" s="240"/>
      <c r="AT803" s="241" t="s">
        <v>163</v>
      </c>
      <c r="AU803" s="241" t="s">
        <v>81</v>
      </c>
      <c r="AV803" s="11" t="s">
        <v>81</v>
      </c>
      <c r="AW803" s="11" t="s">
        <v>34</v>
      </c>
      <c r="AX803" s="11" t="s">
        <v>71</v>
      </c>
      <c r="AY803" s="241" t="s">
        <v>151</v>
      </c>
    </row>
    <row r="804" spans="2:65" s="1" customFormat="1" ht="25.5" customHeight="1">
      <c r="B804" s="44"/>
      <c r="C804" s="216" t="s">
        <v>1286</v>
      </c>
      <c r="D804" s="216" t="s">
        <v>154</v>
      </c>
      <c r="E804" s="217" t="s">
        <v>1287</v>
      </c>
      <c r="F804" s="218" t="s">
        <v>1288</v>
      </c>
      <c r="G804" s="219" t="s">
        <v>173</v>
      </c>
      <c r="H804" s="220">
        <v>1.535</v>
      </c>
      <c r="I804" s="221"/>
      <c r="J804" s="222">
        <f>ROUND(I804*H804,2)</f>
        <v>0</v>
      </c>
      <c r="K804" s="218" t="s">
        <v>174</v>
      </c>
      <c r="L804" s="70"/>
      <c r="M804" s="223" t="s">
        <v>21</v>
      </c>
      <c r="N804" s="224" t="s">
        <v>42</v>
      </c>
      <c r="O804" s="45"/>
      <c r="P804" s="225">
        <f>O804*H804</f>
        <v>0</v>
      </c>
      <c r="Q804" s="225">
        <v>0</v>
      </c>
      <c r="R804" s="225">
        <f>Q804*H804</f>
        <v>0</v>
      </c>
      <c r="S804" s="225">
        <v>1.95</v>
      </c>
      <c r="T804" s="226">
        <f>S804*H804</f>
        <v>2.9932499999999997</v>
      </c>
      <c r="AR804" s="22" t="s">
        <v>159</v>
      </c>
      <c r="AT804" s="22" t="s">
        <v>154</v>
      </c>
      <c r="AU804" s="22" t="s">
        <v>81</v>
      </c>
      <c r="AY804" s="22" t="s">
        <v>151</v>
      </c>
      <c r="BE804" s="227">
        <f>IF(N804="základní",J804,0)</f>
        <v>0</v>
      </c>
      <c r="BF804" s="227">
        <f>IF(N804="snížená",J804,0)</f>
        <v>0</v>
      </c>
      <c r="BG804" s="227">
        <f>IF(N804="zákl. přenesená",J804,0)</f>
        <v>0</v>
      </c>
      <c r="BH804" s="227">
        <f>IF(N804="sníž. přenesená",J804,0)</f>
        <v>0</v>
      </c>
      <c r="BI804" s="227">
        <f>IF(N804="nulová",J804,0)</f>
        <v>0</v>
      </c>
      <c r="BJ804" s="22" t="s">
        <v>76</v>
      </c>
      <c r="BK804" s="227">
        <f>ROUND(I804*H804,2)</f>
        <v>0</v>
      </c>
      <c r="BL804" s="22" t="s">
        <v>159</v>
      </c>
      <c r="BM804" s="22" t="s">
        <v>1289</v>
      </c>
    </row>
    <row r="805" spans="2:47" s="1" customFormat="1" ht="13.5">
      <c r="B805" s="44"/>
      <c r="C805" s="72"/>
      <c r="D805" s="228" t="s">
        <v>161</v>
      </c>
      <c r="E805" s="72"/>
      <c r="F805" s="229" t="s">
        <v>1290</v>
      </c>
      <c r="G805" s="72"/>
      <c r="H805" s="72"/>
      <c r="I805" s="187"/>
      <c r="J805" s="72"/>
      <c r="K805" s="72"/>
      <c r="L805" s="70"/>
      <c r="M805" s="230"/>
      <c r="N805" s="45"/>
      <c r="O805" s="45"/>
      <c r="P805" s="45"/>
      <c r="Q805" s="45"/>
      <c r="R805" s="45"/>
      <c r="S805" s="45"/>
      <c r="T805" s="93"/>
      <c r="AT805" s="22" t="s">
        <v>161</v>
      </c>
      <c r="AU805" s="22" t="s">
        <v>81</v>
      </c>
    </row>
    <row r="806" spans="2:51" s="11" customFormat="1" ht="13.5">
      <c r="B806" s="231"/>
      <c r="C806" s="232"/>
      <c r="D806" s="228" t="s">
        <v>163</v>
      </c>
      <c r="E806" s="233" t="s">
        <v>21</v>
      </c>
      <c r="F806" s="234" t="s">
        <v>1291</v>
      </c>
      <c r="G806" s="232"/>
      <c r="H806" s="235">
        <v>0.912</v>
      </c>
      <c r="I806" s="236"/>
      <c r="J806" s="232"/>
      <c r="K806" s="232"/>
      <c r="L806" s="237"/>
      <c r="M806" s="238"/>
      <c r="N806" s="239"/>
      <c r="O806" s="239"/>
      <c r="P806" s="239"/>
      <c r="Q806" s="239"/>
      <c r="R806" s="239"/>
      <c r="S806" s="239"/>
      <c r="T806" s="240"/>
      <c r="AT806" s="241" t="s">
        <v>163</v>
      </c>
      <c r="AU806" s="241" t="s">
        <v>81</v>
      </c>
      <c r="AV806" s="11" t="s">
        <v>81</v>
      </c>
      <c r="AW806" s="11" t="s">
        <v>34</v>
      </c>
      <c r="AX806" s="11" t="s">
        <v>71</v>
      </c>
      <c r="AY806" s="241" t="s">
        <v>151</v>
      </c>
    </row>
    <row r="807" spans="2:51" s="11" customFormat="1" ht="13.5">
      <c r="B807" s="231"/>
      <c r="C807" s="232"/>
      <c r="D807" s="228" t="s">
        <v>163</v>
      </c>
      <c r="E807" s="233" t="s">
        <v>21</v>
      </c>
      <c r="F807" s="234" t="s">
        <v>1292</v>
      </c>
      <c r="G807" s="232"/>
      <c r="H807" s="235">
        <v>0.433</v>
      </c>
      <c r="I807" s="236"/>
      <c r="J807" s="232"/>
      <c r="K807" s="232"/>
      <c r="L807" s="237"/>
      <c r="M807" s="238"/>
      <c r="N807" s="239"/>
      <c r="O807" s="239"/>
      <c r="P807" s="239"/>
      <c r="Q807" s="239"/>
      <c r="R807" s="239"/>
      <c r="S807" s="239"/>
      <c r="T807" s="240"/>
      <c r="AT807" s="241" t="s">
        <v>163</v>
      </c>
      <c r="AU807" s="241" t="s">
        <v>81</v>
      </c>
      <c r="AV807" s="11" t="s">
        <v>81</v>
      </c>
      <c r="AW807" s="11" t="s">
        <v>34</v>
      </c>
      <c r="AX807" s="11" t="s">
        <v>71</v>
      </c>
      <c r="AY807" s="241" t="s">
        <v>151</v>
      </c>
    </row>
    <row r="808" spans="2:51" s="11" customFormat="1" ht="13.5">
      <c r="B808" s="231"/>
      <c r="C808" s="232"/>
      <c r="D808" s="228" t="s">
        <v>163</v>
      </c>
      <c r="E808" s="233" t="s">
        <v>21</v>
      </c>
      <c r="F808" s="234" t="s">
        <v>1293</v>
      </c>
      <c r="G808" s="232"/>
      <c r="H808" s="235">
        <v>0.19</v>
      </c>
      <c r="I808" s="236"/>
      <c r="J808" s="232"/>
      <c r="K808" s="232"/>
      <c r="L808" s="237"/>
      <c r="M808" s="238"/>
      <c r="N808" s="239"/>
      <c r="O808" s="239"/>
      <c r="P808" s="239"/>
      <c r="Q808" s="239"/>
      <c r="R808" s="239"/>
      <c r="S808" s="239"/>
      <c r="T808" s="240"/>
      <c r="AT808" s="241" t="s">
        <v>163</v>
      </c>
      <c r="AU808" s="241" t="s">
        <v>81</v>
      </c>
      <c r="AV808" s="11" t="s">
        <v>81</v>
      </c>
      <c r="AW808" s="11" t="s">
        <v>34</v>
      </c>
      <c r="AX808" s="11" t="s">
        <v>71</v>
      </c>
      <c r="AY808" s="241" t="s">
        <v>151</v>
      </c>
    </row>
    <row r="809" spans="2:51" s="12" customFormat="1" ht="13.5">
      <c r="B809" s="242"/>
      <c r="C809" s="243"/>
      <c r="D809" s="228" t="s">
        <v>163</v>
      </c>
      <c r="E809" s="244" t="s">
        <v>21</v>
      </c>
      <c r="F809" s="245" t="s">
        <v>182</v>
      </c>
      <c r="G809" s="243"/>
      <c r="H809" s="246">
        <v>1.535</v>
      </c>
      <c r="I809" s="247"/>
      <c r="J809" s="243"/>
      <c r="K809" s="243"/>
      <c r="L809" s="248"/>
      <c r="M809" s="249"/>
      <c r="N809" s="250"/>
      <c r="O809" s="250"/>
      <c r="P809" s="250"/>
      <c r="Q809" s="250"/>
      <c r="R809" s="250"/>
      <c r="S809" s="250"/>
      <c r="T809" s="251"/>
      <c r="AT809" s="252" t="s">
        <v>163</v>
      </c>
      <c r="AU809" s="252" t="s">
        <v>81</v>
      </c>
      <c r="AV809" s="12" t="s">
        <v>159</v>
      </c>
      <c r="AW809" s="12" t="s">
        <v>34</v>
      </c>
      <c r="AX809" s="12" t="s">
        <v>76</v>
      </c>
      <c r="AY809" s="252" t="s">
        <v>151</v>
      </c>
    </row>
    <row r="810" spans="2:65" s="1" customFormat="1" ht="25.5" customHeight="1">
      <c r="B810" s="44"/>
      <c r="C810" s="216" t="s">
        <v>1294</v>
      </c>
      <c r="D810" s="216" t="s">
        <v>154</v>
      </c>
      <c r="E810" s="217" t="s">
        <v>1295</v>
      </c>
      <c r="F810" s="218" t="s">
        <v>1296</v>
      </c>
      <c r="G810" s="219" t="s">
        <v>173</v>
      </c>
      <c r="H810" s="220">
        <v>13.65</v>
      </c>
      <c r="I810" s="221"/>
      <c r="J810" s="222">
        <f>ROUND(I810*H810,2)</f>
        <v>0</v>
      </c>
      <c r="K810" s="218" t="s">
        <v>174</v>
      </c>
      <c r="L810" s="70"/>
      <c r="M810" s="223" t="s">
        <v>21</v>
      </c>
      <c r="N810" s="224" t="s">
        <v>42</v>
      </c>
      <c r="O810" s="45"/>
      <c r="P810" s="225">
        <f>O810*H810</f>
        <v>0</v>
      </c>
      <c r="Q810" s="225">
        <v>0</v>
      </c>
      <c r="R810" s="225">
        <f>Q810*H810</f>
        <v>0</v>
      </c>
      <c r="S810" s="225">
        <v>1.95</v>
      </c>
      <c r="T810" s="226">
        <f>S810*H810</f>
        <v>26.6175</v>
      </c>
      <c r="AR810" s="22" t="s">
        <v>159</v>
      </c>
      <c r="AT810" s="22" t="s">
        <v>154</v>
      </c>
      <c r="AU810" s="22" t="s">
        <v>81</v>
      </c>
      <c r="AY810" s="22" t="s">
        <v>151</v>
      </c>
      <c r="BE810" s="227">
        <f>IF(N810="základní",J810,0)</f>
        <v>0</v>
      </c>
      <c r="BF810" s="227">
        <f>IF(N810="snížená",J810,0)</f>
        <v>0</v>
      </c>
      <c r="BG810" s="227">
        <f>IF(N810="zákl. přenesená",J810,0)</f>
        <v>0</v>
      </c>
      <c r="BH810" s="227">
        <f>IF(N810="sníž. přenesená",J810,0)</f>
        <v>0</v>
      </c>
      <c r="BI810" s="227">
        <f>IF(N810="nulová",J810,0)</f>
        <v>0</v>
      </c>
      <c r="BJ810" s="22" t="s">
        <v>76</v>
      </c>
      <c r="BK810" s="227">
        <f>ROUND(I810*H810,2)</f>
        <v>0</v>
      </c>
      <c r="BL810" s="22" t="s">
        <v>159</v>
      </c>
      <c r="BM810" s="22" t="s">
        <v>1297</v>
      </c>
    </row>
    <row r="811" spans="2:47" s="1" customFormat="1" ht="13.5">
      <c r="B811" s="44"/>
      <c r="C811" s="72"/>
      <c r="D811" s="228" t="s">
        <v>161</v>
      </c>
      <c r="E811" s="72"/>
      <c r="F811" s="229" t="s">
        <v>1290</v>
      </c>
      <c r="G811" s="72"/>
      <c r="H811" s="72"/>
      <c r="I811" s="187"/>
      <c r="J811" s="72"/>
      <c r="K811" s="72"/>
      <c r="L811" s="70"/>
      <c r="M811" s="230"/>
      <c r="N811" s="45"/>
      <c r="O811" s="45"/>
      <c r="P811" s="45"/>
      <c r="Q811" s="45"/>
      <c r="R811" s="45"/>
      <c r="S811" s="45"/>
      <c r="T811" s="93"/>
      <c r="AT811" s="22" t="s">
        <v>161</v>
      </c>
      <c r="AU811" s="22" t="s">
        <v>81</v>
      </c>
    </row>
    <row r="812" spans="2:51" s="11" customFormat="1" ht="13.5">
      <c r="B812" s="231"/>
      <c r="C812" s="232"/>
      <c r="D812" s="228" t="s">
        <v>163</v>
      </c>
      <c r="E812" s="233" t="s">
        <v>21</v>
      </c>
      <c r="F812" s="234" t="s">
        <v>1298</v>
      </c>
      <c r="G812" s="232"/>
      <c r="H812" s="235">
        <v>13.65</v>
      </c>
      <c r="I812" s="236"/>
      <c r="J812" s="232"/>
      <c r="K812" s="232"/>
      <c r="L812" s="237"/>
      <c r="M812" s="238"/>
      <c r="N812" s="239"/>
      <c r="O812" s="239"/>
      <c r="P812" s="239"/>
      <c r="Q812" s="239"/>
      <c r="R812" s="239"/>
      <c r="S812" s="239"/>
      <c r="T812" s="240"/>
      <c r="AT812" s="241" t="s">
        <v>163</v>
      </c>
      <c r="AU812" s="241" t="s">
        <v>81</v>
      </c>
      <c r="AV812" s="11" t="s">
        <v>81</v>
      </c>
      <c r="AW812" s="11" t="s">
        <v>34</v>
      </c>
      <c r="AX812" s="11" t="s">
        <v>71</v>
      </c>
      <c r="AY812" s="241" t="s">
        <v>151</v>
      </c>
    </row>
    <row r="813" spans="2:65" s="1" customFormat="1" ht="16.5" customHeight="1">
      <c r="B813" s="44"/>
      <c r="C813" s="216" t="s">
        <v>1299</v>
      </c>
      <c r="D813" s="216" t="s">
        <v>154</v>
      </c>
      <c r="E813" s="217" t="s">
        <v>1300</v>
      </c>
      <c r="F813" s="218" t="s">
        <v>1301</v>
      </c>
      <c r="G813" s="219" t="s">
        <v>173</v>
      </c>
      <c r="H813" s="220">
        <v>0.626</v>
      </c>
      <c r="I813" s="221"/>
      <c r="J813" s="222">
        <f>ROUND(I813*H813,2)</f>
        <v>0</v>
      </c>
      <c r="K813" s="218" t="s">
        <v>174</v>
      </c>
      <c r="L813" s="70"/>
      <c r="M813" s="223" t="s">
        <v>21</v>
      </c>
      <c r="N813" s="224" t="s">
        <v>42</v>
      </c>
      <c r="O813" s="45"/>
      <c r="P813" s="225">
        <f>O813*H813</f>
        <v>0</v>
      </c>
      <c r="Q813" s="225">
        <v>0</v>
      </c>
      <c r="R813" s="225">
        <f>Q813*H813</f>
        <v>0</v>
      </c>
      <c r="S813" s="225">
        <v>2.4</v>
      </c>
      <c r="T813" s="226">
        <f>S813*H813</f>
        <v>1.5024</v>
      </c>
      <c r="AR813" s="22" t="s">
        <v>159</v>
      </c>
      <c r="AT813" s="22" t="s">
        <v>154</v>
      </c>
      <c r="AU813" s="22" t="s">
        <v>81</v>
      </c>
      <c r="AY813" s="22" t="s">
        <v>151</v>
      </c>
      <c r="BE813" s="227">
        <f>IF(N813="základní",J813,0)</f>
        <v>0</v>
      </c>
      <c r="BF813" s="227">
        <f>IF(N813="snížená",J813,0)</f>
        <v>0</v>
      </c>
      <c r="BG813" s="227">
        <f>IF(N813="zákl. přenesená",J813,0)</f>
        <v>0</v>
      </c>
      <c r="BH813" s="227">
        <f>IF(N813="sníž. přenesená",J813,0)</f>
        <v>0</v>
      </c>
      <c r="BI813" s="227">
        <f>IF(N813="nulová",J813,0)</f>
        <v>0</v>
      </c>
      <c r="BJ813" s="22" t="s">
        <v>76</v>
      </c>
      <c r="BK813" s="227">
        <f>ROUND(I813*H813,2)</f>
        <v>0</v>
      </c>
      <c r="BL813" s="22" t="s">
        <v>159</v>
      </c>
      <c r="BM813" s="22" t="s">
        <v>1302</v>
      </c>
    </row>
    <row r="814" spans="2:47" s="1" customFormat="1" ht="13.5">
      <c r="B814" s="44"/>
      <c r="C814" s="72"/>
      <c r="D814" s="228" t="s">
        <v>161</v>
      </c>
      <c r="E814" s="72"/>
      <c r="F814" s="229" t="s">
        <v>1303</v>
      </c>
      <c r="G814" s="72"/>
      <c r="H814" s="72"/>
      <c r="I814" s="187"/>
      <c r="J814" s="72"/>
      <c r="K814" s="72"/>
      <c r="L814" s="70"/>
      <c r="M814" s="230"/>
      <c r="N814" s="45"/>
      <c r="O814" s="45"/>
      <c r="P814" s="45"/>
      <c r="Q814" s="45"/>
      <c r="R814" s="45"/>
      <c r="S814" s="45"/>
      <c r="T814" s="93"/>
      <c r="AT814" s="22" t="s">
        <v>161</v>
      </c>
      <c r="AU814" s="22" t="s">
        <v>81</v>
      </c>
    </row>
    <row r="815" spans="2:51" s="11" customFormat="1" ht="13.5">
      <c r="B815" s="231"/>
      <c r="C815" s="232"/>
      <c r="D815" s="228" t="s">
        <v>163</v>
      </c>
      <c r="E815" s="233" t="s">
        <v>21</v>
      </c>
      <c r="F815" s="234" t="s">
        <v>1304</v>
      </c>
      <c r="G815" s="232"/>
      <c r="H815" s="235">
        <v>0.365</v>
      </c>
      <c r="I815" s="236"/>
      <c r="J815" s="232"/>
      <c r="K815" s="232"/>
      <c r="L815" s="237"/>
      <c r="M815" s="238"/>
      <c r="N815" s="239"/>
      <c r="O815" s="239"/>
      <c r="P815" s="239"/>
      <c r="Q815" s="239"/>
      <c r="R815" s="239"/>
      <c r="S815" s="239"/>
      <c r="T815" s="240"/>
      <c r="AT815" s="241" t="s">
        <v>163</v>
      </c>
      <c r="AU815" s="241" t="s">
        <v>81</v>
      </c>
      <c r="AV815" s="11" t="s">
        <v>81</v>
      </c>
      <c r="AW815" s="11" t="s">
        <v>34</v>
      </c>
      <c r="AX815" s="11" t="s">
        <v>71</v>
      </c>
      <c r="AY815" s="241" t="s">
        <v>151</v>
      </c>
    </row>
    <row r="816" spans="2:51" s="11" customFormat="1" ht="13.5">
      <c r="B816" s="231"/>
      <c r="C816" s="232"/>
      <c r="D816" s="228" t="s">
        <v>163</v>
      </c>
      <c r="E816" s="233" t="s">
        <v>21</v>
      </c>
      <c r="F816" s="234" t="s">
        <v>1305</v>
      </c>
      <c r="G816" s="232"/>
      <c r="H816" s="235">
        <v>0.261</v>
      </c>
      <c r="I816" s="236"/>
      <c r="J816" s="232"/>
      <c r="K816" s="232"/>
      <c r="L816" s="237"/>
      <c r="M816" s="238"/>
      <c r="N816" s="239"/>
      <c r="O816" s="239"/>
      <c r="P816" s="239"/>
      <c r="Q816" s="239"/>
      <c r="R816" s="239"/>
      <c r="S816" s="239"/>
      <c r="T816" s="240"/>
      <c r="AT816" s="241" t="s">
        <v>163</v>
      </c>
      <c r="AU816" s="241" t="s">
        <v>81</v>
      </c>
      <c r="AV816" s="11" t="s">
        <v>81</v>
      </c>
      <c r="AW816" s="11" t="s">
        <v>34</v>
      </c>
      <c r="AX816" s="11" t="s">
        <v>71</v>
      </c>
      <c r="AY816" s="241" t="s">
        <v>151</v>
      </c>
    </row>
    <row r="817" spans="2:51" s="12" customFormat="1" ht="13.5">
      <c r="B817" s="242"/>
      <c r="C817" s="243"/>
      <c r="D817" s="228" t="s">
        <v>163</v>
      </c>
      <c r="E817" s="244" t="s">
        <v>21</v>
      </c>
      <c r="F817" s="245" t="s">
        <v>182</v>
      </c>
      <c r="G817" s="243"/>
      <c r="H817" s="246">
        <v>0.626</v>
      </c>
      <c r="I817" s="247"/>
      <c r="J817" s="243"/>
      <c r="K817" s="243"/>
      <c r="L817" s="248"/>
      <c r="M817" s="249"/>
      <c r="N817" s="250"/>
      <c r="O817" s="250"/>
      <c r="P817" s="250"/>
      <c r="Q817" s="250"/>
      <c r="R817" s="250"/>
      <c r="S817" s="250"/>
      <c r="T817" s="251"/>
      <c r="AT817" s="252" t="s">
        <v>163</v>
      </c>
      <c r="AU817" s="252" t="s">
        <v>81</v>
      </c>
      <c r="AV817" s="12" t="s">
        <v>159</v>
      </c>
      <c r="AW817" s="12" t="s">
        <v>34</v>
      </c>
      <c r="AX817" s="12" t="s">
        <v>76</v>
      </c>
      <c r="AY817" s="252" t="s">
        <v>151</v>
      </c>
    </row>
    <row r="818" spans="2:65" s="1" customFormat="1" ht="25.5" customHeight="1">
      <c r="B818" s="44"/>
      <c r="C818" s="216" t="s">
        <v>1306</v>
      </c>
      <c r="D818" s="216" t="s">
        <v>154</v>
      </c>
      <c r="E818" s="217" t="s">
        <v>1307</v>
      </c>
      <c r="F818" s="218" t="s">
        <v>1308</v>
      </c>
      <c r="G818" s="219" t="s">
        <v>783</v>
      </c>
      <c r="H818" s="220">
        <v>10</v>
      </c>
      <c r="I818" s="221"/>
      <c r="J818" s="222">
        <f>ROUND(I818*H818,2)</f>
        <v>0</v>
      </c>
      <c r="K818" s="218" t="s">
        <v>174</v>
      </c>
      <c r="L818" s="70"/>
      <c r="M818" s="223" t="s">
        <v>21</v>
      </c>
      <c r="N818" s="224" t="s">
        <v>42</v>
      </c>
      <c r="O818" s="45"/>
      <c r="P818" s="225">
        <f>O818*H818</f>
        <v>0</v>
      </c>
      <c r="Q818" s="225">
        <v>4E-05</v>
      </c>
      <c r="R818" s="225">
        <f>Q818*H818</f>
        <v>0.0004</v>
      </c>
      <c r="S818" s="225">
        <v>0</v>
      </c>
      <c r="T818" s="226">
        <f>S818*H818</f>
        <v>0</v>
      </c>
      <c r="AR818" s="22" t="s">
        <v>159</v>
      </c>
      <c r="AT818" s="22" t="s">
        <v>154</v>
      </c>
      <c r="AU818" s="22" t="s">
        <v>81</v>
      </c>
      <c r="AY818" s="22" t="s">
        <v>151</v>
      </c>
      <c r="BE818" s="227">
        <f>IF(N818="základní",J818,0)</f>
        <v>0</v>
      </c>
      <c r="BF818" s="227">
        <f>IF(N818="snížená",J818,0)</f>
        <v>0</v>
      </c>
      <c r="BG818" s="227">
        <f>IF(N818="zákl. přenesená",J818,0)</f>
        <v>0</v>
      </c>
      <c r="BH818" s="227">
        <f>IF(N818="sníž. přenesená",J818,0)</f>
        <v>0</v>
      </c>
      <c r="BI818" s="227">
        <f>IF(N818="nulová",J818,0)</f>
        <v>0</v>
      </c>
      <c r="BJ818" s="22" t="s">
        <v>76</v>
      </c>
      <c r="BK818" s="227">
        <f>ROUND(I818*H818,2)</f>
        <v>0</v>
      </c>
      <c r="BL818" s="22" t="s">
        <v>159</v>
      </c>
      <c r="BM818" s="22" t="s">
        <v>1309</v>
      </c>
    </row>
    <row r="819" spans="2:47" s="1" customFormat="1" ht="13.5">
      <c r="B819" s="44"/>
      <c r="C819" s="72"/>
      <c r="D819" s="228" t="s">
        <v>161</v>
      </c>
      <c r="E819" s="72"/>
      <c r="F819" s="229" t="s">
        <v>1310</v>
      </c>
      <c r="G819" s="72"/>
      <c r="H819" s="72"/>
      <c r="I819" s="187"/>
      <c r="J819" s="72"/>
      <c r="K819" s="72"/>
      <c r="L819" s="70"/>
      <c r="M819" s="230"/>
      <c r="N819" s="45"/>
      <c r="O819" s="45"/>
      <c r="P819" s="45"/>
      <c r="Q819" s="45"/>
      <c r="R819" s="45"/>
      <c r="S819" s="45"/>
      <c r="T819" s="93"/>
      <c r="AT819" s="22" t="s">
        <v>161</v>
      </c>
      <c r="AU819" s="22" t="s">
        <v>81</v>
      </c>
    </row>
    <row r="820" spans="2:51" s="11" customFormat="1" ht="13.5">
      <c r="B820" s="231"/>
      <c r="C820" s="232"/>
      <c r="D820" s="228" t="s">
        <v>163</v>
      </c>
      <c r="E820" s="233" t="s">
        <v>21</v>
      </c>
      <c r="F820" s="234" t="s">
        <v>1311</v>
      </c>
      <c r="G820" s="232"/>
      <c r="H820" s="235">
        <v>10</v>
      </c>
      <c r="I820" s="236"/>
      <c r="J820" s="232"/>
      <c r="K820" s="232"/>
      <c r="L820" s="237"/>
      <c r="M820" s="238"/>
      <c r="N820" s="239"/>
      <c r="O820" s="239"/>
      <c r="P820" s="239"/>
      <c r="Q820" s="239"/>
      <c r="R820" s="239"/>
      <c r="S820" s="239"/>
      <c r="T820" s="240"/>
      <c r="AT820" s="241" t="s">
        <v>163</v>
      </c>
      <c r="AU820" s="241" t="s">
        <v>81</v>
      </c>
      <c r="AV820" s="11" t="s">
        <v>81</v>
      </c>
      <c r="AW820" s="11" t="s">
        <v>34</v>
      </c>
      <c r="AX820" s="11" t="s">
        <v>76</v>
      </c>
      <c r="AY820" s="241" t="s">
        <v>151</v>
      </c>
    </row>
    <row r="821" spans="2:65" s="1" customFormat="1" ht="25.5" customHeight="1">
      <c r="B821" s="44"/>
      <c r="C821" s="216" t="s">
        <v>1312</v>
      </c>
      <c r="D821" s="216" t="s">
        <v>154</v>
      </c>
      <c r="E821" s="217" t="s">
        <v>1313</v>
      </c>
      <c r="F821" s="218" t="s">
        <v>1314</v>
      </c>
      <c r="G821" s="219" t="s">
        <v>783</v>
      </c>
      <c r="H821" s="220">
        <v>10</v>
      </c>
      <c r="I821" s="221"/>
      <c r="J821" s="222">
        <f>ROUND(I821*H821,2)</f>
        <v>0</v>
      </c>
      <c r="K821" s="218" t="s">
        <v>174</v>
      </c>
      <c r="L821" s="70"/>
      <c r="M821" s="223" t="s">
        <v>21</v>
      </c>
      <c r="N821" s="224" t="s">
        <v>42</v>
      </c>
      <c r="O821" s="45"/>
      <c r="P821" s="225">
        <f>O821*H821</f>
        <v>0</v>
      </c>
      <c r="Q821" s="225">
        <v>0.00018</v>
      </c>
      <c r="R821" s="225">
        <f>Q821*H821</f>
        <v>0.0018000000000000002</v>
      </c>
      <c r="S821" s="225">
        <v>0</v>
      </c>
      <c r="T821" s="226">
        <f>S821*H821</f>
        <v>0</v>
      </c>
      <c r="AR821" s="22" t="s">
        <v>159</v>
      </c>
      <c r="AT821" s="22" t="s">
        <v>154</v>
      </c>
      <c r="AU821" s="22" t="s">
        <v>81</v>
      </c>
      <c r="AY821" s="22" t="s">
        <v>151</v>
      </c>
      <c r="BE821" s="227">
        <f>IF(N821="základní",J821,0)</f>
        <v>0</v>
      </c>
      <c r="BF821" s="227">
        <f>IF(N821="snížená",J821,0)</f>
        <v>0</v>
      </c>
      <c r="BG821" s="227">
        <f>IF(N821="zákl. přenesená",J821,0)</f>
        <v>0</v>
      </c>
      <c r="BH821" s="227">
        <f>IF(N821="sníž. přenesená",J821,0)</f>
        <v>0</v>
      </c>
      <c r="BI821" s="227">
        <f>IF(N821="nulová",J821,0)</f>
        <v>0</v>
      </c>
      <c r="BJ821" s="22" t="s">
        <v>76</v>
      </c>
      <c r="BK821" s="227">
        <f>ROUND(I821*H821,2)</f>
        <v>0</v>
      </c>
      <c r="BL821" s="22" t="s">
        <v>159</v>
      </c>
      <c r="BM821" s="22" t="s">
        <v>1315</v>
      </c>
    </row>
    <row r="822" spans="2:47" s="1" customFormat="1" ht="13.5">
      <c r="B822" s="44"/>
      <c r="C822" s="72"/>
      <c r="D822" s="228" t="s">
        <v>161</v>
      </c>
      <c r="E822" s="72"/>
      <c r="F822" s="229" t="s">
        <v>1310</v>
      </c>
      <c r="G822" s="72"/>
      <c r="H822" s="72"/>
      <c r="I822" s="187"/>
      <c r="J822" s="72"/>
      <c r="K822" s="72"/>
      <c r="L822" s="70"/>
      <c r="M822" s="230"/>
      <c r="N822" s="45"/>
      <c r="O822" s="45"/>
      <c r="P822" s="45"/>
      <c r="Q822" s="45"/>
      <c r="R822" s="45"/>
      <c r="S822" s="45"/>
      <c r="T822" s="93"/>
      <c r="AT822" s="22" t="s">
        <v>161</v>
      </c>
      <c r="AU822" s="22" t="s">
        <v>81</v>
      </c>
    </row>
    <row r="823" spans="2:65" s="1" customFormat="1" ht="25.5" customHeight="1">
      <c r="B823" s="44"/>
      <c r="C823" s="216" t="s">
        <v>1316</v>
      </c>
      <c r="D823" s="216" t="s">
        <v>154</v>
      </c>
      <c r="E823" s="217" t="s">
        <v>1317</v>
      </c>
      <c r="F823" s="218" t="s">
        <v>1318</v>
      </c>
      <c r="G823" s="219" t="s">
        <v>783</v>
      </c>
      <c r="H823" s="220">
        <v>228</v>
      </c>
      <c r="I823" s="221"/>
      <c r="J823" s="222">
        <f>ROUND(I823*H823,2)</f>
        <v>0</v>
      </c>
      <c r="K823" s="218" t="s">
        <v>174</v>
      </c>
      <c r="L823" s="70"/>
      <c r="M823" s="223" t="s">
        <v>21</v>
      </c>
      <c r="N823" s="224" t="s">
        <v>42</v>
      </c>
      <c r="O823" s="45"/>
      <c r="P823" s="225">
        <f>O823*H823</f>
        <v>0</v>
      </c>
      <c r="Q823" s="225">
        <v>4E-05</v>
      </c>
      <c r="R823" s="225">
        <f>Q823*H823</f>
        <v>0.009120000000000001</v>
      </c>
      <c r="S823" s="225">
        <v>0</v>
      </c>
      <c r="T823" s="226">
        <f>S823*H823</f>
        <v>0</v>
      </c>
      <c r="AR823" s="22" t="s">
        <v>159</v>
      </c>
      <c r="AT823" s="22" t="s">
        <v>154</v>
      </c>
      <c r="AU823" s="22" t="s">
        <v>81</v>
      </c>
      <c r="AY823" s="22" t="s">
        <v>151</v>
      </c>
      <c r="BE823" s="227">
        <f>IF(N823="základní",J823,0)</f>
        <v>0</v>
      </c>
      <c r="BF823" s="227">
        <f>IF(N823="snížená",J823,0)</f>
        <v>0</v>
      </c>
      <c r="BG823" s="227">
        <f>IF(N823="zákl. přenesená",J823,0)</f>
        <v>0</v>
      </c>
      <c r="BH823" s="227">
        <f>IF(N823="sníž. přenesená",J823,0)</f>
        <v>0</v>
      </c>
      <c r="BI823" s="227">
        <f>IF(N823="nulová",J823,0)</f>
        <v>0</v>
      </c>
      <c r="BJ823" s="22" t="s">
        <v>76</v>
      </c>
      <c r="BK823" s="227">
        <f>ROUND(I823*H823,2)</f>
        <v>0</v>
      </c>
      <c r="BL823" s="22" t="s">
        <v>159</v>
      </c>
      <c r="BM823" s="22" t="s">
        <v>1319</v>
      </c>
    </row>
    <row r="824" spans="2:47" s="1" customFormat="1" ht="13.5">
      <c r="B824" s="44"/>
      <c r="C824" s="72"/>
      <c r="D824" s="228" t="s">
        <v>161</v>
      </c>
      <c r="E824" s="72"/>
      <c r="F824" s="229" t="s">
        <v>1310</v>
      </c>
      <c r="G824" s="72"/>
      <c r="H824" s="72"/>
      <c r="I824" s="187"/>
      <c r="J824" s="72"/>
      <c r="K824" s="72"/>
      <c r="L824" s="70"/>
      <c r="M824" s="230"/>
      <c r="N824" s="45"/>
      <c r="O824" s="45"/>
      <c r="P824" s="45"/>
      <c r="Q824" s="45"/>
      <c r="R824" s="45"/>
      <c r="S824" s="45"/>
      <c r="T824" s="93"/>
      <c r="AT824" s="22" t="s">
        <v>161</v>
      </c>
      <c r="AU824" s="22" t="s">
        <v>81</v>
      </c>
    </row>
    <row r="825" spans="2:51" s="11" customFormat="1" ht="13.5">
      <c r="B825" s="231"/>
      <c r="C825" s="232"/>
      <c r="D825" s="228" t="s">
        <v>163</v>
      </c>
      <c r="E825" s="233" t="s">
        <v>21</v>
      </c>
      <c r="F825" s="234" t="s">
        <v>1320</v>
      </c>
      <c r="G825" s="232"/>
      <c r="H825" s="235">
        <v>12</v>
      </c>
      <c r="I825" s="236"/>
      <c r="J825" s="232"/>
      <c r="K825" s="232"/>
      <c r="L825" s="237"/>
      <c r="M825" s="238"/>
      <c r="N825" s="239"/>
      <c r="O825" s="239"/>
      <c r="P825" s="239"/>
      <c r="Q825" s="239"/>
      <c r="R825" s="239"/>
      <c r="S825" s="239"/>
      <c r="T825" s="240"/>
      <c r="AT825" s="241" t="s">
        <v>163</v>
      </c>
      <c r="AU825" s="241" t="s">
        <v>81</v>
      </c>
      <c r="AV825" s="11" t="s">
        <v>81</v>
      </c>
      <c r="AW825" s="11" t="s">
        <v>34</v>
      </c>
      <c r="AX825" s="11" t="s">
        <v>71</v>
      </c>
      <c r="AY825" s="241" t="s">
        <v>151</v>
      </c>
    </row>
    <row r="826" spans="2:51" s="11" customFormat="1" ht="13.5">
      <c r="B826" s="231"/>
      <c r="C826" s="232"/>
      <c r="D826" s="228" t="s">
        <v>163</v>
      </c>
      <c r="E826" s="233" t="s">
        <v>21</v>
      </c>
      <c r="F826" s="234" t="s">
        <v>1321</v>
      </c>
      <c r="G826" s="232"/>
      <c r="H826" s="235">
        <v>9</v>
      </c>
      <c r="I826" s="236"/>
      <c r="J826" s="232"/>
      <c r="K826" s="232"/>
      <c r="L826" s="237"/>
      <c r="M826" s="238"/>
      <c r="N826" s="239"/>
      <c r="O826" s="239"/>
      <c r="P826" s="239"/>
      <c r="Q826" s="239"/>
      <c r="R826" s="239"/>
      <c r="S826" s="239"/>
      <c r="T826" s="240"/>
      <c r="AT826" s="241" t="s">
        <v>163</v>
      </c>
      <c r="AU826" s="241" t="s">
        <v>81</v>
      </c>
      <c r="AV826" s="11" t="s">
        <v>81</v>
      </c>
      <c r="AW826" s="11" t="s">
        <v>34</v>
      </c>
      <c r="AX826" s="11" t="s">
        <v>71</v>
      </c>
      <c r="AY826" s="241" t="s">
        <v>151</v>
      </c>
    </row>
    <row r="827" spans="2:51" s="11" customFormat="1" ht="13.5">
      <c r="B827" s="231"/>
      <c r="C827" s="232"/>
      <c r="D827" s="228" t="s">
        <v>163</v>
      </c>
      <c r="E827" s="233" t="s">
        <v>21</v>
      </c>
      <c r="F827" s="234" t="s">
        <v>1322</v>
      </c>
      <c r="G827" s="232"/>
      <c r="H827" s="235">
        <v>15</v>
      </c>
      <c r="I827" s="236"/>
      <c r="J827" s="232"/>
      <c r="K827" s="232"/>
      <c r="L827" s="237"/>
      <c r="M827" s="238"/>
      <c r="N827" s="239"/>
      <c r="O827" s="239"/>
      <c r="P827" s="239"/>
      <c r="Q827" s="239"/>
      <c r="R827" s="239"/>
      <c r="S827" s="239"/>
      <c r="T827" s="240"/>
      <c r="AT827" s="241" t="s">
        <v>163</v>
      </c>
      <c r="AU827" s="241" t="s">
        <v>81</v>
      </c>
      <c r="AV827" s="11" t="s">
        <v>81</v>
      </c>
      <c r="AW827" s="11" t="s">
        <v>34</v>
      </c>
      <c r="AX827" s="11" t="s">
        <v>71</v>
      </c>
      <c r="AY827" s="241" t="s">
        <v>151</v>
      </c>
    </row>
    <row r="828" spans="2:51" s="11" customFormat="1" ht="13.5">
      <c r="B828" s="231"/>
      <c r="C828" s="232"/>
      <c r="D828" s="228" t="s">
        <v>163</v>
      </c>
      <c r="E828" s="233" t="s">
        <v>21</v>
      </c>
      <c r="F828" s="234" t="s">
        <v>1323</v>
      </c>
      <c r="G828" s="232"/>
      <c r="H828" s="235">
        <v>12</v>
      </c>
      <c r="I828" s="236"/>
      <c r="J828" s="232"/>
      <c r="K828" s="232"/>
      <c r="L828" s="237"/>
      <c r="M828" s="238"/>
      <c r="N828" s="239"/>
      <c r="O828" s="239"/>
      <c r="P828" s="239"/>
      <c r="Q828" s="239"/>
      <c r="R828" s="239"/>
      <c r="S828" s="239"/>
      <c r="T828" s="240"/>
      <c r="AT828" s="241" t="s">
        <v>163</v>
      </c>
      <c r="AU828" s="241" t="s">
        <v>81</v>
      </c>
      <c r="AV828" s="11" t="s">
        <v>81</v>
      </c>
      <c r="AW828" s="11" t="s">
        <v>34</v>
      </c>
      <c r="AX828" s="11" t="s">
        <v>71</v>
      </c>
      <c r="AY828" s="241" t="s">
        <v>151</v>
      </c>
    </row>
    <row r="829" spans="2:51" s="11" customFormat="1" ht="13.5">
      <c r="B829" s="231"/>
      <c r="C829" s="232"/>
      <c r="D829" s="228" t="s">
        <v>163</v>
      </c>
      <c r="E829" s="233" t="s">
        <v>21</v>
      </c>
      <c r="F829" s="234" t="s">
        <v>1324</v>
      </c>
      <c r="G829" s="232"/>
      <c r="H829" s="235">
        <v>14</v>
      </c>
      <c r="I829" s="236"/>
      <c r="J829" s="232"/>
      <c r="K829" s="232"/>
      <c r="L829" s="237"/>
      <c r="M829" s="238"/>
      <c r="N829" s="239"/>
      <c r="O829" s="239"/>
      <c r="P829" s="239"/>
      <c r="Q829" s="239"/>
      <c r="R829" s="239"/>
      <c r="S829" s="239"/>
      <c r="T829" s="240"/>
      <c r="AT829" s="241" t="s">
        <v>163</v>
      </c>
      <c r="AU829" s="241" t="s">
        <v>81</v>
      </c>
      <c r="AV829" s="11" t="s">
        <v>81</v>
      </c>
      <c r="AW829" s="11" t="s">
        <v>34</v>
      </c>
      <c r="AX829" s="11" t="s">
        <v>71</v>
      </c>
      <c r="AY829" s="241" t="s">
        <v>151</v>
      </c>
    </row>
    <row r="830" spans="2:51" s="11" customFormat="1" ht="13.5">
      <c r="B830" s="231"/>
      <c r="C830" s="232"/>
      <c r="D830" s="228" t="s">
        <v>163</v>
      </c>
      <c r="E830" s="233" t="s">
        <v>21</v>
      </c>
      <c r="F830" s="234" t="s">
        <v>1325</v>
      </c>
      <c r="G830" s="232"/>
      <c r="H830" s="235">
        <v>112</v>
      </c>
      <c r="I830" s="236"/>
      <c r="J830" s="232"/>
      <c r="K830" s="232"/>
      <c r="L830" s="237"/>
      <c r="M830" s="238"/>
      <c r="N830" s="239"/>
      <c r="O830" s="239"/>
      <c r="P830" s="239"/>
      <c r="Q830" s="239"/>
      <c r="R830" s="239"/>
      <c r="S830" s="239"/>
      <c r="T830" s="240"/>
      <c r="AT830" s="241" t="s">
        <v>163</v>
      </c>
      <c r="AU830" s="241" t="s">
        <v>81</v>
      </c>
      <c r="AV830" s="11" t="s">
        <v>81</v>
      </c>
      <c r="AW830" s="11" t="s">
        <v>34</v>
      </c>
      <c r="AX830" s="11" t="s">
        <v>71</v>
      </c>
      <c r="AY830" s="241" t="s">
        <v>151</v>
      </c>
    </row>
    <row r="831" spans="2:51" s="11" customFormat="1" ht="13.5">
      <c r="B831" s="231"/>
      <c r="C831" s="232"/>
      <c r="D831" s="228" t="s">
        <v>163</v>
      </c>
      <c r="E831" s="233" t="s">
        <v>21</v>
      </c>
      <c r="F831" s="234" t="s">
        <v>1326</v>
      </c>
      <c r="G831" s="232"/>
      <c r="H831" s="235">
        <v>12</v>
      </c>
      <c r="I831" s="236"/>
      <c r="J831" s="232"/>
      <c r="K831" s="232"/>
      <c r="L831" s="237"/>
      <c r="M831" s="238"/>
      <c r="N831" s="239"/>
      <c r="O831" s="239"/>
      <c r="P831" s="239"/>
      <c r="Q831" s="239"/>
      <c r="R831" s="239"/>
      <c r="S831" s="239"/>
      <c r="T831" s="240"/>
      <c r="AT831" s="241" t="s">
        <v>163</v>
      </c>
      <c r="AU831" s="241" t="s">
        <v>81</v>
      </c>
      <c r="AV831" s="11" t="s">
        <v>81</v>
      </c>
      <c r="AW831" s="11" t="s">
        <v>34</v>
      </c>
      <c r="AX831" s="11" t="s">
        <v>71</v>
      </c>
      <c r="AY831" s="241" t="s">
        <v>151</v>
      </c>
    </row>
    <row r="832" spans="2:51" s="11" customFormat="1" ht="13.5">
      <c r="B832" s="231"/>
      <c r="C832" s="232"/>
      <c r="D832" s="228" t="s">
        <v>163</v>
      </c>
      <c r="E832" s="233" t="s">
        <v>21</v>
      </c>
      <c r="F832" s="234" t="s">
        <v>1327</v>
      </c>
      <c r="G832" s="232"/>
      <c r="H832" s="235">
        <v>24</v>
      </c>
      <c r="I832" s="236"/>
      <c r="J832" s="232"/>
      <c r="K832" s="232"/>
      <c r="L832" s="237"/>
      <c r="M832" s="238"/>
      <c r="N832" s="239"/>
      <c r="O832" s="239"/>
      <c r="P832" s="239"/>
      <c r="Q832" s="239"/>
      <c r="R832" s="239"/>
      <c r="S832" s="239"/>
      <c r="T832" s="240"/>
      <c r="AT832" s="241" t="s">
        <v>163</v>
      </c>
      <c r="AU832" s="241" t="s">
        <v>81</v>
      </c>
      <c r="AV832" s="11" t="s">
        <v>81</v>
      </c>
      <c r="AW832" s="11" t="s">
        <v>34</v>
      </c>
      <c r="AX832" s="11" t="s">
        <v>71</v>
      </c>
      <c r="AY832" s="241" t="s">
        <v>151</v>
      </c>
    </row>
    <row r="833" spans="2:51" s="11" customFormat="1" ht="13.5">
      <c r="B833" s="231"/>
      <c r="C833" s="232"/>
      <c r="D833" s="228" t="s">
        <v>163</v>
      </c>
      <c r="E833" s="233" t="s">
        <v>21</v>
      </c>
      <c r="F833" s="234" t="s">
        <v>1328</v>
      </c>
      <c r="G833" s="232"/>
      <c r="H833" s="235">
        <v>2</v>
      </c>
      <c r="I833" s="236"/>
      <c r="J833" s="232"/>
      <c r="K833" s="232"/>
      <c r="L833" s="237"/>
      <c r="M833" s="238"/>
      <c r="N833" s="239"/>
      <c r="O833" s="239"/>
      <c r="P833" s="239"/>
      <c r="Q833" s="239"/>
      <c r="R833" s="239"/>
      <c r="S833" s="239"/>
      <c r="T833" s="240"/>
      <c r="AT833" s="241" t="s">
        <v>163</v>
      </c>
      <c r="AU833" s="241" t="s">
        <v>81</v>
      </c>
      <c r="AV833" s="11" t="s">
        <v>81</v>
      </c>
      <c r="AW833" s="11" t="s">
        <v>34</v>
      </c>
      <c r="AX833" s="11" t="s">
        <v>71</v>
      </c>
      <c r="AY833" s="241" t="s">
        <v>151</v>
      </c>
    </row>
    <row r="834" spans="2:51" s="11" customFormat="1" ht="13.5">
      <c r="B834" s="231"/>
      <c r="C834" s="232"/>
      <c r="D834" s="228" t="s">
        <v>163</v>
      </c>
      <c r="E834" s="233" t="s">
        <v>21</v>
      </c>
      <c r="F834" s="234" t="s">
        <v>1329</v>
      </c>
      <c r="G834" s="232"/>
      <c r="H834" s="235">
        <v>8</v>
      </c>
      <c r="I834" s="236"/>
      <c r="J834" s="232"/>
      <c r="K834" s="232"/>
      <c r="L834" s="237"/>
      <c r="M834" s="238"/>
      <c r="N834" s="239"/>
      <c r="O834" s="239"/>
      <c r="P834" s="239"/>
      <c r="Q834" s="239"/>
      <c r="R834" s="239"/>
      <c r="S834" s="239"/>
      <c r="T834" s="240"/>
      <c r="AT834" s="241" t="s">
        <v>163</v>
      </c>
      <c r="AU834" s="241" t="s">
        <v>81</v>
      </c>
      <c r="AV834" s="11" t="s">
        <v>81</v>
      </c>
      <c r="AW834" s="11" t="s">
        <v>34</v>
      </c>
      <c r="AX834" s="11" t="s">
        <v>71</v>
      </c>
      <c r="AY834" s="241" t="s">
        <v>151</v>
      </c>
    </row>
    <row r="835" spans="2:51" s="11" customFormat="1" ht="13.5">
      <c r="B835" s="231"/>
      <c r="C835" s="232"/>
      <c r="D835" s="228" t="s">
        <v>163</v>
      </c>
      <c r="E835" s="233" t="s">
        <v>21</v>
      </c>
      <c r="F835" s="234" t="s">
        <v>1330</v>
      </c>
      <c r="G835" s="232"/>
      <c r="H835" s="235">
        <v>8</v>
      </c>
      <c r="I835" s="236"/>
      <c r="J835" s="232"/>
      <c r="K835" s="232"/>
      <c r="L835" s="237"/>
      <c r="M835" s="238"/>
      <c r="N835" s="239"/>
      <c r="O835" s="239"/>
      <c r="P835" s="239"/>
      <c r="Q835" s="239"/>
      <c r="R835" s="239"/>
      <c r="S835" s="239"/>
      <c r="T835" s="240"/>
      <c r="AT835" s="241" t="s">
        <v>163</v>
      </c>
      <c r="AU835" s="241" t="s">
        <v>81</v>
      </c>
      <c r="AV835" s="11" t="s">
        <v>81</v>
      </c>
      <c r="AW835" s="11" t="s">
        <v>34</v>
      </c>
      <c r="AX835" s="11" t="s">
        <v>71</v>
      </c>
      <c r="AY835" s="241" t="s">
        <v>151</v>
      </c>
    </row>
    <row r="836" spans="2:51" s="12" customFormat="1" ht="13.5">
      <c r="B836" s="242"/>
      <c r="C836" s="243"/>
      <c r="D836" s="228" t="s">
        <v>163</v>
      </c>
      <c r="E836" s="244" t="s">
        <v>21</v>
      </c>
      <c r="F836" s="245" t="s">
        <v>182</v>
      </c>
      <c r="G836" s="243"/>
      <c r="H836" s="246">
        <v>228</v>
      </c>
      <c r="I836" s="247"/>
      <c r="J836" s="243"/>
      <c r="K836" s="243"/>
      <c r="L836" s="248"/>
      <c r="M836" s="249"/>
      <c r="N836" s="250"/>
      <c r="O836" s="250"/>
      <c r="P836" s="250"/>
      <c r="Q836" s="250"/>
      <c r="R836" s="250"/>
      <c r="S836" s="250"/>
      <c r="T836" s="251"/>
      <c r="AT836" s="252" t="s">
        <v>163</v>
      </c>
      <c r="AU836" s="252" t="s">
        <v>81</v>
      </c>
      <c r="AV836" s="12" t="s">
        <v>159</v>
      </c>
      <c r="AW836" s="12" t="s">
        <v>34</v>
      </c>
      <c r="AX836" s="12" t="s">
        <v>76</v>
      </c>
      <c r="AY836" s="252" t="s">
        <v>151</v>
      </c>
    </row>
    <row r="837" spans="2:65" s="1" customFormat="1" ht="25.5" customHeight="1">
      <c r="B837" s="44"/>
      <c r="C837" s="216" t="s">
        <v>1331</v>
      </c>
      <c r="D837" s="216" t="s">
        <v>154</v>
      </c>
      <c r="E837" s="217" t="s">
        <v>1332</v>
      </c>
      <c r="F837" s="218" t="s">
        <v>1333</v>
      </c>
      <c r="G837" s="219" t="s">
        <v>783</v>
      </c>
      <c r="H837" s="220">
        <v>228</v>
      </c>
      <c r="I837" s="221"/>
      <c r="J837" s="222">
        <f>ROUND(I837*H837,2)</f>
        <v>0</v>
      </c>
      <c r="K837" s="218" t="s">
        <v>174</v>
      </c>
      <c r="L837" s="70"/>
      <c r="M837" s="223" t="s">
        <v>21</v>
      </c>
      <c r="N837" s="224" t="s">
        <v>42</v>
      </c>
      <c r="O837" s="45"/>
      <c r="P837" s="225">
        <f>O837*H837</f>
        <v>0</v>
      </c>
      <c r="Q837" s="225">
        <v>0.00027</v>
      </c>
      <c r="R837" s="225">
        <f>Q837*H837</f>
        <v>0.061560000000000004</v>
      </c>
      <c r="S837" s="225">
        <v>0</v>
      </c>
      <c r="T837" s="226">
        <f>S837*H837</f>
        <v>0</v>
      </c>
      <c r="AR837" s="22" t="s">
        <v>159</v>
      </c>
      <c r="AT837" s="22" t="s">
        <v>154</v>
      </c>
      <c r="AU837" s="22" t="s">
        <v>81</v>
      </c>
      <c r="AY837" s="22" t="s">
        <v>151</v>
      </c>
      <c r="BE837" s="227">
        <f>IF(N837="základní",J837,0)</f>
        <v>0</v>
      </c>
      <c r="BF837" s="227">
        <f>IF(N837="snížená",J837,0)</f>
        <v>0</v>
      </c>
      <c r="BG837" s="227">
        <f>IF(N837="zákl. přenesená",J837,0)</f>
        <v>0</v>
      </c>
      <c r="BH837" s="227">
        <f>IF(N837="sníž. přenesená",J837,0)</f>
        <v>0</v>
      </c>
      <c r="BI837" s="227">
        <f>IF(N837="nulová",J837,0)</f>
        <v>0</v>
      </c>
      <c r="BJ837" s="22" t="s">
        <v>76</v>
      </c>
      <c r="BK837" s="227">
        <f>ROUND(I837*H837,2)</f>
        <v>0</v>
      </c>
      <c r="BL837" s="22" t="s">
        <v>159</v>
      </c>
      <c r="BM837" s="22" t="s">
        <v>1334</v>
      </c>
    </row>
    <row r="838" spans="2:47" s="1" customFormat="1" ht="13.5">
      <c r="B838" s="44"/>
      <c r="C838" s="72"/>
      <c r="D838" s="228" t="s">
        <v>161</v>
      </c>
      <c r="E838" s="72"/>
      <c r="F838" s="229" t="s">
        <v>1310</v>
      </c>
      <c r="G838" s="72"/>
      <c r="H838" s="72"/>
      <c r="I838" s="187"/>
      <c r="J838" s="72"/>
      <c r="K838" s="72"/>
      <c r="L838" s="70"/>
      <c r="M838" s="230"/>
      <c r="N838" s="45"/>
      <c r="O838" s="45"/>
      <c r="P838" s="45"/>
      <c r="Q838" s="45"/>
      <c r="R838" s="45"/>
      <c r="S838" s="45"/>
      <c r="T838" s="93"/>
      <c r="AT838" s="22" t="s">
        <v>161</v>
      </c>
      <c r="AU838" s="22" t="s">
        <v>81</v>
      </c>
    </row>
    <row r="839" spans="2:65" s="1" customFormat="1" ht="25.5" customHeight="1">
      <c r="B839" s="44"/>
      <c r="C839" s="216" t="s">
        <v>1335</v>
      </c>
      <c r="D839" s="216" t="s">
        <v>154</v>
      </c>
      <c r="E839" s="217" t="s">
        <v>1336</v>
      </c>
      <c r="F839" s="218" t="s">
        <v>1337</v>
      </c>
      <c r="G839" s="219" t="s">
        <v>783</v>
      </c>
      <c r="H839" s="220">
        <v>24</v>
      </c>
      <c r="I839" s="221"/>
      <c r="J839" s="222">
        <f>ROUND(I839*H839,2)</f>
        <v>0</v>
      </c>
      <c r="K839" s="218" t="s">
        <v>174</v>
      </c>
      <c r="L839" s="70"/>
      <c r="M839" s="223" t="s">
        <v>21</v>
      </c>
      <c r="N839" s="224" t="s">
        <v>42</v>
      </c>
      <c r="O839" s="45"/>
      <c r="P839" s="225">
        <f>O839*H839</f>
        <v>0</v>
      </c>
      <c r="Q839" s="225">
        <v>8E-05</v>
      </c>
      <c r="R839" s="225">
        <f>Q839*H839</f>
        <v>0.0019200000000000003</v>
      </c>
      <c r="S839" s="225">
        <v>0</v>
      </c>
      <c r="T839" s="226">
        <f>S839*H839</f>
        <v>0</v>
      </c>
      <c r="AR839" s="22" t="s">
        <v>159</v>
      </c>
      <c r="AT839" s="22" t="s">
        <v>154</v>
      </c>
      <c r="AU839" s="22" t="s">
        <v>81</v>
      </c>
      <c r="AY839" s="22" t="s">
        <v>151</v>
      </c>
      <c r="BE839" s="227">
        <f>IF(N839="základní",J839,0)</f>
        <v>0</v>
      </c>
      <c r="BF839" s="227">
        <f>IF(N839="snížená",J839,0)</f>
        <v>0</v>
      </c>
      <c r="BG839" s="227">
        <f>IF(N839="zákl. přenesená",J839,0)</f>
        <v>0</v>
      </c>
      <c r="BH839" s="227">
        <f>IF(N839="sníž. přenesená",J839,0)</f>
        <v>0</v>
      </c>
      <c r="BI839" s="227">
        <f>IF(N839="nulová",J839,0)</f>
        <v>0</v>
      </c>
      <c r="BJ839" s="22" t="s">
        <v>76</v>
      </c>
      <c r="BK839" s="227">
        <f>ROUND(I839*H839,2)</f>
        <v>0</v>
      </c>
      <c r="BL839" s="22" t="s">
        <v>159</v>
      </c>
      <c r="BM839" s="22" t="s">
        <v>1338</v>
      </c>
    </row>
    <row r="840" spans="2:47" s="1" customFormat="1" ht="13.5">
      <c r="B840" s="44"/>
      <c r="C840" s="72"/>
      <c r="D840" s="228" t="s">
        <v>161</v>
      </c>
      <c r="E840" s="72"/>
      <c r="F840" s="229" t="s">
        <v>1310</v>
      </c>
      <c r="G840" s="72"/>
      <c r="H840" s="72"/>
      <c r="I840" s="187"/>
      <c r="J840" s="72"/>
      <c r="K840" s="72"/>
      <c r="L840" s="70"/>
      <c r="M840" s="230"/>
      <c r="N840" s="45"/>
      <c r="O840" s="45"/>
      <c r="P840" s="45"/>
      <c r="Q840" s="45"/>
      <c r="R840" s="45"/>
      <c r="S840" s="45"/>
      <c r="T840" s="93"/>
      <c r="AT840" s="22" t="s">
        <v>161</v>
      </c>
      <c r="AU840" s="22" t="s">
        <v>81</v>
      </c>
    </row>
    <row r="841" spans="2:51" s="11" customFormat="1" ht="13.5">
      <c r="B841" s="231"/>
      <c r="C841" s="232"/>
      <c r="D841" s="228" t="s">
        <v>163</v>
      </c>
      <c r="E841" s="233" t="s">
        <v>21</v>
      </c>
      <c r="F841" s="234" t="s">
        <v>1339</v>
      </c>
      <c r="G841" s="232"/>
      <c r="H841" s="235">
        <v>24</v>
      </c>
      <c r="I841" s="236"/>
      <c r="J841" s="232"/>
      <c r="K841" s="232"/>
      <c r="L841" s="237"/>
      <c r="M841" s="238"/>
      <c r="N841" s="239"/>
      <c r="O841" s="239"/>
      <c r="P841" s="239"/>
      <c r="Q841" s="239"/>
      <c r="R841" s="239"/>
      <c r="S841" s="239"/>
      <c r="T841" s="240"/>
      <c r="AT841" s="241" t="s">
        <v>163</v>
      </c>
      <c r="AU841" s="241" t="s">
        <v>81</v>
      </c>
      <c r="AV841" s="11" t="s">
        <v>81</v>
      </c>
      <c r="AW841" s="11" t="s">
        <v>34</v>
      </c>
      <c r="AX841" s="11" t="s">
        <v>76</v>
      </c>
      <c r="AY841" s="241" t="s">
        <v>151</v>
      </c>
    </row>
    <row r="842" spans="2:65" s="1" customFormat="1" ht="25.5" customHeight="1">
      <c r="B842" s="44"/>
      <c r="C842" s="216" t="s">
        <v>1340</v>
      </c>
      <c r="D842" s="216" t="s">
        <v>154</v>
      </c>
      <c r="E842" s="217" t="s">
        <v>1341</v>
      </c>
      <c r="F842" s="218" t="s">
        <v>1342</v>
      </c>
      <c r="G842" s="219" t="s">
        <v>783</v>
      </c>
      <c r="H842" s="220">
        <v>24</v>
      </c>
      <c r="I842" s="221"/>
      <c r="J842" s="222">
        <f>ROUND(I842*H842,2)</f>
        <v>0</v>
      </c>
      <c r="K842" s="218" t="s">
        <v>174</v>
      </c>
      <c r="L842" s="70"/>
      <c r="M842" s="223" t="s">
        <v>21</v>
      </c>
      <c r="N842" s="224" t="s">
        <v>42</v>
      </c>
      <c r="O842" s="45"/>
      <c r="P842" s="225">
        <f>O842*H842</f>
        <v>0</v>
      </c>
      <c r="Q842" s="225">
        <v>0.0004</v>
      </c>
      <c r="R842" s="225">
        <f>Q842*H842</f>
        <v>0.009600000000000001</v>
      </c>
      <c r="S842" s="225">
        <v>0</v>
      </c>
      <c r="T842" s="226">
        <f>S842*H842</f>
        <v>0</v>
      </c>
      <c r="AR842" s="22" t="s">
        <v>159</v>
      </c>
      <c r="AT842" s="22" t="s">
        <v>154</v>
      </c>
      <c r="AU842" s="22" t="s">
        <v>81</v>
      </c>
      <c r="AY842" s="22" t="s">
        <v>151</v>
      </c>
      <c r="BE842" s="227">
        <f>IF(N842="základní",J842,0)</f>
        <v>0</v>
      </c>
      <c r="BF842" s="227">
        <f>IF(N842="snížená",J842,0)</f>
        <v>0</v>
      </c>
      <c r="BG842" s="227">
        <f>IF(N842="zákl. přenesená",J842,0)</f>
        <v>0</v>
      </c>
      <c r="BH842" s="227">
        <f>IF(N842="sníž. přenesená",J842,0)</f>
        <v>0</v>
      </c>
      <c r="BI842" s="227">
        <f>IF(N842="nulová",J842,0)</f>
        <v>0</v>
      </c>
      <c r="BJ842" s="22" t="s">
        <v>76</v>
      </c>
      <c r="BK842" s="227">
        <f>ROUND(I842*H842,2)</f>
        <v>0</v>
      </c>
      <c r="BL842" s="22" t="s">
        <v>159</v>
      </c>
      <c r="BM842" s="22" t="s">
        <v>1343</v>
      </c>
    </row>
    <row r="843" spans="2:47" s="1" customFormat="1" ht="13.5">
      <c r="B843" s="44"/>
      <c r="C843" s="72"/>
      <c r="D843" s="228" t="s">
        <v>161</v>
      </c>
      <c r="E843" s="72"/>
      <c r="F843" s="229" t="s">
        <v>1310</v>
      </c>
      <c r="G843" s="72"/>
      <c r="H843" s="72"/>
      <c r="I843" s="187"/>
      <c r="J843" s="72"/>
      <c r="K843" s="72"/>
      <c r="L843" s="70"/>
      <c r="M843" s="230"/>
      <c r="N843" s="45"/>
      <c r="O843" s="45"/>
      <c r="P843" s="45"/>
      <c r="Q843" s="45"/>
      <c r="R843" s="45"/>
      <c r="S843" s="45"/>
      <c r="T843" s="93"/>
      <c r="AT843" s="22" t="s">
        <v>161</v>
      </c>
      <c r="AU843" s="22" t="s">
        <v>81</v>
      </c>
    </row>
    <row r="844" spans="2:65" s="1" customFormat="1" ht="16.5" customHeight="1">
      <c r="B844" s="44"/>
      <c r="C844" s="216" t="s">
        <v>1344</v>
      </c>
      <c r="D844" s="216" t="s">
        <v>154</v>
      </c>
      <c r="E844" s="217" t="s">
        <v>1345</v>
      </c>
      <c r="F844" s="218" t="s">
        <v>1346</v>
      </c>
      <c r="G844" s="219" t="s">
        <v>173</v>
      </c>
      <c r="H844" s="220">
        <v>0.137</v>
      </c>
      <c r="I844" s="221"/>
      <c r="J844" s="222">
        <f>ROUND(I844*H844,2)</f>
        <v>0</v>
      </c>
      <c r="K844" s="218" t="s">
        <v>174</v>
      </c>
      <c r="L844" s="70"/>
      <c r="M844" s="223" t="s">
        <v>21</v>
      </c>
      <c r="N844" s="224" t="s">
        <v>42</v>
      </c>
      <c r="O844" s="45"/>
      <c r="P844" s="225">
        <f>O844*H844</f>
        <v>0</v>
      </c>
      <c r="Q844" s="225">
        <v>0</v>
      </c>
      <c r="R844" s="225">
        <f>Q844*H844</f>
        <v>0</v>
      </c>
      <c r="S844" s="225">
        <v>2.4</v>
      </c>
      <c r="T844" s="226">
        <f>S844*H844</f>
        <v>0.32880000000000004</v>
      </c>
      <c r="AR844" s="22" t="s">
        <v>159</v>
      </c>
      <c r="AT844" s="22" t="s">
        <v>154</v>
      </c>
      <c r="AU844" s="22" t="s">
        <v>81</v>
      </c>
      <c r="AY844" s="22" t="s">
        <v>151</v>
      </c>
      <c r="BE844" s="227">
        <f>IF(N844="základní",J844,0)</f>
        <v>0</v>
      </c>
      <c r="BF844" s="227">
        <f>IF(N844="snížená",J844,0)</f>
        <v>0</v>
      </c>
      <c r="BG844" s="227">
        <f>IF(N844="zákl. přenesená",J844,0)</f>
        <v>0</v>
      </c>
      <c r="BH844" s="227">
        <f>IF(N844="sníž. přenesená",J844,0)</f>
        <v>0</v>
      </c>
      <c r="BI844" s="227">
        <f>IF(N844="nulová",J844,0)</f>
        <v>0</v>
      </c>
      <c r="BJ844" s="22" t="s">
        <v>76</v>
      </c>
      <c r="BK844" s="227">
        <f>ROUND(I844*H844,2)</f>
        <v>0</v>
      </c>
      <c r="BL844" s="22" t="s">
        <v>159</v>
      </c>
      <c r="BM844" s="22" t="s">
        <v>1347</v>
      </c>
    </row>
    <row r="845" spans="2:47" s="1" customFormat="1" ht="13.5">
      <c r="B845" s="44"/>
      <c r="C845" s="72"/>
      <c r="D845" s="228" t="s">
        <v>161</v>
      </c>
      <c r="E845" s="72"/>
      <c r="F845" s="229" t="s">
        <v>1348</v>
      </c>
      <c r="G845" s="72"/>
      <c r="H845" s="72"/>
      <c r="I845" s="187"/>
      <c r="J845" s="72"/>
      <c r="K845" s="72"/>
      <c r="L845" s="70"/>
      <c r="M845" s="230"/>
      <c r="N845" s="45"/>
      <c r="O845" s="45"/>
      <c r="P845" s="45"/>
      <c r="Q845" s="45"/>
      <c r="R845" s="45"/>
      <c r="S845" s="45"/>
      <c r="T845" s="93"/>
      <c r="AT845" s="22" t="s">
        <v>161</v>
      </c>
      <c r="AU845" s="22" t="s">
        <v>81</v>
      </c>
    </row>
    <row r="846" spans="2:51" s="11" customFormat="1" ht="13.5">
      <c r="B846" s="231"/>
      <c r="C846" s="232"/>
      <c r="D846" s="228" t="s">
        <v>163</v>
      </c>
      <c r="E846" s="233" t="s">
        <v>21</v>
      </c>
      <c r="F846" s="234" t="s">
        <v>1349</v>
      </c>
      <c r="G846" s="232"/>
      <c r="H846" s="235">
        <v>0.137</v>
      </c>
      <c r="I846" s="236"/>
      <c r="J846" s="232"/>
      <c r="K846" s="232"/>
      <c r="L846" s="237"/>
      <c r="M846" s="238"/>
      <c r="N846" s="239"/>
      <c r="O846" s="239"/>
      <c r="P846" s="239"/>
      <c r="Q846" s="239"/>
      <c r="R846" s="239"/>
      <c r="S846" s="239"/>
      <c r="T846" s="240"/>
      <c r="AT846" s="241" t="s">
        <v>163</v>
      </c>
      <c r="AU846" s="241" t="s">
        <v>81</v>
      </c>
      <c r="AV846" s="11" t="s">
        <v>81</v>
      </c>
      <c r="AW846" s="11" t="s">
        <v>34</v>
      </c>
      <c r="AX846" s="11" t="s">
        <v>71</v>
      </c>
      <c r="AY846" s="241" t="s">
        <v>151</v>
      </c>
    </row>
    <row r="847" spans="2:65" s="1" customFormat="1" ht="38.25" customHeight="1">
      <c r="B847" s="44"/>
      <c r="C847" s="216" t="s">
        <v>1350</v>
      </c>
      <c r="D847" s="216" t="s">
        <v>154</v>
      </c>
      <c r="E847" s="217" t="s">
        <v>1351</v>
      </c>
      <c r="F847" s="218" t="s">
        <v>1352</v>
      </c>
      <c r="G847" s="219" t="s">
        <v>257</v>
      </c>
      <c r="H847" s="220">
        <v>14.79</v>
      </c>
      <c r="I847" s="221"/>
      <c r="J847" s="222">
        <f>ROUND(I847*H847,2)</f>
        <v>0</v>
      </c>
      <c r="K847" s="218" t="s">
        <v>174</v>
      </c>
      <c r="L847" s="70"/>
      <c r="M847" s="223" t="s">
        <v>21</v>
      </c>
      <c r="N847" s="224" t="s">
        <v>42</v>
      </c>
      <c r="O847" s="45"/>
      <c r="P847" s="225">
        <f>O847*H847</f>
        <v>0</v>
      </c>
      <c r="Q847" s="225">
        <v>0</v>
      </c>
      <c r="R847" s="225">
        <f>Q847*H847</f>
        <v>0</v>
      </c>
      <c r="S847" s="225">
        <v>0.275</v>
      </c>
      <c r="T847" s="226">
        <f>S847*H847</f>
        <v>4.0672500000000005</v>
      </c>
      <c r="AR847" s="22" t="s">
        <v>159</v>
      </c>
      <c r="AT847" s="22" t="s">
        <v>154</v>
      </c>
      <c r="AU847" s="22" t="s">
        <v>81</v>
      </c>
      <c r="AY847" s="22" t="s">
        <v>151</v>
      </c>
      <c r="BE847" s="227">
        <f>IF(N847="základní",J847,0)</f>
        <v>0</v>
      </c>
      <c r="BF847" s="227">
        <f>IF(N847="snížená",J847,0)</f>
        <v>0</v>
      </c>
      <c r="BG847" s="227">
        <f>IF(N847="zákl. přenesená",J847,0)</f>
        <v>0</v>
      </c>
      <c r="BH847" s="227">
        <f>IF(N847="sníž. přenesená",J847,0)</f>
        <v>0</v>
      </c>
      <c r="BI847" s="227">
        <f>IF(N847="nulová",J847,0)</f>
        <v>0</v>
      </c>
      <c r="BJ847" s="22" t="s">
        <v>76</v>
      </c>
      <c r="BK847" s="227">
        <f>ROUND(I847*H847,2)</f>
        <v>0</v>
      </c>
      <c r="BL847" s="22" t="s">
        <v>159</v>
      </c>
      <c r="BM847" s="22" t="s">
        <v>1353</v>
      </c>
    </row>
    <row r="848" spans="2:51" s="11" customFormat="1" ht="13.5">
      <c r="B848" s="231"/>
      <c r="C848" s="232"/>
      <c r="D848" s="228" t="s">
        <v>163</v>
      </c>
      <c r="E848" s="233" t="s">
        <v>21</v>
      </c>
      <c r="F848" s="234" t="s">
        <v>1354</v>
      </c>
      <c r="G848" s="232"/>
      <c r="H848" s="235">
        <v>14.79</v>
      </c>
      <c r="I848" s="236"/>
      <c r="J848" s="232"/>
      <c r="K848" s="232"/>
      <c r="L848" s="237"/>
      <c r="M848" s="238"/>
      <c r="N848" s="239"/>
      <c r="O848" s="239"/>
      <c r="P848" s="239"/>
      <c r="Q848" s="239"/>
      <c r="R848" s="239"/>
      <c r="S848" s="239"/>
      <c r="T848" s="240"/>
      <c r="AT848" s="241" t="s">
        <v>163</v>
      </c>
      <c r="AU848" s="241" t="s">
        <v>81</v>
      </c>
      <c r="AV848" s="11" t="s">
        <v>81</v>
      </c>
      <c r="AW848" s="11" t="s">
        <v>34</v>
      </c>
      <c r="AX848" s="11" t="s">
        <v>76</v>
      </c>
      <c r="AY848" s="241" t="s">
        <v>151</v>
      </c>
    </row>
    <row r="849" spans="2:65" s="1" customFormat="1" ht="25.5" customHeight="1">
      <c r="B849" s="44"/>
      <c r="C849" s="216" t="s">
        <v>1355</v>
      </c>
      <c r="D849" s="216" t="s">
        <v>154</v>
      </c>
      <c r="E849" s="217" t="s">
        <v>1356</v>
      </c>
      <c r="F849" s="218" t="s">
        <v>1357</v>
      </c>
      <c r="G849" s="219" t="s">
        <v>783</v>
      </c>
      <c r="H849" s="220">
        <v>3</v>
      </c>
      <c r="I849" s="221"/>
      <c r="J849" s="222">
        <f>ROUND(I849*H849,2)</f>
        <v>0</v>
      </c>
      <c r="K849" s="218" t="s">
        <v>174</v>
      </c>
      <c r="L849" s="70"/>
      <c r="M849" s="223" t="s">
        <v>21</v>
      </c>
      <c r="N849" s="224" t="s">
        <v>42</v>
      </c>
      <c r="O849" s="45"/>
      <c r="P849" s="225">
        <f>O849*H849</f>
        <v>0</v>
      </c>
      <c r="Q849" s="225">
        <v>0</v>
      </c>
      <c r="R849" s="225">
        <f>Q849*H849</f>
        <v>0</v>
      </c>
      <c r="S849" s="225">
        <v>0.0404</v>
      </c>
      <c r="T849" s="226">
        <f>S849*H849</f>
        <v>0.1212</v>
      </c>
      <c r="AR849" s="22" t="s">
        <v>159</v>
      </c>
      <c r="AT849" s="22" t="s">
        <v>154</v>
      </c>
      <c r="AU849" s="22" t="s">
        <v>81</v>
      </c>
      <c r="AY849" s="22" t="s">
        <v>151</v>
      </c>
      <c r="BE849" s="227">
        <f>IF(N849="základní",J849,0)</f>
        <v>0</v>
      </c>
      <c r="BF849" s="227">
        <f>IF(N849="snížená",J849,0)</f>
        <v>0</v>
      </c>
      <c r="BG849" s="227">
        <f>IF(N849="zákl. přenesená",J849,0)</f>
        <v>0</v>
      </c>
      <c r="BH849" s="227">
        <f>IF(N849="sníž. přenesená",J849,0)</f>
        <v>0</v>
      </c>
      <c r="BI849" s="227">
        <f>IF(N849="nulová",J849,0)</f>
        <v>0</v>
      </c>
      <c r="BJ849" s="22" t="s">
        <v>76</v>
      </c>
      <c r="BK849" s="227">
        <f>ROUND(I849*H849,2)</f>
        <v>0</v>
      </c>
      <c r="BL849" s="22" t="s">
        <v>159</v>
      </c>
      <c r="BM849" s="22" t="s">
        <v>1358</v>
      </c>
    </row>
    <row r="850" spans="2:65" s="1" customFormat="1" ht="25.5" customHeight="1">
      <c r="B850" s="44"/>
      <c r="C850" s="216" t="s">
        <v>1359</v>
      </c>
      <c r="D850" s="216" t="s">
        <v>154</v>
      </c>
      <c r="E850" s="217" t="s">
        <v>1360</v>
      </c>
      <c r="F850" s="218" t="s">
        <v>1361</v>
      </c>
      <c r="G850" s="219" t="s">
        <v>257</v>
      </c>
      <c r="H850" s="220">
        <v>6.767</v>
      </c>
      <c r="I850" s="221"/>
      <c r="J850" s="222">
        <f>ROUND(I850*H850,2)</f>
        <v>0</v>
      </c>
      <c r="K850" s="218" t="s">
        <v>174</v>
      </c>
      <c r="L850" s="70"/>
      <c r="M850" s="223" t="s">
        <v>21</v>
      </c>
      <c r="N850" s="224" t="s">
        <v>42</v>
      </c>
      <c r="O850" s="45"/>
      <c r="P850" s="225">
        <f>O850*H850</f>
        <v>0</v>
      </c>
      <c r="Q850" s="225">
        <v>0</v>
      </c>
      <c r="R850" s="225">
        <f>Q850*H850</f>
        <v>0</v>
      </c>
      <c r="S850" s="225">
        <v>0.048</v>
      </c>
      <c r="T850" s="226">
        <f>S850*H850</f>
        <v>0.32481600000000005</v>
      </c>
      <c r="AR850" s="22" t="s">
        <v>159</v>
      </c>
      <c r="AT850" s="22" t="s">
        <v>154</v>
      </c>
      <c r="AU850" s="22" t="s">
        <v>81</v>
      </c>
      <c r="AY850" s="22" t="s">
        <v>151</v>
      </c>
      <c r="BE850" s="227">
        <f>IF(N850="základní",J850,0)</f>
        <v>0</v>
      </c>
      <c r="BF850" s="227">
        <f>IF(N850="snížená",J850,0)</f>
        <v>0</v>
      </c>
      <c r="BG850" s="227">
        <f>IF(N850="zákl. přenesená",J850,0)</f>
        <v>0</v>
      </c>
      <c r="BH850" s="227">
        <f>IF(N850="sníž. přenesená",J850,0)</f>
        <v>0</v>
      </c>
      <c r="BI850" s="227">
        <f>IF(N850="nulová",J850,0)</f>
        <v>0</v>
      </c>
      <c r="BJ850" s="22" t="s">
        <v>76</v>
      </c>
      <c r="BK850" s="227">
        <f>ROUND(I850*H850,2)</f>
        <v>0</v>
      </c>
      <c r="BL850" s="22" t="s">
        <v>159</v>
      </c>
      <c r="BM850" s="22" t="s">
        <v>1362</v>
      </c>
    </row>
    <row r="851" spans="2:47" s="1" customFormat="1" ht="13.5">
      <c r="B851" s="44"/>
      <c r="C851" s="72"/>
      <c r="D851" s="228" t="s">
        <v>161</v>
      </c>
      <c r="E851" s="72"/>
      <c r="F851" s="229" t="s">
        <v>1363</v>
      </c>
      <c r="G851" s="72"/>
      <c r="H851" s="72"/>
      <c r="I851" s="187"/>
      <c r="J851" s="72"/>
      <c r="K851" s="72"/>
      <c r="L851" s="70"/>
      <c r="M851" s="230"/>
      <c r="N851" s="45"/>
      <c r="O851" s="45"/>
      <c r="P851" s="45"/>
      <c r="Q851" s="45"/>
      <c r="R851" s="45"/>
      <c r="S851" s="45"/>
      <c r="T851" s="93"/>
      <c r="AT851" s="22" t="s">
        <v>161</v>
      </c>
      <c r="AU851" s="22" t="s">
        <v>81</v>
      </c>
    </row>
    <row r="852" spans="2:47" s="1" customFormat="1" ht="13.5">
      <c r="B852" s="44"/>
      <c r="C852" s="72"/>
      <c r="D852" s="228" t="s">
        <v>352</v>
      </c>
      <c r="E852" s="72"/>
      <c r="F852" s="229" t="s">
        <v>1364</v>
      </c>
      <c r="G852" s="72"/>
      <c r="H852" s="72"/>
      <c r="I852" s="187"/>
      <c r="J852" s="72"/>
      <c r="K852" s="72"/>
      <c r="L852" s="70"/>
      <c r="M852" s="230"/>
      <c r="N852" s="45"/>
      <c r="O852" s="45"/>
      <c r="P852" s="45"/>
      <c r="Q852" s="45"/>
      <c r="R852" s="45"/>
      <c r="S852" s="45"/>
      <c r="T852" s="93"/>
      <c r="AT852" s="22" t="s">
        <v>352</v>
      </c>
      <c r="AU852" s="22" t="s">
        <v>81</v>
      </c>
    </row>
    <row r="853" spans="2:51" s="11" customFormat="1" ht="13.5">
      <c r="B853" s="231"/>
      <c r="C853" s="232"/>
      <c r="D853" s="228" t="s">
        <v>163</v>
      </c>
      <c r="E853" s="233" t="s">
        <v>21</v>
      </c>
      <c r="F853" s="234" t="s">
        <v>1365</v>
      </c>
      <c r="G853" s="232"/>
      <c r="H853" s="235">
        <v>0.882</v>
      </c>
      <c r="I853" s="236"/>
      <c r="J853" s="232"/>
      <c r="K853" s="232"/>
      <c r="L853" s="237"/>
      <c r="M853" s="238"/>
      <c r="N853" s="239"/>
      <c r="O853" s="239"/>
      <c r="P853" s="239"/>
      <c r="Q853" s="239"/>
      <c r="R853" s="239"/>
      <c r="S853" s="239"/>
      <c r="T853" s="240"/>
      <c r="AT853" s="241" t="s">
        <v>163</v>
      </c>
      <c r="AU853" s="241" t="s">
        <v>81</v>
      </c>
      <c r="AV853" s="11" t="s">
        <v>81</v>
      </c>
      <c r="AW853" s="11" t="s">
        <v>34</v>
      </c>
      <c r="AX853" s="11" t="s">
        <v>71</v>
      </c>
      <c r="AY853" s="241" t="s">
        <v>151</v>
      </c>
    </row>
    <row r="854" spans="2:51" s="11" customFormat="1" ht="13.5">
      <c r="B854" s="231"/>
      <c r="C854" s="232"/>
      <c r="D854" s="228" t="s">
        <v>163</v>
      </c>
      <c r="E854" s="233" t="s">
        <v>21</v>
      </c>
      <c r="F854" s="234" t="s">
        <v>1366</v>
      </c>
      <c r="G854" s="232"/>
      <c r="H854" s="235">
        <v>0.6</v>
      </c>
      <c r="I854" s="236"/>
      <c r="J854" s="232"/>
      <c r="K854" s="232"/>
      <c r="L854" s="237"/>
      <c r="M854" s="238"/>
      <c r="N854" s="239"/>
      <c r="O854" s="239"/>
      <c r="P854" s="239"/>
      <c r="Q854" s="239"/>
      <c r="R854" s="239"/>
      <c r="S854" s="239"/>
      <c r="T854" s="240"/>
      <c r="AT854" s="241" t="s">
        <v>163</v>
      </c>
      <c r="AU854" s="241" t="s">
        <v>81</v>
      </c>
      <c r="AV854" s="11" t="s">
        <v>81</v>
      </c>
      <c r="AW854" s="11" t="s">
        <v>34</v>
      </c>
      <c r="AX854" s="11" t="s">
        <v>71</v>
      </c>
      <c r="AY854" s="241" t="s">
        <v>151</v>
      </c>
    </row>
    <row r="855" spans="2:51" s="11" customFormat="1" ht="13.5">
      <c r="B855" s="231"/>
      <c r="C855" s="232"/>
      <c r="D855" s="228" t="s">
        <v>163</v>
      </c>
      <c r="E855" s="233" t="s">
        <v>21</v>
      </c>
      <c r="F855" s="234" t="s">
        <v>1367</v>
      </c>
      <c r="G855" s="232"/>
      <c r="H855" s="235">
        <v>0.96</v>
      </c>
      <c r="I855" s="236"/>
      <c r="J855" s="232"/>
      <c r="K855" s="232"/>
      <c r="L855" s="237"/>
      <c r="M855" s="238"/>
      <c r="N855" s="239"/>
      <c r="O855" s="239"/>
      <c r="P855" s="239"/>
      <c r="Q855" s="239"/>
      <c r="R855" s="239"/>
      <c r="S855" s="239"/>
      <c r="T855" s="240"/>
      <c r="AT855" s="241" t="s">
        <v>163</v>
      </c>
      <c r="AU855" s="241" t="s">
        <v>81</v>
      </c>
      <c r="AV855" s="11" t="s">
        <v>81</v>
      </c>
      <c r="AW855" s="11" t="s">
        <v>34</v>
      </c>
      <c r="AX855" s="11" t="s">
        <v>71</v>
      </c>
      <c r="AY855" s="241" t="s">
        <v>151</v>
      </c>
    </row>
    <row r="856" spans="2:51" s="11" customFormat="1" ht="13.5">
      <c r="B856" s="231"/>
      <c r="C856" s="232"/>
      <c r="D856" s="228" t="s">
        <v>163</v>
      </c>
      <c r="E856" s="233" t="s">
        <v>21</v>
      </c>
      <c r="F856" s="234" t="s">
        <v>1368</v>
      </c>
      <c r="G856" s="232"/>
      <c r="H856" s="235">
        <v>0.48</v>
      </c>
      <c r="I856" s="236"/>
      <c r="J856" s="232"/>
      <c r="K856" s="232"/>
      <c r="L856" s="237"/>
      <c r="M856" s="238"/>
      <c r="N856" s="239"/>
      <c r="O856" s="239"/>
      <c r="P856" s="239"/>
      <c r="Q856" s="239"/>
      <c r="R856" s="239"/>
      <c r="S856" s="239"/>
      <c r="T856" s="240"/>
      <c r="AT856" s="241" t="s">
        <v>163</v>
      </c>
      <c r="AU856" s="241" t="s">
        <v>81</v>
      </c>
      <c r="AV856" s="11" t="s">
        <v>81</v>
      </c>
      <c r="AW856" s="11" t="s">
        <v>34</v>
      </c>
      <c r="AX856" s="11" t="s">
        <v>71</v>
      </c>
      <c r="AY856" s="241" t="s">
        <v>151</v>
      </c>
    </row>
    <row r="857" spans="2:51" s="11" customFormat="1" ht="13.5">
      <c r="B857" s="231"/>
      <c r="C857" s="232"/>
      <c r="D857" s="228" t="s">
        <v>163</v>
      </c>
      <c r="E857" s="233" t="s">
        <v>21</v>
      </c>
      <c r="F857" s="234" t="s">
        <v>1369</v>
      </c>
      <c r="G857" s="232"/>
      <c r="H857" s="235">
        <v>0.835</v>
      </c>
      <c r="I857" s="236"/>
      <c r="J857" s="232"/>
      <c r="K857" s="232"/>
      <c r="L857" s="237"/>
      <c r="M857" s="238"/>
      <c r="N857" s="239"/>
      <c r="O857" s="239"/>
      <c r="P857" s="239"/>
      <c r="Q857" s="239"/>
      <c r="R857" s="239"/>
      <c r="S857" s="239"/>
      <c r="T857" s="240"/>
      <c r="AT857" s="241" t="s">
        <v>163</v>
      </c>
      <c r="AU857" s="241" t="s">
        <v>81</v>
      </c>
      <c r="AV857" s="11" t="s">
        <v>81</v>
      </c>
      <c r="AW857" s="11" t="s">
        <v>34</v>
      </c>
      <c r="AX857" s="11" t="s">
        <v>71</v>
      </c>
      <c r="AY857" s="241" t="s">
        <v>151</v>
      </c>
    </row>
    <row r="858" spans="2:51" s="11" customFormat="1" ht="13.5">
      <c r="B858" s="231"/>
      <c r="C858" s="232"/>
      <c r="D858" s="228" t="s">
        <v>163</v>
      </c>
      <c r="E858" s="233" t="s">
        <v>21</v>
      </c>
      <c r="F858" s="234" t="s">
        <v>1370</v>
      </c>
      <c r="G858" s="232"/>
      <c r="H858" s="235">
        <v>1.8</v>
      </c>
      <c r="I858" s="236"/>
      <c r="J858" s="232"/>
      <c r="K858" s="232"/>
      <c r="L858" s="237"/>
      <c r="M858" s="238"/>
      <c r="N858" s="239"/>
      <c r="O858" s="239"/>
      <c r="P858" s="239"/>
      <c r="Q858" s="239"/>
      <c r="R858" s="239"/>
      <c r="S858" s="239"/>
      <c r="T858" s="240"/>
      <c r="AT858" s="241" t="s">
        <v>163</v>
      </c>
      <c r="AU858" s="241" t="s">
        <v>81</v>
      </c>
      <c r="AV858" s="11" t="s">
        <v>81</v>
      </c>
      <c r="AW858" s="11" t="s">
        <v>34</v>
      </c>
      <c r="AX858" s="11" t="s">
        <v>71</v>
      </c>
      <c r="AY858" s="241" t="s">
        <v>151</v>
      </c>
    </row>
    <row r="859" spans="2:51" s="11" customFormat="1" ht="13.5">
      <c r="B859" s="231"/>
      <c r="C859" s="232"/>
      <c r="D859" s="228" t="s">
        <v>163</v>
      </c>
      <c r="E859" s="233" t="s">
        <v>21</v>
      </c>
      <c r="F859" s="234" t="s">
        <v>1371</v>
      </c>
      <c r="G859" s="232"/>
      <c r="H859" s="235">
        <v>0.33</v>
      </c>
      <c r="I859" s="236"/>
      <c r="J859" s="232"/>
      <c r="K859" s="232"/>
      <c r="L859" s="237"/>
      <c r="M859" s="238"/>
      <c r="N859" s="239"/>
      <c r="O859" s="239"/>
      <c r="P859" s="239"/>
      <c r="Q859" s="239"/>
      <c r="R859" s="239"/>
      <c r="S859" s="239"/>
      <c r="T859" s="240"/>
      <c r="AT859" s="241" t="s">
        <v>163</v>
      </c>
      <c r="AU859" s="241" t="s">
        <v>81</v>
      </c>
      <c r="AV859" s="11" t="s">
        <v>81</v>
      </c>
      <c r="AW859" s="11" t="s">
        <v>34</v>
      </c>
      <c r="AX859" s="11" t="s">
        <v>71</v>
      </c>
      <c r="AY859" s="241" t="s">
        <v>151</v>
      </c>
    </row>
    <row r="860" spans="2:51" s="11" customFormat="1" ht="13.5">
      <c r="B860" s="231"/>
      <c r="C860" s="232"/>
      <c r="D860" s="228" t="s">
        <v>163</v>
      </c>
      <c r="E860" s="233" t="s">
        <v>21</v>
      </c>
      <c r="F860" s="234" t="s">
        <v>1372</v>
      </c>
      <c r="G860" s="232"/>
      <c r="H860" s="235">
        <v>0.88</v>
      </c>
      <c r="I860" s="236"/>
      <c r="J860" s="232"/>
      <c r="K860" s="232"/>
      <c r="L860" s="237"/>
      <c r="M860" s="238"/>
      <c r="N860" s="239"/>
      <c r="O860" s="239"/>
      <c r="P860" s="239"/>
      <c r="Q860" s="239"/>
      <c r="R860" s="239"/>
      <c r="S860" s="239"/>
      <c r="T860" s="240"/>
      <c r="AT860" s="241" t="s">
        <v>163</v>
      </c>
      <c r="AU860" s="241" t="s">
        <v>81</v>
      </c>
      <c r="AV860" s="11" t="s">
        <v>81</v>
      </c>
      <c r="AW860" s="11" t="s">
        <v>34</v>
      </c>
      <c r="AX860" s="11" t="s">
        <v>71</v>
      </c>
      <c r="AY860" s="241" t="s">
        <v>151</v>
      </c>
    </row>
    <row r="861" spans="2:51" s="12" customFormat="1" ht="13.5">
      <c r="B861" s="242"/>
      <c r="C861" s="243"/>
      <c r="D861" s="228" t="s">
        <v>163</v>
      </c>
      <c r="E861" s="244" t="s">
        <v>21</v>
      </c>
      <c r="F861" s="245" t="s">
        <v>182</v>
      </c>
      <c r="G861" s="243"/>
      <c r="H861" s="246">
        <v>6.767</v>
      </c>
      <c r="I861" s="247"/>
      <c r="J861" s="243"/>
      <c r="K861" s="243"/>
      <c r="L861" s="248"/>
      <c r="M861" s="249"/>
      <c r="N861" s="250"/>
      <c r="O861" s="250"/>
      <c r="P861" s="250"/>
      <c r="Q861" s="250"/>
      <c r="R861" s="250"/>
      <c r="S861" s="250"/>
      <c r="T861" s="251"/>
      <c r="AT861" s="252" t="s">
        <v>163</v>
      </c>
      <c r="AU861" s="252" t="s">
        <v>81</v>
      </c>
      <c r="AV861" s="12" t="s">
        <v>159</v>
      </c>
      <c r="AW861" s="12" t="s">
        <v>34</v>
      </c>
      <c r="AX861" s="12" t="s">
        <v>76</v>
      </c>
      <c r="AY861" s="252" t="s">
        <v>151</v>
      </c>
    </row>
    <row r="862" spans="2:65" s="1" customFormat="1" ht="25.5" customHeight="1">
      <c r="B862" s="44"/>
      <c r="C862" s="216" t="s">
        <v>1373</v>
      </c>
      <c r="D862" s="216" t="s">
        <v>154</v>
      </c>
      <c r="E862" s="217" t="s">
        <v>1374</v>
      </c>
      <c r="F862" s="218" t="s">
        <v>1375</v>
      </c>
      <c r="G862" s="219" t="s">
        <v>257</v>
      </c>
      <c r="H862" s="220">
        <v>21.788</v>
      </c>
      <c r="I862" s="221"/>
      <c r="J862" s="222">
        <f>ROUND(I862*H862,2)</f>
        <v>0</v>
      </c>
      <c r="K862" s="218" t="s">
        <v>174</v>
      </c>
      <c r="L862" s="70"/>
      <c r="M862" s="223" t="s">
        <v>21</v>
      </c>
      <c r="N862" s="224" t="s">
        <v>42</v>
      </c>
      <c r="O862" s="45"/>
      <c r="P862" s="225">
        <f>O862*H862</f>
        <v>0</v>
      </c>
      <c r="Q862" s="225">
        <v>0</v>
      </c>
      <c r="R862" s="225">
        <f>Q862*H862</f>
        <v>0</v>
      </c>
      <c r="S862" s="225">
        <v>0.038</v>
      </c>
      <c r="T862" s="226">
        <f>S862*H862</f>
        <v>0.827944</v>
      </c>
      <c r="AR862" s="22" t="s">
        <v>159</v>
      </c>
      <c r="AT862" s="22" t="s">
        <v>154</v>
      </c>
      <c r="AU862" s="22" t="s">
        <v>81</v>
      </c>
      <c r="AY862" s="22" t="s">
        <v>151</v>
      </c>
      <c r="BE862" s="227">
        <f>IF(N862="základní",J862,0)</f>
        <v>0</v>
      </c>
      <c r="BF862" s="227">
        <f>IF(N862="snížená",J862,0)</f>
        <v>0</v>
      </c>
      <c r="BG862" s="227">
        <f>IF(N862="zákl. přenesená",J862,0)</f>
        <v>0</v>
      </c>
      <c r="BH862" s="227">
        <f>IF(N862="sníž. přenesená",J862,0)</f>
        <v>0</v>
      </c>
      <c r="BI862" s="227">
        <f>IF(N862="nulová",J862,0)</f>
        <v>0</v>
      </c>
      <c r="BJ862" s="22" t="s">
        <v>76</v>
      </c>
      <c r="BK862" s="227">
        <f>ROUND(I862*H862,2)</f>
        <v>0</v>
      </c>
      <c r="BL862" s="22" t="s">
        <v>159</v>
      </c>
      <c r="BM862" s="22" t="s">
        <v>1376</v>
      </c>
    </row>
    <row r="863" spans="2:47" s="1" customFormat="1" ht="13.5">
      <c r="B863" s="44"/>
      <c r="C863" s="72"/>
      <c r="D863" s="228" t="s">
        <v>161</v>
      </c>
      <c r="E863" s="72"/>
      <c r="F863" s="229" t="s">
        <v>1363</v>
      </c>
      <c r="G863" s="72"/>
      <c r="H863" s="72"/>
      <c r="I863" s="187"/>
      <c r="J863" s="72"/>
      <c r="K863" s="72"/>
      <c r="L863" s="70"/>
      <c r="M863" s="230"/>
      <c r="N863" s="45"/>
      <c r="O863" s="45"/>
      <c r="P863" s="45"/>
      <c r="Q863" s="45"/>
      <c r="R863" s="45"/>
      <c r="S863" s="45"/>
      <c r="T863" s="93"/>
      <c r="AT863" s="22" t="s">
        <v>161</v>
      </c>
      <c r="AU863" s="22" t="s">
        <v>81</v>
      </c>
    </row>
    <row r="864" spans="2:47" s="1" customFormat="1" ht="13.5">
      <c r="B864" s="44"/>
      <c r="C864" s="72"/>
      <c r="D864" s="228" t="s">
        <v>352</v>
      </c>
      <c r="E864" s="72"/>
      <c r="F864" s="229" t="s">
        <v>1364</v>
      </c>
      <c r="G864" s="72"/>
      <c r="H864" s="72"/>
      <c r="I864" s="187"/>
      <c r="J864" s="72"/>
      <c r="K864" s="72"/>
      <c r="L864" s="70"/>
      <c r="M864" s="230"/>
      <c r="N864" s="45"/>
      <c r="O864" s="45"/>
      <c r="P864" s="45"/>
      <c r="Q864" s="45"/>
      <c r="R864" s="45"/>
      <c r="S864" s="45"/>
      <c r="T864" s="93"/>
      <c r="AT864" s="22" t="s">
        <v>352</v>
      </c>
      <c r="AU864" s="22" t="s">
        <v>81</v>
      </c>
    </row>
    <row r="865" spans="2:51" s="11" customFormat="1" ht="13.5">
      <c r="B865" s="231"/>
      <c r="C865" s="232"/>
      <c r="D865" s="228" t="s">
        <v>163</v>
      </c>
      <c r="E865" s="233" t="s">
        <v>21</v>
      </c>
      <c r="F865" s="234" t="s">
        <v>1377</v>
      </c>
      <c r="G865" s="232"/>
      <c r="H865" s="235">
        <v>1.28</v>
      </c>
      <c r="I865" s="236"/>
      <c r="J865" s="232"/>
      <c r="K865" s="232"/>
      <c r="L865" s="237"/>
      <c r="M865" s="238"/>
      <c r="N865" s="239"/>
      <c r="O865" s="239"/>
      <c r="P865" s="239"/>
      <c r="Q865" s="239"/>
      <c r="R865" s="239"/>
      <c r="S865" s="239"/>
      <c r="T865" s="240"/>
      <c r="AT865" s="241" t="s">
        <v>163</v>
      </c>
      <c r="AU865" s="241" t="s">
        <v>81</v>
      </c>
      <c r="AV865" s="11" t="s">
        <v>81</v>
      </c>
      <c r="AW865" s="11" t="s">
        <v>34</v>
      </c>
      <c r="AX865" s="11" t="s">
        <v>71</v>
      </c>
      <c r="AY865" s="241" t="s">
        <v>151</v>
      </c>
    </row>
    <row r="866" spans="2:51" s="11" customFormat="1" ht="13.5">
      <c r="B866" s="231"/>
      <c r="C866" s="232"/>
      <c r="D866" s="228" t="s">
        <v>163</v>
      </c>
      <c r="E866" s="233" t="s">
        <v>21</v>
      </c>
      <c r="F866" s="234" t="s">
        <v>1378</v>
      </c>
      <c r="G866" s="232"/>
      <c r="H866" s="235">
        <v>1.773</v>
      </c>
      <c r="I866" s="236"/>
      <c r="J866" s="232"/>
      <c r="K866" s="232"/>
      <c r="L866" s="237"/>
      <c r="M866" s="238"/>
      <c r="N866" s="239"/>
      <c r="O866" s="239"/>
      <c r="P866" s="239"/>
      <c r="Q866" s="239"/>
      <c r="R866" s="239"/>
      <c r="S866" s="239"/>
      <c r="T866" s="240"/>
      <c r="AT866" s="241" t="s">
        <v>163</v>
      </c>
      <c r="AU866" s="241" t="s">
        <v>81</v>
      </c>
      <c r="AV866" s="11" t="s">
        <v>81</v>
      </c>
      <c r="AW866" s="11" t="s">
        <v>34</v>
      </c>
      <c r="AX866" s="11" t="s">
        <v>71</v>
      </c>
      <c r="AY866" s="241" t="s">
        <v>151</v>
      </c>
    </row>
    <row r="867" spans="2:51" s="11" customFormat="1" ht="13.5">
      <c r="B867" s="231"/>
      <c r="C867" s="232"/>
      <c r="D867" s="228" t="s">
        <v>163</v>
      </c>
      <c r="E867" s="233" t="s">
        <v>21</v>
      </c>
      <c r="F867" s="234" t="s">
        <v>1379</v>
      </c>
      <c r="G867" s="232"/>
      <c r="H867" s="235">
        <v>1.89</v>
      </c>
      <c r="I867" s="236"/>
      <c r="J867" s="232"/>
      <c r="K867" s="232"/>
      <c r="L867" s="237"/>
      <c r="M867" s="238"/>
      <c r="N867" s="239"/>
      <c r="O867" s="239"/>
      <c r="P867" s="239"/>
      <c r="Q867" s="239"/>
      <c r="R867" s="239"/>
      <c r="S867" s="239"/>
      <c r="T867" s="240"/>
      <c r="AT867" s="241" t="s">
        <v>163</v>
      </c>
      <c r="AU867" s="241" t="s">
        <v>81</v>
      </c>
      <c r="AV867" s="11" t="s">
        <v>81</v>
      </c>
      <c r="AW867" s="11" t="s">
        <v>34</v>
      </c>
      <c r="AX867" s="11" t="s">
        <v>71</v>
      </c>
      <c r="AY867" s="241" t="s">
        <v>151</v>
      </c>
    </row>
    <row r="868" spans="2:51" s="11" customFormat="1" ht="13.5">
      <c r="B868" s="231"/>
      <c r="C868" s="232"/>
      <c r="D868" s="228" t="s">
        <v>163</v>
      </c>
      <c r="E868" s="233" t="s">
        <v>21</v>
      </c>
      <c r="F868" s="234" t="s">
        <v>1377</v>
      </c>
      <c r="G868" s="232"/>
      <c r="H868" s="235">
        <v>1.28</v>
      </c>
      <c r="I868" s="236"/>
      <c r="J868" s="232"/>
      <c r="K868" s="232"/>
      <c r="L868" s="237"/>
      <c r="M868" s="238"/>
      <c r="N868" s="239"/>
      <c r="O868" s="239"/>
      <c r="P868" s="239"/>
      <c r="Q868" s="239"/>
      <c r="R868" s="239"/>
      <c r="S868" s="239"/>
      <c r="T868" s="240"/>
      <c r="AT868" s="241" t="s">
        <v>163</v>
      </c>
      <c r="AU868" s="241" t="s">
        <v>81</v>
      </c>
      <c r="AV868" s="11" t="s">
        <v>81</v>
      </c>
      <c r="AW868" s="11" t="s">
        <v>34</v>
      </c>
      <c r="AX868" s="11" t="s">
        <v>71</v>
      </c>
      <c r="AY868" s="241" t="s">
        <v>151</v>
      </c>
    </row>
    <row r="869" spans="2:51" s="11" customFormat="1" ht="13.5">
      <c r="B869" s="231"/>
      <c r="C869" s="232"/>
      <c r="D869" s="228" t="s">
        <v>163</v>
      </c>
      <c r="E869" s="233" t="s">
        <v>21</v>
      </c>
      <c r="F869" s="234" t="s">
        <v>1380</v>
      </c>
      <c r="G869" s="232"/>
      <c r="H869" s="235">
        <v>1.44</v>
      </c>
      <c r="I869" s="236"/>
      <c r="J869" s="232"/>
      <c r="K869" s="232"/>
      <c r="L869" s="237"/>
      <c r="M869" s="238"/>
      <c r="N869" s="239"/>
      <c r="O869" s="239"/>
      <c r="P869" s="239"/>
      <c r="Q869" s="239"/>
      <c r="R869" s="239"/>
      <c r="S869" s="239"/>
      <c r="T869" s="240"/>
      <c r="AT869" s="241" t="s">
        <v>163</v>
      </c>
      <c r="AU869" s="241" t="s">
        <v>81</v>
      </c>
      <c r="AV869" s="11" t="s">
        <v>81</v>
      </c>
      <c r="AW869" s="11" t="s">
        <v>34</v>
      </c>
      <c r="AX869" s="11" t="s">
        <v>71</v>
      </c>
      <c r="AY869" s="241" t="s">
        <v>151</v>
      </c>
    </row>
    <row r="870" spans="2:51" s="11" customFormat="1" ht="13.5">
      <c r="B870" s="231"/>
      <c r="C870" s="232"/>
      <c r="D870" s="228" t="s">
        <v>163</v>
      </c>
      <c r="E870" s="233" t="s">
        <v>21</v>
      </c>
      <c r="F870" s="234" t="s">
        <v>1381</v>
      </c>
      <c r="G870" s="232"/>
      <c r="H870" s="235">
        <v>5.25</v>
      </c>
      <c r="I870" s="236"/>
      <c r="J870" s="232"/>
      <c r="K870" s="232"/>
      <c r="L870" s="237"/>
      <c r="M870" s="238"/>
      <c r="N870" s="239"/>
      <c r="O870" s="239"/>
      <c r="P870" s="239"/>
      <c r="Q870" s="239"/>
      <c r="R870" s="239"/>
      <c r="S870" s="239"/>
      <c r="T870" s="240"/>
      <c r="AT870" s="241" t="s">
        <v>163</v>
      </c>
      <c r="AU870" s="241" t="s">
        <v>81</v>
      </c>
      <c r="AV870" s="11" t="s">
        <v>81</v>
      </c>
      <c r="AW870" s="11" t="s">
        <v>34</v>
      </c>
      <c r="AX870" s="11" t="s">
        <v>71</v>
      </c>
      <c r="AY870" s="241" t="s">
        <v>151</v>
      </c>
    </row>
    <row r="871" spans="2:51" s="11" customFormat="1" ht="13.5">
      <c r="B871" s="231"/>
      <c r="C871" s="232"/>
      <c r="D871" s="228" t="s">
        <v>163</v>
      </c>
      <c r="E871" s="233" t="s">
        <v>21</v>
      </c>
      <c r="F871" s="234" t="s">
        <v>1382</v>
      </c>
      <c r="G871" s="232"/>
      <c r="H871" s="235">
        <v>2.56</v>
      </c>
      <c r="I871" s="236"/>
      <c r="J871" s="232"/>
      <c r="K871" s="232"/>
      <c r="L871" s="237"/>
      <c r="M871" s="238"/>
      <c r="N871" s="239"/>
      <c r="O871" s="239"/>
      <c r="P871" s="239"/>
      <c r="Q871" s="239"/>
      <c r="R871" s="239"/>
      <c r="S871" s="239"/>
      <c r="T871" s="240"/>
      <c r="AT871" s="241" t="s">
        <v>163</v>
      </c>
      <c r="AU871" s="241" t="s">
        <v>81</v>
      </c>
      <c r="AV871" s="11" t="s">
        <v>81</v>
      </c>
      <c r="AW871" s="11" t="s">
        <v>34</v>
      </c>
      <c r="AX871" s="11" t="s">
        <v>71</v>
      </c>
      <c r="AY871" s="241" t="s">
        <v>151</v>
      </c>
    </row>
    <row r="872" spans="2:51" s="11" customFormat="1" ht="13.5">
      <c r="B872" s="231"/>
      <c r="C872" s="232"/>
      <c r="D872" s="228" t="s">
        <v>163</v>
      </c>
      <c r="E872" s="233" t="s">
        <v>21</v>
      </c>
      <c r="F872" s="234" t="s">
        <v>1383</v>
      </c>
      <c r="G872" s="232"/>
      <c r="H872" s="235">
        <v>1.92</v>
      </c>
      <c r="I872" s="236"/>
      <c r="J872" s="232"/>
      <c r="K872" s="232"/>
      <c r="L872" s="237"/>
      <c r="M872" s="238"/>
      <c r="N872" s="239"/>
      <c r="O872" s="239"/>
      <c r="P872" s="239"/>
      <c r="Q872" s="239"/>
      <c r="R872" s="239"/>
      <c r="S872" s="239"/>
      <c r="T872" s="240"/>
      <c r="AT872" s="241" t="s">
        <v>163</v>
      </c>
      <c r="AU872" s="241" t="s">
        <v>81</v>
      </c>
      <c r="AV872" s="11" t="s">
        <v>81</v>
      </c>
      <c r="AW872" s="11" t="s">
        <v>34</v>
      </c>
      <c r="AX872" s="11" t="s">
        <v>71</v>
      </c>
      <c r="AY872" s="241" t="s">
        <v>151</v>
      </c>
    </row>
    <row r="873" spans="2:51" s="11" customFormat="1" ht="13.5">
      <c r="B873" s="231"/>
      <c r="C873" s="232"/>
      <c r="D873" s="228" t="s">
        <v>163</v>
      </c>
      <c r="E873" s="233" t="s">
        <v>21</v>
      </c>
      <c r="F873" s="234" t="s">
        <v>1384</v>
      </c>
      <c r="G873" s="232"/>
      <c r="H873" s="235">
        <v>1.995</v>
      </c>
      <c r="I873" s="236"/>
      <c r="J873" s="232"/>
      <c r="K873" s="232"/>
      <c r="L873" s="237"/>
      <c r="M873" s="238"/>
      <c r="N873" s="239"/>
      <c r="O873" s="239"/>
      <c r="P873" s="239"/>
      <c r="Q873" s="239"/>
      <c r="R873" s="239"/>
      <c r="S873" s="239"/>
      <c r="T873" s="240"/>
      <c r="AT873" s="241" t="s">
        <v>163</v>
      </c>
      <c r="AU873" s="241" t="s">
        <v>81</v>
      </c>
      <c r="AV873" s="11" t="s">
        <v>81</v>
      </c>
      <c r="AW873" s="11" t="s">
        <v>34</v>
      </c>
      <c r="AX873" s="11" t="s">
        <v>71</v>
      </c>
      <c r="AY873" s="241" t="s">
        <v>151</v>
      </c>
    </row>
    <row r="874" spans="2:51" s="11" customFormat="1" ht="13.5">
      <c r="B874" s="231"/>
      <c r="C874" s="232"/>
      <c r="D874" s="228" t="s">
        <v>163</v>
      </c>
      <c r="E874" s="233" t="s">
        <v>21</v>
      </c>
      <c r="F874" s="234" t="s">
        <v>1385</v>
      </c>
      <c r="G874" s="232"/>
      <c r="H874" s="235">
        <v>2.4</v>
      </c>
      <c r="I874" s="236"/>
      <c r="J874" s="232"/>
      <c r="K874" s="232"/>
      <c r="L874" s="237"/>
      <c r="M874" s="238"/>
      <c r="N874" s="239"/>
      <c r="O874" s="239"/>
      <c r="P874" s="239"/>
      <c r="Q874" s="239"/>
      <c r="R874" s="239"/>
      <c r="S874" s="239"/>
      <c r="T874" s="240"/>
      <c r="AT874" s="241" t="s">
        <v>163</v>
      </c>
      <c r="AU874" s="241" t="s">
        <v>81</v>
      </c>
      <c r="AV874" s="11" t="s">
        <v>81</v>
      </c>
      <c r="AW874" s="11" t="s">
        <v>34</v>
      </c>
      <c r="AX874" s="11" t="s">
        <v>71</v>
      </c>
      <c r="AY874" s="241" t="s">
        <v>151</v>
      </c>
    </row>
    <row r="875" spans="2:51" s="12" customFormat="1" ht="13.5">
      <c r="B875" s="242"/>
      <c r="C875" s="243"/>
      <c r="D875" s="228" t="s">
        <v>163</v>
      </c>
      <c r="E875" s="244" t="s">
        <v>21</v>
      </c>
      <c r="F875" s="245" t="s">
        <v>182</v>
      </c>
      <c r="G875" s="243"/>
      <c r="H875" s="246">
        <v>21.788</v>
      </c>
      <c r="I875" s="247"/>
      <c r="J875" s="243"/>
      <c r="K875" s="243"/>
      <c r="L875" s="248"/>
      <c r="M875" s="249"/>
      <c r="N875" s="250"/>
      <c r="O875" s="250"/>
      <c r="P875" s="250"/>
      <c r="Q875" s="250"/>
      <c r="R875" s="250"/>
      <c r="S875" s="250"/>
      <c r="T875" s="251"/>
      <c r="AT875" s="252" t="s">
        <v>163</v>
      </c>
      <c r="AU875" s="252" t="s">
        <v>81</v>
      </c>
      <c r="AV875" s="12" t="s">
        <v>159</v>
      </c>
      <c r="AW875" s="12" t="s">
        <v>34</v>
      </c>
      <c r="AX875" s="12" t="s">
        <v>76</v>
      </c>
      <c r="AY875" s="252" t="s">
        <v>151</v>
      </c>
    </row>
    <row r="876" spans="2:65" s="1" customFormat="1" ht="25.5" customHeight="1">
      <c r="B876" s="44"/>
      <c r="C876" s="216" t="s">
        <v>1386</v>
      </c>
      <c r="D876" s="216" t="s">
        <v>154</v>
      </c>
      <c r="E876" s="217" t="s">
        <v>1387</v>
      </c>
      <c r="F876" s="218" t="s">
        <v>1388</v>
      </c>
      <c r="G876" s="219" t="s">
        <v>257</v>
      </c>
      <c r="H876" s="220">
        <v>105.256</v>
      </c>
      <c r="I876" s="221"/>
      <c r="J876" s="222">
        <f>ROUND(I876*H876,2)</f>
        <v>0</v>
      </c>
      <c r="K876" s="218" t="s">
        <v>174</v>
      </c>
      <c r="L876" s="70"/>
      <c r="M876" s="223" t="s">
        <v>21</v>
      </c>
      <c r="N876" s="224" t="s">
        <v>42</v>
      </c>
      <c r="O876" s="45"/>
      <c r="P876" s="225">
        <f>O876*H876</f>
        <v>0</v>
      </c>
      <c r="Q876" s="225">
        <v>0</v>
      </c>
      <c r="R876" s="225">
        <f>Q876*H876</f>
        <v>0</v>
      </c>
      <c r="S876" s="225">
        <v>0.034</v>
      </c>
      <c r="T876" s="226">
        <f>S876*H876</f>
        <v>3.578704</v>
      </c>
      <c r="AR876" s="22" t="s">
        <v>159</v>
      </c>
      <c r="AT876" s="22" t="s">
        <v>154</v>
      </c>
      <c r="AU876" s="22" t="s">
        <v>81</v>
      </c>
      <c r="AY876" s="22" t="s">
        <v>151</v>
      </c>
      <c r="BE876" s="227">
        <f>IF(N876="základní",J876,0)</f>
        <v>0</v>
      </c>
      <c r="BF876" s="227">
        <f>IF(N876="snížená",J876,0)</f>
        <v>0</v>
      </c>
      <c r="BG876" s="227">
        <f>IF(N876="zákl. přenesená",J876,0)</f>
        <v>0</v>
      </c>
      <c r="BH876" s="227">
        <f>IF(N876="sníž. přenesená",J876,0)</f>
        <v>0</v>
      </c>
      <c r="BI876" s="227">
        <f>IF(N876="nulová",J876,0)</f>
        <v>0</v>
      </c>
      <c r="BJ876" s="22" t="s">
        <v>76</v>
      </c>
      <c r="BK876" s="227">
        <f>ROUND(I876*H876,2)</f>
        <v>0</v>
      </c>
      <c r="BL876" s="22" t="s">
        <v>159</v>
      </c>
      <c r="BM876" s="22" t="s">
        <v>1389</v>
      </c>
    </row>
    <row r="877" spans="2:47" s="1" customFormat="1" ht="13.5">
      <c r="B877" s="44"/>
      <c r="C877" s="72"/>
      <c r="D877" s="228" t="s">
        <v>161</v>
      </c>
      <c r="E877" s="72"/>
      <c r="F877" s="229" t="s">
        <v>1363</v>
      </c>
      <c r="G877" s="72"/>
      <c r="H877" s="72"/>
      <c r="I877" s="187"/>
      <c r="J877" s="72"/>
      <c r="K877" s="72"/>
      <c r="L877" s="70"/>
      <c r="M877" s="230"/>
      <c r="N877" s="45"/>
      <c r="O877" s="45"/>
      <c r="P877" s="45"/>
      <c r="Q877" s="45"/>
      <c r="R877" s="45"/>
      <c r="S877" s="45"/>
      <c r="T877" s="93"/>
      <c r="AT877" s="22" t="s">
        <v>161</v>
      </c>
      <c r="AU877" s="22" t="s">
        <v>81</v>
      </c>
    </row>
    <row r="878" spans="2:47" s="1" customFormat="1" ht="13.5">
      <c r="B878" s="44"/>
      <c r="C878" s="72"/>
      <c r="D878" s="228" t="s">
        <v>352</v>
      </c>
      <c r="E878" s="72"/>
      <c r="F878" s="229" t="s">
        <v>1364</v>
      </c>
      <c r="G878" s="72"/>
      <c r="H878" s="72"/>
      <c r="I878" s="187"/>
      <c r="J878" s="72"/>
      <c r="K878" s="72"/>
      <c r="L878" s="70"/>
      <c r="M878" s="230"/>
      <c r="N878" s="45"/>
      <c r="O878" s="45"/>
      <c r="P878" s="45"/>
      <c r="Q878" s="45"/>
      <c r="R878" s="45"/>
      <c r="S878" s="45"/>
      <c r="T878" s="93"/>
      <c r="AT878" s="22" t="s">
        <v>352</v>
      </c>
      <c r="AU878" s="22" t="s">
        <v>81</v>
      </c>
    </row>
    <row r="879" spans="2:51" s="11" customFormat="1" ht="13.5">
      <c r="B879" s="231"/>
      <c r="C879" s="232"/>
      <c r="D879" s="228" t="s">
        <v>163</v>
      </c>
      <c r="E879" s="233" t="s">
        <v>21</v>
      </c>
      <c r="F879" s="234" t="s">
        <v>1390</v>
      </c>
      <c r="G879" s="232"/>
      <c r="H879" s="235">
        <v>5.76</v>
      </c>
      <c r="I879" s="236"/>
      <c r="J879" s="232"/>
      <c r="K879" s="232"/>
      <c r="L879" s="237"/>
      <c r="M879" s="238"/>
      <c r="N879" s="239"/>
      <c r="O879" s="239"/>
      <c r="P879" s="239"/>
      <c r="Q879" s="239"/>
      <c r="R879" s="239"/>
      <c r="S879" s="239"/>
      <c r="T879" s="240"/>
      <c r="AT879" s="241" t="s">
        <v>163</v>
      </c>
      <c r="AU879" s="241" t="s">
        <v>81</v>
      </c>
      <c r="AV879" s="11" t="s">
        <v>81</v>
      </c>
      <c r="AW879" s="11" t="s">
        <v>34</v>
      </c>
      <c r="AX879" s="11" t="s">
        <v>71</v>
      </c>
      <c r="AY879" s="241" t="s">
        <v>151</v>
      </c>
    </row>
    <row r="880" spans="2:51" s="11" customFormat="1" ht="13.5">
      <c r="B880" s="231"/>
      <c r="C880" s="232"/>
      <c r="D880" s="228" t="s">
        <v>163</v>
      </c>
      <c r="E880" s="233" t="s">
        <v>21</v>
      </c>
      <c r="F880" s="234" t="s">
        <v>1391</v>
      </c>
      <c r="G880" s="232"/>
      <c r="H880" s="235">
        <v>5.94</v>
      </c>
      <c r="I880" s="236"/>
      <c r="J880" s="232"/>
      <c r="K880" s="232"/>
      <c r="L880" s="237"/>
      <c r="M880" s="238"/>
      <c r="N880" s="239"/>
      <c r="O880" s="239"/>
      <c r="P880" s="239"/>
      <c r="Q880" s="239"/>
      <c r="R880" s="239"/>
      <c r="S880" s="239"/>
      <c r="T880" s="240"/>
      <c r="AT880" s="241" t="s">
        <v>163</v>
      </c>
      <c r="AU880" s="241" t="s">
        <v>81</v>
      </c>
      <c r="AV880" s="11" t="s">
        <v>81</v>
      </c>
      <c r="AW880" s="11" t="s">
        <v>34</v>
      </c>
      <c r="AX880" s="11" t="s">
        <v>71</v>
      </c>
      <c r="AY880" s="241" t="s">
        <v>151</v>
      </c>
    </row>
    <row r="881" spans="2:51" s="11" customFormat="1" ht="13.5">
      <c r="B881" s="231"/>
      <c r="C881" s="232"/>
      <c r="D881" s="228" t="s">
        <v>163</v>
      </c>
      <c r="E881" s="233" t="s">
        <v>21</v>
      </c>
      <c r="F881" s="234" t="s">
        <v>1392</v>
      </c>
      <c r="G881" s="232"/>
      <c r="H881" s="235">
        <v>3.84</v>
      </c>
      <c r="I881" s="236"/>
      <c r="J881" s="232"/>
      <c r="K881" s="232"/>
      <c r="L881" s="237"/>
      <c r="M881" s="238"/>
      <c r="N881" s="239"/>
      <c r="O881" s="239"/>
      <c r="P881" s="239"/>
      <c r="Q881" s="239"/>
      <c r="R881" s="239"/>
      <c r="S881" s="239"/>
      <c r="T881" s="240"/>
      <c r="AT881" s="241" t="s">
        <v>163</v>
      </c>
      <c r="AU881" s="241" t="s">
        <v>81</v>
      </c>
      <c r="AV881" s="11" t="s">
        <v>81</v>
      </c>
      <c r="AW881" s="11" t="s">
        <v>34</v>
      </c>
      <c r="AX881" s="11" t="s">
        <v>71</v>
      </c>
      <c r="AY881" s="241" t="s">
        <v>151</v>
      </c>
    </row>
    <row r="882" spans="2:51" s="11" customFormat="1" ht="13.5">
      <c r="B882" s="231"/>
      <c r="C882" s="232"/>
      <c r="D882" s="228" t="s">
        <v>163</v>
      </c>
      <c r="E882" s="233" t="s">
        <v>21</v>
      </c>
      <c r="F882" s="234" t="s">
        <v>1393</v>
      </c>
      <c r="G882" s="232"/>
      <c r="H882" s="235">
        <v>2.7</v>
      </c>
      <c r="I882" s="236"/>
      <c r="J882" s="232"/>
      <c r="K882" s="232"/>
      <c r="L882" s="237"/>
      <c r="M882" s="238"/>
      <c r="N882" s="239"/>
      <c r="O882" s="239"/>
      <c r="P882" s="239"/>
      <c r="Q882" s="239"/>
      <c r="R882" s="239"/>
      <c r="S882" s="239"/>
      <c r="T882" s="240"/>
      <c r="AT882" s="241" t="s">
        <v>163</v>
      </c>
      <c r="AU882" s="241" t="s">
        <v>81</v>
      </c>
      <c r="AV882" s="11" t="s">
        <v>81</v>
      </c>
      <c r="AW882" s="11" t="s">
        <v>34</v>
      </c>
      <c r="AX882" s="11" t="s">
        <v>71</v>
      </c>
      <c r="AY882" s="241" t="s">
        <v>151</v>
      </c>
    </row>
    <row r="883" spans="2:51" s="11" customFormat="1" ht="13.5">
      <c r="B883" s="231"/>
      <c r="C883" s="232"/>
      <c r="D883" s="228" t="s">
        <v>163</v>
      </c>
      <c r="E883" s="233" t="s">
        <v>21</v>
      </c>
      <c r="F883" s="234" t="s">
        <v>1394</v>
      </c>
      <c r="G883" s="232"/>
      <c r="H883" s="235">
        <v>4.13</v>
      </c>
      <c r="I883" s="236"/>
      <c r="J883" s="232"/>
      <c r="K883" s="232"/>
      <c r="L883" s="237"/>
      <c r="M883" s="238"/>
      <c r="N883" s="239"/>
      <c r="O883" s="239"/>
      <c r="P883" s="239"/>
      <c r="Q883" s="239"/>
      <c r="R883" s="239"/>
      <c r="S883" s="239"/>
      <c r="T883" s="240"/>
      <c r="AT883" s="241" t="s">
        <v>163</v>
      </c>
      <c r="AU883" s="241" t="s">
        <v>81</v>
      </c>
      <c r="AV883" s="11" t="s">
        <v>81</v>
      </c>
      <c r="AW883" s="11" t="s">
        <v>34</v>
      </c>
      <c r="AX883" s="11" t="s">
        <v>71</v>
      </c>
      <c r="AY883" s="241" t="s">
        <v>151</v>
      </c>
    </row>
    <row r="884" spans="2:51" s="11" customFormat="1" ht="13.5">
      <c r="B884" s="231"/>
      <c r="C884" s="232"/>
      <c r="D884" s="228" t="s">
        <v>163</v>
      </c>
      <c r="E884" s="233" t="s">
        <v>21</v>
      </c>
      <c r="F884" s="234" t="s">
        <v>1395</v>
      </c>
      <c r="G884" s="232"/>
      <c r="H884" s="235">
        <v>3</v>
      </c>
      <c r="I884" s="236"/>
      <c r="J884" s="232"/>
      <c r="K884" s="232"/>
      <c r="L884" s="237"/>
      <c r="M884" s="238"/>
      <c r="N884" s="239"/>
      <c r="O884" s="239"/>
      <c r="P884" s="239"/>
      <c r="Q884" s="239"/>
      <c r="R884" s="239"/>
      <c r="S884" s="239"/>
      <c r="T884" s="240"/>
      <c r="AT884" s="241" t="s">
        <v>163</v>
      </c>
      <c r="AU884" s="241" t="s">
        <v>81</v>
      </c>
      <c r="AV884" s="11" t="s">
        <v>81</v>
      </c>
      <c r="AW884" s="11" t="s">
        <v>34</v>
      </c>
      <c r="AX884" s="11" t="s">
        <v>71</v>
      </c>
      <c r="AY884" s="241" t="s">
        <v>151</v>
      </c>
    </row>
    <row r="885" spans="2:51" s="11" customFormat="1" ht="13.5">
      <c r="B885" s="231"/>
      <c r="C885" s="232"/>
      <c r="D885" s="228" t="s">
        <v>163</v>
      </c>
      <c r="E885" s="233" t="s">
        <v>21</v>
      </c>
      <c r="F885" s="234" t="s">
        <v>1396</v>
      </c>
      <c r="G885" s="232"/>
      <c r="H885" s="235">
        <v>3.78</v>
      </c>
      <c r="I885" s="236"/>
      <c r="J885" s="232"/>
      <c r="K885" s="232"/>
      <c r="L885" s="237"/>
      <c r="M885" s="238"/>
      <c r="N885" s="239"/>
      <c r="O885" s="239"/>
      <c r="P885" s="239"/>
      <c r="Q885" s="239"/>
      <c r="R885" s="239"/>
      <c r="S885" s="239"/>
      <c r="T885" s="240"/>
      <c r="AT885" s="241" t="s">
        <v>163</v>
      </c>
      <c r="AU885" s="241" t="s">
        <v>81</v>
      </c>
      <c r="AV885" s="11" t="s">
        <v>81</v>
      </c>
      <c r="AW885" s="11" t="s">
        <v>34</v>
      </c>
      <c r="AX885" s="11" t="s">
        <v>71</v>
      </c>
      <c r="AY885" s="241" t="s">
        <v>151</v>
      </c>
    </row>
    <row r="886" spans="2:51" s="11" customFormat="1" ht="13.5">
      <c r="B886" s="231"/>
      <c r="C886" s="232"/>
      <c r="D886" s="228" t="s">
        <v>163</v>
      </c>
      <c r="E886" s="233" t="s">
        <v>21</v>
      </c>
      <c r="F886" s="234" t="s">
        <v>1397</v>
      </c>
      <c r="G886" s="232"/>
      <c r="H886" s="235">
        <v>12.154</v>
      </c>
      <c r="I886" s="236"/>
      <c r="J886" s="232"/>
      <c r="K886" s="232"/>
      <c r="L886" s="237"/>
      <c r="M886" s="238"/>
      <c r="N886" s="239"/>
      <c r="O886" s="239"/>
      <c r="P886" s="239"/>
      <c r="Q886" s="239"/>
      <c r="R886" s="239"/>
      <c r="S886" s="239"/>
      <c r="T886" s="240"/>
      <c r="AT886" s="241" t="s">
        <v>163</v>
      </c>
      <c r="AU886" s="241" t="s">
        <v>81</v>
      </c>
      <c r="AV886" s="11" t="s">
        <v>81</v>
      </c>
      <c r="AW886" s="11" t="s">
        <v>34</v>
      </c>
      <c r="AX886" s="11" t="s">
        <v>71</v>
      </c>
      <c r="AY886" s="241" t="s">
        <v>151</v>
      </c>
    </row>
    <row r="887" spans="2:51" s="11" customFormat="1" ht="13.5">
      <c r="B887" s="231"/>
      <c r="C887" s="232"/>
      <c r="D887" s="228" t="s">
        <v>163</v>
      </c>
      <c r="E887" s="233" t="s">
        <v>21</v>
      </c>
      <c r="F887" s="234" t="s">
        <v>1398</v>
      </c>
      <c r="G887" s="232"/>
      <c r="H887" s="235">
        <v>6.864</v>
      </c>
      <c r="I887" s="236"/>
      <c r="J887" s="232"/>
      <c r="K887" s="232"/>
      <c r="L887" s="237"/>
      <c r="M887" s="238"/>
      <c r="N887" s="239"/>
      <c r="O887" s="239"/>
      <c r="P887" s="239"/>
      <c r="Q887" s="239"/>
      <c r="R887" s="239"/>
      <c r="S887" s="239"/>
      <c r="T887" s="240"/>
      <c r="AT887" s="241" t="s">
        <v>163</v>
      </c>
      <c r="AU887" s="241" t="s">
        <v>81</v>
      </c>
      <c r="AV887" s="11" t="s">
        <v>81</v>
      </c>
      <c r="AW887" s="11" t="s">
        <v>34</v>
      </c>
      <c r="AX887" s="11" t="s">
        <v>71</v>
      </c>
      <c r="AY887" s="241" t="s">
        <v>151</v>
      </c>
    </row>
    <row r="888" spans="2:51" s="11" customFormat="1" ht="13.5">
      <c r="B888" s="231"/>
      <c r="C888" s="232"/>
      <c r="D888" s="228" t="s">
        <v>163</v>
      </c>
      <c r="E888" s="233" t="s">
        <v>21</v>
      </c>
      <c r="F888" s="234" t="s">
        <v>1399</v>
      </c>
      <c r="G888" s="232"/>
      <c r="H888" s="235">
        <v>6.27</v>
      </c>
      <c r="I888" s="236"/>
      <c r="J888" s="232"/>
      <c r="K888" s="232"/>
      <c r="L888" s="237"/>
      <c r="M888" s="238"/>
      <c r="N888" s="239"/>
      <c r="O888" s="239"/>
      <c r="P888" s="239"/>
      <c r="Q888" s="239"/>
      <c r="R888" s="239"/>
      <c r="S888" s="239"/>
      <c r="T888" s="240"/>
      <c r="AT888" s="241" t="s">
        <v>163</v>
      </c>
      <c r="AU888" s="241" t="s">
        <v>81</v>
      </c>
      <c r="AV888" s="11" t="s">
        <v>81</v>
      </c>
      <c r="AW888" s="11" t="s">
        <v>34</v>
      </c>
      <c r="AX888" s="11" t="s">
        <v>71</v>
      </c>
      <c r="AY888" s="241" t="s">
        <v>151</v>
      </c>
    </row>
    <row r="889" spans="2:51" s="11" customFormat="1" ht="13.5">
      <c r="B889" s="231"/>
      <c r="C889" s="232"/>
      <c r="D889" s="228" t="s">
        <v>163</v>
      </c>
      <c r="E889" s="233" t="s">
        <v>21</v>
      </c>
      <c r="F889" s="234" t="s">
        <v>1400</v>
      </c>
      <c r="G889" s="232"/>
      <c r="H889" s="235">
        <v>3</v>
      </c>
      <c r="I889" s="236"/>
      <c r="J889" s="232"/>
      <c r="K889" s="232"/>
      <c r="L889" s="237"/>
      <c r="M889" s="238"/>
      <c r="N889" s="239"/>
      <c r="O889" s="239"/>
      <c r="P889" s="239"/>
      <c r="Q889" s="239"/>
      <c r="R889" s="239"/>
      <c r="S889" s="239"/>
      <c r="T889" s="240"/>
      <c r="AT889" s="241" t="s">
        <v>163</v>
      </c>
      <c r="AU889" s="241" t="s">
        <v>81</v>
      </c>
      <c r="AV889" s="11" t="s">
        <v>81</v>
      </c>
      <c r="AW889" s="11" t="s">
        <v>34</v>
      </c>
      <c r="AX889" s="11" t="s">
        <v>71</v>
      </c>
      <c r="AY889" s="241" t="s">
        <v>151</v>
      </c>
    </row>
    <row r="890" spans="2:51" s="11" customFormat="1" ht="13.5">
      <c r="B890" s="231"/>
      <c r="C890" s="232"/>
      <c r="D890" s="228" t="s">
        <v>163</v>
      </c>
      <c r="E890" s="233" t="s">
        <v>21</v>
      </c>
      <c r="F890" s="234" t="s">
        <v>1401</v>
      </c>
      <c r="G890" s="232"/>
      <c r="H890" s="235">
        <v>25.2</v>
      </c>
      <c r="I890" s="236"/>
      <c r="J890" s="232"/>
      <c r="K890" s="232"/>
      <c r="L890" s="237"/>
      <c r="M890" s="238"/>
      <c r="N890" s="239"/>
      <c r="O890" s="239"/>
      <c r="P890" s="239"/>
      <c r="Q890" s="239"/>
      <c r="R890" s="239"/>
      <c r="S890" s="239"/>
      <c r="T890" s="240"/>
      <c r="AT890" s="241" t="s">
        <v>163</v>
      </c>
      <c r="AU890" s="241" t="s">
        <v>81</v>
      </c>
      <c r="AV890" s="11" t="s">
        <v>81</v>
      </c>
      <c r="AW890" s="11" t="s">
        <v>34</v>
      </c>
      <c r="AX890" s="11" t="s">
        <v>71</v>
      </c>
      <c r="AY890" s="241" t="s">
        <v>151</v>
      </c>
    </row>
    <row r="891" spans="2:51" s="11" customFormat="1" ht="13.5">
      <c r="B891" s="231"/>
      <c r="C891" s="232"/>
      <c r="D891" s="228" t="s">
        <v>163</v>
      </c>
      <c r="E891" s="233" t="s">
        <v>21</v>
      </c>
      <c r="F891" s="234" t="s">
        <v>1402</v>
      </c>
      <c r="G891" s="232"/>
      <c r="H891" s="235">
        <v>4.8</v>
      </c>
      <c r="I891" s="236"/>
      <c r="J891" s="232"/>
      <c r="K891" s="232"/>
      <c r="L891" s="237"/>
      <c r="M891" s="238"/>
      <c r="N891" s="239"/>
      <c r="O891" s="239"/>
      <c r="P891" s="239"/>
      <c r="Q891" s="239"/>
      <c r="R891" s="239"/>
      <c r="S891" s="239"/>
      <c r="T891" s="240"/>
      <c r="AT891" s="241" t="s">
        <v>163</v>
      </c>
      <c r="AU891" s="241" t="s">
        <v>81</v>
      </c>
      <c r="AV891" s="11" t="s">
        <v>81</v>
      </c>
      <c r="AW891" s="11" t="s">
        <v>34</v>
      </c>
      <c r="AX891" s="11" t="s">
        <v>71</v>
      </c>
      <c r="AY891" s="241" t="s">
        <v>151</v>
      </c>
    </row>
    <row r="892" spans="2:51" s="11" customFormat="1" ht="13.5">
      <c r="B892" s="231"/>
      <c r="C892" s="232"/>
      <c r="D892" s="228" t="s">
        <v>163</v>
      </c>
      <c r="E892" s="233" t="s">
        <v>21</v>
      </c>
      <c r="F892" s="234" t="s">
        <v>1403</v>
      </c>
      <c r="G892" s="232"/>
      <c r="H892" s="235">
        <v>2.25</v>
      </c>
      <c r="I892" s="236"/>
      <c r="J892" s="232"/>
      <c r="K892" s="232"/>
      <c r="L892" s="237"/>
      <c r="M892" s="238"/>
      <c r="N892" s="239"/>
      <c r="O892" s="239"/>
      <c r="P892" s="239"/>
      <c r="Q892" s="239"/>
      <c r="R892" s="239"/>
      <c r="S892" s="239"/>
      <c r="T892" s="240"/>
      <c r="AT892" s="241" t="s">
        <v>163</v>
      </c>
      <c r="AU892" s="241" t="s">
        <v>81</v>
      </c>
      <c r="AV892" s="11" t="s">
        <v>81</v>
      </c>
      <c r="AW892" s="11" t="s">
        <v>34</v>
      </c>
      <c r="AX892" s="11" t="s">
        <v>71</v>
      </c>
      <c r="AY892" s="241" t="s">
        <v>151</v>
      </c>
    </row>
    <row r="893" spans="2:51" s="11" customFormat="1" ht="13.5">
      <c r="B893" s="231"/>
      <c r="C893" s="232"/>
      <c r="D893" s="228" t="s">
        <v>163</v>
      </c>
      <c r="E893" s="233" t="s">
        <v>21</v>
      </c>
      <c r="F893" s="234" t="s">
        <v>1404</v>
      </c>
      <c r="G893" s="232"/>
      <c r="H893" s="235">
        <v>2.168</v>
      </c>
      <c r="I893" s="236"/>
      <c r="J893" s="232"/>
      <c r="K893" s="232"/>
      <c r="L893" s="237"/>
      <c r="M893" s="238"/>
      <c r="N893" s="239"/>
      <c r="O893" s="239"/>
      <c r="P893" s="239"/>
      <c r="Q893" s="239"/>
      <c r="R893" s="239"/>
      <c r="S893" s="239"/>
      <c r="T893" s="240"/>
      <c r="AT893" s="241" t="s">
        <v>163</v>
      </c>
      <c r="AU893" s="241" t="s">
        <v>81</v>
      </c>
      <c r="AV893" s="11" t="s">
        <v>81</v>
      </c>
      <c r="AW893" s="11" t="s">
        <v>34</v>
      </c>
      <c r="AX893" s="11" t="s">
        <v>71</v>
      </c>
      <c r="AY893" s="241" t="s">
        <v>151</v>
      </c>
    </row>
    <row r="894" spans="2:51" s="11" customFormat="1" ht="13.5">
      <c r="B894" s="231"/>
      <c r="C894" s="232"/>
      <c r="D894" s="228" t="s">
        <v>163</v>
      </c>
      <c r="E894" s="233" t="s">
        <v>21</v>
      </c>
      <c r="F894" s="234" t="s">
        <v>1405</v>
      </c>
      <c r="G894" s="232"/>
      <c r="H894" s="235">
        <v>2.2</v>
      </c>
      <c r="I894" s="236"/>
      <c r="J894" s="232"/>
      <c r="K894" s="232"/>
      <c r="L894" s="237"/>
      <c r="M894" s="238"/>
      <c r="N894" s="239"/>
      <c r="O894" s="239"/>
      <c r="P894" s="239"/>
      <c r="Q894" s="239"/>
      <c r="R894" s="239"/>
      <c r="S894" s="239"/>
      <c r="T894" s="240"/>
      <c r="AT894" s="241" t="s">
        <v>163</v>
      </c>
      <c r="AU894" s="241" t="s">
        <v>81</v>
      </c>
      <c r="AV894" s="11" t="s">
        <v>81</v>
      </c>
      <c r="AW894" s="11" t="s">
        <v>34</v>
      </c>
      <c r="AX894" s="11" t="s">
        <v>71</v>
      </c>
      <c r="AY894" s="241" t="s">
        <v>151</v>
      </c>
    </row>
    <row r="895" spans="2:51" s="11" customFormat="1" ht="13.5">
      <c r="B895" s="231"/>
      <c r="C895" s="232"/>
      <c r="D895" s="228" t="s">
        <v>163</v>
      </c>
      <c r="E895" s="233" t="s">
        <v>21</v>
      </c>
      <c r="F895" s="234" t="s">
        <v>1406</v>
      </c>
      <c r="G895" s="232"/>
      <c r="H895" s="235">
        <v>3.4</v>
      </c>
      <c r="I895" s="236"/>
      <c r="J895" s="232"/>
      <c r="K895" s="232"/>
      <c r="L895" s="237"/>
      <c r="M895" s="238"/>
      <c r="N895" s="239"/>
      <c r="O895" s="239"/>
      <c r="P895" s="239"/>
      <c r="Q895" s="239"/>
      <c r="R895" s="239"/>
      <c r="S895" s="239"/>
      <c r="T895" s="240"/>
      <c r="AT895" s="241" t="s">
        <v>163</v>
      </c>
      <c r="AU895" s="241" t="s">
        <v>81</v>
      </c>
      <c r="AV895" s="11" t="s">
        <v>81</v>
      </c>
      <c r="AW895" s="11" t="s">
        <v>34</v>
      </c>
      <c r="AX895" s="11" t="s">
        <v>71</v>
      </c>
      <c r="AY895" s="241" t="s">
        <v>151</v>
      </c>
    </row>
    <row r="896" spans="2:51" s="11" customFormat="1" ht="13.5">
      <c r="B896" s="231"/>
      <c r="C896" s="232"/>
      <c r="D896" s="228" t="s">
        <v>163</v>
      </c>
      <c r="E896" s="233" t="s">
        <v>21</v>
      </c>
      <c r="F896" s="234" t="s">
        <v>1402</v>
      </c>
      <c r="G896" s="232"/>
      <c r="H896" s="235">
        <v>4.8</v>
      </c>
      <c r="I896" s="236"/>
      <c r="J896" s="232"/>
      <c r="K896" s="232"/>
      <c r="L896" s="237"/>
      <c r="M896" s="238"/>
      <c r="N896" s="239"/>
      <c r="O896" s="239"/>
      <c r="P896" s="239"/>
      <c r="Q896" s="239"/>
      <c r="R896" s="239"/>
      <c r="S896" s="239"/>
      <c r="T896" s="240"/>
      <c r="AT896" s="241" t="s">
        <v>163</v>
      </c>
      <c r="AU896" s="241" t="s">
        <v>81</v>
      </c>
      <c r="AV896" s="11" t="s">
        <v>81</v>
      </c>
      <c r="AW896" s="11" t="s">
        <v>34</v>
      </c>
      <c r="AX896" s="11" t="s">
        <v>71</v>
      </c>
      <c r="AY896" s="241" t="s">
        <v>151</v>
      </c>
    </row>
    <row r="897" spans="2:51" s="11" customFormat="1" ht="13.5">
      <c r="B897" s="231"/>
      <c r="C897" s="232"/>
      <c r="D897" s="228" t="s">
        <v>163</v>
      </c>
      <c r="E897" s="233" t="s">
        <v>21</v>
      </c>
      <c r="F897" s="234" t="s">
        <v>1407</v>
      </c>
      <c r="G897" s="232"/>
      <c r="H897" s="235">
        <v>3</v>
      </c>
      <c r="I897" s="236"/>
      <c r="J897" s="232"/>
      <c r="K897" s="232"/>
      <c r="L897" s="237"/>
      <c r="M897" s="238"/>
      <c r="N897" s="239"/>
      <c r="O897" s="239"/>
      <c r="P897" s="239"/>
      <c r="Q897" s="239"/>
      <c r="R897" s="239"/>
      <c r="S897" s="239"/>
      <c r="T897" s="240"/>
      <c r="AT897" s="241" t="s">
        <v>163</v>
      </c>
      <c r="AU897" s="241" t="s">
        <v>81</v>
      </c>
      <c r="AV897" s="11" t="s">
        <v>81</v>
      </c>
      <c r="AW897" s="11" t="s">
        <v>34</v>
      </c>
      <c r="AX897" s="11" t="s">
        <v>71</v>
      </c>
      <c r="AY897" s="241" t="s">
        <v>151</v>
      </c>
    </row>
    <row r="898" spans="2:51" s="12" customFormat="1" ht="13.5">
      <c r="B898" s="242"/>
      <c r="C898" s="243"/>
      <c r="D898" s="228" t="s">
        <v>163</v>
      </c>
      <c r="E898" s="244" t="s">
        <v>21</v>
      </c>
      <c r="F898" s="245" t="s">
        <v>182</v>
      </c>
      <c r="G898" s="243"/>
      <c r="H898" s="246">
        <v>105.256</v>
      </c>
      <c r="I898" s="247"/>
      <c r="J898" s="243"/>
      <c r="K898" s="243"/>
      <c r="L898" s="248"/>
      <c r="M898" s="249"/>
      <c r="N898" s="250"/>
      <c r="O898" s="250"/>
      <c r="P898" s="250"/>
      <c r="Q898" s="250"/>
      <c r="R898" s="250"/>
      <c r="S898" s="250"/>
      <c r="T898" s="251"/>
      <c r="AT898" s="252" t="s">
        <v>163</v>
      </c>
      <c r="AU898" s="252" t="s">
        <v>81</v>
      </c>
      <c r="AV898" s="12" t="s">
        <v>159</v>
      </c>
      <c r="AW898" s="12" t="s">
        <v>34</v>
      </c>
      <c r="AX898" s="12" t="s">
        <v>76</v>
      </c>
      <c r="AY898" s="252" t="s">
        <v>151</v>
      </c>
    </row>
    <row r="899" spans="2:65" s="1" customFormat="1" ht="25.5" customHeight="1">
      <c r="B899" s="44"/>
      <c r="C899" s="216" t="s">
        <v>1408</v>
      </c>
      <c r="D899" s="216" t="s">
        <v>154</v>
      </c>
      <c r="E899" s="217" t="s">
        <v>1409</v>
      </c>
      <c r="F899" s="218" t="s">
        <v>1410</v>
      </c>
      <c r="G899" s="219" t="s">
        <v>257</v>
      </c>
      <c r="H899" s="220">
        <v>154.118</v>
      </c>
      <c r="I899" s="221"/>
      <c r="J899" s="222">
        <f>ROUND(I899*H899,2)</f>
        <v>0</v>
      </c>
      <c r="K899" s="218" t="s">
        <v>174</v>
      </c>
      <c r="L899" s="70"/>
      <c r="M899" s="223" t="s">
        <v>21</v>
      </c>
      <c r="N899" s="224" t="s">
        <v>42</v>
      </c>
      <c r="O899" s="45"/>
      <c r="P899" s="225">
        <f>O899*H899</f>
        <v>0</v>
      </c>
      <c r="Q899" s="225">
        <v>0</v>
      </c>
      <c r="R899" s="225">
        <f>Q899*H899</f>
        <v>0</v>
      </c>
      <c r="S899" s="225">
        <v>0.032</v>
      </c>
      <c r="T899" s="226">
        <f>S899*H899</f>
        <v>4.931776</v>
      </c>
      <c r="AR899" s="22" t="s">
        <v>159</v>
      </c>
      <c r="AT899" s="22" t="s">
        <v>154</v>
      </c>
      <c r="AU899" s="22" t="s">
        <v>81</v>
      </c>
      <c r="AY899" s="22" t="s">
        <v>151</v>
      </c>
      <c r="BE899" s="227">
        <f>IF(N899="základní",J899,0)</f>
        <v>0</v>
      </c>
      <c r="BF899" s="227">
        <f>IF(N899="snížená",J899,0)</f>
        <v>0</v>
      </c>
      <c r="BG899" s="227">
        <f>IF(N899="zákl. přenesená",J899,0)</f>
        <v>0</v>
      </c>
      <c r="BH899" s="227">
        <f>IF(N899="sníž. přenesená",J899,0)</f>
        <v>0</v>
      </c>
      <c r="BI899" s="227">
        <f>IF(N899="nulová",J899,0)</f>
        <v>0</v>
      </c>
      <c r="BJ899" s="22" t="s">
        <v>76</v>
      </c>
      <c r="BK899" s="227">
        <f>ROUND(I899*H899,2)</f>
        <v>0</v>
      </c>
      <c r="BL899" s="22" t="s">
        <v>159</v>
      </c>
      <c r="BM899" s="22" t="s">
        <v>1411</v>
      </c>
    </row>
    <row r="900" spans="2:47" s="1" customFormat="1" ht="13.5">
      <c r="B900" s="44"/>
      <c r="C900" s="72"/>
      <c r="D900" s="228" t="s">
        <v>161</v>
      </c>
      <c r="E900" s="72"/>
      <c r="F900" s="229" t="s">
        <v>1363</v>
      </c>
      <c r="G900" s="72"/>
      <c r="H900" s="72"/>
      <c r="I900" s="187"/>
      <c r="J900" s="72"/>
      <c r="K900" s="72"/>
      <c r="L900" s="70"/>
      <c r="M900" s="230"/>
      <c r="N900" s="45"/>
      <c r="O900" s="45"/>
      <c r="P900" s="45"/>
      <c r="Q900" s="45"/>
      <c r="R900" s="45"/>
      <c r="S900" s="45"/>
      <c r="T900" s="93"/>
      <c r="AT900" s="22" t="s">
        <v>161</v>
      </c>
      <c r="AU900" s="22" t="s">
        <v>81</v>
      </c>
    </row>
    <row r="901" spans="2:47" s="1" customFormat="1" ht="13.5">
      <c r="B901" s="44"/>
      <c r="C901" s="72"/>
      <c r="D901" s="228" t="s">
        <v>352</v>
      </c>
      <c r="E901" s="72"/>
      <c r="F901" s="229" t="s">
        <v>1364</v>
      </c>
      <c r="G901" s="72"/>
      <c r="H901" s="72"/>
      <c r="I901" s="187"/>
      <c r="J901" s="72"/>
      <c r="K901" s="72"/>
      <c r="L901" s="70"/>
      <c r="M901" s="230"/>
      <c r="N901" s="45"/>
      <c r="O901" s="45"/>
      <c r="P901" s="45"/>
      <c r="Q901" s="45"/>
      <c r="R901" s="45"/>
      <c r="S901" s="45"/>
      <c r="T901" s="93"/>
      <c r="AT901" s="22" t="s">
        <v>352</v>
      </c>
      <c r="AU901" s="22" t="s">
        <v>81</v>
      </c>
    </row>
    <row r="902" spans="2:51" s="11" customFormat="1" ht="13.5">
      <c r="B902" s="231"/>
      <c r="C902" s="232"/>
      <c r="D902" s="228" t="s">
        <v>163</v>
      </c>
      <c r="E902" s="233" t="s">
        <v>21</v>
      </c>
      <c r="F902" s="234" t="s">
        <v>1412</v>
      </c>
      <c r="G902" s="232"/>
      <c r="H902" s="235">
        <v>21.6</v>
      </c>
      <c r="I902" s="236"/>
      <c r="J902" s="232"/>
      <c r="K902" s="232"/>
      <c r="L902" s="237"/>
      <c r="M902" s="238"/>
      <c r="N902" s="239"/>
      <c r="O902" s="239"/>
      <c r="P902" s="239"/>
      <c r="Q902" s="239"/>
      <c r="R902" s="239"/>
      <c r="S902" s="239"/>
      <c r="T902" s="240"/>
      <c r="AT902" s="241" t="s">
        <v>163</v>
      </c>
      <c r="AU902" s="241" t="s">
        <v>81</v>
      </c>
      <c r="AV902" s="11" t="s">
        <v>81</v>
      </c>
      <c r="AW902" s="11" t="s">
        <v>34</v>
      </c>
      <c r="AX902" s="11" t="s">
        <v>71</v>
      </c>
      <c r="AY902" s="241" t="s">
        <v>151</v>
      </c>
    </row>
    <row r="903" spans="2:51" s="11" customFormat="1" ht="13.5">
      <c r="B903" s="231"/>
      <c r="C903" s="232"/>
      <c r="D903" s="228" t="s">
        <v>163</v>
      </c>
      <c r="E903" s="233" t="s">
        <v>21</v>
      </c>
      <c r="F903" s="234" t="s">
        <v>1413</v>
      </c>
      <c r="G903" s="232"/>
      <c r="H903" s="235">
        <v>6.72</v>
      </c>
      <c r="I903" s="236"/>
      <c r="J903" s="232"/>
      <c r="K903" s="232"/>
      <c r="L903" s="237"/>
      <c r="M903" s="238"/>
      <c r="N903" s="239"/>
      <c r="O903" s="239"/>
      <c r="P903" s="239"/>
      <c r="Q903" s="239"/>
      <c r="R903" s="239"/>
      <c r="S903" s="239"/>
      <c r="T903" s="240"/>
      <c r="AT903" s="241" t="s">
        <v>163</v>
      </c>
      <c r="AU903" s="241" t="s">
        <v>81</v>
      </c>
      <c r="AV903" s="11" t="s">
        <v>81</v>
      </c>
      <c r="AW903" s="11" t="s">
        <v>34</v>
      </c>
      <c r="AX903" s="11" t="s">
        <v>71</v>
      </c>
      <c r="AY903" s="241" t="s">
        <v>151</v>
      </c>
    </row>
    <row r="904" spans="2:51" s="11" customFormat="1" ht="13.5">
      <c r="B904" s="231"/>
      <c r="C904" s="232"/>
      <c r="D904" s="228" t="s">
        <v>163</v>
      </c>
      <c r="E904" s="233" t="s">
        <v>21</v>
      </c>
      <c r="F904" s="234" t="s">
        <v>1414</v>
      </c>
      <c r="G904" s="232"/>
      <c r="H904" s="235">
        <v>26.88</v>
      </c>
      <c r="I904" s="236"/>
      <c r="J904" s="232"/>
      <c r="K904" s="232"/>
      <c r="L904" s="237"/>
      <c r="M904" s="238"/>
      <c r="N904" s="239"/>
      <c r="O904" s="239"/>
      <c r="P904" s="239"/>
      <c r="Q904" s="239"/>
      <c r="R904" s="239"/>
      <c r="S904" s="239"/>
      <c r="T904" s="240"/>
      <c r="AT904" s="241" t="s">
        <v>163</v>
      </c>
      <c r="AU904" s="241" t="s">
        <v>81</v>
      </c>
      <c r="AV904" s="11" t="s">
        <v>81</v>
      </c>
      <c r="AW904" s="11" t="s">
        <v>34</v>
      </c>
      <c r="AX904" s="11" t="s">
        <v>71</v>
      </c>
      <c r="AY904" s="241" t="s">
        <v>151</v>
      </c>
    </row>
    <row r="905" spans="2:51" s="11" customFormat="1" ht="13.5">
      <c r="B905" s="231"/>
      <c r="C905" s="232"/>
      <c r="D905" s="228" t="s">
        <v>163</v>
      </c>
      <c r="E905" s="233" t="s">
        <v>21</v>
      </c>
      <c r="F905" s="234" t="s">
        <v>1415</v>
      </c>
      <c r="G905" s="232"/>
      <c r="H905" s="235">
        <v>8.64</v>
      </c>
      <c r="I905" s="236"/>
      <c r="J905" s="232"/>
      <c r="K905" s="232"/>
      <c r="L905" s="237"/>
      <c r="M905" s="238"/>
      <c r="N905" s="239"/>
      <c r="O905" s="239"/>
      <c r="P905" s="239"/>
      <c r="Q905" s="239"/>
      <c r="R905" s="239"/>
      <c r="S905" s="239"/>
      <c r="T905" s="240"/>
      <c r="AT905" s="241" t="s">
        <v>163</v>
      </c>
      <c r="AU905" s="241" t="s">
        <v>81</v>
      </c>
      <c r="AV905" s="11" t="s">
        <v>81</v>
      </c>
      <c r="AW905" s="11" t="s">
        <v>34</v>
      </c>
      <c r="AX905" s="11" t="s">
        <v>71</v>
      </c>
      <c r="AY905" s="241" t="s">
        <v>151</v>
      </c>
    </row>
    <row r="906" spans="2:51" s="11" customFormat="1" ht="13.5">
      <c r="B906" s="231"/>
      <c r="C906" s="232"/>
      <c r="D906" s="228" t="s">
        <v>163</v>
      </c>
      <c r="E906" s="233" t="s">
        <v>21</v>
      </c>
      <c r="F906" s="234" t="s">
        <v>1416</v>
      </c>
      <c r="G906" s="232"/>
      <c r="H906" s="235">
        <v>10.773</v>
      </c>
      <c r="I906" s="236"/>
      <c r="J906" s="232"/>
      <c r="K906" s="232"/>
      <c r="L906" s="237"/>
      <c r="M906" s="238"/>
      <c r="N906" s="239"/>
      <c r="O906" s="239"/>
      <c r="P906" s="239"/>
      <c r="Q906" s="239"/>
      <c r="R906" s="239"/>
      <c r="S906" s="239"/>
      <c r="T906" s="240"/>
      <c r="AT906" s="241" t="s">
        <v>163</v>
      </c>
      <c r="AU906" s="241" t="s">
        <v>81</v>
      </c>
      <c r="AV906" s="11" t="s">
        <v>81</v>
      </c>
      <c r="AW906" s="11" t="s">
        <v>34</v>
      </c>
      <c r="AX906" s="11" t="s">
        <v>71</v>
      </c>
      <c r="AY906" s="241" t="s">
        <v>151</v>
      </c>
    </row>
    <row r="907" spans="2:51" s="11" customFormat="1" ht="13.5">
      <c r="B907" s="231"/>
      <c r="C907" s="232"/>
      <c r="D907" s="228" t="s">
        <v>163</v>
      </c>
      <c r="E907" s="233" t="s">
        <v>21</v>
      </c>
      <c r="F907" s="234" t="s">
        <v>1417</v>
      </c>
      <c r="G907" s="232"/>
      <c r="H907" s="235">
        <v>17.28</v>
      </c>
      <c r="I907" s="236"/>
      <c r="J907" s="232"/>
      <c r="K907" s="232"/>
      <c r="L907" s="237"/>
      <c r="M907" s="238"/>
      <c r="N907" s="239"/>
      <c r="O907" s="239"/>
      <c r="P907" s="239"/>
      <c r="Q907" s="239"/>
      <c r="R907" s="239"/>
      <c r="S907" s="239"/>
      <c r="T907" s="240"/>
      <c r="AT907" s="241" t="s">
        <v>163</v>
      </c>
      <c r="AU907" s="241" t="s">
        <v>81</v>
      </c>
      <c r="AV907" s="11" t="s">
        <v>81</v>
      </c>
      <c r="AW907" s="11" t="s">
        <v>34</v>
      </c>
      <c r="AX907" s="11" t="s">
        <v>71</v>
      </c>
      <c r="AY907" s="241" t="s">
        <v>151</v>
      </c>
    </row>
    <row r="908" spans="2:51" s="11" customFormat="1" ht="13.5">
      <c r="B908" s="231"/>
      <c r="C908" s="232"/>
      <c r="D908" s="228" t="s">
        <v>163</v>
      </c>
      <c r="E908" s="233" t="s">
        <v>21</v>
      </c>
      <c r="F908" s="234" t="s">
        <v>1418</v>
      </c>
      <c r="G908" s="232"/>
      <c r="H908" s="235">
        <v>12</v>
      </c>
      <c r="I908" s="236"/>
      <c r="J908" s="232"/>
      <c r="K908" s="232"/>
      <c r="L908" s="237"/>
      <c r="M908" s="238"/>
      <c r="N908" s="239"/>
      <c r="O908" s="239"/>
      <c r="P908" s="239"/>
      <c r="Q908" s="239"/>
      <c r="R908" s="239"/>
      <c r="S908" s="239"/>
      <c r="T908" s="240"/>
      <c r="AT908" s="241" t="s">
        <v>163</v>
      </c>
      <c r="AU908" s="241" t="s">
        <v>81</v>
      </c>
      <c r="AV908" s="11" t="s">
        <v>81</v>
      </c>
      <c r="AW908" s="11" t="s">
        <v>34</v>
      </c>
      <c r="AX908" s="11" t="s">
        <v>71</v>
      </c>
      <c r="AY908" s="241" t="s">
        <v>151</v>
      </c>
    </row>
    <row r="909" spans="2:51" s="11" customFormat="1" ht="13.5">
      <c r="B909" s="231"/>
      <c r="C909" s="232"/>
      <c r="D909" s="228" t="s">
        <v>163</v>
      </c>
      <c r="E909" s="233" t="s">
        <v>21</v>
      </c>
      <c r="F909" s="234" t="s">
        <v>1419</v>
      </c>
      <c r="G909" s="232"/>
      <c r="H909" s="235">
        <v>4.32</v>
      </c>
      <c r="I909" s="236"/>
      <c r="J909" s="232"/>
      <c r="K909" s="232"/>
      <c r="L909" s="237"/>
      <c r="M909" s="238"/>
      <c r="N909" s="239"/>
      <c r="O909" s="239"/>
      <c r="P909" s="239"/>
      <c r="Q909" s="239"/>
      <c r="R909" s="239"/>
      <c r="S909" s="239"/>
      <c r="T909" s="240"/>
      <c r="AT909" s="241" t="s">
        <v>163</v>
      </c>
      <c r="AU909" s="241" t="s">
        <v>81</v>
      </c>
      <c r="AV909" s="11" t="s">
        <v>81</v>
      </c>
      <c r="AW909" s="11" t="s">
        <v>34</v>
      </c>
      <c r="AX909" s="11" t="s">
        <v>71</v>
      </c>
      <c r="AY909" s="241" t="s">
        <v>151</v>
      </c>
    </row>
    <row r="910" spans="2:51" s="11" customFormat="1" ht="13.5">
      <c r="B910" s="231"/>
      <c r="C910" s="232"/>
      <c r="D910" s="228" t="s">
        <v>163</v>
      </c>
      <c r="E910" s="233" t="s">
        <v>21</v>
      </c>
      <c r="F910" s="234" t="s">
        <v>1420</v>
      </c>
      <c r="G910" s="232"/>
      <c r="H910" s="235">
        <v>4.32</v>
      </c>
      <c r="I910" s="236"/>
      <c r="J910" s="232"/>
      <c r="K910" s="232"/>
      <c r="L910" s="237"/>
      <c r="M910" s="238"/>
      <c r="N910" s="239"/>
      <c r="O910" s="239"/>
      <c r="P910" s="239"/>
      <c r="Q910" s="239"/>
      <c r="R910" s="239"/>
      <c r="S910" s="239"/>
      <c r="T910" s="240"/>
      <c r="AT910" s="241" t="s">
        <v>163</v>
      </c>
      <c r="AU910" s="241" t="s">
        <v>81</v>
      </c>
      <c r="AV910" s="11" t="s">
        <v>81</v>
      </c>
      <c r="AW910" s="11" t="s">
        <v>34</v>
      </c>
      <c r="AX910" s="11" t="s">
        <v>71</v>
      </c>
      <c r="AY910" s="241" t="s">
        <v>151</v>
      </c>
    </row>
    <row r="911" spans="2:51" s="11" customFormat="1" ht="13.5">
      <c r="B911" s="231"/>
      <c r="C911" s="232"/>
      <c r="D911" s="228" t="s">
        <v>163</v>
      </c>
      <c r="E911" s="233" t="s">
        <v>21</v>
      </c>
      <c r="F911" s="234" t="s">
        <v>1421</v>
      </c>
      <c r="G911" s="232"/>
      <c r="H911" s="235">
        <v>7.37</v>
      </c>
      <c r="I911" s="236"/>
      <c r="J911" s="232"/>
      <c r="K911" s="232"/>
      <c r="L911" s="237"/>
      <c r="M911" s="238"/>
      <c r="N911" s="239"/>
      <c r="O911" s="239"/>
      <c r="P911" s="239"/>
      <c r="Q911" s="239"/>
      <c r="R911" s="239"/>
      <c r="S911" s="239"/>
      <c r="T911" s="240"/>
      <c r="AT911" s="241" t="s">
        <v>163</v>
      </c>
      <c r="AU911" s="241" t="s">
        <v>81</v>
      </c>
      <c r="AV911" s="11" t="s">
        <v>81</v>
      </c>
      <c r="AW911" s="11" t="s">
        <v>34</v>
      </c>
      <c r="AX911" s="11" t="s">
        <v>71</v>
      </c>
      <c r="AY911" s="241" t="s">
        <v>151</v>
      </c>
    </row>
    <row r="912" spans="2:51" s="11" customFormat="1" ht="13.5">
      <c r="B912" s="231"/>
      <c r="C912" s="232"/>
      <c r="D912" s="228" t="s">
        <v>163</v>
      </c>
      <c r="E912" s="233" t="s">
        <v>21</v>
      </c>
      <c r="F912" s="234" t="s">
        <v>1422</v>
      </c>
      <c r="G912" s="232"/>
      <c r="H912" s="235">
        <v>8.6</v>
      </c>
      <c r="I912" s="236"/>
      <c r="J912" s="232"/>
      <c r="K912" s="232"/>
      <c r="L912" s="237"/>
      <c r="M912" s="238"/>
      <c r="N912" s="239"/>
      <c r="O912" s="239"/>
      <c r="P912" s="239"/>
      <c r="Q912" s="239"/>
      <c r="R912" s="239"/>
      <c r="S912" s="239"/>
      <c r="T912" s="240"/>
      <c r="AT912" s="241" t="s">
        <v>163</v>
      </c>
      <c r="AU912" s="241" t="s">
        <v>81</v>
      </c>
      <c r="AV912" s="11" t="s">
        <v>81</v>
      </c>
      <c r="AW912" s="11" t="s">
        <v>34</v>
      </c>
      <c r="AX912" s="11" t="s">
        <v>71</v>
      </c>
      <c r="AY912" s="241" t="s">
        <v>151</v>
      </c>
    </row>
    <row r="913" spans="2:51" s="11" customFormat="1" ht="13.5">
      <c r="B913" s="231"/>
      <c r="C913" s="232"/>
      <c r="D913" s="228" t="s">
        <v>163</v>
      </c>
      <c r="E913" s="233" t="s">
        <v>21</v>
      </c>
      <c r="F913" s="234" t="s">
        <v>1423</v>
      </c>
      <c r="G913" s="232"/>
      <c r="H913" s="235">
        <v>5.76</v>
      </c>
      <c r="I913" s="236"/>
      <c r="J913" s="232"/>
      <c r="K913" s="232"/>
      <c r="L913" s="237"/>
      <c r="M913" s="238"/>
      <c r="N913" s="239"/>
      <c r="O913" s="239"/>
      <c r="P913" s="239"/>
      <c r="Q913" s="239"/>
      <c r="R913" s="239"/>
      <c r="S913" s="239"/>
      <c r="T913" s="240"/>
      <c r="AT913" s="241" t="s">
        <v>163</v>
      </c>
      <c r="AU913" s="241" t="s">
        <v>81</v>
      </c>
      <c r="AV913" s="11" t="s">
        <v>81</v>
      </c>
      <c r="AW913" s="11" t="s">
        <v>34</v>
      </c>
      <c r="AX913" s="11" t="s">
        <v>71</v>
      </c>
      <c r="AY913" s="241" t="s">
        <v>151</v>
      </c>
    </row>
    <row r="914" spans="2:51" s="11" customFormat="1" ht="13.5">
      <c r="B914" s="231"/>
      <c r="C914" s="232"/>
      <c r="D914" s="228" t="s">
        <v>163</v>
      </c>
      <c r="E914" s="233" t="s">
        <v>21</v>
      </c>
      <c r="F914" s="234" t="s">
        <v>1424</v>
      </c>
      <c r="G914" s="232"/>
      <c r="H914" s="235">
        <v>13.585</v>
      </c>
      <c r="I914" s="236"/>
      <c r="J914" s="232"/>
      <c r="K914" s="232"/>
      <c r="L914" s="237"/>
      <c r="M914" s="238"/>
      <c r="N914" s="239"/>
      <c r="O914" s="239"/>
      <c r="P914" s="239"/>
      <c r="Q914" s="239"/>
      <c r="R914" s="239"/>
      <c r="S914" s="239"/>
      <c r="T914" s="240"/>
      <c r="AT914" s="241" t="s">
        <v>163</v>
      </c>
      <c r="AU914" s="241" t="s">
        <v>81</v>
      </c>
      <c r="AV914" s="11" t="s">
        <v>81</v>
      </c>
      <c r="AW914" s="11" t="s">
        <v>34</v>
      </c>
      <c r="AX914" s="11" t="s">
        <v>71</v>
      </c>
      <c r="AY914" s="241" t="s">
        <v>151</v>
      </c>
    </row>
    <row r="915" spans="2:51" s="11" customFormat="1" ht="13.5">
      <c r="B915" s="231"/>
      <c r="C915" s="232"/>
      <c r="D915" s="228" t="s">
        <v>163</v>
      </c>
      <c r="E915" s="233" t="s">
        <v>21</v>
      </c>
      <c r="F915" s="234" t="s">
        <v>1425</v>
      </c>
      <c r="G915" s="232"/>
      <c r="H915" s="235">
        <v>6.27</v>
      </c>
      <c r="I915" s="236"/>
      <c r="J915" s="232"/>
      <c r="K915" s="232"/>
      <c r="L915" s="237"/>
      <c r="M915" s="238"/>
      <c r="N915" s="239"/>
      <c r="O915" s="239"/>
      <c r="P915" s="239"/>
      <c r="Q915" s="239"/>
      <c r="R915" s="239"/>
      <c r="S915" s="239"/>
      <c r="T915" s="240"/>
      <c r="AT915" s="241" t="s">
        <v>163</v>
      </c>
      <c r="AU915" s="241" t="s">
        <v>81</v>
      </c>
      <c r="AV915" s="11" t="s">
        <v>81</v>
      </c>
      <c r="AW915" s="11" t="s">
        <v>34</v>
      </c>
      <c r="AX915" s="11" t="s">
        <v>71</v>
      </c>
      <c r="AY915" s="241" t="s">
        <v>151</v>
      </c>
    </row>
    <row r="916" spans="2:51" s="12" customFormat="1" ht="13.5">
      <c r="B916" s="242"/>
      <c r="C916" s="243"/>
      <c r="D916" s="228" t="s">
        <v>163</v>
      </c>
      <c r="E916" s="244" t="s">
        <v>21</v>
      </c>
      <c r="F916" s="245" t="s">
        <v>182</v>
      </c>
      <c r="G916" s="243"/>
      <c r="H916" s="246">
        <v>154.118</v>
      </c>
      <c r="I916" s="247"/>
      <c r="J916" s="243"/>
      <c r="K916" s="243"/>
      <c r="L916" s="248"/>
      <c r="M916" s="249"/>
      <c r="N916" s="250"/>
      <c r="O916" s="250"/>
      <c r="P916" s="250"/>
      <c r="Q916" s="250"/>
      <c r="R916" s="250"/>
      <c r="S916" s="250"/>
      <c r="T916" s="251"/>
      <c r="AT916" s="252" t="s">
        <v>163</v>
      </c>
      <c r="AU916" s="252" t="s">
        <v>81</v>
      </c>
      <c r="AV916" s="12" t="s">
        <v>159</v>
      </c>
      <c r="AW916" s="12" t="s">
        <v>34</v>
      </c>
      <c r="AX916" s="12" t="s">
        <v>76</v>
      </c>
      <c r="AY916" s="252" t="s">
        <v>151</v>
      </c>
    </row>
    <row r="917" spans="2:65" s="1" customFormat="1" ht="25.5" customHeight="1">
      <c r="B917" s="44"/>
      <c r="C917" s="216" t="s">
        <v>726</v>
      </c>
      <c r="D917" s="216" t="s">
        <v>154</v>
      </c>
      <c r="E917" s="217" t="s">
        <v>1426</v>
      </c>
      <c r="F917" s="218" t="s">
        <v>1427</v>
      </c>
      <c r="G917" s="219" t="s">
        <v>257</v>
      </c>
      <c r="H917" s="220">
        <v>4.32</v>
      </c>
      <c r="I917" s="221"/>
      <c r="J917" s="222">
        <f>ROUND(I917*H917,2)</f>
        <v>0</v>
      </c>
      <c r="K917" s="218" t="s">
        <v>174</v>
      </c>
      <c r="L917" s="70"/>
      <c r="M917" s="223" t="s">
        <v>21</v>
      </c>
      <c r="N917" s="224" t="s">
        <v>42</v>
      </c>
      <c r="O917" s="45"/>
      <c r="P917" s="225">
        <f>O917*H917</f>
        <v>0</v>
      </c>
      <c r="Q917" s="225">
        <v>0</v>
      </c>
      <c r="R917" s="225">
        <f>Q917*H917</f>
        <v>0</v>
      </c>
      <c r="S917" s="225">
        <v>0.003</v>
      </c>
      <c r="T917" s="226">
        <f>S917*H917</f>
        <v>0.012960000000000001</v>
      </c>
      <c r="AR917" s="22" t="s">
        <v>159</v>
      </c>
      <c r="AT917" s="22" t="s">
        <v>154</v>
      </c>
      <c r="AU917" s="22" t="s">
        <v>81</v>
      </c>
      <c r="AY917" s="22" t="s">
        <v>151</v>
      </c>
      <c r="BE917" s="227">
        <f>IF(N917="základní",J917,0)</f>
        <v>0</v>
      </c>
      <c r="BF917" s="227">
        <f>IF(N917="snížená",J917,0)</f>
        <v>0</v>
      </c>
      <c r="BG917" s="227">
        <f>IF(N917="zákl. přenesená",J917,0)</f>
        <v>0</v>
      </c>
      <c r="BH917" s="227">
        <f>IF(N917="sníž. přenesená",J917,0)</f>
        <v>0</v>
      </c>
      <c r="BI917" s="227">
        <f>IF(N917="nulová",J917,0)</f>
        <v>0</v>
      </c>
      <c r="BJ917" s="22" t="s">
        <v>76</v>
      </c>
      <c r="BK917" s="227">
        <f>ROUND(I917*H917,2)</f>
        <v>0</v>
      </c>
      <c r="BL917" s="22" t="s">
        <v>159</v>
      </c>
      <c r="BM917" s="22" t="s">
        <v>1428</v>
      </c>
    </row>
    <row r="918" spans="2:47" s="1" customFormat="1" ht="13.5">
      <c r="B918" s="44"/>
      <c r="C918" s="72"/>
      <c r="D918" s="228" t="s">
        <v>161</v>
      </c>
      <c r="E918" s="72"/>
      <c r="F918" s="229" t="s">
        <v>1429</v>
      </c>
      <c r="G918" s="72"/>
      <c r="H918" s="72"/>
      <c r="I918" s="187"/>
      <c r="J918" s="72"/>
      <c r="K918" s="72"/>
      <c r="L918" s="70"/>
      <c r="M918" s="230"/>
      <c r="N918" s="45"/>
      <c r="O918" s="45"/>
      <c r="P918" s="45"/>
      <c r="Q918" s="45"/>
      <c r="R918" s="45"/>
      <c r="S918" s="45"/>
      <c r="T918" s="93"/>
      <c r="AT918" s="22" t="s">
        <v>161</v>
      </c>
      <c r="AU918" s="22" t="s">
        <v>81</v>
      </c>
    </row>
    <row r="919" spans="2:51" s="11" customFormat="1" ht="13.5">
      <c r="B919" s="231"/>
      <c r="C919" s="232"/>
      <c r="D919" s="228" t="s">
        <v>163</v>
      </c>
      <c r="E919" s="233" t="s">
        <v>21</v>
      </c>
      <c r="F919" s="234" t="s">
        <v>1430</v>
      </c>
      <c r="G919" s="232"/>
      <c r="H919" s="235">
        <v>4.32</v>
      </c>
      <c r="I919" s="236"/>
      <c r="J919" s="232"/>
      <c r="K919" s="232"/>
      <c r="L919" s="237"/>
      <c r="M919" s="238"/>
      <c r="N919" s="239"/>
      <c r="O919" s="239"/>
      <c r="P919" s="239"/>
      <c r="Q919" s="239"/>
      <c r="R919" s="239"/>
      <c r="S919" s="239"/>
      <c r="T919" s="240"/>
      <c r="AT919" s="241" t="s">
        <v>163</v>
      </c>
      <c r="AU919" s="241" t="s">
        <v>81</v>
      </c>
      <c r="AV919" s="11" t="s">
        <v>81</v>
      </c>
      <c r="AW919" s="11" t="s">
        <v>34</v>
      </c>
      <c r="AX919" s="11" t="s">
        <v>76</v>
      </c>
      <c r="AY919" s="241" t="s">
        <v>151</v>
      </c>
    </row>
    <row r="920" spans="2:65" s="1" customFormat="1" ht="25.5" customHeight="1">
      <c r="B920" s="44"/>
      <c r="C920" s="216" t="s">
        <v>1431</v>
      </c>
      <c r="D920" s="216" t="s">
        <v>154</v>
      </c>
      <c r="E920" s="217" t="s">
        <v>1432</v>
      </c>
      <c r="F920" s="218" t="s">
        <v>1433</v>
      </c>
      <c r="G920" s="219" t="s">
        <v>1015</v>
      </c>
      <c r="H920" s="220">
        <v>1</v>
      </c>
      <c r="I920" s="221"/>
      <c r="J920" s="222">
        <f>ROUND(I920*H920,2)</f>
        <v>0</v>
      </c>
      <c r="K920" s="218" t="s">
        <v>21</v>
      </c>
      <c r="L920" s="70"/>
      <c r="M920" s="223" t="s">
        <v>21</v>
      </c>
      <c r="N920" s="224" t="s">
        <v>42</v>
      </c>
      <c r="O920" s="45"/>
      <c r="P920" s="225">
        <f>O920*H920</f>
        <v>0</v>
      </c>
      <c r="Q920" s="225">
        <v>0</v>
      </c>
      <c r="R920" s="225">
        <f>Q920*H920</f>
        <v>0</v>
      </c>
      <c r="S920" s="225">
        <v>0</v>
      </c>
      <c r="T920" s="226">
        <f>S920*H920</f>
        <v>0</v>
      </c>
      <c r="AR920" s="22" t="s">
        <v>159</v>
      </c>
      <c r="AT920" s="22" t="s">
        <v>154</v>
      </c>
      <c r="AU920" s="22" t="s">
        <v>81</v>
      </c>
      <c r="AY920" s="22" t="s">
        <v>151</v>
      </c>
      <c r="BE920" s="227">
        <f>IF(N920="základní",J920,0)</f>
        <v>0</v>
      </c>
      <c r="BF920" s="227">
        <f>IF(N920="snížená",J920,0)</f>
        <v>0</v>
      </c>
      <c r="BG920" s="227">
        <f>IF(N920="zákl. přenesená",J920,0)</f>
        <v>0</v>
      </c>
      <c r="BH920" s="227">
        <f>IF(N920="sníž. přenesená",J920,0)</f>
        <v>0</v>
      </c>
      <c r="BI920" s="227">
        <f>IF(N920="nulová",J920,0)</f>
        <v>0</v>
      </c>
      <c r="BJ920" s="22" t="s">
        <v>76</v>
      </c>
      <c r="BK920" s="227">
        <f>ROUND(I920*H920,2)</f>
        <v>0</v>
      </c>
      <c r="BL920" s="22" t="s">
        <v>159</v>
      </c>
      <c r="BM920" s="22" t="s">
        <v>1434</v>
      </c>
    </row>
    <row r="921" spans="2:65" s="1" customFormat="1" ht="16.5" customHeight="1">
      <c r="B921" s="44"/>
      <c r="C921" s="216" t="s">
        <v>1435</v>
      </c>
      <c r="D921" s="216" t="s">
        <v>154</v>
      </c>
      <c r="E921" s="217" t="s">
        <v>1436</v>
      </c>
      <c r="F921" s="218" t="s">
        <v>1437</v>
      </c>
      <c r="G921" s="219" t="s">
        <v>1015</v>
      </c>
      <c r="H921" s="220">
        <v>1</v>
      </c>
      <c r="I921" s="221"/>
      <c r="J921" s="222">
        <f>ROUND(I921*H921,2)</f>
        <v>0</v>
      </c>
      <c r="K921" s="218" t="s">
        <v>21</v>
      </c>
      <c r="L921" s="70"/>
      <c r="M921" s="223" t="s">
        <v>21</v>
      </c>
      <c r="N921" s="224" t="s">
        <v>42</v>
      </c>
      <c r="O921" s="45"/>
      <c r="P921" s="225">
        <f>O921*H921</f>
        <v>0</v>
      </c>
      <c r="Q921" s="225">
        <v>0</v>
      </c>
      <c r="R921" s="225">
        <f>Q921*H921</f>
        <v>0</v>
      </c>
      <c r="S921" s="225">
        <v>0</v>
      </c>
      <c r="T921" s="226">
        <f>S921*H921</f>
        <v>0</v>
      </c>
      <c r="AR921" s="22" t="s">
        <v>159</v>
      </c>
      <c r="AT921" s="22" t="s">
        <v>154</v>
      </c>
      <c r="AU921" s="22" t="s">
        <v>81</v>
      </c>
      <c r="AY921" s="22" t="s">
        <v>151</v>
      </c>
      <c r="BE921" s="227">
        <f>IF(N921="základní",J921,0)</f>
        <v>0</v>
      </c>
      <c r="BF921" s="227">
        <f>IF(N921="snížená",J921,0)</f>
        <v>0</v>
      </c>
      <c r="BG921" s="227">
        <f>IF(N921="zákl. přenesená",J921,0)</f>
        <v>0</v>
      </c>
      <c r="BH921" s="227">
        <f>IF(N921="sníž. přenesená",J921,0)</f>
        <v>0</v>
      </c>
      <c r="BI921" s="227">
        <f>IF(N921="nulová",J921,0)</f>
        <v>0</v>
      </c>
      <c r="BJ921" s="22" t="s">
        <v>76</v>
      </c>
      <c r="BK921" s="227">
        <f>ROUND(I921*H921,2)</f>
        <v>0</v>
      </c>
      <c r="BL921" s="22" t="s">
        <v>159</v>
      </c>
      <c r="BM921" s="22" t="s">
        <v>1438</v>
      </c>
    </row>
    <row r="922" spans="2:65" s="1" customFormat="1" ht="25.5" customHeight="1">
      <c r="B922" s="44"/>
      <c r="C922" s="216" t="s">
        <v>1439</v>
      </c>
      <c r="D922" s="216" t="s">
        <v>154</v>
      </c>
      <c r="E922" s="217" t="s">
        <v>1440</v>
      </c>
      <c r="F922" s="218" t="s">
        <v>1441</v>
      </c>
      <c r="G922" s="219" t="s">
        <v>1442</v>
      </c>
      <c r="H922" s="220">
        <v>16</v>
      </c>
      <c r="I922" s="221"/>
      <c r="J922" s="222">
        <f>ROUND(I922*H922,2)</f>
        <v>0</v>
      </c>
      <c r="K922" s="218" t="s">
        <v>21</v>
      </c>
      <c r="L922" s="70"/>
      <c r="M922" s="223" t="s">
        <v>21</v>
      </c>
      <c r="N922" s="224" t="s">
        <v>42</v>
      </c>
      <c r="O922" s="45"/>
      <c r="P922" s="225">
        <f>O922*H922</f>
        <v>0</v>
      </c>
      <c r="Q922" s="225">
        <v>0</v>
      </c>
      <c r="R922" s="225">
        <f>Q922*H922</f>
        <v>0</v>
      </c>
      <c r="S922" s="225">
        <v>0</v>
      </c>
      <c r="T922" s="226">
        <f>S922*H922</f>
        <v>0</v>
      </c>
      <c r="AR922" s="22" t="s">
        <v>159</v>
      </c>
      <c r="AT922" s="22" t="s">
        <v>154</v>
      </c>
      <c r="AU922" s="22" t="s">
        <v>81</v>
      </c>
      <c r="AY922" s="22" t="s">
        <v>151</v>
      </c>
      <c r="BE922" s="227">
        <f>IF(N922="základní",J922,0)</f>
        <v>0</v>
      </c>
      <c r="BF922" s="227">
        <f>IF(N922="snížená",J922,0)</f>
        <v>0</v>
      </c>
      <c r="BG922" s="227">
        <f>IF(N922="zákl. přenesená",J922,0)</f>
        <v>0</v>
      </c>
      <c r="BH922" s="227">
        <f>IF(N922="sníž. přenesená",J922,0)</f>
        <v>0</v>
      </c>
      <c r="BI922" s="227">
        <f>IF(N922="nulová",J922,0)</f>
        <v>0</v>
      </c>
      <c r="BJ922" s="22" t="s">
        <v>76</v>
      </c>
      <c r="BK922" s="227">
        <f>ROUND(I922*H922,2)</f>
        <v>0</v>
      </c>
      <c r="BL922" s="22" t="s">
        <v>159</v>
      </c>
      <c r="BM922" s="22" t="s">
        <v>1443</v>
      </c>
    </row>
    <row r="923" spans="2:65" s="1" customFormat="1" ht="16.5" customHeight="1">
      <c r="B923" s="44"/>
      <c r="C923" s="216" t="s">
        <v>1444</v>
      </c>
      <c r="D923" s="216" t="s">
        <v>154</v>
      </c>
      <c r="E923" s="217" t="s">
        <v>1445</v>
      </c>
      <c r="F923" s="218" t="s">
        <v>1446</v>
      </c>
      <c r="G923" s="219" t="s">
        <v>783</v>
      </c>
      <c r="H923" s="220">
        <v>2</v>
      </c>
      <c r="I923" s="221"/>
      <c r="J923" s="222">
        <f>ROUND(I923*H923,2)</f>
        <v>0</v>
      </c>
      <c r="K923" s="218" t="s">
        <v>21</v>
      </c>
      <c r="L923" s="70"/>
      <c r="M923" s="223" t="s">
        <v>21</v>
      </c>
      <c r="N923" s="224" t="s">
        <v>42</v>
      </c>
      <c r="O923" s="45"/>
      <c r="P923" s="225">
        <f>O923*H923</f>
        <v>0</v>
      </c>
      <c r="Q923" s="225">
        <v>0</v>
      </c>
      <c r="R923" s="225">
        <f>Q923*H923</f>
        <v>0</v>
      </c>
      <c r="S923" s="225">
        <v>0</v>
      </c>
      <c r="T923" s="226">
        <f>S923*H923</f>
        <v>0</v>
      </c>
      <c r="AR923" s="22" t="s">
        <v>159</v>
      </c>
      <c r="AT923" s="22" t="s">
        <v>154</v>
      </c>
      <c r="AU923" s="22" t="s">
        <v>81</v>
      </c>
      <c r="AY923" s="22" t="s">
        <v>151</v>
      </c>
      <c r="BE923" s="227">
        <f>IF(N923="základní",J923,0)</f>
        <v>0</v>
      </c>
      <c r="BF923" s="227">
        <f>IF(N923="snížená",J923,0)</f>
        <v>0</v>
      </c>
      <c r="BG923" s="227">
        <f>IF(N923="zákl. přenesená",J923,0)</f>
        <v>0</v>
      </c>
      <c r="BH923" s="227">
        <f>IF(N923="sníž. přenesená",J923,0)</f>
        <v>0</v>
      </c>
      <c r="BI923" s="227">
        <f>IF(N923="nulová",J923,0)</f>
        <v>0</v>
      </c>
      <c r="BJ923" s="22" t="s">
        <v>76</v>
      </c>
      <c r="BK923" s="227">
        <f>ROUND(I923*H923,2)</f>
        <v>0</v>
      </c>
      <c r="BL923" s="22" t="s">
        <v>159</v>
      </c>
      <c r="BM923" s="22" t="s">
        <v>1447</v>
      </c>
    </row>
    <row r="924" spans="2:47" s="1" customFormat="1" ht="13.5">
      <c r="B924" s="44"/>
      <c r="C924" s="72"/>
      <c r="D924" s="228" t="s">
        <v>352</v>
      </c>
      <c r="E924" s="72"/>
      <c r="F924" s="229" t="s">
        <v>1448</v>
      </c>
      <c r="G924" s="72"/>
      <c r="H924" s="72"/>
      <c r="I924" s="187"/>
      <c r="J924" s="72"/>
      <c r="K924" s="72"/>
      <c r="L924" s="70"/>
      <c r="M924" s="230"/>
      <c r="N924" s="45"/>
      <c r="O924" s="45"/>
      <c r="P924" s="45"/>
      <c r="Q924" s="45"/>
      <c r="R924" s="45"/>
      <c r="S924" s="45"/>
      <c r="T924" s="93"/>
      <c r="AT924" s="22" t="s">
        <v>352</v>
      </c>
      <c r="AU924" s="22" t="s">
        <v>81</v>
      </c>
    </row>
    <row r="925" spans="2:65" s="1" customFormat="1" ht="25.5" customHeight="1">
      <c r="B925" s="44"/>
      <c r="C925" s="216" t="s">
        <v>1449</v>
      </c>
      <c r="D925" s="216" t="s">
        <v>154</v>
      </c>
      <c r="E925" s="217" t="s">
        <v>1450</v>
      </c>
      <c r="F925" s="218" t="s">
        <v>1451</v>
      </c>
      <c r="G925" s="219" t="s">
        <v>783</v>
      </c>
      <c r="H925" s="220">
        <v>1</v>
      </c>
      <c r="I925" s="221"/>
      <c r="J925" s="222">
        <f>ROUND(I925*H925,2)</f>
        <v>0</v>
      </c>
      <c r="K925" s="218" t="s">
        <v>21</v>
      </c>
      <c r="L925" s="70"/>
      <c r="M925" s="223" t="s">
        <v>21</v>
      </c>
      <c r="N925" s="224" t="s">
        <v>42</v>
      </c>
      <c r="O925" s="45"/>
      <c r="P925" s="225">
        <f>O925*H925</f>
        <v>0</v>
      </c>
      <c r="Q925" s="225">
        <v>0</v>
      </c>
      <c r="R925" s="225">
        <f>Q925*H925</f>
        <v>0</v>
      </c>
      <c r="S925" s="225">
        <v>0</v>
      </c>
      <c r="T925" s="226">
        <f>S925*H925</f>
        <v>0</v>
      </c>
      <c r="AR925" s="22" t="s">
        <v>159</v>
      </c>
      <c r="AT925" s="22" t="s">
        <v>154</v>
      </c>
      <c r="AU925" s="22" t="s">
        <v>81</v>
      </c>
      <c r="AY925" s="22" t="s">
        <v>151</v>
      </c>
      <c r="BE925" s="227">
        <f>IF(N925="základní",J925,0)</f>
        <v>0</v>
      </c>
      <c r="BF925" s="227">
        <f>IF(N925="snížená",J925,0)</f>
        <v>0</v>
      </c>
      <c r="BG925" s="227">
        <f>IF(N925="zákl. přenesená",J925,0)</f>
        <v>0</v>
      </c>
      <c r="BH925" s="227">
        <f>IF(N925="sníž. přenesená",J925,0)</f>
        <v>0</v>
      </c>
      <c r="BI925" s="227">
        <f>IF(N925="nulová",J925,0)</f>
        <v>0</v>
      </c>
      <c r="BJ925" s="22" t="s">
        <v>76</v>
      </c>
      <c r="BK925" s="227">
        <f>ROUND(I925*H925,2)</f>
        <v>0</v>
      </c>
      <c r="BL925" s="22" t="s">
        <v>159</v>
      </c>
      <c r="BM925" s="22" t="s">
        <v>1452</v>
      </c>
    </row>
    <row r="926" spans="2:47" s="1" customFormat="1" ht="13.5">
      <c r="B926" s="44"/>
      <c r="C926" s="72"/>
      <c r="D926" s="228" t="s">
        <v>352</v>
      </c>
      <c r="E926" s="72"/>
      <c r="F926" s="229" t="s">
        <v>1453</v>
      </c>
      <c r="G926" s="72"/>
      <c r="H926" s="72"/>
      <c r="I926" s="187"/>
      <c r="J926" s="72"/>
      <c r="K926" s="72"/>
      <c r="L926" s="70"/>
      <c r="M926" s="230"/>
      <c r="N926" s="45"/>
      <c r="O926" s="45"/>
      <c r="P926" s="45"/>
      <c r="Q926" s="45"/>
      <c r="R926" s="45"/>
      <c r="S926" s="45"/>
      <c r="T926" s="93"/>
      <c r="AT926" s="22" t="s">
        <v>352</v>
      </c>
      <c r="AU926" s="22" t="s">
        <v>81</v>
      </c>
    </row>
    <row r="927" spans="2:65" s="1" customFormat="1" ht="16.5" customHeight="1">
      <c r="B927" s="44"/>
      <c r="C927" s="216" t="s">
        <v>1454</v>
      </c>
      <c r="D927" s="216" t="s">
        <v>154</v>
      </c>
      <c r="E927" s="217" t="s">
        <v>1455</v>
      </c>
      <c r="F927" s="218" t="s">
        <v>1456</v>
      </c>
      <c r="G927" s="219" t="s">
        <v>783</v>
      </c>
      <c r="H927" s="220">
        <v>1</v>
      </c>
      <c r="I927" s="221"/>
      <c r="J927" s="222">
        <f>ROUND(I927*H927,2)</f>
        <v>0</v>
      </c>
      <c r="K927" s="218" t="s">
        <v>21</v>
      </c>
      <c r="L927" s="70"/>
      <c r="M927" s="223" t="s">
        <v>21</v>
      </c>
      <c r="N927" s="224" t="s">
        <v>42</v>
      </c>
      <c r="O927" s="45"/>
      <c r="P927" s="225">
        <f>O927*H927</f>
        <v>0</v>
      </c>
      <c r="Q927" s="225">
        <v>0</v>
      </c>
      <c r="R927" s="225">
        <f>Q927*H927</f>
        <v>0</v>
      </c>
      <c r="S927" s="225">
        <v>0</v>
      </c>
      <c r="T927" s="226">
        <f>S927*H927</f>
        <v>0</v>
      </c>
      <c r="AR927" s="22" t="s">
        <v>159</v>
      </c>
      <c r="AT927" s="22" t="s">
        <v>154</v>
      </c>
      <c r="AU927" s="22" t="s">
        <v>81</v>
      </c>
      <c r="AY927" s="22" t="s">
        <v>151</v>
      </c>
      <c r="BE927" s="227">
        <f>IF(N927="základní",J927,0)</f>
        <v>0</v>
      </c>
      <c r="BF927" s="227">
        <f>IF(N927="snížená",J927,0)</f>
        <v>0</v>
      </c>
      <c r="BG927" s="227">
        <f>IF(N927="zákl. přenesená",J927,0)</f>
        <v>0</v>
      </c>
      <c r="BH927" s="227">
        <f>IF(N927="sníž. přenesená",J927,0)</f>
        <v>0</v>
      </c>
      <c r="BI927" s="227">
        <f>IF(N927="nulová",J927,0)</f>
        <v>0</v>
      </c>
      <c r="BJ927" s="22" t="s">
        <v>76</v>
      </c>
      <c r="BK927" s="227">
        <f>ROUND(I927*H927,2)</f>
        <v>0</v>
      </c>
      <c r="BL927" s="22" t="s">
        <v>159</v>
      </c>
      <c r="BM927" s="22" t="s">
        <v>1457</v>
      </c>
    </row>
    <row r="928" spans="2:47" s="1" customFormat="1" ht="13.5">
      <c r="B928" s="44"/>
      <c r="C928" s="72"/>
      <c r="D928" s="228" t="s">
        <v>352</v>
      </c>
      <c r="E928" s="72"/>
      <c r="F928" s="229" t="s">
        <v>1458</v>
      </c>
      <c r="G928" s="72"/>
      <c r="H928" s="72"/>
      <c r="I928" s="187"/>
      <c r="J928" s="72"/>
      <c r="K928" s="72"/>
      <c r="L928" s="70"/>
      <c r="M928" s="230"/>
      <c r="N928" s="45"/>
      <c r="O928" s="45"/>
      <c r="P928" s="45"/>
      <c r="Q928" s="45"/>
      <c r="R928" s="45"/>
      <c r="S928" s="45"/>
      <c r="T928" s="93"/>
      <c r="AT928" s="22" t="s">
        <v>352</v>
      </c>
      <c r="AU928" s="22" t="s">
        <v>81</v>
      </c>
    </row>
    <row r="929" spans="2:65" s="1" customFormat="1" ht="16.5" customHeight="1">
      <c r="B929" s="44"/>
      <c r="C929" s="216" t="s">
        <v>1459</v>
      </c>
      <c r="D929" s="216" t="s">
        <v>154</v>
      </c>
      <c r="E929" s="217" t="s">
        <v>1460</v>
      </c>
      <c r="F929" s="218" t="s">
        <v>1461</v>
      </c>
      <c r="G929" s="219" t="s">
        <v>1015</v>
      </c>
      <c r="H929" s="220">
        <v>1</v>
      </c>
      <c r="I929" s="221"/>
      <c r="J929" s="222">
        <f>ROUND(I929*H929,2)</f>
        <v>0</v>
      </c>
      <c r="K929" s="218" t="s">
        <v>21</v>
      </c>
      <c r="L929" s="70"/>
      <c r="M929" s="223" t="s">
        <v>21</v>
      </c>
      <c r="N929" s="224" t="s">
        <v>42</v>
      </c>
      <c r="O929" s="45"/>
      <c r="P929" s="225">
        <f>O929*H929</f>
        <v>0</v>
      </c>
      <c r="Q929" s="225">
        <v>0</v>
      </c>
      <c r="R929" s="225">
        <f>Q929*H929</f>
        <v>0</v>
      </c>
      <c r="S929" s="225">
        <v>0</v>
      </c>
      <c r="T929" s="226">
        <f>S929*H929</f>
        <v>0</v>
      </c>
      <c r="AR929" s="22" t="s">
        <v>159</v>
      </c>
      <c r="AT929" s="22" t="s">
        <v>154</v>
      </c>
      <c r="AU929" s="22" t="s">
        <v>81</v>
      </c>
      <c r="AY929" s="22" t="s">
        <v>151</v>
      </c>
      <c r="BE929" s="227">
        <f>IF(N929="základní",J929,0)</f>
        <v>0</v>
      </c>
      <c r="BF929" s="227">
        <f>IF(N929="snížená",J929,0)</f>
        <v>0</v>
      </c>
      <c r="BG929" s="227">
        <f>IF(N929="zákl. přenesená",J929,0)</f>
        <v>0</v>
      </c>
      <c r="BH929" s="227">
        <f>IF(N929="sníž. přenesená",J929,0)</f>
        <v>0</v>
      </c>
      <c r="BI929" s="227">
        <f>IF(N929="nulová",J929,0)</f>
        <v>0</v>
      </c>
      <c r="BJ929" s="22" t="s">
        <v>76</v>
      </c>
      <c r="BK929" s="227">
        <f>ROUND(I929*H929,2)</f>
        <v>0</v>
      </c>
      <c r="BL929" s="22" t="s">
        <v>159</v>
      </c>
      <c r="BM929" s="22" t="s">
        <v>1462</v>
      </c>
    </row>
    <row r="930" spans="2:65" s="1" customFormat="1" ht="16.5" customHeight="1">
      <c r="B930" s="44"/>
      <c r="C930" s="216" t="s">
        <v>1463</v>
      </c>
      <c r="D930" s="216" t="s">
        <v>154</v>
      </c>
      <c r="E930" s="217" t="s">
        <v>1464</v>
      </c>
      <c r="F930" s="218" t="s">
        <v>1465</v>
      </c>
      <c r="G930" s="219" t="s">
        <v>1015</v>
      </c>
      <c r="H930" s="220">
        <v>1</v>
      </c>
      <c r="I930" s="221"/>
      <c r="J930" s="222">
        <f>ROUND(I930*H930,2)</f>
        <v>0</v>
      </c>
      <c r="K930" s="218" t="s">
        <v>21</v>
      </c>
      <c r="L930" s="70"/>
      <c r="M930" s="223" t="s">
        <v>21</v>
      </c>
      <c r="N930" s="224" t="s">
        <v>42</v>
      </c>
      <c r="O930" s="45"/>
      <c r="P930" s="225">
        <f>O930*H930</f>
        <v>0</v>
      </c>
      <c r="Q930" s="225">
        <v>0</v>
      </c>
      <c r="R930" s="225">
        <f>Q930*H930</f>
        <v>0</v>
      </c>
      <c r="S930" s="225">
        <v>0</v>
      </c>
      <c r="T930" s="226">
        <f>S930*H930</f>
        <v>0</v>
      </c>
      <c r="AR930" s="22" t="s">
        <v>159</v>
      </c>
      <c r="AT930" s="22" t="s">
        <v>154</v>
      </c>
      <c r="AU930" s="22" t="s">
        <v>81</v>
      </c>
      <c r="AY930" s="22" t="s">
        <v>151</v>
      </c>
      <c r="BE930" s="227">
        <f>IF(N930="základní",J930,0)</f>
        <v>0</v>
      </c>
      <c r="BF930" s="227">
        <f>IF(N930="snížená",J930,0)</f>
        <v>0</v>
      </c>
      <c r="BG930" s="227">
        <f>IF(N930="zákl. přenesená",J930,0)</f>
        <v>0</v>
      </c>
      <c r="BH930" s="227">
        <f>IF(N930="sníž. přenesená",J930,0)</f>
        <v>0</v>
      </c>
      <c r="BI930" s="227">
        <f>IF(N930="nulová",J930,0)</f>
        <v>0</v>
      </c>
      <c r="BJ930" s="22" t="s">
        <v>76</v>
      </c>
      <c r="BK930" s="227">
        <f>ROUND(I930*H930,2)</f>
        <v>0</v>
      </c>
      <c r="BL930" s="22" t="s">
        <v>159</v>
      </c>
      <c r="BM930" s="22" t="s">
        <v>1466</v>
      </c>
    </row>
    <row r="931" spans="2:47" s="1" customFormat="1" ht="13.5">
      <c r="B931" s="44"/>
      <c r="C931" s="72"/>
      <c r="D931" s="228" t="s">
        <v>352</v>
      </c>
      <c r="E931" s="72"/>
      <c r="F931" s="229" t="s">
        <v>1467</v>
      </c>
      <c r="G931" s="72"/>
      <c r="H931" s="72"/>
      <c r="I931" s="187"/>
      <c r="J931" s="72"/>
      <c r="K931" s="72"/>
      <c r="L931" s="70"/>
      <c r="M931" s="230"/>
      <c r="N931" s="45"/>
      <c r="O931" s="45"/>
      <c r="P931" s="45"/>
      <c r="Q931" s="45"/>
      <c r="R931" s="45"/>
      <c r="S931" s="45"/>
      <c r="T931" s="93"/>
      <c r="AT931" s="22" t="s">
        <v>352</v>
      </c>
      <c r="AU931" s="22" t="s">
        <v>81</v>
      </c>
    </row>
    <row r="932" spans="2:65" s="1" customFormat="1" ht="38.25" customHeight="1">
      <c r="B932" s="44"/>
      <c r="C932" s="216" t="s">
        <v>1468</v>
      </c>
      <c r="D932" s="216" t="s">
        <v>154</v>
      </c>
      <c r="E932" s="217" t="s">
        <v>1469</v>
      </c>
      <c r="F932" s="218" t="s">
        <v>1470</v>
      </c>
      <c r="G932" s="219" t="s">
        <v>173</v>
      </c>
      <c r="H932" s="220">
        <v>1.426</v>
      </c>
      <c r="I932" s="221"/>
      <c r="J932" s="222">
        <f>ROUND(I932*H932,2)</f>
        <v>0</v>
      </c>
      <c r="K932" s="218" t="s">
        <v>174</v>
      </c>
      <c r="L932" s="70"/>
      <c r="M932" s="223" t="s">
        <v>21</v>
      </c>
      <c r="N932" s="224" t="s">
        <v>42</v>
      </c>
      <c r="O932" s="45"/>
      <c r="P932" s="225">
        <f>O932*H932</f>
        <v>0</v>
      </c>
      <c r="Q932" s="225">
        <v>0</v>
      </c>
      <c r="R932" s="225">
        <f>Q932*H932</f>
        <v>0</v>
      </c>
      <c r="S932" s="225">
        <v>1.8</v>
      </c>
      <c r="T932" s="226">
        <f>S932*H932</f>
        <v>2.5667999999999997</v>
      </c>
      <c r="AR932" s="22" t="s">
        <v>159</v>
      </c>
      <c r="AT932" s="22" t="s">
        <v>154</v>
      </c>
      <c r="AU932" s="22" t="s">
        <v>81</v>
      </c>
      <c r="AY932" s="22" t="s">
        <v>151</v>
      </c>
      <c r="BE932" s="227">
        <f>IF(N932="základní",J932,0)</f>
        <v>0</v>
      </c>
      <c r="BF932" s="227">
        <f>IF(N932="snížená",J932,0)</f>
        <v>0</v>
      </c>
      <c r="BG932" s="227">
        <f>IF(N932="zákl. přenesená",J932,0)</f>
        <v>0</v>
      </c>
      <c r="BH932" s="227">
        <f>IF(N932="sníž. přenesená",J932,0)</f>
        <v>0</v>
      </c>
      <c r="BI932" s="227">
        <f>IF(N932="nulová",J932,0)</f>
        <v>0</v>
      </c>
      <c r="BJ932" s="22" t="s">
        <v>76</v>
      </c>
      <c r="BK932" s="227">
        <f>ROUND(I932*H932,2)</f>
        <v>0</v>
      </c>
      <c r="BL932" s="22" t="s">
        <v>159</v>
      </c>
      <c r="BM932" s="22" t="s">
        <v>1471</v>
      </c>
    </row>
    <row r="933" spans="2:51" s="11" customFormat="1" ht="13.5">
      <c r="B933" s="231"/>
      <c r="C933" s="232"/>
      <c r="D933" s="228" t="s">
        <v>163</v>
      </c>
      <c r="E933" s="233" t="s">
        <v>21</v>
      </c>
      <c r="F933" s="234" t="s">
        <v>1472</v>
      </c>
      <c r="G933" s="232"/>
      <c r="H933" s="235">
        <v>1</v>
      </c>
      <c r="I933" s="236"/>
      <c r="J933" s="232"/>
      <c r="K933" s="232"/>
      <c r="L933" s="237"/>
      <c r="M933" s="238"/>
      <c r="N933" s="239"/>
      <c r="O933" s="239"/>
      <c r="P933" s="239"/>
      <c r="Q933" s="239"/>
      <c r="R933" s="239"/>
      <c r="S933" s="239"/>
      <c r="T933" s="240"/>
      <c r="AT933" s="241" t="s">
        <v>163</v>
      </c>
      <c r="AU933" s="241" t="s">
        <v>81</v>
      </c>
      <c r="AV933" s="11" t="s">
        <v>81</v>
      </c>
      <c r="AW933" s="11" t="s">
        <v>34</v>
      </c>
      <c r="AX933" s="11" t="s">
        <v>71</v>
      </c>
      <c r="AY933" s="241" t="s">
        <v>151</v>
      </c>
    </row>
    <row r="934" spans="2:51" s="11" customFormat="1" ht="13.5">
      <c r="B934" s="231"/>
      <c r="C934" s="232"/>
      <c r="D934" s="228" t="s">
        <v>163</v>
      </c>
      <c r="E934" s="233" t="s">
        <v>21</v>
      </c>
      <c r="F934" s="234" t="s">
        <v>1473</v>
      </c>
      <c r="G934" s="232"/>
      <c r="H934" s="235">
        <v>0.426</v>
      </c>
      <c r="I934" s="236"/>
      <c r="J934" s="232"/>
      <c r="K934" s="232"/>
      <c r="L934" s="237"/>
      <c r="M934" s="238"/>
      <c r="N934" s="239"/>
      <c r="O934" s="239"/>
      <c r="P934" s="239"/>
      <c r="Q934" s="239"/>
      <c r="R934" s="239"/>
      <c r="S934" s="239"/>
      <c r="T934" s="240"/>
      <c r="AT934" s="241" t="s">
        <v>163</v>
      </c>
      <c r="AU934" s="241" t="s">
        <v>81</v>
      </c>
      <c r="AV934" s="11" t="s">
        <v>81</v>
      </c>
      <c r="AW934" s="11" t="s">
        <v>34</v>
      </c>
      <c r="AX934" s="11" t="s">
        <v>71</v>
      </c>
      <c r="AY934" s="241" t="s">
        <v>151</v>
      </c>
    </row>
    <row r="935" spans="2:51" s="12" customFormat="1" ht="13.5">
      <c r="B935" s="242"/>
      <c r="C935" s="243"/>
      <c r="D935" s="228" t="s">
        <v>163</v>
      </c>
      <c r="E935" s="244" t="s">
        <v>21</v>
      </c>
      <c r="F935" s="245" t="s">
        <v>182</v>
      </c>
      <c r="G935" s="243"/>
      <c r="H935" s="246">
        <v>1.426</v>
      </c>
      <c r="I935" s="247"/>
      <c r="J935" s="243"/>
      <c r="K935" s="243"/>
      <c r="L935" s="248"/>
      <c r="M935" s="249"/>
      <c r="N935" s="250"/>
      <c r="O935" s="250"/>
      <c r="P935" s="250"/>
      <c r="Q935" s="250"/>
      <c r="R935" s="250"/>
      <c r="S935" s="250"/>
      <c r="T935" s="251"/>
      <c r="AT935" s="252" t="s">
        <v>163</v>
      </c>
      <c r="AU935" s="252" t="s">
        <v>81</v>
      </c>
      <c r="AV935" s="12" t="s">
        <v>159</v>
      </c>
      <c r="AW935" s="12" t="s">
        <v>34</v>
      </c>
      <c r="AX935" s="12" t="s">
        <v>76</v>
      </c>
      <c r="AY935" s="252" t="s">
        <v>151</v>
      </c>
    </row>
    <row r="936" spans="2:65" s="1" customFormat="1" ht="38.25" customHeight="1">
      <c r="B936" s="44"/>
      <c r="C936" s="216" t="s">
        <v>1474</v>
      </c>
      <c r="D936" s="216" t="s">
        <v>154</v>
      </c>
      <c r="E936" s="217" t="s">
        <v>1475</v>
      </c>
      <c r="F936" s="218" t="s">
        <v>1476</v>
      </c>
      <c r="G936" s="219" t="s">
        <v>173</v>
      </c>
      <c r="H936" s="220">
        <v>1.26</v>
      </c>
      <c r="I936" s="221"/>
      <c r="J936" s="222">
        <f>ROUND(I936*H936,2)</f>
        <v>0</v>
      </c>
      <c r="K936" s="218" t="s">
        <v>174</v>
      </c>
      <c r="L936" s="70"/>
      <c r="M936" s="223" t="s">
        <v>21</v>
      </c>
      <c r="N936" s="224" t="s">
        <v>42</v>
      </c>
      <c r="O936" s="45"/>
      <c r="P936" s="225">
        <f>O936*H936</f>
        <v>0</v>
      </c>
      <c r="Q936" s="225">
        <v>0</v>
      </c>
      <c r="R936" s="225">
        <f>Q936*H936</f>
        <v>0</v>
      </c>
      <c r="S936" s="225">
        <v>1.8</v>
      </c>
      <c r="T936" s="226">
        <f>S936*H936</f>
        <v>2.2680000000000002</v>
      </c>
      <c r="AR936" s="22" t="s">
        <v>159</v>
      </c>
      <c r="AT936" s="22" t="s">
        <v>154</v>
      </c>
      <c r="AU936" s="22" t="s">
        <v>81</v>
      </c>
      <c r="AY936" s="22" t="s">
        <v>151</v>
      </c>
      <c r="BE936" s="227">
        <f>IF(N936="základní",J936,0)</f>
        <v>0</v>
      </c>
      <c r="BF936" s="227">
        <f>IF(N936="snížená",J936,0)</f>
        <v>0</v>
      </c>
      <c r="BG936" s="227">
        <f>IF(N936="zákl. přenesená",J936,0)</f>
        <v>0</v>
      </c>
      <c r="BH936" s="227">
        <f>IF(N936="sníž. přenesená",J936,0)</f>
        <v>0</v>
      </c>
      <c r="BI936" s="227">
        <f>IF(N936="nulová",J936,0)</f>
        <v>0</v>
      </c>
      <c r="BJ936" s="22" t="s">
        <v>76</v>
      </c>
      <c r="BK936" s="227">
        <f>ROUND(I936*H936,2)</f>
        <v>0</v>
      </c>
      <c r="BL936" s="22" t="s">
        <v>159</v>
      </c>
      <c r="BM936" s="22" t="s">
        <v>1477</v>
      </c>
    </row>
    <row r="937" spans="2:51" s="11" customFormat="1" ht="13.5">
      <c r="B937" s="231"/>
      <c r="C937" s="232"/>
      <c r="D937" s="228" t="s">
        <v>163</v>
      </c>
      <c r="E937" s="233" t="s">
        <v>21</v>
      </c>
      <c r="F937" s="234" t="s">
        <v>1478</v>
      </c>
      <c r="G937" s="232"/>
      <c r="H937" s="235">
        <v>0.644</v>
      </c>
      <c r="I937" s="236"/>
      <c r="J937" s="232"/>
      <c r="K937" s="232"/>
      <c r="L937" s="237"/>
      <c r="M937" s="238"/>
      <c r="N937" s="239"/>
      <c r="O937" s="239"/>
      <c r="P937" s="239"/>
      <c r="Q937" s="239"/>
      <c r="R937" s="239"/>
      <c r="S937" s="239"/>
      <c r="T937" s="240"/>
      <c r="AT937" s="241" t="s">
        <v>163</v>
      </c>
      <c r="AU937" s="241" t="s">
        <v>81</v>
      </c>
      <c r="AV937" s="11" t="s">
        <v>81</v>
      </c>
      <c r="AW937" s="11" t="s">
        <v>34</v>
      </c>
      <c r="AX937" s="11" t="s">
        <v>71</v>
      </c>
      <c r="AY937" s="241" t="s">
        <v>151</v>
      </c>
    </row>
    <row r="938" spans="2:51" s="11" customFormat="1" ht="13.5">
      <c r="B938" s="231"/>
      <c r="C938" s="232"/>
      <c r="D938" s="228" t="s">
        <v>163</v>
      </c>
      <c r="E938" s="233" t="s">
        <v>21</v>
      </c>
      <c r="F938" s="234" t="s">
        <v>1479</v>
      </c>
      <c r="G938" s="232"/>
      <c r="H938" s="235">
        <v>0.616</v>
      </c>
      <c r="I938" s="236"/>
      <c r="J938" s="232"/>
      <c r="K938" s="232"/>
      <c r="L938" s="237"/>
      <c r="M938" s="238"/>
      <c r="N938" s="239"/>
      <c r="O938" s="239"/>
      <c r="P938" s="239"/>
      <c r="Q938" s="239"/>
      <c r="R938" s="239"/>
      <c r="S938" s="239"/>
      <c r="T938" s="240"/>
      <c r="AT938" s="241" t="s">
        <v>163</v>
      </c>
      <c r="AU938" s="241" t="s">
        <v>81</v>
      </c>
      <c r="AV938" s="11" t="s">
        <v>81</v>
      </c>
      <c r="AW938" s="11" t="s">
        <v>34</v>
      </c>
      <c r="AX938" s="11" t="s">
        <v>71</v>
      </c>
      <c r="AY938" s="241" t="s">
        <v>151</v>
      </c>
    </row>
    <row r="939" spans="2:65" s="1" customFormat="1" ht="38.25" customHeight="1">
      <c r="B939" s="44"/>
      <c r="C939" s="216" t="s">
        <v>1480</v>
      </c>
      <c r="D939" s="216" t="s">
        <v>154</v>
      </c>
      <c r="E939" s="217" t="s">
        <v>1481</v>
      </c>
      <c r="F939" s="218" t="s">
        <v>1482</v>
      </c>
      <c r="G939" s="219" t="s">
        <v>783</v>
      </c>
      <c r="H939" s="220">
        <v>3</v>
      </c>
      <c r="I939" s="221"/>
      <c r="J939" s="222">
        <f>ROUND(I939*H939,2)</f>
        <v>0</v>
      </c>
      <c r="K939" s="218" t="s">
        <v>174</v>
      </c>
      <c r="L939" s="70"/>
      <c r="M939" s="223" t="s">
        <v>21</v>
      </c>
      <c r="N939" s="224" t="s">
        <v>42</v>
      </c>
      <c r="O939" s="45"/>
      <c r="P939" s="225">
        <f>O939*H939</f>
        <v>0</v>
      </c>
      <c r="Q939" s="225">
        <v>0</v>
      </c>
      <c r="R939" s="225">
        <f>Q939*H939</f>
        <v>0</v>
      </c>
      <c r="S939" s="225">
        <v>0.001</v>
      </c>
      <c r="T939" s="226">
        <f>S939*H939</f>
        <v>0.003</v>
      </c>
      <c r="AR939" s="22" t="s">
        <v>159</v>
      </c>
      <c r="AT939" s="22" t="s">
        <v>154</v>
      </c>
      <c r="AU939" s="22" t="s">
        <v>81</v>
      </c>
      <c r="AY939" s="22" t="s">
        <v>151</v>
      </c>
      <c r="BE939" s="227">
        <f>IF(N939="základní",J939,0)</f>
        <v>0</v>
      </c>
      <c r="BF939" s="227">
        <f>IF(N939="snížená",J939,0)</f>
        <v>0</v>
      </c>
      <c r="BG939" s="227">
        <f>IF(N939="zákl. přenesená",J939,0)</f>
        <v>0</v>
      </c>
      <c r="BH939" s="227">
        <f>IF(N939="sníž. přenesená",J939,0)</f>
        <v>0</v>
      </c>
      <c r="BI939" s="227">
        <f>IF(N939="nulová",J939,0)</f>
        <v>0</v>
      </c>
      <c r="BJ939" s="22" t="s">
        <v>76</v>
      </c>
      <c r="BK939" s="227">
        <f>ROUND(I939*H939,2)</f>
        <v>0</v>
      </c>
      <c r="BL939" s="22" t="s">
        <v>159</v>
      </c>
      <c r="BM939" s="22" t="s">
        <v>1483</v>
      </c>
    </row>
    <row r="940" spans="2:65" s="1" customFormat="1" ht="25.5" customHeight="1">
      <c r="B940" s="44"/>
      <c r="C940" s="216" t="s">
        <v>1484</v>
      </c>
      <c r="D940" s="216" t="s">
        <v>154</v>
      </c>
      <c r="E940" s="217" t="s">
        <v>1485</v>
      </c>
      <c r="F940" s="218" t="s">
        <v>1486</v>
      </c>
      <c r="G940" s="219" t="s">
        <v>783</v>
      </c>
      <c r="H940" s="220">
        <v>4</v>
      </c>
      <c r="I940" s="221"/>
      <c r="J940" s="222">
        <f>ROUND(I940*H940,2)</f>
        <v>0</v>
      </c>
      <c r="K940" s="218" t="s">
        <v>174</v>
      </c>
      <c r="L940" s="70"/>
      <c r="M940" s="223" t="s">
        <v>21</v>
      </c>
      <c r="N940" s="224" t="s">
        <v>42</v>
      </c>
      <c r="O940" s="45"/>
      <c r="P940" s="225">
        <f>O940*H940</f>
        <v>0</v>
      </c>
      <c r="Q940" s="225">
        <v>0</v>
      </c>
      <c r="R940" s="225">
        <f>Q940*H940</f>
        <v>0</v>
      </c>
      <c r="S940" s="225">
        <v>0.017</v>
      </c>
      <c r="T940" s="226">
        <f>S940*H940</f>
        <v>0.068</v>
      </c>
      <c r="AR940" s="22" t="s">
        <v>159</v>
      </c>
      <c r="AT940" s="22" t="s">
        <v>154</v>
      </c>
      <c r="AU940" s="22" t="s">
        <v>81</v>
      </c>
      <c r="AY940" s="22" t="s">
        <v>151</v>
      </c>
      <c r="BE940" s="227">
        <f>IF(N940="základní",J940,0)</f>
        <v>0</v>
      </c>
      <c r="BF940" s="227">
        <f>IF(N940="snížená",J940,0)</f>
        <v>0</v>
      </c>
      <c r="BG940" s="227">
        <f>IF(N940="zákl. přenesená",J940,0)</f>
        <v>0</v>
      </c>
      <c r="BH940" s="227">
        <f>IF(N940="sníž. přenesená",J940,0)</f>
        <v>0</v>
      </c>
      <c r="BI940" s="227">
        <f>IF(N940="nulová",J940,0)</f>
        <v>0</v>
      </c>
      <c r="BJ940" s="22" t="s">
        <v>76</v>
      </c>
      <c r="BK940" s="227">
        <f>ROUND(I940*H940,2)</f>
        <v>0</v>
      </c>
      <c r="BL940" s="22" t="s">
        <v>159</v>
      </c>
      <c r="BM940" s="22" t="s">
        <v>1487</v>
      </c>
    </row>
    <row r="941" spans="2:65" s="1" customFormat="1" ht="25.5" customHeight="1">
      <c r="B941" s="44"/>
      <c r="C941" s="216" t="s">
        <v>1488</v>
      </c>
      <c r="D941" s="216" t="s">
        <v>154</v>
      </c>
      <c r="E941" s="217" t="s">
        <v>1489</v>
      </c>
      <c r="F941" s="218" t="s">
        <v>1490</v>
      </c>
      <c r="G941" s="219" t="s">
        <v>257</v>
      </c>
      <c r="H941" s="220">
        <v>129.12</v>
      </c>
      <c r="I941" s="221"/>
      <c r="J941" s="222">
        <f>ROUND(I941*H941,2)</f>
        <v>0</v>
      </c>
      <c r="K941" s="218" t="s">
        <v>21</v>
      </c>
      <c r="L941" s="70"/>
      <c r="M941" s="223" t="s">
        <v>21</v>
      </c>
      <c r="N941" s="224" t="s">
        <v>42</v>
      </c>
      <c r="O941" s="45"/>
      <c r="P941" s="225">
        <f>O941*H941</f>
        <v>0</v>
      </c>
      <c r="Q941" s="225">
        <v>0</v>
      </c>
      <c r="R941" s="225">
        <f>Q941*H941</f>
        <v>0</v>
      </c>
      <c r="S941" s="225">
        <v>0</v>
      </c>
      <c r="T941" s="226">
        <f>S941*H941</f>
        <v>0</v>
      </c>
      <c r="AR941" s="22" t="s">
        <v>159</v>
      </c>
      <c r="AT941" s="22" t="s">
        <v>154</v>
      </c>
      <c r="AU941" s="22" t="s">
        <v>81</v>
      </c>
      <c r="AY941" s="22" t="s">
        <v>151</v>
      </c>
      <c r="BE941" s="227">
        <f>IF(N941="základní",J941,0)</f>
        <v>0</v>
      </c>
      <c r="BF941" s="227">
        <f>IF(N941="snížená",J941,0)</f>
        <v>0</v>
      </c>
      <c r="BG941" s="227">
        <f>IF(N941="zákl. přenesená",J941,0)</f>
        <v>0</v>
      </c>
      <c r="BH941" s="227">
        <f>IF(N941="sníž. přenesená",J941,0)</f>
        <v>0</v>
      </c>
      <c r="BI941" s="227">
        <f>IF(N941="nulová",J941,0)</f>
        <v>0</v>
      </c>
      <c r="BJ941" s="22" t="s">
        <v>76</v>
      </c>
      <c r="BK941" s="227">
        <f>ROUND(I941*H941,2)</f>
        <v>0</v>
      </c>
      <c r="BL941" s="22" t="s">
        <v>159</v>
      </c>
      <c r="BM941" s="22" t="s">
        <v>1491</v>
      </c>
    </row>
    <row r="942" spans="2:51" s="11" customFormat="1" ht="13.5">
      <c r="B942" s="231"/>
      <c r="C942" s="232"/>
      <c r="D942" s="228" t="s">
        <v>163</v>
      </c>
      <c r="E942" s="233" t="s">
        <v>21</v>
      </c>
      <c r="F942" s="234" t="s">
        <v>1492</v>
      </c>
      <c r="G942" s="232"/>
      <c r="H942" s="235">
        <v>107.6</v>
      </c>
      <c r="I942" s="236"/>
      <c r="J942" s="232"/>
      <c r="K942" s="232"/>
      <c r="L942" s="237"/>
      <c r="M942" s="238"/>
      <c r="N942" s="239"/>
      <c r="O942" s="239"/>
      <c r="P942" s="239"/>
      <c r="Q942" s="239"/>
      <c r="R942" s="239"/>
      <c r="S942" s="239"/>
      <c r="T942" s="240"/>
      <c r="AT942" s="241" t="s">
        <v>163</v>
      </c>
      <c r="AU942" s="241" t="s">
        <v>81</v>
      </c>
      <c r="AV942" s="11" t="s">
        <v>81</v>
      </c>
      <c r="AW942" s="11" t="s">
        <v>34</v>
      </c>
      <c r="AX942" s="11" t="s">
        <v>71</v>
      </c>
      <c r="AY942" s="241" t="s">
        <v>151</v>
      </c>
    </row>
    <row r="943" spans="2:51" s="12" customFormat="1" ht="13.5">
      <c r="B943" s="242"/>
      <c r="C943" s="243"/>
      <c r="D943" s="228" t="s">
        <v>163</v>
      </c>
      <c r="E943" s="244" t="s">
        <v>21</v>
      </c>
      <c r="F943" s="245" t="s">
        <v>182</v>
      </c>
      <c r="G943" s="243"/>
      <c r="H943" s="246">
        <v>107.6</v>
      </c>
      <c r="I943" s="247"/>
      <c r="J943" s="243"/>
      <c r="K943" s="243"/>
      <c r="L943" s="248"/>
      <c r="M943" s="249"/>
      <c r="N943" s="250"/>
      <c r="O943" s="250"/>
      <c r="P943" s="250"/>
      <c r="Q943" s="250"/>
      <c r="R943" s="250"/>
      <c r="S943" s="250"/>
      <c r="T943" s="251"/>
      <c r="AT943" s="252" t="s">
        <v>163</v>
      </c>
      <c r="AU943" s="252" t="s">
        <v>81</v>
      </c>
      <c r="AV943" s="12" t="s">
        <v>159</v>
      </c>
      <c r="AW943" s="12" t="s">
        <v>34</v>
      </c>
      <c r="AX943" s="12" t="s">
        <v>76</v>
      </c>
      <c r="AY943" s="252" t="s">
        <v>151</v>
      </c>
    </row>
    <row r="944" spans="2:51" s="11" customFormat="1" ht="13.5">
      <c r="B944" s="231"/>
      <c r="C944" s="232"/>
      <c r="D944" s="228" t="s">
        <v>163</v>
      </c>
      <c r="E944" s="232"/>
      <c r="F944" s="234" t="s">
        <v>1493</v>
      </c>
      <c r="G944" s="232"/>
      <c r="H944" s="235">
        <v>129.12</v>
      </c>
      <c r="I944" s="236"/>
      <c r="J944" s="232"/>
      <c r="K944" s="232"/>
      <c r="L944" s="237"/>
      <c r="M944" s="238"/>
      <c r="N944" s="239"/>
      <c r="O944" s="239"/>
      <c r="P944" s="239"/>
      <c r="Q944" s="239"/>
      <c r="R944" s="239"/>
      <c r="S944" s="239"/>
      <c r="T944" s="240"/>
      <c r="AT944" s="241" t="s">
        <v>163</v>
      </c>
      <c r="AU944" s="241" t="s">
        <v>81</v>
      </c>
      <c r="AV944" s="11" t="s">
        <v>81</v>
      </c>
      <c r="AW944" s="11" t="s">
        <v>6</v>
      </c>
      <c r="AX944" s="11" t="s">
        <v>76</v>
      </c>
      <c r="AY944" s="241" t="s">
        <v>151</v>
      </c>
    </row>
    <row r="945" spans="2:65" s="1" customFormat="1" ht="16.5" customHeight="1">
      <c r="B945" s="44"/>
      <c r="C945" s="216" t="s">
        <v>1494</v>
      </c>
      <c r="D945" s="216" t="s">
        <v>154</v>
      </c>
      <c r="E945" s="217" t="s">
        <v>1495</v>
      </c>
      <c r="F945" s="218" t="s">
        <v>1496</v>
      </c>
      <c r="G945" s="219" t="s">
        <v>1015</v>
      </c>
      <c r="H945" s="220">
        <v>1</v>
      </c>
      <c r="I945" s="221"/>
      <c r="J945" s="222">
        <f>ROUND(I945*H945,2)</f>
        <v>0</v>
      </c>
      <c r="K945" s="218" t="s">
        <v>21</v>
      </c>
      <c r="L945" s="70"/>
      <c r="M945" s="223" t="s">
        <v>21</v>
      </c>
      <c r="N945" s="224" t="s">
        <v>42</v>
      </c>
      <c r="O945" s="45"/>
      <c r="P945" s="225">
        <f>O945*H945</f>
        <v>0</v>
      </c>
      <c r="Q945" s="225">
        <v>0</v>
      </c>
      <c r="R945" s="225">
        <f>Q945*H945</f>
        <v>0</v>
      </c>
      <c r="S945" s="225">
        <v>0</v>
      </c>
      <c r="T945" s="226">
        <f>S945*H945</f>
        <v>0</v>
      </c>
      <c r="AR945" s="22" t="s">
        <v>159</v>
      </c>
      <c r="AT945" s="22" t="s">
        <v>154</v>
      </c>
      <c r="AU945" s="22" t="s">
        <v>81</v>
      </c>
      <c r="AY945" s="22" t="s">
        <v>151</v>
      </c>
      <c r="BE945" s="227">
        <f>IF(N945="základní",J945,0)</f>
        <v>0</v>
      </c>
      <c r="BF945" s="227">
        <f>IF(N945="snížená",J945,0)</f>
        <v>0</v>
      </c>
      <c r="BG945" s="227">
        <f>IF(N945="zákl. přenesená",J945,0)</f>
        <v>0</v>
      </c>
      <c r="BH945" s="227">
        <f>IF(N945="sníž. přenesená",J945,0)</f>
        <v>0</v>
      </c>
      <c r="BI945" s="227">
        <f>IF(N945="nulová",J945,0)</f>
        <v>0</v>
      </c>
      <c r="BJ945" s="22" t="s">
        <v>76</v>
      </c>
      <c r="BK945" s="227">
        <f>ROUND(I945*H945,2)</f>
        <v>0</v>
      </c>
      <c r="BL945" s="22" t="s">
        <v>159</v>
      </c>
      <c r="BM945" s="22" t="s">
        <v>1497</v>
      </c>
    </row>
    <row r="946" spans="2:47" s="1" customFormat="1" ht="13.5">
      <c r="B946" s="44"/>
      <c r="C946" s="72"/>
      <c r="D946" s="228" t="s">
        <v>352</v>
      </c>
      <c r="E946" s="72"/>
      <c r="F946" s="229" t="s">
        <v>1498</v>
      </c>
      <c r="G946" s="72"/>
      <c r="H946" s="72"/>
      <c r="I946" s="187"/>
      <c r="J946" s="72"/>
      <c r="K946" s="72"/>
      <c r="L946" s="70"/>
      <c r="M946" s="230"/>
      <c r="N946" s="45"/>
      <c r="O946" s="45"/>
      <c r="P946" s="45"/>
      <c r="Q946" s="45"/>
      <c r="R946" s="45"/>
      <c r="S946" s="45"/>
      <c r="T946" s="93"/>
      <c r="AT946" s="22" t="s">
        <v>352</v>
      </c>
      <c r="AU946" s="22" t="s">
        <v>81</v>
      </c>
    </row>
    <row r="947" spans="2:65" s="1" customFormat="1" ht="25.5" customHeight="1">
      <c r="B947" s="44"/>
      <c r="C947" s="216" t="s">
        <v>1499</v>
      </c>
      <c r="D947" s="216" t="s">
        <v>154</v>
      </c>
      <c r="E947" s="217" t="s">
        <v>1500</v>
      </c>
      <c r="F947" s="218" t="s">
        <v>1501</v>
      </c>
      <c r="G947" s="219" t="s">
        <v>1049</v>
      </c>
      <c r="H947" s="220">
        <v>1</v>
      </c>
      <c r="I947" s="221"/>
      <c r="J947" s="222">
        <f>ROUND(I947*H947,2)</f>
        <v>0</v>
      </c>
      <c r="K947" s="218" t="s">
        <v>21</v>
      </c>
      <c r="L947" s="70"/>
      <c r="M947" s="223" t="s">
        <v>21</v>
      </c>
      <c r="N947" s="224" t="s">
        <v>42</v>
      </c>
      <c r="O947" s="45"/>
      <c r="P947" s="225">
        <f>O947*H947</f>
        <v>0</v>
      </c>
      <c r="Q947" s="225">
        <v>0</v>
      </c>
      <c r="R947" s="225">
        <f>Q947*H947</f>
        <v>0</v>
      </c>
      <c r="S947" s="225">
        <v>0</v>
      </c>
      <c r="T947" s="226">
        <f>S947*H947</f>
        <v>0</v>
      </c>
      <c r="AR947" s="22" t="s">
        <v>1264</v>
      </c>
      <c r="AT947" s="22" t="s">
        <v>154</v>
      </c>
      <c r="AU947" s="22" t="s">
        <v>81</v>
      </c>
      <c r="AY947" s="22" t="s">
        <v>151</v>
      </c>
      <c r="BE947" s="227">
        <f>IF(N947="základní",J947,0)</f>
        <v>0</v>
      </c>
      <c r="BF947" s="227">
        <f>IF(N947="snížená",J947,0)</f>
        <v>0</v>
      </c>
      <c r="BG947" s="227">
        <f>IF(N947="zákl. přenesená",J947,0)</f>
        <v>0</v>
      </c>
      <c r="BH947" s="227">
        <f>IF(N947="sníž. přenesená",J947,0)</f>
        <v>0</v>
      </c>
      <c r="BI947" s="227">
        <f>IF(N947="nulová",J947,0)</f>
        <v>0</v>
      </c>
      <c r="BJ947" s="22" t="s">
        <v>76</v>
      </c>
      <c r="BK947" s="227">
        <f>ROUND(I947*H947,2)</f>
        <v>0</v>
      </c>
      <c r="BL947" s="22" t="s">
        <v>1264</v>
      </c>
      <c r="BM947" s="22" t="s">
        <v>1502</v>
      </c>
    </row>
    <row r="948" spans="2:65" s="1" customFormat="1" ht="25.5" customHeight="1">
      <c r="B948" s="44"/>
      <c r="C948" s="216" t="s">
        <v>1503</v>
      </c>
      <c r="D948" s="216" t="s">
        <v>154</v>
      </c>
      <c r="E948" s="217" t="s">
        <v>1504</v>
      </c>
      <c r="F948" s="218" t="s">
        <v>1505</v>
      </c>
      <c r="G948" s="219" t="s">
        <v>1049</v>
      </c>
      <c r="H948" s="220">
        <v>1</v>
      </c>
      <c r="I948" s="221"/>
      <c r="J948" s="222">
        <f>ROUND(I948*H948,2)</f>
        <v>0</v>
      </c>
      <c r="K948" s="218" t="s">
        <v>21</v>
      </c>
      <c r="L948" s="70"/>
      <c r="M948" s="223" t="s">
        <v>21</v>
      </c>
      <c r="N948" s="224" t="s">
        <v>42</v>
      </c>
      <c r="O948" s="45"/>
      <c r="P948" s="225">
        <f>O948*H948</f>
        <v>0</v>
      </c>
      <c r="Q948" s="225">
        <v>0</v>
      </c>
      <c r="R948" s="225">
        <f>Q948*H948</f>
        <v>0</v>
      </c>
      <c r="S948" s="225">
        <v>0</v>
      </c>
      <c r="T948" s="226">
        <f>S948*H948</f>
        <v>0</v>
      </c>
      <c r="AR948" s="22" t="s">
        <v>1264</v>
      </c>
      <c r="AT948" s="22" t="s">
        <v>154</v>
      </c>
      <c r="AU948" s="22" t="s">
        <v>81</v>
      </c>
      <c r="AY948" s="22" t="s">
        <v>151</v>
      </c>
      <c r="BE948" s="227">
        <f>IF(N948="základní",J948,0)</f>
        <v>0</v>
      </c>
      <c r="BF948" s="227">
        <f>IF(N948="snížená",J948,0)</f>
        <v>0</v>
      </c>
      <c r="BG948" s="227">
        <f>IF(N948="zákl. přenesená",J948,0)</f>
        <v>0</v>
      </c>
      <c r="BH948" s="227">
        <f>IF(N948="sníž. přenesená",J948,0)</f>
        <v>0</v>
      </c>
      <c r="BI948" s="227">
        <f>IF(N948="nulová",J948,0)</f>
        <v>0</v>
      </c>
      <c r="BJ948" s="22" t="s">
        <v>76</v>
      </c>
      <c r="BK948" s="227">
        <f>ROUND(I948*H948,2)</f>
        <v>0</v>
      </c>
      <c r="BL948" s="22" t="s">
        <v>1264</v>
      </c>
      <c r="BM948" s="22" t="s">
        <v>1506</v>
      </c>
    </row>
    <row r="949" spans="2:47" s="1" customFormat="1" ht="13.5">
      <c r="B949" s="44"/>
      <c r="C949" s="72"/>
      <c r="D949" s="228" t="s">
        <v>352</v>
      </c>
      <c r="E949" s="72"/>
      <c r="F949" s="229" t="s">
        <v>1507</v>
      </c>
      <c r="G949" s="72"/>
      <c r="H949" s="72"/>
      <c r="I949" s="187"/>
      <c r="J949" s="72"/>
      <c r="K949" s="72"/>
      <c r="L949" s="70"/>
      <c r="M949" s="230"/>
      <c r="N949" s="45"/>
      <c r="O949" s="45"/>
      <c r="P949" s="45"/>
      <c r="Q949" s="45"/>
      <c r="R949" s="45"/>
      <c r="S949" s="45"/>
      <c r="T949" s="93"/>
      <c r="AT949" s="22" t="s">
        <v>352</v>
      </c>
      <c r="AU949" s="22" t="s">
        <v>81</v>
      </c>
    </row>
    <row r="950" spans="2:65" s="1" customFormat="1" ht="16.5" customHeight="1">
      <c r="B950" s="44"/>
      <c r="C950" s="216" t="s">
        <v>1508</v>
      </c>
      <c r="D950" s="216" t="s">
        <v>154</v>
      </c>
      <c r="E950" s="217" t="s">
        <v>1509</v>
      </c>
      <c r="F950" s="218" t="s">
        <v>1510</v>
      </c>
      <c r="G950" s="219" t="s">
        <v>1049</v>
      </c>
      <c r="H950" s="220">
        <v>1</v>
      </c>
      <c r="I950" s="221"/>
      <c r="J950" s="222">
        <f>ROUND(I950*H950,2)</f>
        <v>0</v>
      </c>
      <c r="K950" s="218" t="s">
        <v>21</v>
      </c>
      <c r="L950" s="70"/>
      <c r="M950" s="223" t="s">
        <v>21</v>
      </c>
      <c r="N950" s="224" t="s">
        <v>42</v>
      </c>
      <c r="O950" s="45"/>
      <c r="P950" s="225">
        <f>O950*H950</f>
        <v>0</v>
      </c>
      <c r="Q950" s="225">
        <v>0</v>
      </c>
      <c r="R950" s="225">
        <f>Q950*H950</f>
        <v>0</v>
      </c>
      <c r="S950" s="225">
        <v>0</v>
      </c>
      <c r="T950" s="226">
        <f>S950*H950</f>
        <v>0</v>
      </c>
      <c r="AR950" s="22" t="s">
        <v>1264</v>
      </c>
      <c r="AT950" s="22" t="s">
        <v>154</v>
      </c>
      <c r="AU950" s="22" t="s">
        <v>81</v>
      </c>
      <c r="AY950" s="22" t="s">
        <v>151</v>
      </c>
      <c r="BE950" s="227">
        <f>IF(N950="základní",J950,0)</f>
        <v>0</v>
      </c>
      <c r="BF950" s="227">
        <f>IF(N950="snížená",J950,0)</f>
        <v>0</v>
      </c>
      <c r="BG950" s="227">
        <f>IF(N950="zákl. přenesená",J950,0)</f>
        <v>0</v>
      </c>
      <c r="BH950" s="227">
        <f>IF(N950="sníž. přenesená",J950,0)</f>
        <v>0</v>
      </c>
      <c r="BI950" s="227">
        <f>IF(N950="nulová",J950,0)</f>
        <v>0</v>
      </c>
      <c r="BJ950" s="22" t="s">
        <v>76</v>
      </c>
      <c r="BK950" s="227">
        <f>ROUND(I950*H950,2)</f>
        <v>0</v>
      </c>
      <c r="BL950" s="22" t="s">
        <v>1264</v>
      </c>
      <c r="BM950" s="22" t="s">
        <v>1511</v>
      </c>
    </row>
    <row r="951" spans="2:47" s="1" customFormat="1" ht="13.5">
      <c r="B951" s="44"/>
      <c r="C951" s="72"/>
      <c r="D951" s="228" t="s">
        <v>352</v>
      </c>
      <c r="E951" s="72"/>
      <c r="F951" s="229" t="s">
        <v>1507</v>
      </c>
      <c r="G951" s="72"/>
      <c r="H951" s="72"/>
      <c r="I951" s="187"/>
      <c r="J951" s="72"/>
      <c r="K951" s="72"/>
      <c r="L951" s="70"/>
      <c r="M951" s="230"/>
      <c r="N951" s="45"/>
      <c r="O951" s="45"/>
      <c r="P951" s="45"/>
      <c r="Q951" s="45"/>
      <c r="R951" s="45"/>
      <c r="S951" s="45"/>
      <c r="T951" s="93"/>
      <c r="AT951" s="22" t="s">
        <v>352</v>
      </c>
      <c r="AU951" s="22" t="s">
        <v>81</v>
      </c>
    </row>
    <row r="952" spans="2:65" s="1" customFormat="1" ht="16.5" customHeight="1">
      <c r="B952" s="44"/>
      <c r="C952" s="216" t="s">
        <v>1512</v>
      </c>
      <c r="D952" s="216" t="s">
        <v>154</v>
      </c>
      <c r="E952" s="217" t="s">
        <v>1513</v>
      </c>
      <c r="F952" s="218" t="s">
        <v>1514</v>
      </c>
      <c r="G952" s="219" t="s">
        <v>1442</v>
      </c>
      <c r="H952" s="220">
        <v>12</v>
      </c>
      <c r="I952" s="221"/>
      <c r="J952" s="222">
        <f>ROUND(I952*H952,2)</f>
        <v>0</v>
      </c>
      <c r="K952" s="218" t="s">
        <v>21</v>
      </c>
      <c r="L952" s="70"/>
      <c r="M952" s="223" t="s">
        <v>21</v>
      </c>
      <c r="N952" s="224" t="s">
        <v>42</v>
      </c>
      <c r="O952" s="45"/>
      <c r="P952" s="225">
        <f>O952*H952</f>
        <v>0</v>
      </c>
      <c r="Q952" s="225">
        <v>0</v>
      </c>
      <c r="R952" s="225">
        <f>Q952*H952</f>
        <v>0</v>
      </c>
      <c r="S952" s="225">
        <v>0</v>
      </c>
      <c r="T952" s="226">
        <f>S952*H952</f>
        <v>0</v>
      </c>
      <c r="AR952" s="22" t="s">
        <v>1264</v>
      </c>
      <c r="AT952" s="22" t="s">
        <v>154</v>
      </c>
      <c r="AU952" s="22" t="s">
        <v>81</v>
      </c>
      <c r="AY952" s="22" t="s">
        <v>151</v>
      </c>
      <c r="BE952" s="227">
        <f>IF(N952="základní",J952,0)</f>
        <v>0</v>
      </c>
      <c r="BF952" s="227">
        <f>IF(N952="snížená",J952,0)</f>
        <v>0</v>
      </c>
      <c r="BG952" s="227">
        <f>IF(N952="zákl. přenesená",J952,0)</f>
        <v>0</v>
      </c>
      <c r="BH952" s="227">
        <f>IF(N952="sníž. přenesená",J952,0)</f>
        <v>0</v>
      </c>
      <c r="BI952" s="227">
        <f>IF(N952="nulová",J952,0)</f>
        <v>0</v>
      </c>
      <c r="BJ952" s="22" t="s">
        <v>76</v>
      </c>
      <c r="BK952" s="227">
        <f>ROUND(I952*H952,2)</f>
        <v>0</v>
      </c>
      <c r="BL952" s="22" t="s">
        <v>1264</v>
      </c>
      <c r="BM952" s="22" t="s">
        <v>1515</v>
      </c>
    </row>
    <row r="953" spans="2:47" s="1" customFormat="1" ht="13.5">
      <c r="B953" s="44"/>
      <c r="C953" s="72"/>
      <c r="D953" s="228" t="s">
        <v>352</v>
      </c>
      <c r="E953" s="72"/>
      <c r="F953" s="229" t="s">
        <v>1516</v>
      </c>
      <c r="G953" s="72"/>
      <c r="H953" s="72"/>
      <c r="I953" s="187"/>
      <c r="J953" s="72"/>
      <c r="K953" s="72"/>
      <c r="L953" s="70"/>
      <c r="M953" s="230"/>
      <c r="N953" s="45"/>
      <c r="O953" s="45"/>
      <c r="P953" s="45"/>
      <c r="Q953" s="45"/>
      <c r="R953" s="45"/>
      <c r="S953" s="45"/>
      <c r="T953" s="93"/>
      <c r="AT953" s="22" t="s">
        <v>352</v>
      </c>
      <c r="AU953" s="22" t="s">
        <v>81</v>
      </c>
    </row>
    <row r="954" spans="2:51" s="11" customFormat="1" ht="13.5">
      <c r="B954" s="231"/>
      <c r="C954" s="232"/>
      <c r="D954" s="228" t="s">
        <v>163</v>
      </c>
      <c r="E954" s="233" t="s">
        <v>21</v>
      </c>
      <c r="F954" s="234" t="s">
        <v>1517</v>
      </c>
      <c r="G954" s="232"/>
      <c r="H954" s="235">
        <v>12</v>
      </c>
      <c r="I954" s="236"/>
      <c r="J954" s="232"/>
      <c r="K954" s="232"/>
      <c r="L954" s="237"/>
      <c r="M954" s="238"/>
      <c r="N954" s="239"/>
      <c r="O954" s="239"/>
      <c r="P954" s="239"/>
      <c r="Q954" s="239"/>
      <c r="R954" s="239"/>
      <c r="S954" s="239"/>
      <c r="T954" s="240"/>
      <c r="AT954" s="241" t="s">
        <v>163</v>
      </c>
      <c r="AU954" s="241" t="s">
        <v>81</v>
      </c>
      <c r="AV954" s="11" t="s">
        <v>81</v>
      </c>
      <c r="AW954" s="11" t="s">
        <v>34</v>
      </c>
      <c r="AX954" s="11" t="s">
        <v>76</v>
      </c>
      <c r="AY954" s="241" t="s">
        <v>151</v>
      </c>
    </row>
    <row r="955" spans="2:65" s="1" customFormat="1" ht="25.5" customHeight="1">
      <c r="B955" s="44"/>
      <c r="C955" s="216" t="s">
        <v>1518</v>
      </c>
      <c r="D955" s="216" t="s">
        <v>154</v>
      </c>
      <c r="E955" s="217" t="s">
        <v>1519</v>
      </c>
      <c r="F955" s="218" t="s">
        <v>1520</v>
      </c>
      <c r="G955" s="219" t="s">
        <v>1442</v>
      </c>
      <c r="H955" s="220">
        <v>16</v>
      </c>
      <c r="I955" s="221"/>
      <c r="J955" s="222">
        <f>ROUND(I955*H955,2)</f>
        <v>0</v>
      </c>
      <c r="K955" s="218" t="s">
        <v>21</v>
      </c>
      <c r="L955" s="70"/>
      <c r="M955" s="223" t="s">
        <v>21</v>
      </c>
      <c r="N955" s="224" t="s">
        <v>42</v>
      </c>
      <c r="O955" s="45"/>
      <c r="P955" s="225">
        <f>O955*H955</f>
        <v>0</v>
      </c>
      <c r="Q955" s="225">
        <v>0</v>
      </c>
      <c r="R955" s="225">
        <f>Q955*H955</f>
        <v>0</v>
      </c>
      <c r="S955" s="225">
        <v>0</v>
      </c>
      <c r="T955" s="226">
        <f>S955*H955</f>
        <v>0</v>
      </c>
      <c r="AR955" s="22" t="s">
        <v>1264</v>
      </c>
      <c r="AT955" s="22" t="s">
        <v>154</v>
      </c>
      <c r="AU955" s="22" t="s">
        <v>81</v>
      </c>
      <c r="AY955" s="22" t="s">
        <v>151</v>
      </c>
      <c r="BE955" s="227">
        <f>IF(N955="základní",J955,0)</f>
        <v>0</v>
      </c>
      <c r="BF955" s="227">
        <f>IF(N955="snížená",J955,0)</f>
        <v>0</v>
      </c>
      <c r="BG955" s="227">
        <f>IF(N955="zákl. přenesená",J955,0)</f>
        <v>0</v>
      </c>
      <c r="BH955" s="227">
        <f>IF(N955="sníž. přenesená",J955,0)</f>
        <v>0</v>
      </c>
      <c r="BI955" s="227">
        <f>IF(N955="nulová",J955,0)</f>
        <v>0</v>
      </c>
      <c r="BJ955" s="22" t="s">
        <v>76</v>
      </c>
      <c r="BK955" s="227">
        <f>ROUND(I955*H955,2)</f>
        <v>0</v>
      </c>
      <c r="BL955" s="22" t="s">
        <v>1264</v>
      </c>
      <c r="BM955" s="22" t="s">
        <v>1521</v>
      </c>
    </row>
    <row r="956" spans="2:47" s="1" customFormat="1" ht="13.5">
      <c r="B956" s="44"/>
      <c r="C956" s="72"/>
      <c r="D956" s="228" t="s">
        <v>352</v>
      </c>
      <c r="E956" s="72"/>
      <c r="F956" s="229" t="s">
        <v>1522</v>
      </c>
      <c r="G956" s="72"/>
      <c r="H956" s="72"/>
      <c r="I956" s="187"/>
      <c r="J956" s="72"/>
      <c r="K956" s="72"/>
      <c r="L956" s="70"/>
      <c r="M956" s="230"/>
      <c r="N956" s="45"/>
      <c r="O956" s="45"/>
      <c r="P956" s="45"/>
      <c r="Q956" s="45"/>
      <c r="R956" s="45"/>
      <c r="S956" s="45"/>
      <c r="T956" s="93"/>
      <c r="AT956" s="22" t="s">
        <v>352</v>
      </c>
      <c r="AU956" s="22" t="s">
        <v>81</v>
      </c>
    </row>
    <row r="957" spans="2:51" s="11" customFormat="1" ht="13.5">
      <c r="B957" s="231"/>
      <c r="C957" s="232"/>
      <c r="D957" s="228" t="s">
        <v>163</v>
      </c>
      <c r="E957" s="233" t="s">
        <v>21</v>
      </c>
      <c r="F957" s="234" t="s">
        <v>1523</v>
      </c>
      <c r="G957" s="232"/>
      <c r="H957" s="235">
        <v>16</v>
      </c>
      <c r="I957" s="236"/>
      <c r="J957" s="232"/>
      <c r="K957" s="232"/>
      <c r="L957" s="237"/>
      <c r="M957" s="238"/>
      <c r="N957" s="239"/>
      <c r="O957" s="239"/>
      <c r="P957" s="239"/>
      <c r="Q957" s="239"/>
      <c r="R957" s="239"/>
      <c r="S957" s="239"/>
      <c r="T957" s="240"/>
      <c r="AT957" s="241" t="s">
        <v>163</v>
      </c>
      <c r="AU957" s="241" t="s">
        <v>81</v>
      </c>
      <c r="AV957" s="11" t="s">
        <v>81</v>
      </c>
      <c r="AW957" s="11" t="s">
        <v>34</v>
      </c>
      <c r="AX957" s="11" t="s">
        <v>76</v>
      </c>
      <c r="AY957" s="241" t="s">
        <v>151</v>
      </c>
    </row>
    <row r="958" spans="2:65" s="1" customFormat="1" ht="16.5" customHeight="1">
      <c r="B958" s="44"/>
      <c r="C958" s="216" t="s">
        <v>1524</v>
      </c>
      <c r="D958" s="216" t="s">
        <v>154</v>
      </c>
      <c r="E958" s="217" t="s">
        <v>1525</v>
      </c>
      <c r="F958" s="218" t="s">
        <v>1526</v>
      </c>
      <c r="G958" s="219" t="s">
        <v>1015</v>
      </c>
      <c r="H958" s="220">
        <v>48</v>
      </c>
      <c r="I958" s="221"/>
      <c r="J958" s="222">
        <f>ROUND(I958*H958,2)</f>
        <v>0</v>
      </c>
      <c r="K958" s="218" t="s">
        <v>21</v>
      </c>
      <c r="L958" s="70"/>
      <c r="M958" s="223" t="s">
        <v>21</v>
      </c>
      <c r="N958" s="224" t="s">
        <v>42</v>
      </c>
      <c r="O958" s="45"/>
      <c r="P958" s="225">
        <f>O958*H958</f>
        <v>0</v>
      </c>
      <c r="Q958" s="225">
        <v>0</v>
      </c>
      <c r="R958" s="225">
        <f>Q958*H958</f>
        <v>0</v>
      </c>
      <c r="S958" s="225">
        <v>0</v>
      </c>
      <c r="T958" s="226">
        <f>S958*H958</f>
        <v>0</v>
      </c>
      <c r="AR958" s="22" t="s">
        <v>1264</v>
      </c>
      <c r="AT958" s="22" t="s">
        <v>154</v>
      </c>
      <c r="AU958" s="22" t="s">
        <v>81</v>
      </c>
      <c r="AY958" s="22" t="s">
        <v>151</v>
      </c>
      <c r="BE958" s="227">
        <f>IF(N958="základní",J958,0)</f>
        <v>0</v>
      </c>
      <c r="BF958" s="227">
        <f>IF(N958="snížená",J958,0)</f>
        <v>0</v>
      </c>
      <c r="BG958" s="227">
        <f>IF(N958="zákl. přenesená",J958,0)</f>
        <v>0</v>
      </c>
      <c r="BH958" s="227">
        <f>IF(N958="sníž. přenesená",J958,0)</f>
        <v>0</v>
      </c>
      <c r="BI958" s="227">
        <f>IF(N958="nulová",J958,0)</f>
        <v>0</v>
      </c>
      <c r="BJ958" s="22" t="s">
        <v>76</v>
      </c>
      <c r="BK958" s="227">
        <f>ROUND(I958*H958,2)</f>
        <v>0</v>
      </c>
      <c r="BL958" s="22" t="s">
        <v>1264</v>
      </c>
      <c r="BM958" s="22" t="s">
        <v>1527</v>
      </c>
    </row>
    <row r="959" spans="2:47" s="1" customFormat="1" ht="13.5">
      <c r="B959" s="44"/>
      <c r="C959" s="72"/>
      <c r="D959" s="228" t="s">
        <v>352</v>
      </c>
      <c r="E959" s="72"/>
      <c r="F959" s="229" t="s">
        <v>1528</v>
      </c>
      <c r="G959" s="72"/>
      <c r="H959" s="72"/>
      <c r="I959" s="187"/>
      <c r="J959" s="72"/>
      <c r="K959" s="72"/>
      <c r="L959" s="70"/>
      <c r="M959" s="230"/>
      <c r="N959" s="45"/>
      <c r="O959" s="45"/>
      <c r="P959" s="45"/>
      <c r="Q959" s="45"/>
      <c r="R959" s="45"/>
      <c r="S959" s="45"/>
      <c r="T959" s="93"/>
      <c r="AT959" s="22" t="s">
        <v>352</v>
      </c>
      <c r="AU959" s="22" t="s">
        <v>81</v>
      </c>
    </row>
    <row r="960" spans="2:65" s="1" customFormat="1" ht="25.5" customHeight="1">
      <c r="B960" s="44"/>
      <c r="C960" s="216" t="s">
        <v>1529</v>
      </c>
      <c r="D960" s="216" t="s">
        <v>154</v>
      </c>
      <c r="E960" s="217" t="s">
        <v>1530</v>
      </c>
      <c r="F960" s="218" t="s">
        <v>1531</v>
      </c>
      <c r="G960" s="219" t="s">
        <v>257</v>
      </c>
      <c r="H960" s="220">
        <v>492.892</v>
      </c>
      <c r="I960" s="221"/>
      <c r="J960" s="222">
        <f>ROUND(I960*H960,2)</f>
        <v>0</v>
      </c>
      <c r="K960" s="218" t="s">
        <v>174</v>
      </c>
      <c r="L960" s="70"/>
      <c r="M960" s="223" t="s">
        <v>21</v>
      </c>
      <c r="N960" s="224" t="s">
        <v>42</v>
      </c>
      <c r="O960" s="45"/>
      <c r="P960" s="225">
        <f>O960*H960</f>
        <v>0</v>
      </c>
      <c r="Q960" s="225">
        <v>2E-05</v>
      </c>
      <c r="R960" s="225">
        <f>Q960*H960</f>
        <v>0.009857840000000001</v>
      </c>
      <c r="S960" s="225">
        <v>0</v>
      </c>
      <c r="T960" s="226">
        <f>S960*H960</f>
        <v>0</v>
      </c>
      <c r="AR960" s="22" t="s">
        <v>159</v>
      </c>
      <c r="AT960" s="22" t="s">
        <v>154</v>
      </c>
      <c r="AU960" s="22" t="s">
        <v>81</v>
      </c>
      <c r="AY960" s="22" t="s">
        <v>151</v>
      </c>
      <c r="BE960" s="227">
        <f>IF(N960="základní",J960,0)</f>
        <v>0</v>
      </c>
      <c r="BF960" s="227">
        <f>IF(N960="snížená",J960,0)</f>
        <v>0</v>
      </c>
      <c r="BG960" s="227">
        <f>IF(N960="zákl. přenesená",J960,0)</f>
        <v>0</v>
      </c>
      <c r="BH960" s="227">
        <f>IF(N960="sníž. přenesená",J960,0)</f>
        <v>0</v>
      </c>
      <c r="BI960" s="227">
        <f>IF(N960="nulová",J960,0)</f>
        <v>0</v>
      </c>
      <c r="BJ960" s="22" t="s">
        <v>76</v>
      </c>
      <c r="BK960" s="227">
        <f>ROUND(I960*H960,2)</f>
        <v>0</v>
      </c>
      <c r="BL960" s="22" t="s">
        <v>159</v>
      </c>
      <c r="BM960" s="22" t="s">
        <v>1532</v>
      </c>
    </row>
    <row r="961" spans="2:47" s="1" customFormat="1" ht="13.5">
      <c r="B961" s="44"/>
      <c r="C961" s="72"/>
      <c r="D961" s="228" t="s">
        <v>161</v>
      </c>
      <c r="E961" s="72"/>
      <c r="F961" s="229" t="s">
        <v>1533</v>
      </c>
      <c r="G961" s="72"/>
      <c r="H961" s="72"/>
      <c r="I961" s="187"/>
      <c r="J961" s="72"/>
      <c r="K961" s="72"/>
      <c r="L961" s="70"/>
      <c r="M961" s="230"/>
      <c r="N961" s="45"/>
      <c r="O961" s="45"/>
      <c r="P961" s="45"/>
      <c r="Q961" s="45"/>
      <c r="R961" s="45"/>
      <c r="S961" s="45"/>
      <c r="T961" s="93"/>
      <c r="AT961" s="22" t="s">
        <v>161</v>
      </c>
      <c r="AU961" s="22" t="s">
        <v>81</v>
      </c>
    </row>
    <row r="962" spans="2:51" s="11" customFormat="1" ht="13.5">
      <c r="B962" s="231"/>
      <c r="C962" s="232"/>
      <c r="D962" s="228" t="s">
        <v>163</v>
      </c>
      <c r="E962" s="233" t="s">
        <v>21</v>
      </c>
      <c r="F962" s="234" t="s">
        <v>1534</v>
      </c>
      <c r="G962" s="232"/>
      <c r="H962" s="235">
        <v>492.892</v>
      </c>
      <c r="I962" s="236"/>
      <c r="J962" s="232"/>
      <c r="K962" s="232"/>
      <c r="L962" s="237"/>
      <c r="M962" s="238"/>
      <c r="N962" s="239"/>
      <c r="O962" s="239"/>
      <c r="P962" s="239"/>
      <c r="Q962" s="239"/>
      <c r="R962" s="239"/>
      <c r="S962" s="239"/>
      <c r="T962" s="240"/>
      <c r="AT962" s="241" t="s">
        <v>163</v>
      </c>
      <c r="AU962" s="241" t="s">
        <v>81</v>
      </c>
      <c r="AV962" s="11" t="s">
        <v>81</v>
      </c>
      <c r="AW962" s="11" t="s">
        <v>34</v>
      </c>
      <c r="AX962" s="11" t="s">
        <v>76</v>
      </c>
      <c r="AY962" s="241" t="s">
        <v>151</v>
      </c>
    </row>
    <row r="963" spans="2:65" s="1" customFormat="1" ht="25.5" customHeight="1">
      <c r="B963" s="44"/>
      <c r="C963" s="216" t="s">
        <v>1535</v>
      </c>
      <c r="D963" s="216" t="s">
        <v>154</v>
      </c>
      <c r="E963" s="217" t="s">
        <v>1536</v>
      </c>
      <c r="F963" s="218" t="s">
        <v>1537</v>
      </c>
      <c r="G963" s="219" t="s">
        <v>257</v>
      </c>
      <c r="H963" s="220">
        <v>1267.99</v>
      </c>
      <c r="I963" s="221"/>
      <c r="J963" s="222">
        <f>ROUND(I963*H963,2)</f>
        <v>0</v>
      </c>
      <c r="K963" s="218" t="s">
        <v>174</v>
      </c>
      <c r="L963" s="70"/>
      <c r="M963" s="223" t="s">
        <v>21</v>
      </c>
      <c r="N963" s="224" t="s">
        <v>42</v>
      </c>
      <c r="O963" s="45"/>
      <c r="P963" s="225">
        <f>O963*H963</f>
        <v>0</v>
      </c>
      <c r="Q963" s="225">
        <v>0</v>
      </c>
      <c r="R963" s="225">
        <f>Q963*H963</f>
        <v>0</v>
      </c>
      <c r="S963" s="225">
        <v>0</v>
      </c>
      <c r="T963" s="226">
        <f>S963*H963</f>
        <v>0</v>
      </c>
      <c r="AR963" s="22" t="s">
        <v>159</v>
      </c>
      <c r="AT963" s="22" t="s">
        <v>154</v>
      </c>
      <c r="AU963" s="22" t="s">
        <v>81</v>
      </c>
      <c r="AY963" s="22" t="s">
        <v>151</v>
      </c>
      <c r="BE963" s="227">
        <f>IF(N963="základní",J963,0)</f>
        <v>0</v>
      </c>
      <c r="BF963" s="227">
        <f>IF(N963="snížená",J963,0)</f>
        <v>0</v>
      </c>
      <c r="BG963" s="227">
        <f>IF(N963="zákl. přenesená",J963,0)</f>
        <v>0</v>
      </c>
      <c r="BH963" s="227">
        <f>IF(N963="sníž. přenesená",J963,0)</f>
        <v>0</v>
      </c>
      <c r="BI963" s="227">
        <f>IF(N963="nulová",J963,0)</f>
        <v>0</v>
      </c>
      <c r="BJ963" s="22" t="s">
        <v>76</v>
      </c>
      <c r="BK963" s="227">
        <f>ROUND(I963*H963,2)</f>
        <v>0</v>
      </c>
      <c r="BL963" s="22" t="s">
        <v>159</v>
      </c>
      <c r="BM963" s="22" t="s">
        <v>1538</v>
      </c>
    </row>
    <row r="964" spans="2:47" s="1" customFormat="1" ht="13.5">
      <c r="B964" s="44"/>
      <c r="C964" s="72"/>
      <c r="D964" s="228" t="s">
        <v>161</v>
      </c>
      <c r="E964" s="72"/>
      <c r="F964" s="229" t="s">
        <v>1533</v>
      </c>
      <c r="G964" s="72"/>
      <c r="H964" s="72"/>
      <c r="I964" s="187"/>
      <c r="J964" s="72"/>
      <c r="K964" s="72"/>
      <c r="L964" s="70"/>
      <c r="M964" s="230"/>
      <c r="N964" s="45"/>
      <c r="O964" s="45"/>
      <c r="P964" s="45"/>
      <c r="Q964" s="45"/>
      <c r="R964" s="45"/>
      <c r="S964" s="45"/>
      <c r="T964" s="93"/>
      <c r="AT964" s="22" t="s">
        <v>161</v>
      </c>
      <c r="AU964" s="22" t="s">
        <v>81</v>
      </c>
    </row>
    <row r="965" spans="2:51" s="11" customFormat="1" ht="13.5">
      <c r="B965" s="231"/>
      <c r="C965" s="232"/>
      <c r="D965" s="228" t="s">
        <v>163</v>
      </c>
      <c r="E965" s="233" t="s">
        <v>21</v>
      </c>
      <c r="F965" s="234" t="s">
        <v>1539</v>
      </c>
      <c r="G965" s="232"/>
      <c r="H965" s="235">
        <v>103.02</v>
      </c>
      <c r="I965" s="236"/>
      <c r="J965" s="232"/>
      <c r="K965" s="232"/>
      <c r="L965" s="237"/>
      <c r="M965" s="238"/>
      <c r="N965" s="239"/>
      <c r="O965" s="239"/>
      <c r="P965" s="239"/>
      <c r="Q965" s="239"/>
      <c r="R965" s="239"/>
      <c r="S965" s="239"/>
      <c r="T965" s="240"/>
      <c r="AT965" s="241" t="s">
        <v>163</v>
      </c>
      <c r="AU965" s="241" t="s">
        <v>81</v>
      </c>
      <c r="AV965" s="11" t="s">
        <v>81</v>
      </c>
      <c r="AW965" s="11" t="s">
        <v>34</v>
      </c>
      <c r="AX965" s="11" t="s">
        <v>71</v>
      </c>
      <c r="AY965" s="241" t="s">
        <v>151</v>
      </c>
    </row>
    <row r="966" spans="2:51" s="11" customFormat="1" ht="13.5">
      <c r="B966" s="231"/>
      <c r="C966" s="232"/>
      <c r="D966" s="228" t="s">
        <v>163</v>
      </c>
      <c r="E966" s="233" t="s">
        <v>21</v>
      </c>
      <c r="F966" s="234" t="s">
        <v>1540</v>
      </c>
      <c r="G966" s="232"/>
      <c r="H966" s="235">
        <v>345.79</v>
      </c>
      <c r="I966" s="236"/>
      <c r="J966" s="232"/>
      <c r="K966" s="232"/>
      <c r="L966" s="237"/>
      <c r="M966" s="238"/>
      <c r="N966" s="239"/>
      <c r="O966" s="239"/>
      <c r="P966" s="239"/>
      <c r="Q966" s="239"/>
      <c r="R966" s="239"/>
      <c r="S966" s="239"/>
      <c r="T966" s="240"/>
      <c r="AT966" s="241" t="s">
        <v>163</v>
      </c>
      <c r="AU966" s="241" t="s">
        <v>81</v>
      </c>
      <c r="AV966" s="11" t="s">
        <v>81</v>
      </c>
      <c r="AW966" s="11" t="s">
        <v>34</v>
      </c>
      <c r="AX966" s="11" t="s">
        <v>71</v>
      </c>
      <c r="AY966" s="241" t="s">
        <v>151</v>
      </c>
    </row>
    <row r="967" spans="2:51" s="11" customFormat="1" ht="13.5">
      <c r="B967" s="231"/>
      <c r="C967" s="232"/>
      <c r="D967" s="228" t="s">
        <v>163</v>
      </c>
      <c r="E967" s="233" t="s">
        <v>21</v>
      </c>
      <c r="F967" s="234" t="s">
        <v>1541</v>
      </c>
      <c r="G967" s="232"/>
      <c r="H967" s="235">
        <v>60.2</v>
      </c>
      <c r="I967" s="236"/>
      <c r="J967" s="232"/>
      <c r="K967" s="232"/>
      <c r="L967" s="237"/>
      <c r="M967" s="238"/>
      <c r="N967" s="239"/>
      <c r="O967" s="239"/>
      <c r="P967" s="239"/>
      <c r="Q967" s="239"/>
      <c r="R967" s="239"/>
      <c r="S967" s="239"/>
      <c r="T967" s="240"/>
      <c r="AT967" s="241" t="s">
        <v>163</v>
      </c>
      <c r="AU967" s="241" t="s">
        <v>81</v>
      </c>
      <c r="AV967" s="11" t="s">
        <v>81</v>
      </c>
      <c r="AW967" s="11" t="s">
        <v>34</v>
      </c>
      <c r="AX967" s="11" t="s">
        <v>71</v>
      </c>
      <c r="AY967" s="241" t="s">
        <v>151</v>
      </c>
    </row>
    <row r="968" spans="2:51" s="11" customFormat="1" ht="13.5">
      <c r="B968" s="231"/>
      <c r="C968" s="232"/>
      <c r="D968" s="228" t="s">
        <v>163</v>
      </c>
      <c r="E968" s="233" t="s">
        <v>21</v>
      </c>
      <c r="F968" s="234" t="s">
        <v>1542</v>
      </c>
      <c r="G968" s="232"/>
      <c r="H968" s="235">
        <v>423.12</v>
      </c>
      <c r="I968" s="236"/>
      <c r="J968" s="232"/>
      <c r="K968" s="232"/>
      <c r="L968" s="237"/>
      <c r="M968" s="238"/>
      <c r="N968" s="239"/>
      <c r="O968" s="239"/>
      <c r="P968" s="239"/>
      <c r="Q968" s="239"/>
      <c r="R968" s="239"/>
      <c r="S968" s="239"/>
      <c r="T968" s="240"/>
      <c r="AT968" s="241" t="s">
        <v>163</v>
      </c>
      <c r="AU968" s="241" t="s">
        <v>81</v>
      </c>
      <c r="AV968" s="11" t="s">
        <v>81</v>
      </c>
      <c r="AW968" s="11" t="s">
        <v>34</v>
      </c>
      <c r="AX968" s="11" t="s">
        <v>71</v>
      </c>
      <c r="AY968" s="241" t="s">
        <v>151</v>
      </c>
    </row>
    <row r="969" spans="2:51" s="11" customFormat="1" ht="13.5">
      <c r="B969" s="231"/>
      <c r="C969" s="232"/>
      <c r="D969" s="228" t="s">
        <v>163</v>
      </c>
      <c r="E969" s="233" t="s">
        <v>21</v>
      </c>
      <c r="F969" s="234" t="s">
        <v>1543</v>
      </c>
      <c r="G969" s="232"/>
      <c r="H969" s="235">
        <v>335.86</v>
      </c>
      <c r="I969" s="236"/>
      <c r="J969" s="232"/>
      <c r="K969" s="232"/>
      <c r="L969" s="237"/>
      <c r="M969" s="238"/>
      <c r="N969" s="239"/>
      <c r="O969" s="239"/>
      <c r="P969" s="239"/>
      <c r="Q969" s="239"/>
      <c r="R969" s="239"/>
      <c r="S969" s="239"/>
      <c r="T969" s="240"/>
      <c r="AT969" s="241" t="s">
        <v>163</v>
      </c>
      <c r="AU969" s="241" t="s">
        <v>81</v>
      </c>
      <c r="AV969" s="11" t="s">
        <v>81</v>
      </c>
      <c r="AW969" s="11" t="s">
        <v>34</v>
      </c>
      <c r="AX969" s="11" t="s">
        <v>71</v>
      </c>
      <c r="AY969" s="241" t="s">
        <v>151</v>
      </c>
    </row>
    <row r="970" spans="2:51" s="12" customFormat="1" ht="13.5">
      <c r="B970" s="242"/>
      <c r="C970" s="243"/>
      <c r="D970" s="228" t="s">
        <v>163</v>
      </c>
      <c r="E970" s="244" t="s">
        <v>21</v>
      </c>
      <c r="F970" s="245" t="s">
        <v>182</v>
      </c>
      <c r="G970" s="243"/>
      <c r="H970" s="246">
        <v>1267.99</v>
      </c>
      <c r="I970" s="247"/>
      <c r="J970" s="243"/>
      <c r="K970" s="243"/>
      <c r="L970" s="248"/>
      <c r="M970" s="249"/>
      <c r="N970" s="250"/>
      <c r="O970" s="250"/>
      <c r="P970" s="250"/>
      <c r="Q970" s="250"/>
      <c r="R970" s="250"/>
      <c r="S970" s="250"/>
      <c r="T970" s="251"/>
      <c r="AT970" s="252" t="s">
        <v>163</v>
      </c>
      <c r="AU970" s="252" t="s">
        <v>81</v>
      </c>
      <c r="AV970" s="12" t="s">
        <v>159</v>
      </c>
      <c r="AW970" s="12" t="s">
        <v>34</v>
      </c>
      <c r="AX970" s="12" t="s">
        <v>76</v>
      </c>
      <c r="AY970" s="252" t="s">
        <v>151</v>
      </c>
    </row>
    <row r="971" spans="2:65" s="1" customFormat="1" ht="25.5" customHeight="1">
      <c r="B971" s="44"/>
      <c r="C971" s="216" t="s">
        <v>1544</v>
      </c>
      <c r="D971" s="216" t="s">
        <v>154</v>
      </c>
      <c r="E971" s="217" t="s">
        <v>1545</v>
      </c>
      <c r="F971" s="218" t="s">
        <v>1546</v>
      </c>
      <c r="G971" s="219" t="s">
        <v>257</v>
      </c>
      <c r="H971" s="220">
        <v>1267.99</v>
      </c>
      <c r="I971" s="221"/>
      <c r="J971" s="222">
        <f>ROUND(I971*H971,2)</f>
        <v>0</v>
      </c>
      <c r="K971" s="218" t="s">
        <v>174</v>
      </c>
      <c r="L971" s="70"/>
      <c r="M971" s="223" t="s">
        <v>21</v>
      </c>
      <c r="N971" s="224" t="s">
        <v>42</v>
      </c>
      <c r="O971" s="45"/>
      <c r="P971" s="225">
        <f>O971*H971</f>
        <v>0</v>
      </c>
      <c r="Q971" s="225">
        <v>4E-05</v>
      </c>
      <c r="R971" s="225">
        <f>Q971*H971</f>
        <v>0.050719600000000004</v>
      </c>
      <c r="S971" s="225">
        <v>0</v>
      </c>
      <c r="T971" s="226">
        <f>S971*H971</f>
        <v>0</v>
      </c>
      <c r="AR971" s="22" t="s">
        <v>159</v>
      </c>
      <c r="AT971" s="22" t="s">
        <v>154</v>
      </c>
      <c r="AU971" s="22" t="s">
        <v>81</v>
      </c>
      <c r="AY971" s="22" t="s">
        <v>151</v>
      </c>
      <c r="BE971" s="227">
        <f>IF(N971="základní",J971,0)</f>
        <v>0</v>
      </c>
      <c r="BF971" s="227">
        <f>IF(N971="snížená",J971,0)</f>
        <v>0</v>
      </c>
      <c r="BG971" s="227">
        <f>IF(N971="zákl. přenesená",J971,0)</f>
        <v>0</v>
      </c>
      <c r="BH971" s="227">
        <f>IF(N971="sníž. přenesená",J971,0)</f>
        <v>0</v>
      </c>
      <c r="BI971" s="227">
        <f>IF(N971="nulová",J971,0)</f>
        <v>0</v>
      </c>
      <c r="BJ971" s="22" t="s">
        <v>76</v>
      </c>
      <c r="BK971" s="227">
        <f>ROUND(I971*H971,2)</f>
        <v>0</v>
      </c>
      <c r="BL971" s="22" t="s">
        <v>159</v>
      </c>
      <c r="BM971" s="22" t="s">
        <v>1547</v>
      </c>
    </row>
    <row r="972" spans="2:47" s="1" customFormat="1" ht="13.5">
      <c r="B972" s="44"/>
      <c r="C972" s="72"/>
      <c r="D972" s="228" t="s">
        <v>161</v>
      </c>
      <c r="E972" s="72"/>
      <c r="F972" s="229" t="s">
        <v>1533</v>
      </c>
      <c r="G972" s="72"/>
      <c r="H972" s="72"/>
      <c r="I972" s="187"/>
      <c r="J972" s="72"/>
      <c r="K972" s="72"/>
      <c r="L972" s="70"/>
      <c r="M972" s="230"/>
      <c r="N972" s="45"/>
      <c r="O972" s="45"/>
      <c r="P972" s="45"/>
      <c r="Q972" s="45"/>
      <c r="R972" s="45"/>
      <c r="S972" s="45"/>
      <c r="T972" s="93"/>
      <c r="AT972" s="22" t="s">
        <v>161</v>
      </c>
      <c r="AU972" s="22" t="s">
        <v>81</v>
      </c>
    </row>
    <row r="973" spans="2:63" s="10" customFormat="1" ht="29.85" customHeight="1">
      <c r="B973" s="200"/>
      <c r="C973" s="201"/>
      <c r="D973" s="202" t="s">
        <v>70</v>
      </c>
      <c r="E973" s="214" t="s">
        <v>1548</v>
      </c>
      <c r="F973" s="214" t="s">
        <v>1549</v>
      </c>
      <c r="G973" s="201"/>
      <c r="H973" s="201"/>
      <c r="I973" s="204"/>
      <c r="J973" s="215">
        <f>BK973</f>
        <v>0</v>
      </c>
      <c r="K973" s="201"/>
      <c r="L973" s="206"/>
      <c r="M973" s="207"/>
      <c r="N973" s="208"/>
      <c r="O973" s="208"/>
      <c r="P973" s="209">
        <f>SUM(P974:P995)</f>
        <v>0</v>
      </c>
      <c r="Q973" s="208"/>
      <c r="R973" s="209">
        <f>SUM(R974:R995)</f>
        <v>0</v>
      </c>
      <c r="S973" s="208"/>
      <c r="T973" s="210">
        <f>SUM(T974:T995)</f>
        <v>0</v>
      </c>
      <c r="AR973" s="211" t="s">
        <v>76</v>
      </c>
      <c r="AT973" s="212" t="s">
        <v>70</v>
      </c>
      <c r="AU973" s="212" t="s">
        <v>76</v>
      </c>
      <c r="AY973" s="211" t="s">
        <v>151</v>
      </c>
      <c r="BK973" s="213">
        <f>SUM(BK974:BK995)</f>
        <v>0</v>
      </c>
    </row>
    <row r="974" spans="2:65" s="1" customFormat="1" ht="16.5" customHeight="1">
      <c r="B974" s="44"/>
      <c r="C974" s="216" t="s">
        <v>1550</v>
      </c>
      <c r="D974" s="216" t="s">
        <v>154</v>
      </c>
      <c r="E974" s="217" t="s">
        <v>1551</v>
      </c>
      <c r="F974" s="218" t="s">
        <v>1552</v>
      </c>
      <c r="G974" s="219" t="s">
        <v>157</v>
      </c>
      <c r="H974" s="220">
        <v>40</v>
      </c>
      <c r="I974" s="221"/>
      <c r="J974" s="222">
        <f>ROUND(I974*H974,2)</f>
        <v>0</v>
      </c>
      <c r="K974" s="218" t="s">
        <v>174</v>
      </c>
      <c r="L974" s="70"/>
      <c r="M974" s="223" t="s">
        <v>21</v>
      </c>
      <c r="N974" s="224" t="s">
        <v>42</v>
      </c>
      <c r="O974" s="45"/>
      <c r="P974" s="225">
        <f>O974*H974</f>
        <v>0</v>
      </c>
      <c r="Q974" s="225">
        <v>0</v>
      </c>
      <c r="R974" s="225">
        <f>Q974*H974</f>
        <v>0</v>
      </c>
      <c r="S974" s="225">
        <v>0</v>
      </c>
      <c r="T974" s="226">
        <f>S974*H974</f>
        <v>0</v>
      </c>
      <c r="AR974" s="22" t="s">
        <v>159</v>
      </c>
      <c r="AT974" s="22" t="s">
        <v>154</v>
      </c>
      <c r="AU974" s="22" t="s">
        <v>81</v>
      </c>
      <c r="AY974" s="22" t="s">
        <v>151</v>
      </c>
      <c r="BE974" s="227">
        <f>IF(N974="základní",J974,0)</f>
        <v>0</v>
      </c>
      <c r="BF974" s="227">
        <f>IF(N974="snížená",J974,0)</f>
        <v>0</v>
      </c>
      <c r="BG974" s="227">
        <f>IF(N974="zákl. přenesená",J974,0)</f>
        <v>0</v>
      </c>
      <c r="BH974" s="227">
        <f>IF(N974="sníž. přenesená",J974,0)</f>
        <v>0</v>
      </c>
      <c r="BI974" s="227">
        <f>IF(N974="nulová",J974,0)</f>
        <v>0</v>
      </c>
      <c r="BJ974" s="22" t="s">
        <v>76</v>
      </c>
      <c r="BK974" s="227">
        <f>ROUND(I974*H974,2)</f>
        <v>0</v>
      </c>
      <c r="BL974" s="22" t="s">
        <v>159</v>
      </c>
      <c r="BM974" s="22" t="s">
        <v>1553</v>
      </c>
    </row>
    <row r="975" spans="2:47" s="1" customFormat="1" ht="13.5">
      <c r="B975" s="44"/>
      <c r="C975" s="72"/>
      <c r="D975" s="228" t="s">
        <v>161</v>
      </c>
      <c r="E975" s="72"/>
      <c r="F975" s="229" t="s">
        <v>1554</v>
      </c>
      <c r="G975" s="72"/>
      <c r="H975" s="72"/>
      <c r="I975" s="187"/>
      <c r="J975" s="72"/>
      <c r="K975" s="72"/>
      <c r="L975" s="70"/>
      <c r="M975" s="230"/>
      <c r="N975" s="45"/>
      <c r="O975" s="45"/>
      <c r="P975" s="45"/>
      <c r="Q975" s="45"/>
      <c r="R975" s="45"/>
      <c r="S975" s="45"/>
      <c r="T975" s="93"/>
      <c r="AT975" s="22" t="s">
        <v>161</v>
      </c>
      <c r="AU975" s="22" t="s">
        <v>81</v>
      </c>
    </row>
    <row r="976" spans="2:51" s="11" customFormat="1" ht="13.5">
      <c r="B976" s="231"/>
      <c r="C976" s="232"/>
      <c r="D976" s="228" t="s">
        <v>163</v>
      </c>
      <c r="E976" s="233" t="s">
        <v>21</v>
      </c>
      <c r="F976" s="234" t="s">
        <v>1555</v>
      </c>
      <c r="G976" s="232"/>
      <c r="H976" s="235">
        <v>40</v>
      </c>
      <c r="I976" s="236"/>
      <c r="J976" s="232"/>
      <c r="K976" s="232"/>
      <c r="L976" s="237"/>
      <c r="M976" s="238"/>
      <c r="N976" s="239"/>
      <c r="O976" s="239"/>
      <c r="P976" s="239"/>
      <c r="Q976" s="239"/>
      <c r="R976" s="239"/>
      <c r="S976" s="239"/>
      <c r="T976" s="240"/>
      <c r="AT976" s="241" t="s">
        <v>163</v>
      </c>
      <c r="AU976" s="241" t="s">
        <v>81</v>
      </c>
      <c r="AV976" s="11" t="s">
        <v>81</v>
      </c>
      <c r="AW976" s="11" t="s">
        <v>34</v>
      </c>
      <c r="AX976" s="11" t="s">
        <v>76</v>
      </c>
      <c r="AY976" s="241" t="s">
        <v>151</v>
      </c>
    </row>
    <row r="977" spans="2:65" s="1" customFormat="1" ht="25.5" customHeight="1">
      <c r="B977" s="44"/>
      <c r="C977" s="216" t="s">
        <v>1556</v>
      </c>
      <c r="D977" s="216" t="s">
        <v>154</v>
      </c>
      <c r="E977" s="217" t="s">
        <v>1557</v>
      </c>
      <c r="F977" s="218" t="s">
        <v>1558</v>
      </c>
      <c r="G977" s="219" t="s">
        <v>157</v>
      </c>
      <c r="H977" s="220">
        <v>600</v>
      </c>
      <c r="I977" s="221"/>
      <c r="J977" s="222">
        <f>ROUND(I977*H977,2)</f>
        <v>0</v>
      </c>
      <c r="K977" s="218" t="s">
        <v>174</v>
      </c>
      <c r="L977" s="70"/>
      <c r="M977" s="223" t="s">
        <v>21</v>
      </c>
      <c r="N977" s="224" t="s">
        <v>42</v>
      </c>
      <c r="O977" s="45"/>
      <c r="P977" s="225">
        <f>O977*H977</f>
        <v>0</v>
      </c>
      <c r="Q977" s="225">
        <v>0</v>
      </c>
      <c r="R977" s="225">
        <f>Q977*H977</f>
        <v>0</v>
      </c>
      <c r="S977" s="225">
        <v>0</v>
      </c>
      <c r="T977" s="226">
        <f>S977*H977</f>
        <v>0</v>
      </c>
      <c r="AR977" s="22" t="s">
        <v>159</v>
      </c>
      <c r="AT977" s="22" t="s">
        <v>154</v>
      </c>
      <c r="AU977" s="22" t="s">
        <v>81</v>
      </c>
      <c r="AY977" s="22" t="s">
        <v>151</v>
      </c>
      <c r="BE977" s="227">
        <f>IF(N977="základní",J977,0)</f>
        <v>0</v>
      </c>
      <c r="BF977" s="227">
        <f>IF(N977="snížená",J977,0)</f>
        <v>0</v>
      </c>
      <c r="BG977" s="227">
        <f>IF(N977="zákl. přenesená",J977,0)</f>
        <v>0</v>
      </c>
      <c r="BH977" s="227">
        <f>IF(N977="sníž. přenesená",J977,0)</f>
        <v>0</v>
      </c>
      <c r="BI977" s="227">
        <f>IF(N977="nulová",J977,0)</f>
        <v>0</v>
      </c>
      <c r="BJ977" s="22" t="s">
        <v>76</v>
      </c>
      <c r="BK977" s="227">
        <f>ROUND(I977*H977,2)</f>
        <v>0</v>
      </c>
      <c r="BL977" s="22" t="s">
        <v>159</v>
      </c>
      <c r="BM977" s="22" t="s">
        <v>1559</v>
      </c>
    </row>
    <row r="978" spans="2:47" s="1" customFormat="1" ht="13.5">
      <c r="B978" s="44"/>
      <c r="C978" s="72"/>
      <c r="D978" s="228" t="s">
        <v>161</v>
      </c>
      <c r="E978" s="72"/>
      <c r="F978" s="229" t="s">
        <v>1554</v>
      </c>
      <c r="G978" s="72"/>
      <c r="H978" s="72"/>
      <c r="I978" s="187"/>
      <c r="J978" s="72"/>
      <c r="K978" s="72"/>
      <c r="L978" s="70"/>
      <c r="M978" s="230"/>
      <c r="N978" s="45"/>
      <c r="O978" s="45"/>
      <c r="P978" s="45"/>
      <c r="Q978" s="45"/>
      <c r="R978" s="45"/>
      <c r="S978" s="45"/>
      <c r="T978" s="93"/>
      <c r="AT978" s="22" t="s">
        <v>161</v>
      </c>
      <c r="AU978" s="22" t="s">
        <v>81</v>
      </c>
    </row>
    <row r="979" spans="2:51" s="11" customFormat="1" ht="13.5">
      <c r="B979" s="231"/>
      <c r="C979" s="232"/>
      <c r="D979" s="228" t="s">
        <v>163</v>
      </c>
      <c r="E979" s="233" t="s">
        <v>21</v>
      </c>
      <c r="F979" s="234" t="s">
        <v>1560</v>
      </c>
      <c r="G979" s="232"/>
      <c r="H979" s="235">
        <v>40</v>
      </c>
      <c r="I979" s="236"/>
      <c r="J979" s="232"/>
      <c r="K979" s="232"/>
      <c r="L979" s="237"/>
      <c r="M979" s="238"/>
      <c r="N979" s="239"/>
      <c r="O979" s="239"/>
      <c r="P979" s="239"/>
      <c r="Q979" s="239"/>
      <c r="R979" s="239"/>
      <c r="S979" s="239"/>
      <c r="T979" s="240"/>
      <c r="AT979" s="241" t="s">
        <v>163</v>
      </c>
      <c r="AU979" s="241" t="s">
        <v>81</v>
      </c>
      <c r="AV979" s="11" t="s">
        <v>81</v>
      </c>
      <c r="AW979" s="11" t="s">
        <v>34</v>
      </c>
      <c r="AX979" s="11" t="s">
        <v>76</v>
      </c>
      <c r="AY979" s="241" t="s">
        <v>151</v>
      </c>
    </row>
    <row r="980" spans="2:51" s="11" customFormat="1" ht="13.5">
      <c r="B980" s="231"/>
      <c r="C980" s="232"/>
      <c r="D980" s="228" t="s">
        <v>163</v>
      </c>
      <c r="E980" s="232"/>
      <c r="F980" s="234" t="s">
        <v>1561</v>
      </c>
      <c r="G980" s="232"/>
      <c r="H980" s="235">
        <v>600</v>
      </c>
      <c r="I980" s="236"/>
      <c r="J980" s="232"/>
      <c r="K980" s="232"/>
      <c r="L980" s="237"/>
      <c r="M980" s="238"/>
      <c r="N980" s="239"/>
      <c r="O980" s="239"/>
      <c r="P980" s="239"/>
      <c r="Q980" s="239"/>
      <c r="R980" s="239"/>
      <c r="S980" s="239"/>
      <c r="T980" s="240"/>
      <c r="AT980" s="241" t="s">
        <v>163</v>
      </c>
      <c r="AU980" s="241" t="s">
        <v>81</v>
      </c>
      <c r="AV980" s="11" t="s">
        <v>81</v>
      </c>
      <c r="AW980" s="11" t="s">
        <v>6</v>
      </c>
      <c r="AX980" s="11" t="s">
        <v>76</v>
      </c>
      <c r="AY980" s="241" t="s">
        <v>151</v>
      </c>
    </row>
    <row r="981" spans="2:65" s="1" customFormat="1" ht="25.5" customHeight="1">
      <c r="B981" s="44"/>
      <c r="C981" s="216" t="s">
        <v>1562</v>
      </c>
      <c r="D981" s="216" t="s">
        <v>154</v>
      </c>
      <c r="E981" s="217" t="s">
        <v>1563</v>
      </c>
      <c r="F981" s="218" t="s">
        <v>1564</v>
      </c>
      <c r="G981" s="219" t="s">
        <v>278</v>
      </c>
      <c r="H981" s="220">
        <v>299.672</v>
      </c>
      <c r="I981" s="221"/>
      <c r="J981" s="222">
        <f>ROUND(I981*H981,2)</f>
        <v>0</v>
      </c>
      <c r="K981" s="218" t="s">
        <v>174</v>
      </c>
      <c r="L981" s="70"/>
      <c r="M981" s="223" t="s">
        <v>21</v>
      </c>
      <c r="N981" s="224" t="s">
        <v>42</v>
      </c>
      <c r="O981" s="45"/>
      <c r="P981" s="225">
        <f>O981*H981</f>
        <v>0</v>
      </c>
      <c r="Q981" s="225">
        <v>0</v>
      </c>
      <c r="R981" s="225">
        <f>Q981*H981</f>
        <v>0</v>
      </c>
      <c r="S981" s="225">
        <v>0</v>
      </c>
      <c r="T981" s="226">
        <f>S981*H981</f>
        <v>0</v>
      </c>
      <c r="AR981" s="22" t="s">
        <v>159</v>
      </c>
      <c r="AT981" s="22" t="s">
        <v>154</v>
      </c>
      <c r="AU981" s="22" t="s">
        <v>81</v>
      </c>
      <c r="AY981" s="22" t="s">
        <v>151</v>
      </c>
      <c r="BE981" s="227">
        <f>IF(N981="základní",J981,0)</f>
        <v>0</v>
      </c>
      <c r="BF981" s="227">
        <f>IF(N981="snížená",J981,0)</f>
        <v>0</v>
      </c>
      <c r="BG981" s="227">
        <f>IF(N981="zákl. přenesená",J981,0)</f>
        <v>0</v>
      </c>
      <c r="BH981" s="227">
        <f>IF(N981="sníž. přenesená",J981,0)</f>
        <v>0</v>
      </c>
      <c r="BI981" s="227">
        <f>IF(N981="nulová",J981,0)</f>
        <v>0</v>
      </c>
      <c r="BJ981" s="22" t="s">
        <v>76</v>
      </c>
      <c r="BK981" s="227">
        <f>ROUND(I981*H981,2)</f>
        <v>0</v>
      </c>
      <c r="BL981" s="22" t="s">
        <v>159</v>
      </c>
      <c r="BM981" s="22" t="s">
        <v>1565</v>
      </c>
    </row>
    <row r="982" spans="2:47" s="1" customFormat="1" ht="13.5">
      <c r="B982" s="44"/>
      <c r="C982" s="72"/>
      <c r="D982" s="228" t="s">
        <v>161</v>
      </c>
      <c r="E982" s="72"/>
      <c r="F982" s="229" t="s">
        <v>1566</v>
      </c>
      <c r="G982" s="72"/>
      <c r="H982" s="72"/>
      <c r="I982" s="187"/>
      <c r="J982" s="72"/>
      <c r="K982" s="72"/>
      <c r="L982" s="70"/>
      <c r="M982" s="230"/>
      <c r="N982" s="45"/>
      <c r="O982" s="45"/>
      <c r="P982" s="45"/>
      <c r="Q982" s="45"/>
      <c r="R982" s="45"/>
      <c r="S982" s="45"/>
      <c r="T982" s="93"/>
      <c r="AT982" s="22" t="s">
        <v>161</v>
      </c>
      <c r="AU982" s="22" t="s">
        <v>81</v>
      </c>
    </row>
    <row r="983" spans="2:65" s="1" customFormat="1" ht="25.5" customHeight="1">
      <c r="B983" s="44"/>
      <c r="C983" s="216" t="s">
        <v>1567</v>
      </c>
      <c r="D983" s="216" t="s">
        <v>154</v>
      </c>
      <c r="E983" s="217" t="s">
        <v>1568</v>
      </c>
      <c r="F983" s="218" t="s">
        <v>1569</v>
      </c>
      <c r="G983" s="219" t="s">
        <v>278</v>
      </c>
      <c r="H983" s="220">
        <v>299.672</v>
      </c>
      <c r="I983" s="221"/>
      <c r="J983" s="222">
        <f>ROUND(I983*H983,2)</f>
        <v>0</v>
      </c>
      <c r="K983" s="218" t="s">
        <v>174</v>
      </c>
      <c r="L983" s="70"/>
      <c r="M983" s="223" t="s">
        <v>21</v>
      </c>
      <c r="N983" s="224" t="s">
        <v>42</v>
      </c>
      <c r="O983" s="45"/>
      <c r="P983" s="225">
        <f>O983*H983</f>
        <v>0</v>
      </c>
      <c r="Q983" s="225">
        <v>0</v>
      </c>
      <c r="R983" s="225">
        <f>Q983*H983</f>
        <v>0</v>
      </c>
      <c r="S983" s="225">
        <v>0</v>
      </c>
      <c r="T983" s="226">
        <f>S983*H983</f>
        <v>0</v>
      </c>
      <c r="AR983" s="22" t="s">
        <v>159</v>
      </c>
      <c r="AT983" s="22" t="s">
        <v>154</v>
      </c>
      <c r="AU983" s="22" t="s">
        <v>81</v>
      </c>
      <c r="AY983" s="22" t="s">
        <v>151</v>
      </c>
      <c r="BE983" s="227">
        <f>IF(N983="základní",J983,0)</f>
        <v>0</v>
      </c>
      <c r="BF983" s="227">
        <f>IF(N983="snížená",J983,0)</f>
        <v>0</v>
      </c>
      <c r="BG983" s="227">
        <f>IF(N983="zákl. přenesená",J983,0)</f>
        <v>0</v>
      </c>
      <c r="BH983" s="227">
        <f>IF(N983="sníž. přenesená",J983,0)</f>
        <v>0</v>
      </c>
      <c r="BI983" s="227">
        <f>IF(N983="nulová",J983,0)</f>
        <v>0</v>
      </c>
      <c r="BJ983" s="22" t="s">
        <v>76</v>
      </c>
      <c r="BK983" s="227">
        <f>ROUND(I983*H983,2)</f>
        <v>0</v>
      </c>
      <c r="BL983" s="22" t="s">
        <v>159</v>
      </c>
      <c r="BM983" s="22" t="s">
        <v>1570</v>
      </c>
    </row>
    <row r="984" spans="2:47" s="1" customFormat="1" ht="13.5">
      <c r="B984" s="44"/>
      <c r="C984" s="72"/>
      <c r="D984" s="228" t="s">
        <v>161</v>
      </c>
      <c r="E984" s="72"/>
      <c r="F984" s="229" t="s">
        <v>1571</v>
      </c>
      <c r="G984" s="72"/>
      <c r="H984" s="72"/>
      <c r="I984" s="187"/>
      <c r="J984" s="72"/>
      <c r="K984" s="72"/>
      <c r="L984" s="70"/>
      <c r="M984" s="230"/>
      <c r="N984" s="45"/>
      <c r="O984" s="45"/>
      <c r="P984" s="45"/>
      <c r="Q984" s="45"/>
      <c r="R984" s="45"/>
      <c r="S984" s="45"/>
      <c r="T984" s="93"/>
      <c r="AT984" s="22" t="s">
        <v>161</v>
      </c>
      <c r="AU984" s="22" t="s">
        <v>81</v>
      </c>
    </row>
    <row r="985" spans="2:65" s="1" customFormat="1" ht="25.5" customHeight="1">
      <c r="B985" s="44"/>
      <c r="C985" s="216" t="s">
        <v>1572</v>
      </c>
      <c r="D985" s="216" t="s">
        <v>154</v>
      </c>
      <c r="E985" s="217" t="s">
        <v>1573</v>
      </c>
      <c r="F985" s="218" t="s">
        <v>1574</v>
      </c>
      <c r="G985" s="219" t="s">
        <v>278</v>
      </c>
      <c r="H985" s="220">
        <v>1198.688</v>
      </c>
      <c r="I985" s="221"/>
      <c r="J985" s="222">
        <f>ROUND(I985*H985,2)</f>
        <v>0</v>
      </c>
      <c r="K985" s="218" t="s">
        <v>174</v>
      </c>
      <c r="L985" s="70"/>
      <c r="M985" s="223" t="s">
        <v>21</v>
      </c>
      <c r="N985" s="224" t="s">
        <v>42</v>
      </c>
      <c r="O985" s="45"/>
      <c r="P985" s="225">
        <f>O985*H985</f>
        <v>0</v>
      </c>
      <c r="Q985" s="225">
        <v>0</v>
      </c>
      <c r="R985" s="225">
        <f>Q985*H985</f>
        <v>0</v>
      </c>
      <c r="S985" s="225">
        <v>0</v>
      </c>
      <c r="T985" s="226">
        <f>S985*H985</f>
        <v>0</v>
      </c>
      <c r="AR985" s="22" t="s">
        <v>159</v>
      </c>
      <c r="AT985" s="22" t="s">
        <v>154</v>
      </c>
      <c r="AU985" s="22" t="s">
        <v>81</v>
      </c>
      <c r="AY985" s="22" t="s">
        <v>151</v>
      </c>
      <c r="BE985" s="227">
        <f>IF(N985="základní",J985,0)</f>
        <v>0</v>
      </c>
      <c r="BF985" s="227">
        <f>IF(N985="snížená",J985,0)</f>
        <v>0</v>
      </c>
      <c r="BG985" s="227">
        <f>IF(N985="zákl. přenesená",J985,0)</f>
        <v>0</v>
      </c>
      <c r="BH985" s="227">
        <f>IF(N985="sníž. přenesená",J985,0)</f>
        <v>0</v>
      </c>
      <c r="BI985" s="227">
        <f>IF(N985="nulová",J985,0)</f>
        <v>0</v>
      </c>
      <c r="BJ985" s="22" t="s">
        <v>76</v>
      </c>
      <c r="BK985" s="227">
        <f>ROUND(I985*H985,2)</f>
        <v>0</v>
      </c>
      <c r="BL985" s="22" t="s">
        <v>159</v>
      </c>
      <c r="BM985" s="22" t="s">
        <v>1575</v>
      </c>
    </row>
    <row r="986" spans="2:47" s="1" customFormat="1" ht="13.5">
      <c r="B986" s="44"/>
      <c r="C986" s="72"/>
      <c r="D986" s="228" t="s">
        <v>161</v>
      </c>
      <c r="E986" s="72"/>
      <c r="F986" s="229" t="s">
        <v>1571</v>
      </c>
      <c r="G986" s="72"/>
      <c r="H986" s="72"/>
      <c r="I986" s="187"/>
      <c r="J986" s="72"/>
      <c r="K986" s="72"/>
      <c r="L986" s="70"/>
      <c r="M986" s="230"/>
      <c r="N986" s="45"/>
      <c r="O986" s="45"/>
      <c r="P986" s="45"/>
      <c r="Q986" s="45"/>
      <c r="R986" s="45"/>
      <c r="S986" s="45"/>
      <c r="T986" s="93"/>
      <c r="AT986" s="22" t="s">
        <v>161</v>
      </c>
      <c r="AU986" s="22" t="s">
        <v>81</v>
      </c>
    </row>
    <row r="987" spans="2:51" s="11" customFormat="1" ht="13.5">
      <c r="B987" s="231"/>
      <c r="C987" s="232"/>
      <c r="D987" s="228" t="s">
        <v>163</v>
      </c>
      <c r="E987" s="232"/>
      <c r="F987" s="234" t="s">
        <v>1576</v>
      </c>
      <c r="G987" s="232"/>
      <c r="H987" s="235">
        <v>1198.688</v>
      </c>
      <c r="I987" s="236"/>
      <c r="J987" s="232"/>
      <c r="K987" s="232"/>
      <c r="L987" s="237"/>
      <c r="M987" s="238"/>
      <c r="N987" s="239"/>
      <c r="O987" s="239"/>
      <c r="P987" s="239"/>
      <c r="Q987" s="239"/>
      <c r="R987" s="239"/>
      <c r="S987" s="239"/>
      <c r="T987" s="240"/>
      <c r="AT987" s="241" t="s">
        <v>163</v>
      </c>
      <c r="AU987" s="241" t="s">
        <v>81</v>
      </c>
      <c r="AV987" s="11" t="s">
        <v>81</v>
      </c>
      <c r="AW987" s="11" t="s">
        <v>6</v>
      </c>
      <c r="AX987" s="11" t="s">
        <v>76</v>
      </c>
      <c r="AY987" s="241" t="s">
        <v>151</v>
      </c>
    </row>
    <row r="988" spans="2:65" s="1" customFormat="1" ht="38.25" customHeight="1">
      <c r="B988" s="44"/>
      <c r="C988" s="216" t="s">
        <v>1577</v>
      </c>
      <c r="D988" s="216" t="s">
        <v>154</v>
      </c>
      <c r="E988" s="217" t="s">
        <v>1578</v>
      </c>
      <c r="F988" s="218" t="s">
        <v>1579</v>
      </c>
      <c r="G988" s="219" t="s">
        <v>278</v>
      </c>
      <c r="H988" s="220">
        <v>240.942</v>
      </c>
      <c r="I988" s="221"/>
      <c r="J988" s="222">
        <f>ROUND(I988*H988,2)</f>
        <v>0</v>
      </c>
      <c r="K988" s="218" t="s">
        <v>174</v>
      </c>
      <c r="L988" s="70"/>
      <c r="M988" s="223" t="s">
        <v>21</v>
      </c>
      <c r="N988" s="224" t="s">
        <v>42</v>
      </c>
      <c r="O988" s="45"/>
      <c r="P988" s="225">
        <f>O988*H988</f>
        <v>0</v>
      </c>
      <c r="Q988" s="225">
        <v>0</v>
      </c>
      <c r="R988" s="225">
        <f>Q988*H988</f>
        <v>0</v>
      </c>
      <c r="S988" s="225">
        <v>0</v>
      </c>
      <c r="T988" s="226">
        <f>S988*H988</f>
        <v>0</v>
      </c>
      <c r="AR988" s="22" t="s">
        <v>159</v>
      </c>
      <c r="AT988" s="22" t="s">
        <v>154</v>
      </c>
      <c r="AU988" s="22" t="s">
        <v>81</v>
      </c>
      <c r="AY988" s="22" t="s">
        <v>151</v>
      </c>
      <c r="BE988" s="227">
        <f>IF(N988="základní",J988,0)</f>
        <v>0</v>
      </c>
      <c r="BF988" s="227">
        <f>IF(N988="snížená",J988,0)</f>
        <v>0</v>
      </c>
      <c r="BG988" s="227">
        <f>IF(N988="zákl. přenesená",J988,0)</f>
        <v>0</v>
      </c>
      <c r="BH988" s="227">
        <f>IF(N988="sníž. přenesená",J988,0)</f>
        <v>0</v>
      </c>
      <c r="BI988" s="227">
        <f>IF(N988="nulová",J988,0)</f>
        <v>0</v>
      </c>
      <c r="BJ988" s="22" t="s">
        <v>76</v>
      </c>
      <c r="BK988" s="227">
        <f>ROUND(I988*H988,2)</f>
        <v>0</v>
      </c>
      <c r="BL988" s="22" t="s">
        <v>159</v>
      </c>
      <c r="BM988" s="22" t="s">
        <v>1580</v>
      </c>
    </row>
    <row r="989" spans="2:47" s="1" customFormat="1" ht="13.5">
      <c r="B989" s="44"/>
      <c r="C989" s="72"/>
      <c r="D989" s="228" t="s">
        <v>161</v>
      </c>
      <c r="E989" s="72"/>
      <c r="F989" s="229" t="s">
        <v>1581</v>
      </c>
      <c r="G989" s="72"/>
      <c r="H989" s="72"/>
      <c r="I989" s="187"/>
      <c r="J989" s="72"/>
      <c r="K989" s="72"/>
      <c r="L989" s="70"/>
      <c r="M989" s="230"/>
      <c r="N989" s="45"/>
      <c r="O989" s="45"/>
      <c r="P989" s="45"/>
      <c r="Q989" s="45"/>
      <c r="R989" s="45"/>
      <c r="S989" s="45"/>
      <c r="T989" s="93"/>
      <c r="AT989" s="22" t="s">
        <v>161</v>
      </c>
      <c r="AU989" s="22" t="s">
        <v>81</v>
      </c>
    </row>
    <row r="990" spans="2:51" s="11" customFormat="1" ht="13.5">
      <c r="B990" s="231"/>
      <c r="C990" s="232"/>
      <c r="D990" s="228" t="s">
        <v>163</v>
      </c>
      <c r="E990" s="233" t="s">
        <v>21</v>
      </c>
      <c r="F990" s="234" t="s">
        <v>1582</v>
      </c>
      <c r="G990" s="232"/>
      <c r="H990" s="235">
        <v>240.942</v>
      </c>
      <c r="I990" s="236"/>
      <c r="J990" s="232"/>
      <c r="K990" s="232"/>
      <c r="L990" s="237"/>
      <c r="M990" s="238"/>
      <c r="N990" s="239"/>
      <c r="O990" s="239"/>
      <c r="P990" s="239"/>
      <c r="Q990" s="239"/>
      <c r="R990" s="239"/>
      <c r="S990" s="239"/>
      <c r="T990" s="240"/>
      <c r="AT990" s="241" t="s">
        <v>163</v>
      </c>
      <c r="AU990" s="241" t="s">
        <v>81</v>
      </c>
      <c r="AV990" s="11" t="s">
        <v>81</v>
      </c>
      <c r="AW990" s="11" t="s">
        <v>34</v>
      </c>
      <c r="AX990" s="11" t="s">
        <v>76</v>
      </c>
      <c r="AY990" s="241" t="s">
        <v>151</v>
      </c>
    </row>
    <row r="991" spans="2:65" s="1" customFormat="1" ht="25.5" customHeight="1">
      <c r="B991" s="44"/>
      <c r="C991" s="216" t="s">
        <v>1583</v>
      </c>
      <c r="D991" s="216" t="s">
        <v>154</v>
      </c>
      <c r="E991" s="217" t="s">
        <v>1584</v>
      </c>
      <c r="F991" s="218" t="s">
        <v>1585</v>
      </c>
      <c r="G991" s="219" t="s">
        <v>278</v>
      </c>
      <c r="H991" s="220">
        <v>1.322</v>
      </c>
      <c r="I991" s="221"/>
      <c r="J991" s="222">
        <f>ROUND(I991*H991,2)</f>
        <v>0</v>
      </c>
      <c r="K991" s="218" t="s">
        <v>174</v>
      </c>
      <c r="L991" s="70"/>
      <c r="M991" s="223" t="s">
        <v>21</v>
      </c>
      <c r="N991" s="224" t="s">
        <v>42</v>
      </c>
      <c r="O991" s="45"/>
      <c r="P991" s="225">
        <f>O991*H991</f>
        <v>0</v>
      </c>
      <c r="Q991" s="225">
        <v>0</v>
      </c>
      <c r="R991" s="225">
        <f>Q991*H991</f>
        <v>0</v>
      </c>
      <c r="S991" s="225">
        <v>0</v>
      </c>
      <c r="T991" s="226">
        <f>S991*H991</f>
        <v>0</v>
      </c>
      <c r="AR991" s="22" t="s">
        <v>159</v>
      </c>
      <c r="AT991" s="22" t="s">
        <v>154</v>
      </c>
      <c r="AU991" s="22" t="s">
        <v>81</v>
      </c>
      <c r="AY991" s="22" t="s">
        <v>151</v>
      </c>
      <c r="BE991" s="227">
        <f>IF(N991="základní",J991,0)</f>
        <v>0</v>
      </c>
      <c r="BF991" s="227">
        <f>IF(N991="snížená",J991,0)</f>
        <v>0</v>
      </c>
      <c r="BG991" s="227">
        <f>IF(N991="zákl. přenesená",J991,0)</f>
        <v>0</v>
      </c>
      <c r="BH991" s="227">
        <f>IF(N991="sníž. přenesená",J991,0)</f>
        <v>0</v>
      </c>
      <c r="BI991" s="227">
        <f>IF(N991="nulová",J991,0)</f>
        <v>0</v>
      </c>
      <c r="BJ991" s="22" t="s">
        <v>76</v>
      </c>
      <c r="BK991" s="227">
        <f>ROUND(I991*H991,2)</f>
        <v>0</v>
      </c>
      <c r="BL991" s="22" t="s">
        <v>159</v>
      </c>
      <c r="BM991" s="22" t="s">
        <v>1586</v>
      </c>
    </row>
    <row r="992" spans="2:47" s="1" customFormat="1" ht="13.5">
      <c r="B992" s="44"/>
      <c r="C992" s="72"/>
      <c r="D992" s="228" t="s">
        <v>161</v>
      </c>
      <c r="E992" s="72"/>
      <c r="F992" s="229" t="s">
        <v>1581</v>
      </c>
      <c r="G992" s="72"/>
      <c r="H992" s="72"/>
      <c r="I992" s="187"/>
      <c r="J992" s="72"/>
      <c r="K992" s="72"/>
      <c r="L992" s="70"/>
      <c r="M992" s="230"/>
      <c r="N992" s="45"/>
      <c r="O992" s="45"/>
      <c r="P992" s="45"/>
      <c r="Q992" s="45"/>
      <c r="R992" s="45"/>
      <c r="S992" s="45"/>
      <c r="T992" s="93"/>
      <c r="AT992" s="22" t="s">
        <v>161</v>
      </c>
      <c r="AU992" s="22" t="s">
        <v>81</v>
      </c>
    </row>
    <row r="993" spans="2:51" s="11" customFormat="1" ht="13.5">
      <c r="B993" s="231"/>
      <c r="C993" s="232"/>
      <c r="D993" s="228" t="s">
        <v>163</v>
      </c>
      <c r="E993" s="233" t="s">
        <v>21</v>
      </c>
      <c r="F993" s="234" t="s">
        <v>1587</v>
      </c>
      <c r="G993" s="232"/>
      <c r="H993" s="235">
        <v>1.322</v>
      </c>
      <c r="I993" s="236"/>
      <c r="J993" s="232"/>
      <c r="K993" s="232"/>
      <c r="L993" s="237"/>
      <c r="M993" s="238"/>
      <c r="N993" s="239"/>
      <c r="O993" s="239"/>
      <c r="P993" s="239"/>
      <c r="Q993" s="239"/>
      <c r="R993" s="239"/>
      <c r="S993" s="239"/>
      <c r="T993" s="240"/>
      <c r="AT993" s="241" t="s">
        <v>163</v>
      </c>
      <c r="AU993" s="241" t="s">
        <v>81</v>
      </c>
      <c r="AV993" s="11" t="s">
        <v>81</v>
      </c>
      <c r="AW993" s="11" t="s">
        <v>34</v>
      </c>
      <c r="AX993" s="11" t="s">
        <v>76</v>
      </c>
      <c r="AY993" s="241" t="s">
        <v>151</v>
      </c>
    </row>
    <row r="994" spans="2:65" s="1" customFormat="1" ht="25.5" customHeight="1">
      <c r="B994" s="44"/>
      <c r="C994" s="216" t="s">
        <v>1588</v>
      </c>
      <c r="D994" s="216" t="s">
        <v>154</v>
      </c>
      <c r="E994" s="217" t="s">
        <v>1589</v>
      </c>
      <c r="F994" s="218" t="s">
        <v>1590</v>
      </c>
      <c r="G994" s="219" t="s">
        <v>278</v>
      </c>
      <c r="H994" s="220">
        <v>17.878</v>
      </c>
      <c r="I994" s="221"/>
      <c r="J994" s="222">
        <f>ROUND(I994*H994,2)</f>
        <v>0</v>
      </c>
      <c r="K994" s="218" t="s">
        <v>174</v>
      </c>
      <c r="L994" s="70"/>
      <c r="M994" s="223" t="s">
        <v>21</v>
      </c>
      <c r="N994" s="224" t="s">
        <v>42</v>
      </c>
      <c r="O994" s="45"/>
      <c r="P994" s="225">
        <f>O994*H994</f>
        <v>0</v>
      </c>
      <c r="Q994" s="225">
        <v>0</v>
      </c>
      <c r="R994" s="225">
        <f>Q994*H994</f>
        <v>0</v>
      </c>
      <c r="S994" s="225">
        <v>0</v>
      </c>
      <c r="T994" s="226">
        <f>S994*H994</f>
        <v>0</v>
      </c>
      <c r="AR994" s="22" t="s">
        <v>159</v>
      </c>
      <c r="AT994" s="22" t="s">
        <v>154</v>
      </c>
      <c r="AU994" s="22" t="s">
        <v>81</v>
      </c>
      <c r="AY994" s="22" t="s">
        <v>151</v>
      </c>
      <c r="BE994" s="227">
        <f>IF(N994="základní",J994,0)</f>
        <v>0</v>
      </c>
      <c r="BF994" s="227">
        <f>IF(N994="snížená",J994,0)</f>
        <v>0</v>
      </c>
      <c r="BG994" s="227">
        <f>IF(N994="zákl. přenesená",J994,0)</f>
        <v>0</v>
      </c>
      <c r="BH994" s="227">
        <f>IF(N994="sníž. přenesená",J994,0)</f>
        <v>0</v>
      </c>
      <c r="BI994" s="227">
        <f>IF(N994="nulová",J994,0)</f>
        <v>0</v>
      </c>
      <c r="BJ994" s="22" t="s">
        <v>76</v>
      </c>
      <c r="BK994" s="227">
        <f>ROUND(I994*H994,2)</f>
        <v>0</v>
      </c>
      <c r="BL994" s="22" t="s">
        <v>159</v>
      </c>
      <c r="BM994" s="22" t="s">
        <v>1591</v>
      </c>
    </row>
    <row r="995" spans="2:47" s="1" customFormat="1" ht="13.5">
      <c r="B995" s="44"/>
      <c r="C995" s="72"/>
      <c r="D995" s="228" t="s">
        <v>161</v>
      </c>
      <c r="E995" s="72"/>
      <c r="F995" s="229" t="s">
        <v>1581</v>
      </c>
      <c r="G995" s="72"/>
      <c r="H995" s="72"/>
      <c r="I995" s="187"/>
      <c r="J995" s="72"/>
      <c r="K995" s="72"/>
      <c r="L995" s="70"/>
      <c r="M995" s="230"/>
      <c r="N995" s="45"/>
      <c r="O995" s="45"/>
      <c r="P995" s="45"/>
      <c r="Q995" s="45"/>
      <c r="R995" s="45"/>
      <c r="S995" s="45"/>
      <c r="T995" s="93"/>
      <c r="AT995" s="22" t="s">
        <v>161</v>
      </c>
      <c r="AU995" s="22" t="s">
        <v>81</v>
      </c>
    </row>
    <row r="996" spans="2:63" s="10" customFormat="1" ht="29.85" customHeight="1">
      <c r="B996" s="200"/>
      <c r="C996" s="201"/>
      <c r="D996" s="202" t="s">
        <v>70</v>
      </c>
      <c r="E996" s="214" t="s">
        <v>1592</v>
      </c>
      <c r="F996" s="214" t="s">
        <v>1593</v>
      </c>
      <c r="G996" s="201"/>
      <c r="H996" s="201"/>
      <c r="I996" s="204"/>
      <c r="J996" s="215">
        <f>BK996</f>
        <v>0</v>
      </c>
      <c r="K996" s="201"/>
      <c r="L996" s="206"/>
      <c r="M996" s="207"/>
      <c r="N996" s="208"/>
      <c r="O996" s="208"/>
      <c r="P996" s="209">
        <f>SUM(P997:P998)</f>
        <v>0</v>
      </c>
      <c r="Q996" s="208"/>
      <c r="R996" s="209">
        <f>SUM(R997:R998)</f>
        <v>0</v>
      </c>
      <c r="S996" s="208"/>
      <c r="T996" s="210">
        <f>SUM(T997:T998)</f>
        <v>0</v>
      </c>
      <c r="AR996" s="211" t="s">
        <v>76</v>
      </c>
      <c r="AT996" s="212" t="s">
        <v>70</v>
      </c>
      <c r="AU996" s="212" t="s">
        <v>76</v>
      </c>
      <c r="AY996" s="211" t="s">
        <v>151</v>
      </c>
      <c r="BK996" s="213">
        <f>SUM(BK997:BK998)</f>
        <v>0</v>
      </c>
    </row>
    <row r="997" spans="2:65" s="1" customFormat="1" ht="38.25" customHeight="1">
      <c r="B997" s="44"/>
      <c r="C997" s="216" t="s">
        <v>1594</v>
      </c>
      <c r="D997" s="216" t="s">
        <v>154</v>
      </c>
      <c r="E997" s="217" t="s">
        <v>1595</v>
      </c>
      <c r="F997" s="218" t="s">
        <v>1596</v>
      </c>
      <c r="G997" s="219" t="s">
        <v>278</v>
      </c>
      <c r="H997" s="220">
        <v>343.305</v>
      </c>
      <c r="I997" s="221"/>
      <c r="J997" s="222">
        <f>ROUND(I997*H997,2)</f>
        <v>0</v>
      </c>
      <c r="K997" s="218" t="s">
        <v>174</v>
      </c>
      <c r="L997" s="70"/>
      <c r="M997" s="223" t="s">
        <v>21</v>
      </c>
      <c r="N997" s="224" t="s">
        <v>42</v>
      </c>
      <c r="O997" s="45"/>
      <c r="P997" s="225">
        <f>O997*H997</f>
        <v>0</v>
      </c>
      <c r="Q997" s="225">
        <v>0</v>
      </c>
      <c r="R997" s="225">
        <f>Q997*H997</f>
        <v>0</v>
      </c>
      <c r="S997" s="225">
        <v>0</v>
      </c>
      <c r="T997" s="226">
        <f>S997*H997</f>
        <v>0</v>
      </c>
      <c r="AR997" s="22" t="s">
        <v>159</v>
      </c>
      <c r="AT997" s="22" t="s">
        <v>154</v>
      </c>
      <c r="AU997" s="22" t="s">
        <v>81</v>
      </c>
      <c r="AY997" s="22" t="s">
        <v>151</v>
      </c>
      <c r="BE997" s="227">
        <f>IF(N997="základní",J997,0)</f>
        <v>0</v>
      </c>
      <c r="BF997" s="227">
        <f>IF(N997="snížená",J997,0)</f>
        <v>0</v>
      </c>
      <c r="BG997" s="227">
        <f>IF(N997="zákl. přenesená",J997,0)</f>
        <v>0</v>
      </c>
      <c r="BH997" s="227">
        <f>IF(N997="sníž. přenesená",J997,0)</f>
        <v>0</v>
      </c>
      <c r="BI997" s="227">
        <f>IF(N997="nulová",J997,0)</f>
        <v>0</v>
      </c>
      <c r="BJ997" s="22" t="s">
        <v>76</v>
      </c>
      <c r="BK997" s="227">
        <f>ROUND(I997*H997,2)</f>
        <v>0</v>
      </c>
      <c r="BL997" s="22" t="s">
        <v>159</v>
      </c>
      <c r="BM997" s="22" t="s">
        <v>1597</v>
      </c>
    </row>
    <row r="998" spans="2:47" s="1" customFormat="1" ht="13.5">
      <c r="B998" s="44"/>
      <c r="C998" s="72"/>
      <c r="D998" s="228" t="s">
        <v>161</v>
      </c>
      <c r="E998" s="72"/>
      <c r="F998" s="229" t="s">
        <v>1598</v>
      </c>
      <c r="G998" s="72"/>
      <c r="H998" s="72"/>
      <c r="I998" s="187"/>
      <c r="J998" s="72"/>
      <c r="K998" s="72"/>
      <c r="L998" s="70"/>
      <c r="M998" s="230"/>
      <c r="N998" s="45"/>
      <c r="O998" s="45"/>
      <c r="P998" s="45"/>
      <c r="Q998" s="45"/>
      <c r="R998" s="45"/>
      <c r="S998" s="45"/>
      <c r="T998" s="93"/>
      <c r="AT998" s="22" t="s">
        <v>161</v>
      </c>
      <c r="AU998" s="22" t="s">
        <v>81</v>
      </c>
    </row>
    <row r="999" spans="2:63" s="10" customFormat="1" ht="37.4" customHeight="1">
      <c r="B999" s="200"/>
      <c r="C999" s="201"/>
      <c r="D999" s="202" t="s">
        <v>70</v>
      </c>
      <c r="E999" s="203" t="s">
        <v>1599</v>
      </c>
      <c r="F999" s="203" t="s">
        <v>1600</v>
      </c>
      <c r="G999" s="201"/>
      <c r="H999" s="201"/>
      <c r="I999" s="204"/>
      <c r="J999" s="205">
        <f>BK999</f>
        <v>0</v>
      </c>
      <c r="K999" s="201"/>
      <c r="L999" s="206"/>
      <c r="M999" s="207"/>
      <c r="N999" s="208"/>
      <c r="O999" s="208"/>
      <c r="P999" s="209">
        <f>P1000+P1097+P1188+P1199+P1220+P1241+P1244+P1256+P1319+P1330+P1448+P1468+P1549+P1592+P1655+P1800+P1906+P1964+P2004</f>
        <v>0</v>
      </c>
      <c r="Q999" s="208"/>
      <c r="R999" s="209">
        <f>R1000+R1097+R1188+R1199+R1220+R1241+R1244+R1256+R1319+R1330+R1448+R1468+R1549+R1592+R1655+R1800+R1906+R1964+R2004</f>
        <v>72.75832902</v>
      </c>
      <c r="S999" s="208"/>
      <c r="T999" s="210">
        <f>T1000+T1097+T1188+T1199+T1220+T1241+T1244+T1256+T1319+T1330+T1448+T1468+T1549+T1592+T1655+T1800+T1906+T1964+T2004</f>
        <v>13.046928699999999</v>
      </c>
      <c r="AR999" s="211" t="s">
        <v>81</v>
      </c>
      <c r="AT999" s="212" t="s">
        <v>70</v>
      </c>
      <c r="AU999" s="212" t="s">
        <v>71</v>
      </c>
      <c r="AY999" s="211" t="s">
        <v>151</v>
      </c>
      <c r="BK999" s="213">
        <f>BK1000+BK1097+BK1188+BK1199+BK1220+BK1241+BK1244+BK1256+BK1319+BK1330+BK1448+BK1468+BK1549+BK1592+BK1655+BK1800+BK1906+BK1964+BK2004</f>
        <v>0</v>
      </c>
    </row>
    <row r="1000" spans="2:63" s="10" customFormat="1" ht="19.9" customHeight="1">
      <c r="B1000" s="200"/>
      <c r="C1000" s="201"/>
      <c r="D1000" s="202" t="s">
        <v>70</v>
      </c>
      <c r="E1000" s="214" t="s">
        <v>1601</v>
      </c>
      <c r="F1000" s="214" t="s">
        <v>1602</v>
      </c>
      <c r="G1000" s="201"/>
      <c r="H1000" s="201"/>
      <c r="I1000" s="204"/>
      <c r="J1000" s="215">
        <f>BK1000</f>
        <v>0</v>
      </c>
      <c r="K1000" s="201"/>
      <c r="L1000" s="206"/>
      <c r="M1000" s="207"/>
      <c r="N1000" s="208"/>
      <c r="O1000" s="208"/>
      <c r="P1000" s="209">
        <f>SUM(P1001:P1096)</f>
        <v>0</v>
      </c>
      <c r="Q1000" s="208"/>
      <c r="R1000" s="209">
        <f>SUM(R1001:R1096)</f>
        <v>1.9120247</v>
      </c>
      <c r="S1000" s="208"/>
      <c r="T1000" s="210">
        <f>SUM(T1001:T1096)</f>
        <v>1.24073025</v>
      </c>
      <c r="AR1000" s="211" t="s">
        <v>81</v>
      </c>
      <c r="AT1000" s="212" t="s">
        <v>70</v>
      </c>
      <c r="AU1000" s="212" t="s">
        <v>76</v>
      </c>
      <c r="AY1000" s="211" t="s">
        <v>151</v>
      </c>
      <c r="BK1000" s="213">
        <f>SUM(BK1001:BK1096)</f>
        <v>0</v>
      </c>
    </row>
    <row r="1001" spans="2:65" s="1" customFormat="1" ht="25.5" customHeight="1">
      <c r="B1001" s="44"/>
      <c r="C1001" s="216" t="s">
        <v>1603</v>
      </c>
      <c r="D1001" s="216" t="s">
        <v>154</v>
      </c>
      <c r="E1001" s="217" t="s">
        <v>1604</v>
      </c>
      <c r="F1001" s="218" t="s">
        <v>1605</v>
      </c>
      <c r="G1001" s="219" t="s">
        <v>157</v>
      </c>
      <c r="H1001" s="220">
        <v>8.085</v>
      </c>
      <c r="I1001" s="221"/>
      <c r="J1001" s="222">
        <f>ROUND(I1001*H1001,2)</f>
        <v>0</v>
      </c>
      <c r="K1001" s="218" t="s">
        <v>174</v>
      </c>
      <c r="L1001" s="70"/>
      <c r="M1001" s="223" t="s">
        <v>21</v>
      </c>
      <c r="N1001" s="224" t="s">
        <v>42</v>
      </c>
      <c r="O1001" s="45"/>
      <c r="P1001" s="225">
        <f>O1001*H1001</f>
        <v>0</v>
      </c>
      <c r="Q1001" s="225">
        <v>0.0002</v>
      </c>
      <c r="R1001" s="225">
        <f>Q1001*H1001</f>
        <v>0.0016170000000000002</v>
      </c>
      <c r="S1001" s="225">
        <v>1E-05</v>
      </c>
      <c r="T1001" s="226">
        <f>S1001*H1001</f>
        <v>8.085000000000001E-05</v>
      </c>
      <c r="AR1001" s="22" t="s">
        <v>159</v>
      </c>
      <c r="AT1001" s="22" t="s">
        <v>154</v>
      </c>
      <c r="AU1001" s="22" t="s">
        <v>81</v>
      </c>
      <c r="AY1001" s="22" t="s">
        <v>151</v>
      </c>
      <c r="BE1001" s="227">
        <f>IF(N1001="základní",J1001,0)</f>
        <v>0</v>
      </c>
      <c r="BF1001" s="227">
        <f>IF(N1001="snížená",J1001,0)</f>
        <v>0</v>
      </c>
      <c r="BG1001" s="227">
        <f>IF(N1001="zákl. přenesená",J1001,0)</f>
        <v>0</v>
      </c>
      <c r="BH1001" s="227">
        <f>IF(N1001="sníž. přenesená",J1001,0)</f>
        <v>0</v>
      </c>
      <c r="BI1001" s="227">
        <f>IF(N1001="nulová",J1001,0)</f>
        <v>0</v>
      </c>
      <c r="BJ1001" s="22" t="s">
        <v>76</v>
      </c>
      <c r="BK1001" s="227">
        <f>ROUND(I1001*H1001,2)</f>
        <v>0</v>
      </c>
      <c r="BL1001" s="22" t="s">
        <v>159</v>
      </c>
      <c r="BM1001" s="22" t="s">
        <v>1606</v>
      </c>
    </row>
    <row r="1002" spans="2:47" s="1" customFormat="1" ht="13.5">
      <c r="B1002" s="44"/>
      <c r="C1002" s="72"/>
      <c r="D1002" s="228" t="s">
        <v>161</v>
      </c>
      <c r="E1002" s="72"/>
      <c r="F1002" s="229" t="s">
        <v>1607</v>
      </c>
      <c r="G1002" s="72"/>
      <c r="H1002" s="72"/>
      <c r="I1002" s="187"/>
      <c r="J1002" s="72"/>
      <c r="K1002" s="72"/>
      <c r="L1002" s="70"/>
      <c r="M1002" s="230"/>
      <c r="N1002" s="45"/>
      <c r="O1002" s="45"/>
      <c r="P1002" s="45"/>
      <c r="Q1002" s="45"/>
      <c r="R1002" s="45"/>
      <c r="S1002" s="45"/>
      <c r="T1002" s="93"/>
      <c r="AT1002" s="22" t="s">
        <v>161</v>
      </c>
      <c r="AU1002" s="22" t="s">
        <v>81</v>
      </c>
    </row>
    <row r="1003" spans="2:51" s="11" customFormat="1" ht="13.5">
      <c r="B1003" s="231"/>
      <c r="C1003" s="232"/>
      <c r="D1003" s="228" t="s">
        <v>163</v>
      </c>
      <c r="E1003" s="233" t="s">
        <v>21</v>
      </c>
      <c r="F1003" s="234" t="s">
        <v>1608</v>
      </c>
      <c r="G1003" s="232"/>
      <c r="H1003" s="235">
        <v>7.7</v>
      </c>
      <c r="I1003" s="236"/>
      <c r="J1003" s="232"/>
      <c r="K1003" s="232"/>
      <c r="L1003" s="237"/>
      <c r="M1003" s="238"/>
      <c r="N1003" s="239"/>
      <c r="O1003" s="239"/>
      <c r="P1003" s="239"/>
      <c r="Q1003" s="239"/>
      <c r="R1003" s="239"/>
      <c r="S1003" s="239"/>
      <c r="T1003" s="240"/>
      <c r="AT1003" s="241" t="s">
        <v>163</v>
      </c>
      <c r="AU1003" s="241" t="s">
        <v>81</v>
      </c>
      <c r="AV1003" s="11" t="s">
        <v>81</v>
      </c>
      <c r="AW1003" s="11" t="s">
        <v>34</v>
      </c>
      <c r="AX1003" s="11" t="s">
        <v>76</v>
      </c>
      <c r="AY1003" s="241" t="s">
        <v>151</v>
      </c>
    </row>
    <row r="1004" spans="2:51" s="11" customFormat="1" ht="13.5">
      <c r="B1004" s="231"/>
      <c r="C1004" s="232"/>
      <c r="D1004" s="228" t="s">
        <v>163</v>
      </c>
      <c r="E1004" s="232"/>
      <c r="F1004" s="234" t="s">
        <v>1609</v>
      </c>
      <c r="G1004" s="232"/>
      <c r="H1004" s="235">
        <v>8.085</v>
      </c>
      <c r="I1004" s="236"/>
      <c r="J1004" s="232"/>
      <c r="K1004" s="232"/>
      <c r="L1004" s="237"/>
      <c r="M1004" s="238"/>
      <c r="N1004" s="239"/>
      <c r="O1004" s="239"/>
      <c r="P1004" s="239"/>
      <c r="Q1004" s="239"/>
      <c r="R1004" s="239"/>
      <c r="S1004" s="239"/>
      <c r="T1004" s="240"/>
      <c r="AT1004" s="241" t="s">
        <v>163</v>
      </c>
      <c r="AU1004" s="241" t="s">
        <v>81</v>
      </c>
      <c r="AV1004" s="11" t="s">
        <v>81</v>
      </c>
      <c r="AW1004" s="11" t="s">
        <v>6</v>
      </c>
      <c r="AX1004" s="11" t="s">
        <v>76</v>
      </c>
      <c r="AY1004" s="241" t="s">
        <v>151</v>
      </c>
    </row>
    <row r="1005" spans="2:65" s="1" customFormat="1" ht="25.5" customHeight="1">
      <c r="B1005" s="44"/>
      <c r="C1005" s="216" t="s">
        <v>1610</v>
      </c>
      <c r="D1005" s="216" t="s">
        <v>154</v>
      </c>
      <c r="E1005" s="217" t="s">
        <v>1611</v>
      </c>
      <c r="F1005" s="218" t="s">
        <v>1612</v>
      </c>
      <c r="G1005" s="219" t="s">
        <v>157</v>
      </c>
      <c r="H1005" s="220">
        <v>1.05</v>
      </c>
      <c r="I1005" s="221"/>
      <c r="J1005" s="222">
        <f>ROUND(I1005*H1005,2)</f>
        <v>0</v>
      </c>
      <c r="K1005" s="218" t="s">
        <v>174</v>
      </c>
      <c r="L1005" s="70"/>
      <c r="M1005" s="223" t="s">
        <v>21</v>
      </c>
      <c r="N1005" s="224" t="s">
        <v>42</v>
      </c>
      <c r="O1005" s="45"/>
      <c r="P1005" s="225">
        <f>O1005*H1005</f>
        <v>0</v>
      </c>
      <c r="Q1005" s="225">
        <v>0.00039</v>
      </c>
      <c r="R1005" s="225">
        <f>Q1005*H1005</f>
        <v>0.00040950000000000003</v>
      </c>
      <c r="S1005" s="225">
        <v>1E-05</v>
      </c>
      <c r="T1005" s="226">
        <f>S1005*H1005</f>
        <v>1.0500000000000001E-05</v>
      </c>
      <c r="AR1005" s="22" t="s">
        <v>159</v>
      </c>
      <c r="AT1005" s="22" t="s">
        <v>154</v>
      </c>
      <c r="AU1005" s="22" t="s">
        <v>81</v>
      </c>
      <c r="AY1005" s="22" t="s">
        <v>151</v>
      </c>
      <c r="BE1005" s="227">
        <f>IF(N1005="základní",J1005,0)</f>
        <v>0</v>
      </c>
      <c r="BF1005" s="227">
        <f>IF(N1005="snížená",J1005,0)</f>
        <v>0</v>
      </c>
      <c r="BG1005" s="227">
        <f>IF(N1005="zákl. přenesená",J1005,0)</f>
        <v>0</v>
      </c>
      <c r="BH1005" s="227">
        <f>IF(N1005="sníž. přenesená",J1005,0)</f>
        <v>0</v>
      </c>
      <c r="BI1005" s="227">
        <f>IF(N1005="nulová",J1005,0)</f>
        <v>0</v>
      </c>
      <c r="BJ1005" s="22" t="s">
        <v>76</v>
      </c>
      <c r="BK1005" s="227">
        <f>ROUND(I1005*H1005,2)</f>
        <v>0</v>
      </c>
      <c r="BL1005" s="22" t="s">
        <v>159</v>
      </c>
      <c r="BM1005" s="22" t="s">
        <v>1613</v>
      </c>
    </row>
    <row r="1006" spans="2:47" s="1" customFormat="1" ht="13.5">
      <c r="B1006" s="44"/>
      <c r="C1006" s="72"/>
      <c r="D1006" s="228" t="s">
        <v>161</v>
      </c>
      <c r="E1006" s="72"/>
      <c r="F1006" s="229" t="s">
        <v>1607</v>
      </c>
      <c r="G1006" s="72"/>
      <c r="H1006" s="72"/>
      <c r="I1006" s="187"/>
      <c r="J1006" s="72"/>
      <c r="K1006" s="72"/>
      <c r="L1006" s="70"/>
      <c r="M1006" s="230"/>
      <c r="N1006" s="45"/>
      <c r="O1006" s="45"/>
      <c r="P1006" s="45"/>
      <c r="Q1006" s="45"/>
      <c r="R1006" s="45"/>
      <c r="S1006" s="45"/>
      <c r="T1006" s="93"/>
      <c r="AT1006" s="22" t="s">
        <v>161</v>
      </c>
      <c r="AU1006" s="22" t="s">
        <v>81</v>
      </c>
    </row>
    <row r="1007" spans="2:51" s="11" customFormat="1" ht="13.5">
      <c r="B1007" s="231"/>
      <c r="C1007" s="232"/>
      <c r="D1007" s="228" t="s">
        <v>163</v>
      </c>
      <c r="E1007" s="233" t="s">
        <v>21</v>
      </c>
      <c r="F1007" s="234" t="s">
        <v>76</v>
      </c>
      <c r="G1007" s="232"/>
      <c r="H1007" s="235">
        <v>1</v>
      </c>
      <c r="I1007" s="236"/>
      <c r="J1007" s="232"/>
      <c r="K1007" s="232"/>
      <c r="L1007" s="237"/>
      <c r="M1007" s="238"/>
      <c r="N1007" s="239"/>
      <c r="O1007" s="239"/>
      <c r="P1007" s="239"/>
      <c r="Q1007" s="239"/>
      <c r="R1007" s="239"/>
      <c r="S1007" s="239"/>
      <c r="T1007" s="240"/>
      <c r="AT1007" s="241" t="s">
        <v>163</v>
      </c>
      <c r="AU1007" s="241" t="s">
        <v>81</v>
      </c>
      <c r="AV1007" s="11" t="s">
        <v>81</v>
      </c>
      <c r="AW1007" s="11" t="s">
        <v>34</v>
      </c>
      <c r="AX1007" s="11" t="s">
        <v>76</v>
      </c>
      <c r="AY1007" s="241" t="s">
        <v>151</v>
      </c>
    </row>
    <row r="1008" spans="2:51" s="11" customFormat="1" ht="13.5">
      <c r="B1008" s="231"/>
      <c r="C1008" s="232"/>
      <c r="D1008" s="228" t="s">
        <v>163</v>
      </c>
      <c r="E1008" s="232"/>
      <c r="F1008" s="234" t="s">
        <v>1614</v>
      </c>
      <c r="G1008" s="232"/>
      <c r="H1008" s="235">
        <v>1.05</v>
      </c>
      <c r="I1008" s="236"/>
      <c r="J1008" s="232"/>
      <c r="K1008" s="232"/>
      <c r="L1008" s="237"/>
      <c r="M1008" s="238"/>
      <c r="N1008" s="239"/>
      <c r="O1008" s="239"/>
      <c r="P1008" s="239"/>
      <c r="Q1008" s="239"/>
      <c r="R1008" s="239"/>
      <c r="S1008" s="239"/>
      <c r="T1008" s="240"/>
      <c r="AT1008" s="241" t="s">
        <v>163</v>
      </c>
      <c r="AU1008" s="241" t="s">
        <v>81</v>
      </c>
      <c r="AV1008" s="11" t="s">
        <v>81</v>
      </c>
      <c r="AW1008" s="11" t="s">
        <v>6</v>
      </c>
      <c r="AX1008" s="11" t="s">
        <v>76</v>
      </c>
      <c r="AY1008" s="241" t="s">
        <v>151</v>
      </c>
    </row>
    <row r="1009" spans="2:65" s="1" customFormat="1" ht="25.5" customHeight="1">
      <c r="B1009" s="44"/>
      <c r="C1009" s="216" t="s">
        <v>1615</v>
      </c>
      <c r="D1009" s="216" t="s">
        <v>154</v>
      </c>
      <c r="E1009" s="217" t="s">
        <v>1616</v>
      </c>
      <c r="F1009" s="218" t="s">
        <v>1617</v>
      </c>
      <c r="G1009" s="219" t="s">
        <v>157</v>
      </c>
      <c r="H1009" s="220">
        <v>42.63</v>
      </c>
      <c r="I1009" s="221"/>
      <c r="J1009" s="222">
        <f>ROUND(I1009*H1009,2)</f>
        <v>0</v>
      </c>
      <c r="K1009" s="218" t="s">
        <v>174</v>
      </c>
      <c r="L1009" s="70"/>
      <c r="M1009" s="223" t="s">
        <v>21</v>
      </c>
      <c r="N1009" s="224" t="s">
        <v>42</v>
      </c>
      <c r="O1009" s="45"/>
      <c r="P1009" s="225">
        <f>O1009*H1009</f>
        <v>0</v>
      </c>
      <c r="Q1009" s="225">
        <v>0.0006</v>
      </c>
      <c r="R1009" s="225">
        <f>Q1009*H1009</f>
        <v>0.025578</v>
      </c>
      <c r="S1009" s="225">
        <v>1E-05</v>
      </c>
      <c r="T1009" s="226">
        <f>S1009*H1009</f>
        <v>0.00042630000000000006</v>
      </c>
      <c r="AR1009" s="22" t="s">
        <v>1264</v>
      </c>
      <c r="AT1009" s="22" t="s">
        <v>154</v>
      </c>
      <c r="AU1009" s="22" t="s">
        <v>81</v>
      </c>
      <c r="AY1009" s="22" t="s">
        <v>151</v>
      </c>
      <c r="BE1009" s="227">
        <f>IF(N1009="základní",J1009,0)</f>
        <v>0</v>
      </c>
      <c r="BF1009" s="227">
        <f>IF(N1009="snížená",J1009,0)</f>
        <v>0</v>
      </c>
      <c r="BG1009" s="227">
        <f>IF(N1009="zákl. přenesená",J1009,0)</f>
        <v>0</v>
      </c>
      <c r="BH1009" s="227">
        <f>IF(N1009="sníž. přenesená",J1009,0)</f>
        <v>0</v>
      </c>
      <c r="BI1009" s="227">
        <f>IF(N1009="nulová",J1009,0)</f>
        <v>0</v>
      </c>
      <c r="BJ1009" s="22" t="s">
        <v>76</v>
      </c>
      <c r="BK1009" s="227">
        <f>ROUND(I1009*H1009,2)</f>
        <v>0</v>
      </c>
      <c r="BL1009" s="22" t="s">
        <v>1264</v>
      </c>
      <c r="BM1009" s="22" t="s">
        <v>1618</v>
      </c>
    </row>
    <row r="1010" spans="2:47" s="1" customFormat="1" ht="13.5">
      <c r="B1010" s="44"/>
      <c r="C1010" s="72"/>
      <c r="D1010" s="228" t="s">
        <v>161</v>
      </c>
      <c r="E1010" s="72"/>
      <c r="F1010" s="229" t="s">
        <v>1607</v>
      </c>
      <c r="G1010" s="72"/>
      <c r="H1010" s="72"/>
      <c r="I1010" s="187"/>
      <c r="J1010" s="72"/>
      <c r="K1010" s="72"/>
      <c r="L1010" s="70"/>
      <c r="M1010" s="230"/>
      <c r="N1010" s="45"/>
      <c r="O1010" s="45"/>
      <c r="P1010" s="45"/>
      <c r="Q1010" s="45"/>
      <c r="R1010" s="45"/>
      <c r="S1010" s="45"/>
      <c r="T1010" s="93"/>
      <c r="AT1010" s="22" t="s">
        <v>161</v>
      </c>
      <c r="AU1010" s="22" t="s">
        <v>81</v>
      </c>
    </row>
    <row r="1011" spans="2:51" s="11" customFormat="1" ht="13.5">
      <c r="B1011" s="231"/>
      <c r="C1011" s="232"/>
      <c r="D1011" s="228" t="s">
        <v>163</v>
      </c>
      <c r="E1011" s="233" t="s">
        <v>21</v>
      </c>
      <c r="F1011" s="234" t="s">
        <v>1619</v>
      </c>
      <c r="G1011" s="232"/>
      <c r="H1011" s="235">
        <v>40.6</v>
      </c>
      <c r="I1011" s="236"/>
      <c r="J1011" s="232"/>
      <c r="K1011" s="232"/>
      <c r="L1011" s="237"/>
      <c r="M1011" s="238"/>
      <c r="N1011" s="239"/>
      <c r="O1011" s="239"/>
      <c r="P1011" s="239"/>
      <c r="Q1011" s="239"/>
      <c r="R1011" s="239"/>
      <c r="S1011" s="239"/>
      <c r="T1011" s="240"/>
      <c r="AT1011" s="241" t="s">
        <v>163</v>
      </c>
      <c r="AU1011" s="241" t="s">
        <v>81</v>
      </c>
      <c r="AV1011" s="11" t="s">
        <v>81</v>
      </c>
      <c r="AW1011" s="11" t="s">
        <v>34</v>
      </c>
      <c r="AX1011" s="11" t="s">
        <v>76</v>
      </c>
      <c r="AY1011" s="241" t="s">
        <v>151</v>
      </c>
    </row>
    <row r="1012" spans="2:51" s="11" customFormat="1" ht="13.5">
      <c r="B1012" s="231"/>
      <c r="C1012" s="232"/>
      <c r="D1012" s="228" t="s">
        <v>163</v>
      </c>
      <c r="E1012" s="232"/>
      <c r="F1012" s="234" t="s">
        <v>1620</v>
      </c>
      <c r="G1012" s="232"/>
      <c r="H1012" s="235">
        <v>42.63</v>
      </c>
      <c r="I1012" s="236"/>
      <c r="J1012" s="232"/>
      <c r="K1012" s="232"/>
      <c r="L1012" s="237"/>
      <c r="M1012" s="238"/>
      <c r="N1012" s="239"/>
      <c r="O1012" s="239"/>
      <c r="P1012" s="239"/>
      <c r="Q1012" s="239"/>
      <c r="R1012" s="239"/>
      <c r="S1012" s="239"/>
      <c r="T1012" s="240"/>
      <c r="AT1012" s="241" t="s">
        <v>163</v>
      </c>
      <c r="AU1012" s="241" t="s">
        <v>81</v>
      </c>
      <c r="AV1012" s="11" t="s">
        <v>81</v>
      </c>
      <c r="AW1012" s="11" t="s">
        <v>6</v>
      </c>
      <c r="AX1012" s="11" t="s">
        <v>76</v>
      </c>
      <c r="AY1012" s="241" t="s">
        <v>151</v>
      </c>
    </row>
    <row r="1013" spans="2:65" s="1" customFormat="1" ht="25.5" customHeight="1">
      <c r="B1013" s="44"/>
      <c r="C1013" s="216" t="s">
        <v>1621</v>
      </c>
      <c r="D1013" s="216" t="s">
        <v>154</v>
      </c>
      <c r="E1013" s="217" t="s">
        <v>1622</v>
      </c>
      <c r="F1013" s="218" t="s">
        <v>1623</v>
      </c>
      <c r="G1013" s="219" t="s">
        <v>157</v>
      </c>
      <c r="H1013" s="220">
        <v>11.76</v>
      </c>
      <c r="I1013" s="221"/>
      <c r="J1013" s="222">
        <f>ROUND(I1013*H1013,2)</f>
        <v>0</v>
      </c>
      <c r="K1013" s="218" t="s">
        <v>174</v>
      </c>
      <c r="L1013" s="70"/>
      <c r="M1013" s="223" t="s">
        <v>21</v>
      </c>
      <c r="N1013" s="224" t="s">
        <v>42</v>
      </c>
      <c r="O1013" s="45"/>
      <c r="P1013" s="225">
        <f>O1013*H1013</f>
        <v>0</v>
      </c>
      <c r="Q1013" s="225">
        <v>0.0012</v>
      </c>
      <c r="R1013" s="225">
        <f>Q1013*H1013</f>
        <v>0.014111999999999998</v>
      </c>
      <c r="S1013" s="225">
        <v>1E-05</v>
      </c>
      <c r="T1013" s="226">
        <f>S1013*H1013</f>
        <v>0.00011760000000000001</v>
      </c>
      <c r="AR1013" s="22" t="s">
        <v>1264</v>
      </c>
      <c r="AT1013" s="22" t="s">
        <v>154</v>
      </c>
      <c r="AU1013" s="22" t="s">
        <v>81</v>
      </c>
      <c r="AY1013" s="22" t="s">
        <v>151</v>
      </c>
      <c r="BE1013" s="227">
        <f>IF(N1013="základní",J1013,0)</f>
        <v>0</v>
      </c>
      <c r="BF1013" s="227">
        <f>IF(N1013="snížená",J1013,0)</f>
        <v>0</v>
      </c>
      <c r="BG1013" s="227">
        <f>IF(N1013="zákl. přenesená",J1013,0)</f>
        <v>0</v>
      </c>
      <c r="BH1013" s="227">
        <f>IF(N1013="sníž. přenesená",J1013,0)</f>
        <v>0</v>
      </c>
      <c r="BI1013" s="227">
        <f>IF(N1013="nulová",J1013,0)</f>
        <v>0</v>
      </c>
      <c r="BJ1013" s="22" t="s">
        <v>76</v>
      </c>
      <c r="BK1013" s="227">
        <f>ROUND(I1013*H1013,2)</f>
        <v>0</v>
      </c>
      <c r="BL1013" s="22" t="s">
        <v>1264</v>
      </c>
      <c r="BM1013" s="22" t="s">
        <v>1624</v>
      </c>
    </row>
    <row r="1014" spans="2:47" s="1" customFormat="1" ht="13.5">
      <c r="B1014" s="44"/>
      <c r="C1014" s="72"/>
      <c r="D1014" s="228" t="s">
        <v>161</v>
      </c>
      <c r="E1014" s="72"/>
      <c r="F1014" s="229" t="s">
        <v>1607</v>
      </c>
      <c r="G1014" s="72"/>
      <c r="H1014" s="72"/>
      <c r="I1014" s="187"/>
      <c r="J1014" s="72"/>
      <c r="K1014" s="72"/>
      <c r="L1014" s="70"/>
      <c r="M1014" s="230"/>
      <c r="N1014" s="45"/>
      <c r="O1014" s="45"/>
      <c r="P1014" s="45"/>
      <c r="Q1014" s="45"/>
      <c r="R1014" s="45"/>
      <c r="S1014" s="45"/>
      <c r="T1014" s="93"/>
      <c r="AT1014" s="22" t="s">
        <v>161</v>
      </c>
      <c r="AU1014" s="22" t="s">
        <v>81</v>
      </c>
    </row>
    <row r="1015" spans="2:51" s="11" customFormat="1" ht="13.5">
      <c r="B1015" s="231"/>
      <c r="C1015" s="232"/>
      <c r="D1015" s="228" t="s">
        <v>163</v>
      </c>
      <c r="E1015" s="233" t="s">
        <v>21</v>
      </c>
      <c r="F1015" s="234" t="s">
        <v>1625</v>
      </c>
      <c r="G1015" s="232"/>
      <c r="H1015" s="235">
        <v>11.2</v>
      </c>
      <c r="I1015" s="236"/>
      <c r="J1015" s="232"/>
      <c r="K1015" s="232"/>
      <c r="L1015" s="237"/>
      <c r="M1015" s="238"/>
      <c r="N1015" s="239"/>
      <c r="O1015" s="239"/>
      <c r="P1015" s="239"/>
      <c r="Q1015" s="239"/>
      <c r="R1015" s="239"/>
      <c r="S1015" s="239"/>
      <c r="T1015" s="240"/>
      <c r="AT1015" s="241" t="s">
        <v>163</v>
      </c>
      <c r="AU1015" s="241" t="s">
        <v>81</v>
      </c>
      <c r="AV1015" s="11" t="s">
        <v>81</v>
      </c>
      <c r="AW1015" s="11" t="s">
        <v>34</v>
      </c>
      <c r="AX1015" s="11" t="s">
        <v>76</v>
      </c>
      <c r="AY1015" s="241" t="s">
        <v>151</v>
      </c>
    </row>
    <row r="1016" spans="2:51" s="11" customFormat="1" ht="13.5">
      <c r="B1016" s="231"/>
      <c r="C1016" s="232"/>
      <c r="D1016" s="228" t="s">
        <v>163</v>
      </c>
      <c r="E1016" s="232"/>
      <c r="F1016" s="234" t="s">
        <v>1626</v>
      </c>
      <c r="G1016" s="232"/>
      <c r="H1016" s="235">
        <v>11.76</v>
      </c>
      <c r="I1016" s="236"/>
      <c r="J1016" s="232"/>
      <c r="K1016" s="232"/>
      <c r="L1016" s="237"/>
      <c r="M1016" s="238"/>
      <c r="N1016" s="239"/>
      <c r="O1016" s="239"/>
      <c r="P1016" s="239"/>
      <c r="Q1016" s="239"/>
      <c r="R1016" s="239"/>
      <c r="S1016" s="239"/>
      <c r="T1016" s="240"/>
      <c r="AT1016" s="241" t="s">
        <v>163</v>
      </c>
      <c r="AU1016" s="241" t="s">
        <v>81</v>
      </c>
      <c r="AV1016" s="11" t="s">
        <v>81</v>
      </c>
      <c r="AW1016" s="11" t="s">
        <v>6</v>
      </c>
      <c r="AX1016" s="11" t="s">
        <v>76</v>
      </c>
      <c r="AY1016" s="241" t="s">
        <v>151</v>
      </c>
    </row>
    <row r="1017" spans="2:65" s="1" customFormat="1" ht="25.5" customHeight="1">
      <c r="B1017" s="44"/>
      <c r="C1017" s="216" t="s">
        <v>1627</v>
      </c>
      <c r="D1017" s="216" t="s">
        <v>154</v>
      </c>
      <c r="E1017" s="217" t="s">
        <v>1628</v>
      </c>
      <c r="F1017" s="218" t="s">
        <v>1629</v>
      </c>
      <c r="G1017" s="219" t="s">
        <v>257</v>
      </c>
      <c r="H1017" s="220">
        <v>5.94</v>
      </c>
      <c r="I1017" s="221"/>
      <c r="J1017" s="222">
        <f>ROUND(I1017*H1017,2)</f>
        <v>0</v>
      </c>
      <c r="K1017" s="218" t="s">
        <v>174</v>
      </c>
      <c r="L1017" s="70"/>
      <c r="M1017" s="223" t="s">
        <v>21</v>
      </c>
      <c r="N1017" s="224" t="s">
        <v>42</v>
      </c>
      <c r="O1017" s="45"/>
      <c r="P1017" s="225">
        <f>O1017*H1017</f>
        <v>0</v>
      </c>
      <c r="Q1017" s="225">
        <v>0</v>
      </c>
      <c r="R1017" s="225">
        <f>Q1017*H1017</f>
        <v>0</v>
      </c>
      <c r="S1017" s="225">
        <v>0</v>
      </c>
      <c r="T1017" s="226">
        <f>S1017*H1017</f>
        <v>0</v>
      </c>
      <c r="AR1017" s="22" t="s">
        <v>1264</v>
      </c>
      <c r="AT1017" s="22" t="s">
        <v>154</v>
      </c>
      <c r="AU1017" s="22" t="s">
        <v>81</v>
      </c>
      <c r="AY1017" s="22" t="s">
        <v>151</v>
      </c>
      <c r="BE1017" s="227">
        <f>IF(N1017="základní",J1017,0)</f>
        <v>0</v>
      </c>
      <c r="BF1017" s="227">
        <f>IF(N1017="snížená",J1017,0)</f>
        <v>0</v>
      </c>
      <c r="BG1017" s="227">
        <f>IF(N1017="zákl. přenesená",J1017,0)</f>
        <v>0</v>
      </c>
      <c r="BH1017" s="227">
        <f>IF(N1017="sníž. přenesená",J1017,0)</f>
        <v>0</v>
      </c>
      <c r="BI1017" s="227">
        <f>IF(N1017="nulová",J1017,0)</f>
        <v>0</v>
      </c>
      <c r="BJ1017" s="22" t="s">
        <v>76</v>
      </c>
      <c r="BK1017" s="227">
        <f>ROUND(I1017*H1017,2)</f>
        <v>0</v>
      </c>
      <c r="BL1017" s="22" t="s">
        <v>1264</v>
      </c>
      <c r="BM1017" s="22" t="s">
        <v>1630</v>
      </c>
    </row>
    <row r="1018" spans="2:47" s="1" customFormat="1" ht="13.5">
      <c r="B1018" s="44"/>
      <c r="C1018" s="72"/>
      <c r="D1018" s="228" t="s">
        <v>161</v>
      </c>
      <c r="E1018" s="72"/>
      <c r="F1018" s="229" t="s">
        <v>1631</v>
      </c>
      <c r="G1018" s="72"/>
      <c r="H1018" s="72"/>
      <c r="I1018" s="187"/>
      <c r="J1018" s="72"/>
      <c r="K1018" s="72"/>
      <c r="L1018" s="70"/>
      <c r="M1018" s="230"/>
      <c r="N1018" s="45"/>
      <c r="O1018" s="45"/>
      <c r="P1018" s="45"/>
      <c r="Q1018" s="45"/>
      <c r="R1018" s="45"/>
      <c r="S1018" s="45"/>
      <c r="T1018" s="93"/>
      <c r="AT1018" s="22" t="s">
        <v>161</v>
      </c>
      <c r="AU1018" s="22" t="s">
        <v>81</v>
      </c>
    </row>
    <row r="1019" spans="2:51" s="11" customFormat="1" ht="13.5">
      <c r="B1019" s="231"/>
      <c r="C1019" s="232"/>
      <c r="D1019" s="228" t="s">
        <v>163</v>
      </c>
      <c r="E1019" s="233" t="s">
        <v>21</v>
      </c>
      <c r="F1019" s="234" t="s">
        <v>1632</v>
      </c>
      <c r="G1019" s="232"/>
      <c r="H1019" s="235">
        <v>5.94</v>
      </c>
      <c r="I1019" s="236"/>
      <c r="J1019" s="232"/>
      <c r="K1019" s="232"/>
      <c r="L1019" s="237"/>
      <c r="M1019" s="238"/>
      <c r="N1019" s="239"/>
      <c r="O1019" s="239"/>
      <c r="P1019" s="239"/>
      <c r="Q1019" s="239"/>
      <c r="R1019" s="239"/>
      <c r="S1019" s="239"/>
      <c r="T1019" s="240"/>
      <c r="AT1019" s="241" t="s">
        <v>163</v>
      </c>
      <c r="AU1019" s="241" t="s">
        <v>81</v>
      </c>
      <c r="AV1019" s="11" t="s">
        <v>81</v>
      </c>
      <c r="AW1019" s="11" t="s">
        <v>34</v>
      </c>
      <c r="AX1019" s="11" t="s">
        <v>76</v>
      </c>
      <c r="AY1019" s="241" t="s">
        <v>151</v>
      </c>
    </row>
    <row r="1020" spans="2:65" s="1" customFormat="1" ht="25.5" customHeight="1">
      <c r="B1020" s="44"/>
      <c r="C1020" s="216" t="s">
        <v>1633</v>
      </c>
      <c r="D1020" s="216" t="s">
        <v>154</v>
      </c>
      <c r="E1020" s="217" t="s">
        <v>1634</v>
      </c>
      <c r="F1020" s="218" t="s">
        <v>1635</v>
      </c>
      <c r="G1020" s="219" t="s">
        <v>257</v>
      </c>
      <c r="H1020" s="220">
        <v>2.4</v>
      </c>
      <c r="I1020" s="221"/>
      <c r="J1020" s="222">
        <f>ROUND(I1020*H1020,2)</f>
        <v>0</v>
      </c>
      <c r="K1020" s="218" t="s">
        <v>174</v>
      </c>
      <c r="L1020" s="70"/>
      <c r="M1020" s="223" t="s">
        <v>21</v>
      </c>
      <c r="N1020" s="224" t="s">
        <v>42</v>
      </c>
      <c r="O1020" s="45"/>
      <c r="P1020" s="225">
        <f>O1020*H1020</f>
        <v>0</v>
      </c>
      <c r="Q1020" s="225">
        <v>0</v>
      </c>
      <c r="R1020" s="225">
        <f>Q1020*H1020</f>
        <v>0</v>
      </c>
      <c r="S1020" s="225">
        <v>0</v>
      </c>
      <c r="T1020" s="226">
        <f>S1020*H1020</f>
        <v>0</v>
      </c>
      <c r="AR1020" s="22" t="s">
        <v>1264</v>
      </c>
      <c r="AT1020" s="22" t="s">
        <v>154</v>
      </c>
      <c r="AU1020" s="22" t="s">
        <v>81</v>
      </c>
      <c r="AY1020" s="22" t="s">
        <v>151</v>
      </c>
      <c r="BE1020" s="227">
        <f>IF(N1020="základní",J1020,0)</f>
        <v>0</v>
      </c>
      <c r="BF1020" s="227">
        <f>IF(N1020="snížená",J1020,0)</f>
        <v>0</v>
      </c>
      <c r="BG1020" s="227">
        <f>IF(N1020="zákl. přenesená",J1020,0)</f>
        <v>0</v>
      </c>
      <c r="BH1020" s="227">
        <f>IF(N1020="sníž. přenesená",J1020,0)</f>
        <v>0</v>
      </c>
      <c r="BI1020" s="227">
        <f>IF(N1020="nulová",J1020,0)</f>
        <v>0</v>
      </c>
      <c r="BJ1020" s="22" t="s">
        <v>76</v>
      </c>
      <c r="BK1020" s="227">
        <f>ROUND(I1020*H1020,2)</f>
        <v>0</v>
      </c>
      <c r="BL1020" s="22" t="s">
        <v>1264</v>
      </c>
      <c r="BM1020" s="22" t="s">
        <v>1636</v>
      </c>
    </row>
    <row r="1021" spans="2:47" s="1" customFormat="1" ht="13.5">
      <c r="B1021" s="44"/>
      <c r="C1021" s="72"/>
      <c r="D1021" s="228" t="s">
        <v>161</v>
      </c>
      <c r="E1021" s="72"/>
      <c r="F1021" s="229" t="s">
        <v>1631</v>
      </c>
      <c r="G1021" s="72"/>
      <c r="H1021" s="72"/>
      <c r="I1021" s="187"/>
      <c r="J1021" s="72"/>
      <c r="K1021" s="72"/>
      <c r="L1021" s="70"/>
      <c r="M1021" s="230"/>
      <c r="N1021" s="45"/>
      <c r="O1021" s="45"/>
      <c r="P1021" s="45"/>
      <c r="Q1021" s="45"/>
      <c r="R1021" s="45"/>
      <c r="S1021" s="45"/>
      <c r="T1021" s="93"/>
      <c r="AT1021" s="22" t="s">
        <v>161</v>
      </c>
      <c r="AU1021" s="22" t="s">
        <v>81</v>
      </c>
    </row>
    <row r="1022" spans="2:51" s="11" customFormat="1" ht="13.5">
      <c r="B1022" s="231"/>
      <c r="C1022" s="232"/>
      <c r="D1022" s="228" t="s">
        <v>163</v>
      </c>
      <c r="E1022" s="233" t="s">
        <v>21</v>
      </c>
      <c r="F1022" s="234" t="s">
        <v>1637</v>
      </c>
      <c r="G1022" s="232"/>
      <c r="H1022" s="235">
        <v>2.4</v>
      </c>
      <c r="I1022" s="236"/>
      <c r="J1022" s="232"/>
      <c r="K1022" s="232"/>
      <c r="L1022" s="237"/>
      <c r="M1022" s="238"/>
      <c r="N1022" s="239"/>
      <c r="O1022" s="239"/>
      <c r="P1022" s="239"/>
      <c r="Q1022" s="239"/>
      <c r="R1022" s="239"/>
      <c r="S1022" s="239"/>
      <c r="T1022" s="240"/>
      <c r="AT1022" s="241" t="s">
        <v>163</v>
      </c>
      <c r="AU1022" s="241" t="s">
        <v>81</v>
      </c>
      <c r="AV1022" s="11" t="s">
        <v>81</v>
      </c>
      <c r="AW1022" s="11" t="s">
        <v>34</v>
      </c>
      <c r="AX1022" s="11" t="s">
        <v>76</v>
      </c>
      <c r="AY1022" s="241" t="s">
        <v>151</v>
      </c>
    </row>
    <row r="1023" spans="2:65" s="1" customFormat="1" ht="16.5" customHeight="1">
      <c r="B1023" s="44"/>
      <c r="C1023" s="253" t="s">
        <v>1638</v>
      </c>
      <c r="D1023" s="253" t="s">
        <v>275</v>
      </c>
      <c r="E1023" s="254" t="s">
        <v>1639</v>
      </c>
      <c r="F1023" s="255" t="s">
        <v>1640</v>
      </c>
      <c r="G1023" s="256" t="s">
        <v>304</v>
      </c>
      <c r="H1023" s="257">
        <v>12.51</v>
      </c>
      <c r="I1023" s="258"/>
      <c r="J1023" s="259">
        <f>ROUND(I1023*H1023,2)</f>
        <v>0</v>
      </c>
      <c r="K1023" s="255" t="s">
        <v>174</v>
      </c>
      <c r="L1023" s="260"/>
      <c r="M1023" s="261" t="s">
        <v>21</v>
      </c>
      <c r="N1023" s="262" t="s">
        <v>42</v>
      </c>
      <c r="O1023" s="45"/>
      <c r="P1023" s="225">
        <f>O1023*H1023</f>
        <v>0</v>
      </c>
      <c r="Q1023" s="225">
        <v>0.001</v>
      </c>
      <c r="R1023" s="225">
        <f>Q1023*H1023</f>
        <v>0.01251</v>
      </c>
      <c r="S1023" s="225">
        <v>0</v>
      </c>
      <c r="T1023" s="226">
        <f>S1023*H1023</f>
        <v>0</v>
      </c>
      <c r="AR1023" s="22" t="s">
        <v>1641</v>
      </c>
      <c r="AT1023" s="22" t="s">
        <v>275</v>
      </c>
      <c r="AU1023" s="22" t="s">
        <v>81</v>
      </c>
      <c r="AY1023" s="22" t="s">
        <v>151</v>
      </c>
      <c r="BE1023" s="227">
        <f>IF(N1023="základní",J1023,0)</f>
        <v>0</v>
      </c>
      <c r="BF1023" s="227">
        <f>IF(N1023="snížená",J1023,0)</f>
        <v>0</v>
      </c>
      <c r="BG1023" s="227">
        <f>IF(N1023="zákl. přenesená",J1023,0)</f>
        <v>0</v>
      </c>
      <c r="BH1023" s="227">
        <f>IF(N1023="sníž. přenesená",J1023,0)</f>
        <v>0</v>
      </c>
      <c r="BI1023" s="227">
        <f>IF(N1023="nulová",J1023,0)</f>
        <v>0</v>
      </c>
      <c r="BJ1023" s="22" t="s">
        <v>76</v>
      </c>
      <c r="BK1023" s="227">
        <f>ROUND(I1023*H1023,2)</f>
        <v>0</v>
      </c>
      <c r="BL1023" s="22" t="s">
        <v>1264</v>
      </c>
      <c r="BM1023" s="22" t="s">
        <v>1642</v>
      </c>
    </row>
    <row r="1024" spans="2:51" s="11" customFormat="1" ht="13.5">
      <c r="B1024" s="231"/>
      <c r="C1024" s="232"/>
      <c r="D1024" s="228" t="s">
        <v>163</v>
      </c>
      <c r="E1024" s="232"/>
      <c r="F1024" s="234" t="s">
        <v>1643</v>
      </c>
      <c r="G1024" s="232"/>
      <c r="H1024" s="235">
        <v>12.51</v>
      </c>
      <c r="I1024" s="236"/>
      <c r="J1024" s="232"/>
      <c r="K1024" s="232"/>
      <c r="L1024" s="237"/>
      <c r="M1024" s="238"/>
      <c r="N1024" s="239"/>
      <c r="O1024" s="239"/>
      <c r="P1024" s="239"/>
      <c r="Q1024" s="239"/>
      <c r="R1024" s="239"/>
      <c r="S1024" s="239"/>
      <c r="T1024" s="240"/>
      <c r="AT1024" s="241" t="s">
        <v>163</v>
      </c>
      <c r="AU1024" s="241" t="s">
        <v>81</v>
      </c>
      <c r="AV1024" s="11" t="s">
        <v>81</v>
      </c>
      <c r="AW1024" s="11" t="s">
        <v>6</v>
      </c>
      <c r="AX1024" s="11" t="s">
        <v>76</v>
      </c>
      <c r="AY1024" s="241" t="s">
        <v>151</v>
      </c>
    </row>
    <row r="1025" spans="2:65" s="1" customFormat="1" ht="25.5" customHeight="1">
      <c r="B1025" s="44"/>
      <c r="C1025" s="216" t="s">
        <v>1644</v>
      </c>
      <c r="D1025" s="216" t="s">
        <v>154</v>
      </c>
      <c r="E1025" s="217" t="s">
        <v>1645</v>
      </c>
      <c r="F1025" s="218" t="s">
        <v>1646</v>
      </c>
      <c r="G1025" s="219" t="s">
        <v>257</v>
      </c>
      <c r="H1025" s="220">
        <v>74.5</v>
      </c>
      <c r="I1025" s="221"/>
      <c r="J1025" s="222">
        <f>ROUND(I1025*H1025,2)</f>
        <v>0</v>
      </c>
      <c r="K1025" s="218" t="s">
        <v>174</v>
      </c>
      <c r="L1025" s="70"/>
      <c r="M1025" s="223" t="s">
        <v>21</v>
      </c>
      <c r="N1025" s="224" t="s">
        <v>42</v>
      </c>
      <c r="O1025" s="45"/>
      <c r="P1025" s="225">
        <f>O1025*H1025</f>
        <v>0</v>
      </c>
      <c r="Q1025" s="225">
        <v>0</v>
      </c>
      <c r="R1025" s="225">
        <f>Q1025*H1025</f>
        <v>0</v>
      </c>
      <c r="S1025" s="225">
        <v>0</v>
      </c>
      <c r="T1025" s="226">
        <f>S1025*H1025</f>
        <v>0</v>
      </c>
      <c r="AR1025" s="22" t="s">
        <v>1264</v>
      </c>
      <c r="AT1025" s="22" t="s">
        <v>154</v>
      </c>
      <c r="AU1025" s="22" t="s">
        <v>81</v>
      </c>
      <c r="AY1025" s="22" t="s">
        <v>151</v>
      </c>
      <c r="BE1025" s="227">
        <f>IF(N1025="základní",J1025,0)</f>
        <v>0</v>
      </c>
      <c r="BF1025" s="227">
        <f>IF(N1025="snížená",J1025,0)</f>
        <v>0</v>
      </c>
      <c r="BG1025" s="227">
        <f>IF(N1025="zákl. přenesená",J1025,0)</f>
        <v>0</v>
      </c>
      <c r="BH1025" s="227">
        <f>IF(N1025="sníž. přenesená",J1025,0)</f>
        <v>0</v>
      </c>
      <c r="BI1025" s="227">
        <f>IF(N1025="nulová",J1025,0)</f>
        <v>0</v>
      </c>
      <c r="BJ1025" s="22" t="s">
        <v>76</v>
      </c>
      <c r="BK1025" s="227">
        <f>ROUND(I1025*H1025,2)</f>
        <v>0</v>
      </c>
      <c r="BL1025" s="22" t="s">
        <v>1264</v>
      </c>
      <c r="BM1025" s="22" t="s">
        <v>1647</v>
      </c>
    </row>
    <row r="1026" spans="2:47" s="1" customFormat="1" ht="13.5">
      <c r="B1026" s="44"/>
      <c r="C1026" s="72"/>
      <c r="D1026" s="228" t="s">
        <v>161</v>
      </c>
      <c r="E1026" s="72"/>
      <c r="F1026" s="229" t="s">
        <v>1648</v>
      </c>
      <c r="G1026" s="72"/>
      <c r="H1026" s="72"/>
      <c r="I1026" s="187"/>
      <c r="J1026" s="72"/>
      <c r="K1026" s="72"/>
      <c r="L1026" s="70"/>
      <c r="M1026" s="230"/>
      <c r="N1026" s="45"/>
      <c r="O1026" s="45"/>
      <c r="P1026" s="45"/>
      <c r="Q1026" s="45"/>
      <c r="R1026" s="45"/>
      <c r="S1026" s="45"/>
      <c r="T1026" s="93"/>
      <c r="AT1026" s="22" t="s">
        <v>161</v>
      </c>
      <c r="AU1026" s="22" t="s">
        <v>81</v>
      </c>
    </row>
    <row r="1027" spans="2:51" s="11" customFormat="1" ht="13.5">
      <c r="B1027" s="231"/>
      <c r="C1027" s="232"/>
      <c r="D1027" s="228" t="s">
        <v>163</v>
      </c>
      <c r="E1027" s="233" t="s">
        <v>21</v>
      </c>
      <c r="F1027" s="234" t="s">
        <v>733</v>
      </c>
      <c r="G1027" s="232"/>
      <c r="H1027" s="235">
        <v>74.5</v>
      </c>
      <c r="I1027" s="236"/>
      <c r="J1027" s="232"/>
      <c r="K1027" s="232"/>
      <c r="L1027" s="237"/>
      <c r="M1027" s="238"/>
      <c r="N1027" s="239"/>
      <c r="O1027" s="239"/>
      <c r="P1027" s="239"/>
      <c r="Q1027" s="239"/>
      <c r="R1027" s="239"/>
      <c r="S1027" s="239"/>
      <c r="T1027" s="240"/>
      <c r="AT1027" s="241" t="s">
        <v>163</v>
      </c>
      <c r="AU1027" s="241" t="s">
        <v>81</v>
      </c>
      <c r="AV1027" s="11" t="s">
        <v>81</v>
      </c>
      <c r="AW1027" s="11" t="s">
        <v>34</v>
      </c>
      <c r="AX1027" s="11" t="s">
        <v>76</v>
      </c>
      <c r="AY1027" s="241" t="s">
        <v>151</v>
      </c>
    </row>
    <row r="1028" spans="2:65" s="1" customFormat="1" ht="25.5" customHeight="1">
      <c r="B1028" s="44"/>
      <c r="C1028" s="216" t="s">
        <v>1649</v>
      </c>
      <c r="D1028" s="216" t="s">
        <v>154</v>
      </c>
      <c r="E1028" s="217" t="s">
        <v>1650</v>
      </c>
      <c r="F1028" s="218" t="s">
        <v>1651</v>
      </c>
      <c r="G1028" s="219" t="s">
        <v>257</v>
      </c>
      <c r="H1028" s="220">
        <v>19.8</v>
      </c>
      <c r="I1028" s="221"/>
      <c r="J1028" s="222">
        <f>ROUND(I1028*H1028,2)</f>
        <v>0</v>
      </c>
      <c r="K1028" s="218" t="s">
        <v>174</v>
      </c>
      <c r="L1028" s="70"/>
      <c r="M1028" s="223" t="s">
        <v>21</v>
      </c>
      <c r="N1028" s="224" t="s">
        <v>42</v>
      </c>
      <c r="O1028" s="45"/>
      <c r="P1028" s="225">
        <f>O1028*H1028</f>
        <v>0</v>
      </c>
      <c r="Q1028" s="225">
        <v>0</v>
      </c>
      <c r="R1028" s="225">
        <f>Q1028*H1028</f>
        <v>0</v>
      </c>
      <c r="S1028" s="225">
        <v>0</v>
      </c>
      <c r="T1028" s="226">
        <f>S1028*H1028</f>
        <v>0</v>
      </c>
      <c r="AR1028" s="22" t="s">
        <v>1264</v>
      </c>
      <c r="AT1028" s="22" t="s">
        <v>154</v>
      </c>
      <c r="AU1028" s="22" t="s">
        <v>81</v>
      </c>
      <c r="AY1028" s="22" t="s">
        <v>151</v>
      </c>
      <c r="BE1028" s="227">
        <f>IF(N1028="základní",J1028,0)</f>
        <v>0</v>
      </c>
      <c r="BF1028" s="227">
        <f>IF(N1028="snížená",J1028,0)</f>
        <v>0</v>
      </c>
      <c r="BG1028" s="227">
        <f>IF(N1028="zákl. přenesená",J1028,0)</f>
        <v>0</v>
      </c>
      <c r="BH1028" s="227">
        <f>IF(N1028="sníž. přenesená",J1028,0)</f>
        <v>0</v>
      </c>
      <c r="BI1028" s="227">
        <f>IF(N1028="nulová",J1028,0)</f>
        <v>0</v>
      </c>
      <c r="BJ1028" s="22" t="s">
        <v>76</v>
      </c>
      <c r="BK1028" s="227">
        <f>ROUND(I1028*H1028,2)</f>
        <v>0</v>
      </c>
      <c r="BL1028" s="22" t="s">
        <v>1264</v>
      </c>
      <c r="BM1028" s="22" t="s">
        <v>1652</v>
      </c>
    </row>
    <row r="1029" spans="2:47" s="1" customFormat="1" ht="13.5">
      <c r="B1029" s="44"/>
      <c r="C1029" s="72"/>
      <c r="D1029" s="228" t="s">
        <v>161</v>
      </c>
      <c r="E1029" s="72"/>
      <c r="F1029" s="229" t="s">
        <v>1648</v>
      </c>
      <c r="G1029" s="72"/>
      <c r="H1029" s="72"/>
      <c r="I1029" s="187"/>
      <c r="J1029" s="72"/>
      <c r="K1029" s="72"/>
      <c r="L1029" s="70"/>
      <c r="M1029" s="230"/>
      <c r="N1029" s="45"/>
      <c r="O1029" s="45"/>
      <c r="P1029" s="45"/>
      <c r="Q1029" s="45"/>
      <c r="R1029" s="45"/>
      <c r="S1029" s="45"/>
      <c r="T1029" s="93"/>
      <c r="AT1029" s="22" t="s">
        <v>161</v>
      </c>
      <c r="AU1029" s="22" t="s">
        <v>81</v>
      </c>
    </row>
    <row r="1030" spans="2:51" s="11" customFormat="1" ht="13.5">
      <c r="B1030" s="231"/>
      <c r="C1030" s="232"/>
      <c r="D1030" s="228" t="s">
        <v>163</v>
      </c>
      <c r="E1030" s="233" t="s">
        <v>21</v>
      </c>
      <c r="F1030" s="234" t="s">
        <v>1653</v>
      </c>
      <c r="G1030" s="232"/>
      <c r="H1030" s="235">
        <v>19.8</v>
      </c>
      <c r="I1030" s="236"/>
      <c r="J1030" s="232"/>
      <c r="K1030" s="232"/>
      <c r="L1030" s="237"/>
      <c r="M1030" s="238"/>
      <c r="N1030" s="239"/>
      <c r="O1030" s="239"/>
      <c r="P1030" s="239"/>
      <c r="Q1030" s="239"/>
      <c r="R1030" s="239"/>
      <c r="S1030" s="239"/>
      <c r="T1030" s="240"/>
      <c r="AT1030" s="241" t="s">
        <v>163</v>
      </c>
      <c r="AU1030" s="241" t="s">
        <v>81</v>
      </c>
      <c r="AV1030" s="11" t="s">
        <v>81</v>
      </c>
      <c r="AW1030" s="11" t="s">
        <v>34</v>
      </c>
      <c r="AX1030" s="11" t="s">
        <v>76</v>
      </c>
      <c r="AY1030" s="241" t="s">
        <v>151</v>
      </c>
    </row>
    <row r="1031" spans="2:65" s="1" customFormat="1" ht="16.5" customHeight="1">
      <c r="B1031" s="44"/>
      <c r="C1031" s="253" t="s">
        <v>1654</v>
      </c>
      <c r="D1031" s="253" t="s">
        <v>275</v>
      </c>
      <c r="E1031" s="254" t="s">
        <v>1655</v>
      </c>
      <c r="F1031" s="255" t="s">
        <v>1656</v>
      </c>
      <c r="G1031" s="256" t="s">
        <v>257</v>
      </c>
      <c r="H1031" s="257">
        <v>108.445</v>
      </c>
      <c r="I1031" s="258"/>
      <c r="J1031" s="259">
        <f>ROUND(I1031*H1031,2)</f>
        <v>0</v>
      </c>
      <c r="K1031" s="255" t="s">
        <v>174</v>
      </c>
      <c r="L1031" s="260"/>
      <c r="M1031" s="261" t="s">
        <v>21</v>
      </c>
      <c r="N1031" s="262" t="s">
        <v>42</v>
      </c>
      <c r="O1031" s="45"/>
      <c r="P1031" s="225">
        <f>O1031*H1031</f>
        <v>0</v>
      </c>
      <c r="Q1031" s="225">
        <v>0.003</v>
      </c>
      <c r="R1031" s="225">
        <f>Q1031*H1031</f>
        <v>0.325335</v>
      </c>
      <c r="S1031" s="225">
        <v>0</v>
      </c>
      <c r="T1031" s="226">
        <f>S1031*H1031</f>
        <v>0</v>
      </c>
      <c r="AR1031" s="22" t="s">
        <v>1641</v>
      </c>
      <c r="AT1031" s="22" t="s">
        <v>275</v>
      </c>
      <c r="AU1031" s="22" t="s">
        <v>81</v>
      </c>
      <c r="AY1031" s="22" t="s">
        <v>151</v>
      </c>
      <c r="BE1031" s="227">
        <f>IF(N1031="základní",J1031,0)</f>
        <v>0</v>
      </c>
      <c r="BF1031" s="227">
        <f>IF(N1031="snížená",J1031,0)</f>
        <v>0</v>
      </c>
      <c r="BG1031" s="227">
        <f>IF(N1031="zákl. přenesená",J1031,0)</f>
        <v>0</v>
      </c>
      <c r="BH1031" s="227">
        <f>IF(N1031="sníž. přenesená",J1031,0)</f>
        <v>0</v>
      </c>
      <c r="BI1031" s="227">
        <f>IF(N1031="nulová",J1031,0)</f>
        <v>0</v>
      </c>
      <c r="BJ1031" s="22" t="s">
        <v>76</v>
      </c>
      <c r="BK1031" s="227">
        <f>ROUND(I1031*H1031,2)</f>
        <v>0</v>
      </c>
      <c r="BL1031" s="22" t="s">
        <v>1264</v>
      </c>
      <c r="BM1031" s="22" t="s">
        <v>1657</v>
      </c>
    </row>
    <row r="1032" spans="2:51" s="11" customFormat="1" ht="13.5">
      <c r="B1032" s="231"/>
      <c r="C1032" s="232"/>
      <c r="D1032" s="228" t="s">
        <v>163</v>
      </c>
      <c r="E1032" s="232"/>
      <c r="F1032" s="234" t="s">
        <v>1658</v>
      </c>
      <c r="G1032" s="232"/>
      <c r="H1032" s="235">
        <v>108.445</v>
      </c>
      <c r="I1032" s="236"/>
      <c r="J1032" s="232"/>
      <c r="K1032" s="232"/>
      <c r="L1032" s="237"/>
      <c r="M1032" s="238"/>
      <c r="N1032" s="239"/>
      <c r="O1032" s="239"/>
      <c r="P1032" s="239"/>
      <c r="Q1032" s="239"/>
      <c r="R1032" s="239"/>
      <c r="S1032" s="239"/>
      <c r="T1032" s="240"/>
      <c r="AT1032" s="241" t="s">
        <v>163</v>
      </c>
      <c r="AU1032" s="241" t="s">
        <v>81</v>
      </c>
      <c r="AV1032" s="11" t="s">
        <v>81</v>
      </c>
      <c r="AW1032" s="11" t="s">
        <v>6</v>
      </c>
      <c r="AX1032" s="11" t="s">
        <v>76</v>
      </c>
      <c r="AY1032" s="241" t="s">
        <v>151</v>
      </c>
    </row>
    <row r="1033" spans="2:65" s="1" customFormat="1" ht="16.5" customHeight="1">
      <c r="B1033" s="44"/>
      <c r="C1033" s="216" t="s">
        <v>1659</v>
      </c>
      <c r="D1033" s="216" t="s">
        <v>154</v>
      </c>
      <c r="E1033" s="217" t="s">
        <v>1660</v>
      </c>
      <c r="F1033" s="218" t="s">
        <v>1661</v>
      </c>
      <c r="G1033" s="219" t="s">
        <v>257</v>
      </c>
      <c r="H1033" s="220">
        <v>174.04</v>
      </c>
      <c r="I1033" s="221"/>
      <c r="J1033" s="222">
        <f>ROUND(I1033*H1033,2)</f>
        <v>0</v>
      </c>
      <c r="K1033" s="218" t="s">
        <v>174</v>
      </c>
      <c r="L1033" s="70"/>
      <c r="M1033" s="223" t="s">
        <v>21</v>
      </c>
      <c r="N1033" s="224" t="s">
        <v>42</v>
      </c>
      <c r="O1033" s="45"/>
      <c r="P1033" s="225">
        <f>O1033*H1033</f>
        <v>0</v>
      </c>
      <c r="Q1033" s="225">
        <v>0</v>
      </c>
      <c r="R1033" s="225">
        <f>Q1033*H1033</f>
        <v>0</v>
      </c>
      <c r="S1033" s="225">
        <v>0.004</v>
      </c>
      <c r="T1033" s="226">
        <f>S1033*H1033</f>
        <v>0.69616</v>
      </c>
      <c r="AR1033" s="22" t="s">
        <v>1264</v>
      </c>
      <c r="AT1033" s="22" t="s">
        <v>154</v>
      </c>
      <c r="AU1033" s="22" t="s">
        <v>81</v>
      </c>
      <c r="AY1033" s="22" t="s">
        <v>151</v>
      </c>
      <c r="BE1033" s="227">
        <f>IF(N1033="základní",J1033,0)</f>
        <v>0</v>
      </c>
      <c r="BF1033" s="227">
        <f>IF(N1033="snížená",J1033,0)</f>
        <v>0</v>
      </c>
      <c r="BG1033" s="227">
        <f>IF(N1033="zákl. přenesená",J1033,0)</f>
        <v>0</v>
      </c>
      <c r="BH1033" s="227">
        <f>IF(N1033="sníž. přenesená",J1033,0)</f>
        <v>0</v>
      </c>
      <c r="BI1033" s="227">
        <f>IF(N1033="nulová",J1033,0)</f>
        <v>0</v>
      </c>
      <c r="BJ1033" s="22" t="s">
        <v>76</v>
      </c>
      <c r="BK1033" s="227">
        <f>ROUND(I1033*H1033,2)</f>
        <v>0</v>
      </c>
      <c r="BL1033" s="22" t="s">
        <v>1264</v>
      </c>
      <c r="BM1033" s="22" t="s">
        <v>1662</v>
      </c>
    </row>
    <row r="1034" spans="2:47" s="1" customFormat="1" ht="13.5">
      <c r="B1034" s="44"/>
      <c r="C1034" s="72"/>
      <c r="D1034" s="228" t="s">
        <v>161</v>
      </c>
      <c r="E1034" s="72"/>
      <c r="F1034" s="229" t="s">
        <v>1663</v>
      </c>
      <c r="G1034" s="72"/>
      <c r="H1034" s="72"/>
      <c r="I1034" s="187"/>
      <c r="J1034" s="72"/>
      <c r="K1034" s="72"/>
      <c r="L1034" s="70"/>
      <c r="M1034" s="230"/>
      <c r="N1034" s="45"/>
      <c r="O1034" s="45"/>
      <c r="P1034" s="45"/>
      <c r="Q1034" s="45"/>
      <c r="R1034" s="45"/>
      <c r="S1034" s="45"/>
      <c r="T1034" s="93"/>
      <c r="AT1034" s="22" t="s">
        <v>161</v>
      </c>
      <c r="AU1034" s="22" t="s">
        <v>81</v>
      </c>
    </row>
    <row r="1035" spans="2:51" s="11" customFormat="1" ht="13.5">
      <c r="B1035" s="231"/>
      <c r="C1035" s="232"/>
      <c r="D1035" s="228" t="s">
        <v>163</v>
      </c>
      <c r="E1035" s="233" t="s">
        <v>21</v>
      </c>
      <c r="F1035" s="234" t="s">
        <v>1178</v>
      </c>
      <c r="G1035" s="232"/>
      <c r="H1035" s="235">
        <v>25.38</v>
      </c>
      <c r="I1035" s="236"/>
      <c r="J1035" s="232"/>
      <c r="K1035" s="232"/>
      <c r="L1035" s="237"/>
      <c r="M1035" s="238"/>
      <c r="N1035" s="239"/>
      <c r="O1035" s="239"/>
      <c r="P1035" s="239"/>
      <c r="Q1035" s="239"/>
      <c r="R1035" s="239"/>
      <c r="S1035" s="239"/>
      <c r="T1035" s="240"/>
      <c r="AT1035" s="241" t="s">
        <v>163</v>
      </c>
      <c r="AU1035" s="241" t="s">
        <v>81</v>
      </c>
      <c r="AV1035" s="11" t="s">
        <v>81</v>
      </c>
      <c r="AW1035" s="11" t="s">
        <v>34</v>
      </c>
      <c r="AX1035" s="11" t="s">
        <v>71</v>
      </c>
      <c r="AY1035" s="241" t="s">
        <v>151</v>
      </c>
    </row>
    <row r="1036" spans="2:51" s="11" customFormat="1" ht="13.5">
      <c r="B1036" s="231"/>
      <c r="C1036" s="232"/>
      <c r="D1036" s="228" t="s">
        <v>163</v>
      </c>
      <c r="E1036" s="233" t="s">
        <v>21</v>
      </c>
      <c r="F1036" s="234" t="s">
        <v>1664</v>
      </c>
      <c r="G1036" s="232"/>
      <c r="H1036" s="235">
        <v>144.16</v>
      </c>
      <c r="I1036" s="236"/>
      <c r="J1036" s="232"/>
      <c r="K1036" s="232"/>
      <c r="L1036" s="237"/>
      <c r="M1036" s="238"/>
      <c r="N1036" s="239"/>
      <c r="O1036" s="239"/>
      <c r="P1036" s="239"/>
      <c r="Q1036" s="239"/>
      <c r="R1036" s="239"/>
      <c r="S1036" s="239"/>
      <c r="T1036" s="240"/>
      <c r="AT1036" s="241" t="s">
        <v>163</v>
      </c>
      <c r="AU1036" s="241" t="s">
        <v>81</v>
      </c>
      <c r="AV1036" s="11" t="s">
        <v>81</v>
      </c>
      <c r="AW1036" s="11" t="s">
        <v>34</v>
      </c>
      <c r="AX1036" s="11" t="s">
        <v>71</v>
      </c>
      <c r="AY1036" s="241" t="s">
        <v>151</v>
      </c>
    </row>
    <row r="1037" spans="2:51" s="11" customFormat="1" ht="13.5">
      <c r="B1037" s="231"/>
      <c r="C1037" s="232"/>
      <c r="D1037" s="228" t="s">
        <v>163</v>
      </c>
      <c r="E1037" s="233" t="s">
        <v>21</v>
      </c>
      <c r="F1037" s="234" t="s">
        <v>1665</v>
      </c>
      <c r="G1037" s="232"/>
      <c r="H1037" s="235">
        <v>4.5</v>
      </c>
      <c r="I1037" s="236"/>
      <c r="J1037" s="232"/>
      <c r="K1037" s="232"/>
      <c r="L1037" s="237"/>
      <c r="M1037" s="238"/>
      <c r="N1037" s="239"/>
      <c r="O1037" s="239"/>
      <c r="P1037" s="239"/>
      <c r="Q1037" s="239"/>
      <c r="R1037" s="239"/>
      <c r="S1037" s="239"/>
      <c r="T1037" s="240"/>
      <c r="AT1037" s="241" t="s">
        <v>163</v>
      </c>
      <c r="AU1037" s="241" t="s">
        <v>81</v>
      </c>
      <c r="AV1037" s="11" t="s">
        <v>81</v>
      </c>
      <c r="AW1037" s="11" t="s">
        <v>34</v>
      </c>
      <c r="AX1037" s="11" t="s">
        <v>71</v>
      </c>
      <c r="AY1037" s="241" t="s">
        <v>151</v>
      </c>
    </row>
    <row r="1038" spans="2:51" s="12" customFormat="1" ht="13.5">
      <c r="B1038" s="242"/>
      <c r="C1038" s="243"/>
      <c r="D1038" s="228" t="s">
        <v>163</v>
      </c>
      <c r="E1038" s="244" t="s">
        <v>21</v>
      </c>
      <c r="F1038" s="245" t="s">
        <v>182</v>
      </c>
      <c r="G1038" s="243"/>
      <c r="H1038" s="246">
        <v>174.04</v>
      </c>
      <c r="I1038" s="247"/>
      <c r="J1038" s="243"/>
      <c r="K1038" s="243"/>
      <c r="L1038" s="248"/>
      <c r="M1038" s="249"/>
      <c r="N1038" s="250"/>
      <c r="O1038" s="250"/>
      <c r="P1038" s="250"/>
      <c r="Q1038" s="250"/>
      <c r="R1038" s="250"/>
      <c r="S1038" s="250"/>
      <c r="T1038" s="251"/>
      <c r="AT1038" s="252" t="s">
        <v>163</v>
      </c>
      <c r="AU1038" s="252" t="s">
        <v>81</v>
      </c>
      <c r="AV1038" s="12" t="s">
        <v>159</v>
      </c>
      <c r="AW1038" s="12" t="s">
        <v>34</v>
      </c>
      <c r="AX1038" s="12" t="s">
        <v>76</v>
      </c>
      <c r="AY1038" s="252" t="s">
        <v>151</v>
      </c>
    </row>
    <row r="1039" spans="2:65" s="1" customFormat="1" ht="16.5" customHeight="1">
      <c r="B1039" s="44"/>
      <c r="C1039" s="216" t="s">
        <v>1666</v>
      </c>
      <c r="D1039" s="216" t="s">
        <v>154</v>
      </c>
      <c r="E1039" s="217" t="s">
        <v>1667</v>
      </c>
      <c r="F1039" s="218" t="s">
        <v>1668</v>
      </c>
      <c r="G1039" s="219" t="s">
        <v>257</v>
      </c>
      <c r="H1039" s="220">
        <v>119.09</v>
      </c>
      <c r="I1039" s="221"/>
      <c r="J1039" s="222">
        <f>ROUND(I1039*H1039,2)</f>
        <v>0</v>
      </c>
      <c r="K1039" s="218" t="s">
        <v>174</v>
      </c>
      <c r="L1039" s="70"/>
      <c r="M1039" s="223" t="s">
        <v>21</v>
      </c>
      <c r="N1039" s="224" t="s">
        <v>42</v>
      </c>
      <c r="O1039" s="45"/>
      <c r="P1039" s="225">
        <f>O1039*H1039</f>
        <v>0</v>
      </c>
      <c r="Q1039" s="225">
        <v>0</v>
      </c>
      <c r="R1039" s="225">
        <f>Q1039*H1039</f>
        <v>0</v>
      </c>
      <c r="S1039" s="225">
        <v>0.0045</v>
      </c>
      <c r="T1039" s="226">
        <f>S1039*H1039</f>
        <v>0.535905</v>
      </c>
      <c r="AR1039" s="22" t="s">
        <v>1264</v>
      </c>
      <c r="AT1039" s="22" t="s">
        <v>154</v>
      </c>
      <c r="AU1039" s="22" t="s">
        <v>81</v>
      </c>
      <c r="AY1039" s="22" t="s">
        <v>151</v>
      </c>
      <c r="BE1039" s="227">
        <f>IF(N1039="základní",J1039,0)</f>
        <v>0</v>
      </c>
      <c r="BF1039" s="227">
        <f>IF(N1039="snížená",J1039,0)</f>
        <v>0</v>
      </c>
      <c r="BG1039" s="227">
        <f>IF(N1039="zákl. přenesená",J1039,0)</f>
        <v>0</v>
      </c>
      <c r="BH1039" s="227">
        <f>IF(N1039="sníž. přenesená",J1039,0)</f>
        <v>0</v>
      </c>
      <c r="BI1039" s="227">
        <f>IF(N1039="nulová",J1039,0)</f>
        <v>0</v>
      </c>
      <c r="BJ1039" s="22" t="s">
        <v>76</v>
      </c>
      <c r="BK1039" s="227">
        <f>ROUND(I1039*H1039,2)</f>
        <v>0</v>
      </c>
      <c r="BL1039" s="22" t="s">
        <v>1264</v>
      </c>
      <c r="BM1039" s="22" t="s">
        <v>1669</v>
      </c>
    </row>
    <row r="1040" spans="2:47" s="1" customFormat="1" ht="13.5">
      <c r="B1040" s="44"/>
      <c r="C1040" s="72"/>
      <c r="D1040" s="228" t="s">
        <v>161</v>
      </c>
      <c r="E1040" s="72"/>
      <c r="F1040" s="229" t="s">
        <v>1663</v>
      </c>
      <c r="G1040" s="72"/>
      <c r="H1040" s="72"/>
      <c r="I1040" s="187"/>
      <c r="J1040" s="72"/>
      <c r="K1040" s="72"/>
      <c r="L1040" s="70"/>
      <c r="M1040" s="230"/>
      <c r="N1040" s="45"/>
      <c r="O1040" s="45"/>
      <c r="P1040" s="45"/>
      <c r="Q1040" s="45"/>
      <c r="R1040" s="45"/>
      <c r="S1040" s="45"/>
      <c r="T1040" s="93"/>
      <c r="AT1040" s="22" t="s">
        <v>161</v>
      </c>
      <c r="AU1040" s="22" t="s">
        <v>81</v>
      </c>
    </row>
    <row r="1041" spans="2:51" s="11" customFormat="1" ht="13.5">
      <c r="B1041" s="231"/>
      <c r="C1041" s="232"/>
      <c r="D1041" s="228" t="s">
        <v>163</v>
      </c>
      <c r="E1041" s="233" t="s">
        <v>21</v>
      </c>
      <c r="F1041" s="234" t="s">
        <v>1670</v>
      </c>
      <c r="G1041" s="232"/>
      <c r="H1041" s="235">
        <v>24.09</v>
      </c>
      <c r="I1041" s="236"/>
      <c r="J1041" s="232"/>
      <c r="K1041" s="232"/>
      <c r="L1041" s="237"/>
      <c r="M1041" s="238"/>
      <c r="N1041" s="239"/>
      <c r="O1041" s="239"/>
      <c r="P1041" s="239"/>
      <c r="Q1041" s="239"/>
      <c r="R1041" s="239"/>
      <c r="S1041" s="239"/>
      <c r="T1041" s="240"/>
      <c r="AT1041" s="241" t="s">
        <v>163</v>
      </c>
      <c r="AU1041" s="241" t="s">
        <v>81</v>
      </c>
      <c r="AV1041" s="11" t="s">
        <v>81</v>
      </c>
      <c r="AW1041" s="11" t="s">
        <v>34</v>
      </c>
      <c r="AX1041" s="11" t="s">
        <v>71</v>
      </c>
      <c r="AY1041" s="241" t="s">
        <v>151</v>
      </c>
    </row>
    <row r="1042" spans="2:51" s="11" customFormat="1" ht="13.5">
      <c r="B1042" s="231"/>
      <c r="C1042" s="232"/>
      <c r="D1042" s="228" t="s">
        <v>163</v>
      </c>
      <c r="E1042" s="233" t="s">
        <v>21</v>
      </c>
      <c r="F1042" s="234" t="s">
        <v>1671</v>
      </c>
      <c r="G1042" s="232"/>
      <c r="H1042" s="235">
        <v>95</v>
      </c>
      <c r="I1042" s="236"/>
      <c r="J1042" s="232"/>
      <c r="K1042" s="232"/>
      <c r="L1042" s="237"/>
      <c r="M1042" s="238"/>
      <c r="N1042" s="239"/>
      <c r="O1042" s="239"/>
      <c r="P1042" s="239"/>
      <c r="Q1042" s="239"/>
      <c r="R1042" s="239"/>
      <c r="S1042" s="239"/>
      <c r="T1042" s="240"/>
      <c r="AT1042" s="241" t="s">
        <v>163</v>
      </c>
      <c r="AU1042" s="241" t="s">
        <v>81</v>
      </c>
      <c r="AV1042" s="11" t="s">
        <v>81</v>
      </c>
      <c r="AW1042" s="11" t="s">
        <v>34</v>
      </c>
      <c r="AX1042" s="11" t="s">
        <v>71</v>
      </c>
      <c r="AY1042" s="241" t="s">
        <v>151</v>
      </c>
    </row>
    <row r="1043" spans="2:51" s="12" customFormat="1" ht="13.5">
      <c r="B1043" s="242"/>
      <c r="C1043" s="243"/>
      <c r="D1043" s="228" t="s">
        <v>163</v>
      </c>
      <c r="E1043" s="244" t="s">
        <v>21</v>
      </c>
      <c r="F1043" s="245" t="s">
        <v>182</v>
      </c>
      <c r="G1043" s="243"/>
      <c r="H1043" s="246">
        <v>119.09</v>
      </c>
      <c r="I1043" s="247"/>
      <c r="J1043" s="243"/>
      <c r="K1043" s="243"/>
      <c r="L1043" s="248"/>
      <c r="M1043" s="249"/>
      <c r="N1043" s="250"/>
      <c r="O1043" s="250"/>
      <c r="P1043" s="250"/>
      <c r="Q1043" s="250"/>
      <c r="R1043" s="250"/>
      <c r="S1043" s="250"/>
      <c r="T1043" s="251"/>
      <c r="AT1043" s="252" t="s">
        <v>163</v>
      </c>
      <c r="AU1043" s="252" t="s">
        <v>81</v>
      </c>
      <c r="AV1043" s="12" t="s">
        <v>159</v>
      </c>
      <c r="AW1043" s="12" t="s">
        <v>34</v>
      </c>
      <c r="AX1043" s="12" t="s">
        <v>76</v>
      </c>
      <c r="AY1043" s="252" t="s">
        <v>151</v>
      </c>
    </row>
    <row r="1044" spans="2:65" s="1" customFormat="1" ht="25.5" customHeight="1">
      <c r="B1044" s="44"/>
      <c r="C1044" s="216" t="s">
        <v>1672</v>
      </c>
      <c r="D1044" s="216" t="s">
        <v>154</v>
      </c>
      <c r="E1044" s="217" t="s">
        <v>1673</v>
      </c>
      <c r="F1044" s="218" t="s">
        <v>1674</v>
      </c>
      <c r="G1044" s="219" t="s">
        <v>257</v>
      </c>
      <c r="H1044" s="220">
        <v>107.6</v>
      </c>
      <c r="I1044" s="221"/>
      <c r="J1044" s="222">
        <f>ROUND(I1044*H1044,2)</f>
        <v>0</v>
      </c>
      <c r="K1044" s="218" t="s">
        <v>174</v>
      </c>
      <c r="L1044" s="70"/>
      <c r="M1044" s="223" t="s">
        <v>21</v>
      </c>
      <c r="N1044" s="224" t="s">
        <v>42</v>
      </c>
      <c r="O1044" s="45"/>
      <c r="P1044" s="225">
        <f>O1044*H1044</f>
        <v>0</v>
      </c>
      <c r="Q1044" s="225">
        <v>8E-05</v>
      </c>
      <c r="R1044" s="225">
        <f>Q1044*H1044</f>
        <v>0.008608000000000001</v>
      </c>
      <c r="S1044" s="225">
        <v>0</v>
      </c>
      <c r="T1044" s="226">
        <f>S1044*H1044</f>
        <v>0</v>
      </c>
      <c r="AR1044" s="22" t="s">
        <v>1264</v>
      </c>
      <c r="AT1044" s="22" t="s">
        <v>154</v>
      </c>
      <c r="AU1044" s="22" t="s">
        <v>81</v>
      </c>
      <c r="AY1044" s="22" t="s">
        <v>151</v>
      </c>
      <c r="BE1044" s="227">
        <f>IF(N1044="základní",J1044,0)</f>
        <v>0</v>
      </c>
      <c r="BF1044" s="227">
        <f>IF(N1044="snížená",J1044,0)</f>
        <v>0</v>
      </c>
      <c r="BG1044" s="227">
        <f>IF(N1044="zákl. přenesená",J1044,0)</f>
        <v>0</v>
      </c>
      <c r="BH1044" s="227">
        <f>IF(N1044="sníž. přenesená",J1044,0)</f>
        <v>0</v>
      </c>
      <c r="BI1044" s="227">
        <f>IF(N1044="nulová",J1044,0)</f>
        <v>0</v>
      </c>
      <c r="BJ1044" s="22" t="s">
        <v>76</v>
      </c>
      <c r="BK1044" s="227">
        <f>ROUND(I1044*H1044,2)</f>
        <v>0</v>
      </c>
      <c r="BL1044" s="22" t="s">
        <v>1264</v>
      </c>
      <c r="BM1044" s="22" t="s">
        <v>1675</v>
      </c>
    </row>
    <row r="1045" spans="2:47" s="1" customFormat="1" ht="13.5">
      <c r="B1045" s="44"/>
      <c r="C1045" s="72"/>
      <c r="D1045" s="228" t="s">
        <v>161</v>
      </c>
      <c r="E1045" s="72"/>
      <c r="F1045" s="229" t="s">
        <v>1676</v>
      </c>
      <c r="G1045" s="72"/>
      <c r="H1045" s="72"/>
      <c r="I1045" s="187"/>
      <c r="J1045" s="72"/>
      <c r="K1045" s="72"/>
      <c r="L1045" s="70"/>
      <c r="M1045" s="230"/>
      <c r="N1045" s="45"/>
      <c r="O1045" s="45"/>
      <c r="P1045" s="45"/>
      <c r="Q1045" s="45"/>
      <c r="R1045" s="45"/>
      <c r="S1045" s="45"/>
      <c r="T1045" s="93"/>
      <c r="AT1045" s="22" t="s">
        <v>161</v>
      </c>
      <c r="AU1045" s="22" t="s">
        <v>81</v>
      </c>
    </row>
    <row r="1046" spans="2:51" s="11" customFormat="1" ht="13.5">
      <c r="B1046" s="231"/>
      <c r="C1046" s="232"/>
      <c r="D1046" s="228" t="s">
        <v>163</v>
      </c>
      <c r="E1046" s="233" t="s">
        <v>21</v>
      </c>
      <c r="F1046" s="234" t="s">
        <v>1492</v>
      </c>
      <c r="G1046" s="232"/>
      <c r="H1046" s="235">
        <v>107.6</v>
      </c>
      <c r="I1046" s="236"/>
      <c r="J1046" s="232"/>
      <c r="K1046" s="232"/>
      <c r="L1046" s="237"/>
      <c r="M1046" s="238"/>
      <c r="N1046" s="239"/>
      <c r="O1046" s="239"/>
      <c r="P1046" s="239"/>
      <c r="Q1046" s="239"/>
      <c r="R1046" s="239"/>
      <c r="S1046" s="239"/>
      <c r="T1046" s="240"/>
      <c r="AT1046" s="241" t="s">
        <v>163</v>
      </c>
      <c r="AU1046" s="241" t="s">
        <v>81</v>
      </c>
      <c r="AV1046" s="11" t="s">
        <v>81</v>
      </c>
      <c r="AW1046" s="11" t="s">
        <v>34</v>
      </c>
      <c r="AX1046" s="11" t="s">
        <v>76</v>
      </c>
      <c r="AY1046" s="241" t="s">
        <v>151</v>
      </c>
    </row>
    <row r="1047" spans="2:65" s="1" customFormat="1" ht="16.5" customHeight="1">
      <c r="B1047" s="44"/>
      <c r="C1047" s="253" t="s">
        <v>1677</v>
      </c>
      <c r="D1047" s="253" t="s">
        <v>275</v>
      </c>
      <c r="E1047" s="254" t="s">
        <v>1678</v>
      </c>
      <c r="F1047" s="255" t="s">
        <v>1679</v>
      </c>
      <c r="G1047" s="256" t="s">
        <v>257</v>
      </c>
      <c r="H1047" s="257">
        <v>129.12</v>
      </c>
      <c r="I1047" s="258"/>
      <c r="J1047" s="259">
        <f>ROUND(I1047*H1047,2)</f>
        <v>0</v>
      </c>
      <c r="K1047" s="255" t="s">
        <v>174</v>
      </c>
      <c r="L1047" s="260"/>
      <c r="M1047" s="261" t="s">
        <v>21</v>
      </c>
      <c r="N1047" s="262" t="s">
        <v>42</v>
      </c>
      <c r="O1047" s="45"/>
      <c r="P1047" s="225">
        <f>O1047*H1047</f>
        <v>0</v>
      </c>
      <c r="Q1047" s="225">
        <v>0.0004</v>
      </c>
      <c r="R1047" s="225">
        <f>Q1047*H1047</f>
        <v>0.051648000000000006</v>
      </c>
      <c r="S1047" s="225">
        <v>0</v>
      </c>
      <c r="T1047" s="226">
        <f>S1047*H1047</f>
        <v>0</v>
      </c>
      <c r="AR1047" s="22" t="s">
        <v>1641</v>
      </c>
      <c r="AT1047" s="22" t="s">
        <v>275</v>
      </c>
      <c r="AU1047" s="22" t="s">
        <v>81</v>
      </c>
      <c r="AY1047" s="22" t="s">
        <v>151</v>
      </c>
      <c r="BE1047" s="227">
        <f>IF(N1047="základní",J1047,0)</f>
        <v>0</v>
      </c>
      <c r="BF1047" s="227">
        <f>IF(N1047="snížená",J1047,0)</f>
        <v>0</v>
      </c>
      <c r="BG1047" s="227">
        <f>IF(N1047="zákl. přenesená",J1047,0)</f>
        <v>0</v>
      </c>
      <c r="BH1047" s="227">
        <f>IF(N1047="sníž. přenesená",J1047,0)</f>
        <v>0</v>
      </c>
      <c r="BI1047" s="227">
        <f>IF(N1047="nulová",J1047,0)</f>
        <v>0</v>
      </c>
      <c r="BJ1047" s="22" t="s">
        <v>76</v>
      </c>
      <c r="BK1047" s="227">
        <f>ROUND(I1047*H1047,2)</f>
        <v>0</v>
      </c>
      <c r="BL1047" s="22" t="s">
        <v>1264</v>
      </c>
      <c r="BM1047" s="22" t="s">
        <v>1680</v>
      </c>
    </row>
    <row r="1048" spans="2:51" s="11" customFormat="1" ht="13.5">
      <c r="B1048" s="231"/>
      <c r="C1048" s="232"/>
      <c r="D1048" s="228" t="s">
        <v>163</v>
      </c>
      <c r="E1048" s="232"/>
      <c r="F1048" s="234" t="s">
        <v>1493</v>
      </c>
      <c r="G1048" s="232"/>
      <c r="H1048" s="235">
        <v>129.12</v>
      </c>
      <c r="I1048" s="236"/>
      <c r="J1048" s="232"/>
      <c r="K1048" s="232"/>
      <c r="L1048" s="237"/>
      <c r="M1048" s="238"/>
      <c r="N1048" s="239"/>
      <c r="O1048" s="239"/>
      <c r="P1048" s="239"/>
      <c r="Q1048" s="239"/>
      <c r="R1048" s="239"/>
      <c r="S1048" s="239"/>
      <c r="T1048" s="240"/>
      <c r="AT1048" s="241" t="s">
        <v>163</v>
      </c>
      <c r="AU1048" s="241" t="s">
        <v>81</v>
      </c>
      <c r="AV1048" s="11" t="s">
        <v>81</v>
      </c>
      <c r="AW1048" s="11" t="s">
        <v>6</v>
      </c>
      <c r="AX1048" s="11" t="s">
        <v>76</v>
      </c>
      <c r="AY1048" s="241" t="s">
        <v>151</v>
      </c>
    </row>
    <row r="1049" spans="2:65" s="1" customFormat="1" ht="25.5" customHeight="1">
      <c r="B1049" s="44"/>
      <c r="C1049" s="216" t="s">
        <v>1681</v>
      </c>
      <c r="D1049" s="216" t="s">
        <v>154</v>
      </c>
      <c r="E1049" s="217" t="s">
        <v>1682</v>
      </c>
      <c r="F1049" s="218" t="s">
        <v>1683</v>
      </c>
      <c r="G1049" s="219" t="s">
        <v>157</v>
      </c>
      <c r="H1049" s="220">
        <v>71.9</v>
      </c>
      <c r="I1049" s="221"/>
      <c r="J1049" s="222">
        <f>ROUND(I1049*H1049,2)</f>
        <v>0</v>
      </c>
      <c r="K1049" s="218" t="s">
        <v>174</v>
      </c>
      <c r="L1049" s="70"/>
      <c r="M1049" s="223" t="s">
        <v>21</v>
      </c>
      <c r="N1049" s="224" t="s">
        <v>42</v>
      </c>
      <c r="O1049" s="45"/>
      <c r="P1049" s="225">
        <f>O1049*H1049</f>
        <v>0</v>
      </c>
      <c r="Q1049" s="225">
        <v>0.00026</v>
      </c>
      <c r="R1049" s="225">
        <f>Q1049*H1049</f>
        <v>0.018694</v>
      </c>
      <c r="S1049" s="225">
        <v>0</v>
      </c>
      <c r="T1049" s="226">
        <f>S1049*H1049</f>
        <v>0</v>
      </c>
      <c r="AR1049" s="22" t="s">
        <v>1264</v>
      </c>
      <c r="AT1049" s="22" t="s">
        <v>154</v>
      </c>
      <c r="AU1049" s="22" t="s">
        <v>81</v>
      </c>
      <c r="AY1049" s="22" t="s">
        <v>151</v>
      </c>
      <c r="BE1049" s="227">
        <f>IF(N1049="základní",J1049,0)</f>
        <v>0</v>
      </c>
      <c r="BF1049" s="227">
        <f>IF(N1049="snížená",J1049,0)</f>
        <v>0</v>
      </c>
      <c r="BG1049" s="227">
        <f>IF(N1049="zákl. přenesená",J1049,0)</f>
        <v>0</v>
      </c>
      <c r="BH1049" s="227">
        <f>IF(N1049="sníž. přenesená",J1049,0)</f>
        <v>0</v>
      </c>
      <c r="BI1049" s="227">
        <f>IF(N1049="nulová",J1049,0)</f>
        <v>0</v>
      </c>
      <c r="BJ1049" s="22" t="s">
        <v>76</v>
      </c>
      <c r="BK1049" s="227">
        <f>ROUND(I1049*H1049,2)</f>
        <v>0</v>
      </c>
      <c r="BL1049" s="22" t="s">
        <v>1264</v>
      </c>
      <c r="BM1049" s="22" t="s">
        <v>1684</v>
      </c>
    </row>
    <row r="1050" spans="2:51" s="11" customFormat="1" ht="13.5">
      <c r="B1050" s="231"/>
      <c r="C1050" s="232"/>
      <c r="D1050" s="228" t="s">
        <v>163</v>
      </c>
      <c r="E1050" s="233" t="s">
        <v>21</v>
      </c>
      <c r="F1050" s="234" t="s">
        <v>1685</v>
      </c>
      <c r="G1050" s="232"/>
      <c r="H1050" s="235">
        <v>71.9</v>
      </c>
      <c r="I1050" s="236"/>
      <c r="J1050" s="232"/>
      <c r="K1050" s="232"/>
      <c r="L1050" s="237"/>
      <c r="M1050" s="238"/>
      <c r="N1050" s="239"/>
      <c r="O1050" s="239"/>
      <c r="P1050" s="239"/>
      <c r="Q1050" s="239"/>
      <c r="R1050" s="239"/>
      <c r="S1050" s="239"/>
      <c r="T1050" s="240"/>
      <c r="AT1050" s="241" t="s">
        <v>163</v>
      </c>
      <c r="AU1050" s="241" t="s">
        <v>81</v>
      </c>
      <c r="AV1050" s="11" t="s">
        <v>81</v>
      </c>
      <c r="AW1050" s="11" t="s">
        <v>34</v>
      </c>
      <c r="AX1050" s="11" t="s">
        <v>76</v>
      </c>
      <c r="AY1050" s="241" t="s">
        <v>151</v>
      </c>
    </row>
    <row r="1051" spans="2:65" s="1" customFormat="1" ht="16.5" customHeight="1">
      <c r="B1051" s="44"/>
      <c r="C1051" s="216" t="s">
        <v>1686</v>
      </c>
      <c r="D1051" s="216" t="s">
        <v>154</v>
      </c>
      <c r="E1051" s="217" t="s">
        <v>1687</v>
      </c>
      <c r="F1051" s="218" t="s">
        <v>1688</v>
      </c>
      <c r="G1051" s="219" t="s">
        <v>157</v>
      </c>
      <c r="H1051" s="220">
        <v>80.3</v>
      </c>
      <c r="I1051" s="221"/>
      <c r="J1051" s="222">
        <f>ROUND(I1051*H1051,2)</f>
        <v>0</v>
      </c>
      <c r="K1051" s="218" t="s">
        <v>174</v>
      </c>
      <c r="L1051" s="70"/>
      <c r="M1051" s="223" t="s">
        <v>21</v>
      </c>
      <c r="N1051" s="224" t="s">
        <v>42</v>
      </c>
      <c r="O1051" s="45"/>
      <c r="P1051" s="225">
        <f>O1051*H1051</f>
        <v>0</v>
      </c>
      <c r="Q1051" s="225">
        <v>0</v>
      </c>
      <c r="R1051" s="225">
        <f>Q1051*H1051</f>
        <v>0</v>
      </c>
      <c r="S1051" s="225">
        <v>0.0001</v>
      </c>
      <c r="T1051" s="226">
        <f>S1051*H1051</f>
        <v>0.00803</v>
      </c>
      <c r="AR1051" s="22" t="s">
        <v>1264</v>
      </c>
      <c r="AT1051" s="22" t="s">
        <v>154</v>
      </c>
      <c r="AU1051" s="22" t="s">
        <v>81</v>
      </c>
      <c r="AY1051" s="22" t="s">
        <v>151</v>
      </c>
      <c r="BE1051" s="227">
        <f>IF(N1051="základní",J1051,0)</f>
        <v>0</v>
      </c>
      <c r="BF1051" s="227">
        <f>IF(N1051="snížená",J1051,0)</f>
        <v>0</v>
      </c>
      <c r="BG1051" s="227">
        <f>IF(N1051="zákl. přenesená",J1051,0)</f>
        <v>0</v>
      </c>
      <c r="BH1051" s="227">
        <f>IF(N1051="sníž. přenesená",J1051,0)</f>
        <v>0</v>
      </c>
      <c r="BI1051" s="227">
        <f>IF(N1051="nulová",J1051,0)</f>
        <v>0</v>
      </c>
      <c r="BJ1051" s="22" t="s">
        <v>76</v>
      </c>
      <c r="BK1051" s="227">
        <f>ROUND(I1051*H1051,2)</f>
        <v>0</v>
      </c>
      <c r="BL1051" s="22" t="s">
        <v>1264</v>
      </c>
      <c r="BM1051" s="22" t="s">
        <v>1689</v>
      </c>
    </row>
    <row r="1052" spans="2:51" s="11" customFormat="1" ht="13.5">
      <c r="B1052" s="231"/>
      <c r="C1052" s="232"/>
      <c r="D1052" s="228" t="s">
        <v>163</v>
      </c>
      <c r="E1052" s="233" t="s">
        <v>21</v>
      </c>
      <c r="F1052" s="234" t="s">
        <v>1690</v>
      </c>
      <c r="G1052" s="232"/>
      <c r="H1052" s="235">
        <v>27.6</v>
      </c>
      <c r="I1052" s="236"/>
      <c r="J1052" s="232"/>
      <c r="K1052" s="232"/>
      <c r="L1052" s="237"/>
      <c r="M1052" s="238"/>
      <c r="N1052" s="239"/>
      <c r="O1052" s="239"/>
      <c r="P1052" s="239"/>
      <c r="Q1052" s="239"/>
      <c r="R1052" s="239"/>
      <c r="S1052" s="239"/>
      <c r="T1052" s="240"/>
      <c r="AT1052" s="241" t="s">
        <v>163</v>
      </c>
      <c r="AU1052" s="241" t="s">
        <v>81</v>
      </c>
      <c r="AV1052" s="11" t="s">
        <v>81</v>
      </c>
      <c r="AW1052" s="11" t="s">
        <v>34</v>
      </c>
      <c r="AX1052" s="11" t="s">
        <v>71</v>
      </c>
      <c r="AY1052" s="241" t="s">
        <v>151</v>
      </c>
    </row>
    <row r="1053" spans="2:51" s="11" customFormat="1" ht="13.5">
      <c r="B1053" s="231"/>
      <c r="C1053" s="232"/>
      <c r="D1053" s="228" t="s">
        <v>163</v>
      </c>
      <c r="E1053" s="233" t="s">
        <v>21</v>
      </c>
      <c r="F1053" s="234" t="s">
        <v>1691</v>
      </c>
      <c r="G1053" s="232"/>
      <c r="H1053" s="235">
        <v>52.7</v>
      </c>
      <c r="I1053" s="236"/>
      <c r="J1053" s="232"/>
      <c r="K1053" s="232"/>
      <c r="L1053" s="237"/>
      <c r="M1053" s="238"/>
      <c r="N1053" s="239"/>
      <c r="O1053" s="239"/>
      <c r="P1053" s="239"/>
      <c r="Q1053" s="239"/>
      <c r="R1053" s="239"/>
      <c r="S1053" s="239"/>
      <c r="T1053" s="240"/>
      <c r="AT1053" s="241" t="s">
        <v>163</v>
      </c>
      <c r="AU1053" s="241" t="s">
        <v>81</v>
      </c>
      <c r="AV1053" s="11" t="s">
        <v>81</v>
      </c>
      <c r="AW1053" s="11" t="s">
        <v>34</v>
      </c>
      <c r="AX1053" s="11" t="s">
        <v>71</v>
      </c>
      <c r="AY1053" s="241" t="s">
        <v>151</v>
      </c>
    </row>
    <row r="1054" spans="2:51" s="12" customFormat="1" ht="13.5">
      <c r="B1054" s="242"/>
      <c r="C1054" s="243"/>
      <c r="D1054" s="228" t="s">
        <v>163</v>
      </c>
      <c r="E1054" s="244" t="s">
        <v>21</v>
      </c>
      <c r="F1054" s="245" t="s">
        <v>182</v>
      </c>
      <c r="G1054" s="243"/>
      <c r="H1054" s="246">
        <v>80.3</v>
      </c>
      <c r="I1054" s="247"/>
      <c r="J1054" s="243"/>
      <c r="K1054" s="243"/>
      <c r="L1054" s="248"/>
      <c r="M1054" s="249"/>
      <c r="N1054" s="250"/>
      <c r="O1054" s="250"/>
      <c r="P1054" s="250"/>
      <c r="Q1054" s="250"/>
      <c r="R1054" s="250"/>
      <c r="S1054" s="250"/>
      <c r="T1054" s="251"/>
      <c r="AT1054" s="252" t="s">
        <v>163</v>
      </c>
      <c r="AU1054" s="252" t="s">
        <v>81</v>
      </c>
      <c r="AV1054" s="12" t="s">
        <v>159</v>
      </c>
      <c r="AW1054" s="12" t="s">
        <v>34</v>
      </c>
      <c r="AX1054" s="12" t="s">
        <v>76</v>
      </c>
      <c r="AY1054" s="252" t="s">
        <v>151</v>
      </c>
    </row>
    <row r="1055" spans="2:65" s="1" customFormat="1" ht="25.5" customHeight="1">
      <c r="B1055" s="44"/>
      <c r="C1055" s="216" t="s">
        <v>1692</v>
      </c>
      <c r="D1055" s="216" t="s">
        <v>154</v>
      </c>
      <c r="E1055" s="217" t="s">
        <v>1693</v>
      </c>
      <c r="F1055" s="218" t="s">
        <v>1694</v>
      </c>
      <c r="G1055" s="219" t="s">
        <v>257</v>
      </c>
      <c r="H1055" s="220">
        <v>153.5</v>
      </c>
      <c r="I1055" s="221"/>
      <c r="J1055" s="222">
        <f>ROUND(I1055*H1055,2)</f>
        <v>0</v>
      </c>
      <c r="K1055" s="218" t="s">
        <v>174</v>
      </c>
      <c r="L1055" s="70"/>
      <c r="M1055" s="223" t="s">
        <v>21</v>
      </c>
      <c r="N1055" s="224" t="s">
        <v>42</v>
      </c>
      <c r="O1055" s="45"/>
      <c r="P1055" s="225">
        <f>O1055*H1055</f>
        <v>0</v>
      </c>
      <c r="Q1055" s="225">
        <v>0</v>
      </c>
      <c r="R1055" s="225">
        <f>Q1055*H1055</f>
        <v>0</v>
      </c>
      <c r="S1055" s="225">
        <v>0</v>
      </c>
      <c r="T1055" s="226">
        <f>S1055*H1055</f>
        <v>0</v>
      </c>
      <c r="AR1055" s="22" t="s">
        <v>1264</v>
      </c>
      <c r="AT1055" s="22" t="s">
        <v>154</v>
      </c>
      <c r="AU1055" s="22" t="s">
        <v>81</v>
      </c>
      <c r="AY1055" s="22" t="s">
        <v>151</v>
      </c>
      <c r="BE1055" s="227">
        <f>IF(N1055="základní",J1055,0)</f>
        <v>0</v>
      </c>
      <c r="BF1055" s="227">
        <f>IF(N1055="snížená",J1055,0)</f>
        <v>0</v>
      </c>
      <c r="BG1055" s="227">
        <f>IF(N1055="zákl. přenesená",J1055,0)</f>
        <v>0</v>
      </c>
      <c r="BH1055" s="227">
        <f>IF(N1055="sníž. přenesená",J1055,0)</f>
        <v>0</v>
      </c>
      <c r="BI1055" s="227">
        <f>IF(N1055="nulová",J1055,0)</f>
        <v>0</v>
      </c>
      <c r="BJ1055" s="22" t="s">
        <v>76</v>
      </c>
      <c r="BK1055" s="227">
        <f>ROUND(I1055*H1055,2)</f>
        <v>0</v>
      </c>
      <c r="BL1055" s="22" t="s">
        <v>1264</v>
      </c>
      <c r="BM1055" s="22" t="s">
        <v>1695</v>
      </c>
    </row>
    <row r="1056" spans="2:47" s="1" customFormat="1" ht="13.5">
      <c r="B1056" s="44"/>
      <c r="C1056" s="72"/>
      <c r="D1056" s="228" t="s">
        <v>161</v>
      </c>
      <c r="E1056" s="72"/>
      <c r="F1056" s="229" t="s">
        <v>1696</v>
      </c>
      <c r="G1056" s="72"/>
      <c r="H1056" s="72"/>
      <c r="I1056" s="187"/>
      <c r="J1056" s="72"/>
      <c r="K1056" s="72"/>
      <c r="L1056" s="70"/>
      <c r="M1056" s="230"/>
      <c r="N1056" s="45"/>
      <c r="O1056" s="45"/>
      <c r="P1056" s="45"/>
      <c r="Q1056" s="45"/>
      <c r="R1056" s="45"/>
      <c r="S1056" s="45"/>
      <c r="T1056" s="93"/>
      <c r="AT1056" s="22" t="s">
        <v>161</v>
      </c>
      <c r="AU1056" s="22" t="s">
        <v>81</v>
      </c>
    </row>
    <row r="1057" spans="2:51" s="11" customFormat="1" ht="13.5">
      <c r="B1057" s="231"/>
      <c r="C1057" s="232"/>
      <c r="D1057" s="228" t="s">
        <v>163</v>
      </c>
      <c r="E1057" s="233" t="s">
        <v>21</v>
      </c>
      <c r="F1057" s="234" t="s">
        <v>1665</v>
      </c>
      <c r="G1057" s="232"/>
      <c r="H1057" s="235">
        <v>4.5</v>
      </c>
      <c r="I1057" s="236"/>
      <c r="J1057" s="232"/>
      <c r="K1057" s="232"/>
      <c r="L1057" s="237"/>
      <c r="M1057" s="238"/>
      <c r="N1057" s="239"/>
      <c r="O1057" s="239"/>
      <c r="P1057" s="239"/>
      <c r="Q1057" s="239"/>
      <c r="R1057" s="239"/>
      <c r="S1057" s="239"/>
      <c r="T1057" s="240"/>
      <c r="AT1057" s="241" t="s">
        <v>163</v>
      </c>
      <c r="AU1057" s="241" t="s">
        <v>81</v>
      </c>
      <c r="AV1057" s="11" t="s">
        <v>81</v>
      </c>
      <c r="AW1057" s="11" t="s">
        <v>34</v>
      </c>
      <c r="AX1057" s="11" t="s">
        <v>71</v>
      </c>
      <c r="AY1057" s="241" t="s">
        <v>151</v>
      </c>
    </row>
    <row r="1058" spans="2:51" s="11" customFormat="1" ht="13.5">
      <c r="B1058" s="231"/>
      <c r="C1058" s="232"/>
      <c r="D1058" s="228" t="s">
        <v>163</v>
      </c>
      <c r="E1058" s="233" t="s">
        <v>21</v>
      </c>
      <c r="F1058" s="234" t="s">
        <v>1697</v>
      </c>
      <c r="G1058" s="232"/>
      <c r="H1058" s="235">
        <v>149</v>
      </c>
      <c r="I1058" s="236"/>
      <c r="J1058" s="232"/>
      <c r="K1058" s="232"/>
      <c r="L1058" s="237"/>
      <c r="M1058" s="238"/>
      <c r="N1058" s="239"/>
      <c r="O1058" s="239"/>
      <c r="P1058" s="239"/>
      <c r="Q1058" s="239"/>
      <c r="R1058" s="239"/>
      <c r="S1058" s="239"/>
      <c r="T1058" s="240"/>
      <c r="AT1058" s="241" t="s">
        <v>163</v>
      </c>
      <c r="AU1058" s="241" t="s">
        <v>81</v>
      </c>
      <c r="AV1058" s="11" t="s">
        <v>81</v>
      </c>
      <c r="AW1058" s="11" t="s">
        <v>34</v>
      </c>
      <c r="AX1058" s="11" t="s">
        <v>71</v>
      </c>
      <c r="AY1058" s="241" t="s">
        <v>151</v>
      </c>
    </row>
    <row r="1059" spans="2:51" s="12" customFormat="1" ht="13.5">
      <c r="B1059" s="242"/>
      <c r="C1059" s="243"/>
      <c r="D1059" s="228" t="s">
        <v>163</v>
      </c>
      <c r="E1059" s="244" t="s">
        <v>21</v>
      </c>
      <c r="F1059" s="245" t="s">
        <v>182</v>
      </c>
      <c r="G1059" s="243"/>
      <c r="H1059" s="246">
        <v>153.5</v>
      </c>
      <c r="I1059" s="247"/>
      <c r="J1059" s="243"/>
      <c r="K1059" s="243"/>
      <c r="L1059" s="248"/>
      <c r="M1059" s="249"/>
      <c r="N1059" s="250"/>
      <c r="O1059" s="250"/>
      <c r="P1059" s="250"/>
      <c r="Q1059" s="250"/>
      <c r="R1059" s="250"/>
      <c r="S1059" s="250"/>
      <c r="T1059" s="251"/>
      <c r="AT1059" s="252" t="s">
        <v>163</v>
      </c>
      <c r="AU1059" s="252" t="s">
        <v>81</v>
      </c>
      <c r="AV1059" s="12" t="s">
        <v>159</v>
      </c>
      <c r="AW1059" s="12" t="s">
        <v>34</v>
      </c>
      <c r="AX1059" s="12" t="s">
        <v>76</v>
      </c>
      <c r="AY1059" s="252" t="s">
        <v>151</v>
      </c>
    </row>
    <row r="1060" spans="2:65" s="1" customFormat="1" ht="25.5" customHeight="1">
      <c r="B1060" s="44"/>
      <c r="C1060" s="216" t="s">
        <v>1698</v>
      </c>
      <c r="D1060" s="216" t="s">
        <v>154</v>
      </c>
      <c r="E1060" s="217" t="s">
        <v>1699</v>
      </c>
      <c r="F1060" s="218" t="s">
        <v>1700</v>
      </c>
      <c r="G1060" s="219" t="s">
        <v>257</v>
      </c>
      <c r="H1060" s="220">
        <v>158.95</v>
      </c>
      <c r="I1060" s="221"/>
      <c r="J1060" s="222">
        <f>ROUND(I1060*H1060,2)</f>
        <v>0</v>
      </c>
      <c r="K1060" s="218" t="s">
        <v>174</v>
      </c>
      <c r="L1060" s="70"/>
      <c r="M1060" s="223" t="s">
        <v>21</v>
      </c>
      <c r="N1060" s="224" t="s">
        <v>42</v>
      </c>
      <c r="O1060" s="45"/>
      <c r="P1060" s="225">
        <f>O1060*H1060</f>
        <v>0</v>
      </c>
      <c r="Q1060" s="225">
        <v>0</v>
      </c>
      <c r="R1060" s="225">
        <f>Q1060*H1060</f>
        <v>0</v>
      </c>
      <c r="S1060" s="225">
        <v>0</v>
      </c>
      <c r="T1060" s="226">
        <f>S1060*H1060</f>
        <v>0</v>
      </c>
      <c r="AR1060" s="22" t="s">
        <v>1264</v>
      </c>
      <c r="AT1060" s="22" t="s">
        <v>154</v>
      </c>
      <c r="AU1060" s="22" t="s">
        <v>81</v>
      </c>
      <c r="AY1060" s="22" t="s">
        <v>151</v>
      </c>
      <c r="BE1060" s="227">
        <f>IF(N1060="základní",J1060,0)</f>
        <v>0</v>
      </c>
      <c r="BF1060" s="227">
        <f>IF(N1060="snížená",J1060,0)</f>
        <v>0</v>
      </c>
      <c r="BG1060" s="227">
        <f>IF(N1060="zákl. přenesená",J1060,0)</f>
        <v>0</v>
      </c>
      <c r="BH1060" s="227">
        <f>IF(N1060="sníž. přenesená",J1060,0)</f>
        <v>0</v>
      </c>
      <c r="BI1060" s="227">
        <f>IF(N1060="nulová",J1060,0)</f>
        <v>0</v>
      </c>
      <c r="BJ1060" s="22" t="s">
        <v>76</v>
      </c>
      <c r="BK1060" s="227">
        <f>ROUND(I1060*H1060,2)</f>
        <v>0</v>
      </c>
      <c r="BL1060" s="22" t="s">
        <v>1264</v>
      </c>
      <c r="BM1060" s="22" t="s">
        <v>1701</v>
      </c>
    </row>
    <row r="1061" spans="2:47" s="1" customFormat="1" ht="13.5">
      <c r="B1061" s="44"/>
      <c r="C1061" s="72"/>
      <c r="D1061" s="228" t="s">
        <v>161</v>
      </c>
      <c r="E1061" s="72"/>
      <c r="F1061" s="229" t="s">
        <v>1696</v>
      </c>
      <c r="G1061" s="72"/>
      <c r="H1061" s="72"/>
      <c r="I1061" s="187"/>
      <c r="J1061" s="72"/>
      <c r="K1061" s="72"/>
      <c r="L1061" s="70"/>
      <c r="M1061" s="230"/>
      <c r="N1061" s="45"/>
      <c r="O1061" s="45"/>
      <c r="P1061" s="45"/>
      <c r="Q1061" s="45"/>
      <c r="R1061" s="45"/>
      <c r="S1061" s="45"/>
      <c r="T1061" s="93"/>
      <c r="AT1061" s="22" t="s">
        <v>161</v>
      </c>
      <c r="AU1061" s="22" t="s">
        <v>81</v>
      </c>
    </row>
    <row r="1062" spans="2:51" s="11" customFormat="1" ht="13.5">
      <c r="B1062" s="231"/>
      <c r="C1062" s="232"/>
      <c r="D1062" s="228" t="s">
        <v>163</v>
      </c>
      <c r="E1062" s="233" t="s">
        <v>21</v>
      </c>
      <c r="F1062" s="234" t="s">
        <v>1702</v>
      </c>
      <c r="G1062" s="232"/>
      <c r="H1062" s="235">
        <v>158.95</v>
      </c>
      <c r="I1062" s="236"/>
      <c r="J1062" s="232"/>
      <c r="K1062" s="232"/>
      <c r="L1062" s="237"/>
      <c r="M1062" s="238"/>
      <c r="N1062" s="239"/>
      <c r="O1062" s="239"/>
      <c r="P1062" s="239"/>
      <c r="Q1062" s="239"/>
      <c r="R1062" s="239"/>
      <c r="S1062" s="239"/>
      <c r="T1062" s="240"/>
      <c r="AT1062" s="241" t="s">
        <v>163</v>
      </c>
      <c r="AU1062" s="241" t="s">
        <v>81</v>
      </c>
      <c r="AV1062" s="11" t="s">
        <v>81</v>
      </c>
      <c r="AW1062" s="11" t="s">
        <v>34</v>
      </c>
      <c r="AX1062" s="11" t="s">
        <v>71</v>
      </c>
      <c r="AY1062" s="241" t="s">
        <v>151</v>
      </c>
    </row>
    <row r="1063" spans="2:51" s="12" customFormat="1" ht="13.5">
      <c r="B1063" s="242"/>
      <c r="C1063" s="243"/>
      <c r="D1063" s="228" t="s">
        <v>163</v>
      </c>
      <c r="E1063" s="244" t="s">
        <v>21</v>
      </c>
      <c r="F1063" s="245" t="s">
        <v>182</v>
      </c>
      <c r="G1063" s="243"/>
      <c r="H1063" s="246">
        <v>158.95</v>
      </c>
      <c r="I1063" s="247"/>
      <c r="J1063" s="243"/>
      <c r="K1063" s="243"/>
      <c r="L1063" s="248"/>
      <c r="M1063" s="249"/>
      <c r="N1063" s="250"/>
      <c r="O1063" s="250"/>
      <c r="P1063" s="250"/>
      <c r="Q1063" s="250"/>
      <c r="R1063" s="250"/>
      <c r="S1063" s="250"/>
      <c r="T1063" s="251"/>
      <c r="AT1063" s="252" t="s">
        <v>163</v>
      </c>
      <c r="AU1063" s="252" t="s">
        <v>81</v>
      </c>
      <c r="AV1063" s="12" t="s">
        <v>159</v>
      </c>
      <c r="AW1063" s="12" t="s">
        <v>34</v>
      </c>
      <c r="AX1063" s="12" t="s">
        <v>76</v>
      </c>
      <c r="AY1063" s="252" t="s">
        <v>151</v>
      </c>
    </row>
    <row r="1064" spans="2:65" s="1" customFormat="1" ht="16.5" customHeight="1">
      <c r="B1064" s="44"/>
      <c r="C1064" s="253" t="s">
        <v>1703</v>
      </c>
      <c r="D1064" s="253" t="s">
        <v>275</v>
      </c>
      <c r="E1064" s="254" t="s">
        <v>1704</v>
      </c>
      <c r="F1064" s="255" t="s">
        <v>1705</v>
      </c>
      <c r="G1064" s="256" t="s">
        <v>278</v>
      </c>
      <c r="H1064" s="257">
        <v>0.141</v>
      </c>
      <c r="I1064" s="258"/>
      <c r="J1064" s="259">
        <f>ROUND(I1064*H1064,2)</f>
        <v>0</v>
      </c>
      <c r="K1064" s="255" t="s">
        <v>174</v>
      </c>
      <c r="L1064" s="260"/>
      <c r="M1064" s="261" t="s">
        <v>21</v>
      </c>
      <c r="N1064" s="262" t="s">
        <v>42</v>
      </c>
      <c r="O1064" s="45"/>
      <c r="P1064" s="225">
        <f>O1064*H1064</f>
        <v>0</v>
      </c>
      <c r="Q1064" s="225">
        <v>1</v>
      </c>
      <c r="R1064" s="225">
        <f>Q1064*H1064</f>
        <v>0.141</v>
      </c>
      <c r="S1064" s="225">
        <v>0</v>
      </c>
      <c r="T1064" s="226">
        <f>S1064*H1064</f>
        <v>0</v>
      </c>
      <c r="AR1064" s="22" t="s">
        <v>1641</v>
      </c>
      <c r="AT1064" s="22" t="s">
        <v>275</v>
      </c>
      <c r="AU1064" s="22" t="s">
        <v>81</v>
      </c>
      <c r="AY1064" s="22" t="s">
        <v>151</v>
      </c>
      <c r="BE1064" s="227">
        <f>IF(N1064="základní",J1064,0)</f>
        <v>0</v>
      </c>
      <c r="BF1064" s="227">
        <f>IF(N1064="snížená",J1064,0)</f>
        <v>0</v>
      </c>
      <c r="BG1064" s="227">
        <f>IF(N1064="zákl. přenesená",J1064,0)</f>
        <v>0</v>
      </c>
      <c r="BH1064" s="227">
        <f>IF(N1064="sníž. přenesená",J1064,0)</f>
        <v>0</v>
      </c>
      <c r="BI1064" s="227">
        <f>IF(N1064="nulová",J1064,0)</f>
        <v>0</v>
      </c>
      <c r="BJ1064" s="22" t="s">
        <v>76</v>
      </c>
      <c r="BK1064" s="227">
        <f>ROUND(I1064*H1064,2)</f>
        <v>0</v>
      </c>
      <c r="BL1064" s="22" t="s">
        <v>1264</v>
      </c>
      <c r="BM1064" s="22" t="s">
        <v>1706</v>
      </c>
    </row>
    <row r="1065" spans="2:51" s="11" customFormat="1" ht="13.5">
      <c r="B1065" s="231"/>
      <c r="C1065" s="232"/>
      <c r="D1065" s="228" t="s">
        <v>163</v>
      </c>
      <c r="E1065" s="232"/>
      <c r="F1065" s="234" t="s">
        <v>1707</v>
      </c>
      <c r="G1065" s="232"/>
      <c r="H1065" s="235">
        <v>0.141</v>
      </c>
      <c r="I1065" s="236"/>
      <c r="J1065" s="232"/>
      <c r="K1065" s="232"/>
      <c r="L1065" s="237"/>
      <c r="M1065" s="238"/>
      <c r="N1065" s="239"/>
      <c r="O1065" s="239"/>
      <c r="P1065" s="239"/>
      <c r="Q1065" s="239"/>
      <c r="R1065" s="239"/>
      <c r="S1065" s="239"/>
      <c r="T1065" s="240"/>
      <c r="AT1065" s="241" t="s">
        <v>163</v>
      </c>
      <c r="AU1065" s="241" t="s">
        <v>81</v>
      </c>
      <c r="AV1065" s="11" t="s">
        <v>81</v>
      </c>
      <c r="AW1065" s="11" t="s">
        <v>6</v>
      </c>
      <c r="AX1065" s="11" t="s">
        <v>76</v>
      </c>
      <c r="AY1065" s="241" t="s">
        <v>151</v>
      </c>
    </row>
    <row r="1066" spans="2:65" s="1" customFormat="1" ht="25.5" customHeight="1">
      <c r="B1066" s="44"/>
      <c r="C1066" s="216" t="s">
        <v>1708</v>
      </c>
      <c r="D1066" s="216" t="s">
        <v>154</v>
      </c>
      <c r="E1066" s="217" t="s">
        <v>1709</v>
      </c>
      <c r="F1066" s="218" t="s">
        <v>1710</v>
      </c>
      <c r="G1066" s="219" t="s">
        <v>257</v>
      </c>
      <c r="H1066" s="220">
        <v>159.44</v>
      </c>
      <c r="I1066" s="221"/>
      <c r="J1066" s="222">
        <f>ROUND(I1066*H1066,2)</f>
        <v>0</v>
      </c>
      <c r="K1066" s="218" t="s">
        <v>174</v>
      </c>
      <c r="L1066" s="70"/>
      <c r="M1066" s="223" t="s">
        <v>21</v>
      </c>
      <c r="N1066" s="224" t="s">
        <v>42</v>
      </c>
      <c r="O1066" s="45"/>
      <c r="P1066" s="225">
        <f>O1066*H1066</f>
        <v>0</v>
      </c>
      <c r="Q1066" s="225">
        <v>0.0004</v>
      </c>
      <c r="R1066" s="225">
        <f>Q1066*H1066</f>
        <v>0.063776</v>
      </c>
      <c r="S1066" s="225">
        <v>0</v>
      </c>
      <c r="T1066" s="226">
        <f>S1066*H1066</f>
        <v>0</v>
      </c>
      <c r="AR1066" s="22" t="s">
        <v>1264</v>
      </c>
      <c r="AT1066" s="22" t="s">
        <v>154</v>
      </c>
      <c r="AU1066" s="22" t="s">
        <v>81</v>
      </c>
      <c r="AY1066" s="22" t="s">
        <v>151</v>
      </c>
      <c r="BE1066" s="227">
        <f>IF(N1066="základní",J1066,0)</f>
        <v>0</v>
      </c>
      <c r="BF1066" s="227">
        <f>IF(N1066="snížená",J1066,0)</f>
        <v>0</v>
      </c>
      <c r="BG1066" s="227">
        <f>IF(N1066="zákl. přenesená",J1066,0)</f>
        <v>0</v>
      </c>
      <c r="BH1066" s="227">
        <f>IF(N1066="sníž. přenesená",J1066,0)</f>
        <v>0</v>
      </c>
      <c r="BI1066" s="227">
        <f>IF(N1066="nulová",J1066,0)</f>
        <v>0</v>
      </c>
      <c r="BJ1066" s="22" t="s">
        <v>76</v>
      </c>
      <c r="BK1066" s="227">
        <f>ROUND(I1066*H1066,2)</f>
        <v>0</v>
      </c>
      <c r="BL1066" s="22" t="s">
        <v>1264</v>
      </c>
      <c r="BM1066" s="22" t="s">
        <v>1711</v>
      </c>
    </row>
    <row r="1067" spans="2:47" s="1" customFormat="1" ht="13.5">
      <c r="B1067" s="44"/>
      <c r="C1067" s="72"/>
      <c r="D1067" s="228" t="s">
        <v>161</v>
      </c>
      <c r="E1067" s="72"/>
      <c r="F1067" s="229" t="s">
        <v>1712</v>
      </c>
      <c r="G1067" s="72"/>
      <c r="H1067" s="72"/>
      <c r="I1067" s="187"/>
      <c r="J1067" s="72"/>
      <c r="K1067" s="72"/>
      <c r="L1067" s="70"/>
      <c r="M1067" s="230"/>
      <c r="N1067" s="45"/>
      <c r="O1067" s="45"/>
      <c r="P1067" s="45"/>
      <c r="Q1067" s="45"/>
      <c r="R1067" s="45"/>
      <c r="S1067" s="45"/>
      <c r="T1067" s="93"/>
      <c r="AT1067" s="22" t="s">
        <v>161</v>
      </c>
      <c r="AU1067" s="22" t="s">
        <v>81</v>
      </c>
    </row>
    <row r="1068" spans="2:51" s="11" customFormat="1" ht="13.5">
      <c r="B1068" s="231"/>
      <c r="C1068" s="232"/>
      <c r="D1068" s="228" t="s">
        <v>163</v>
      </c>
      <c r="E1068" s="233" t="s">
        <v>21</v>
      </c>
      <c r="F1068" s="234" t="s">
        <v>1665</v>
      </c>
      <c r="G1068" s="232"/>
      <c r="H1068" s="235">
        <v>4.5</v>
      </c>
      <c r="I1068" s="236"/>
      <c r="J1068" s="232"/>
      <c r="K1068" s="232"/>
      <c r="L1068" s="237"/>
      <c r="M1068" s="238"/>
      <c r="N1068" s="239"/>
      <c r="O1068" s="239"/>
      <c r="P1068" s="239"/>
      <c r="Q1068" s="239"/>
      <c r="R1068" s="239"/>
      <c r="S1068" s="239"/>
      <c r="T1068" s="240"/>
      <c r="AT1068" s="241" t="s">
        <v>163</v>
      </c>
      <c r="AU1068" s="241" t="s">
        <v>81</v>
      </c>
      <c r="AV1068" s="11" t="s">
        <v>81</v>
      </c>
      <c r="AW1068" s="11" t="s">
        <v>34</v>
      </c>
      <c r="AX1068" s="11" t="s">
        <v>71</v>
      </c>
      <c r="AY1068" s="241" t="s">
        <v>151</v>
      </c>
    </row>
    <row r="1069" spans="2:51" s="11" customFormat="1" ht="13.5">
      <c r="B1069" s="231"/>
      <c r="C1069" s="232"/>
      <c r="D1069" s="228" t="s">
        <v>163</v>
      </c>
      <c r="E1069" s="233" t="s">
        <v>21</v>
      </c>
      <c r="F1069" s="234" t="s">
        <v>768</v>
      </c>
      <c r="G1069" s="232"/>
      <c r="H1069" s="235">
        <v>149</v>
      </c>
      <c r="I1069" s="236"/>
      <c r="J1069" s="232"/>
      <c r="K1069" s="232"/>
      <c r="L1069" s="237"/>
      <c r="M1069" s="238"/>
      <c r="N1069" s="239"/>
      <c r="O1069" s="239"/>
      <c r="P1069" s="239"/>
      <c r="Q1069" s="239"/>
      <c r="R1069" s="239"/>
      <c r="S1069" s="239"/>
      <c r="T1069" s="240"/>
      <c r="AT1069" s="241" t="s">
        <v>163</v>
      </c>
      <c r="AU1069" s="241" t="s">
        <v>81</v>
      </c>
      <c r="AV1069" s="11" t="s">
        <v>81</v>
      </c>
      <c r="AW1069" s="11" t="s">
        <v>34</v>
      </c>
      <c r="AX1069" s="11" t="s">
        <v>71</v>
      </c>
      <c r="AY1069" s="241" t="s">
        <v>151</v>
      </c>
    </row>
    <row r="1070" spans="2:51" s="11" customFormat="1" ht="13.5">
      <c r="B1070" s="231"/>
      <c r="C1070" s="232"/>
      <c r="D1070" s="228" t="s">
        <v>163</v>
      </c>
      <c r="E1070" s="233" t="s">
        <v>21</v>
      </c>
      <c r="F1070" s="234" t="s">
        <v>1632</v>
      </c>
      <c r="G1070" s="232"/>
      <c r="H1070" s="235">
        <v>5.94</v>
      </c>
      <c r="I1070" s="236"/>
      <c r="J1070" s="232"/>
      <c r="K1070" s="232"/>
      <c r="L1070" s="237"/>
      <c r="M1070" s="238"/>
      <c r="N1070" s="239"/>
      <c r="O1070" s="239"/>
      <c r="P1070" s="239"/>
      <c r="Q1070" s="239"/>
      <c r="R1070" s="239"/>
      <c r="S1070" s="239"/>
      <c r="T1070" s="240"/>
      <c r="AT1070" s="241" t="s">
        <v>163</v>
      </c>
      <c r="AU1070" s="241" t="s">
        <v>81</v>
      </c>
      <c r="AV1070" s="11" t="s">
        <v>81</v>
      </c>
      <c r="AW1070" s="11" t="s">
        <v>34</v>
      </c>
      <c r="AX1070" s="11" t="s">
        <v>71</v>
      </c>
      <c r="AY1070" s="241" t="s">
        <v>151</v>
      </c>
    </row>
    <row r="1071" spans="2:51" s="12" customFormat="1" ht="13.5">
      <c r="B1071" s="242"/>
      <c r="C1071" s="243"/>
      <c r="D1071" s="228" t="s">
        <v>163</v>
      </c>
      <c r="E1071" s="244" t="s">
        <v>21</v>
      </c>
      <c r="F1071" s="245" t="s">
        <v>182</v>
      </c>
      <c r="G1071" s="243"/>
      <c r="H1071" s="246">
        <v>159.44</v>
      </c>
      <c r="I1071" s="247"/>
      <c r="J1071" s="243"/>
      <c r="K1071" s="243"/>
      <c r="L1071" s="248"/>
      <c r="M1071" s="249"/>
      <c r="N1071" s="250"/>
      <c r="O1071" s="250"/>
      <c r="P1071" s="250"/>
      <c r="Q1071" s="250"/>
      <c r="R1071" s="250"/>
      <c r="S1071" s="250"/>
      <c r="T1071" s="251"/>
      <c r="AT1071" s="252" t="s">
        <v>163</v>
      </c>
      <c r="AU1071" s="252" t="s">
        <v>81</v>
      </c>
      <c r="AV1071" s="12" t="s">
        <v>159</v>
      </c>
      <c r="AW1071" s="12" t="s">
        <v>34</v>
      </c>
      <c r="AX1071" s="12" t="s">
        <v>76</v>
      </c>
      <c r="AY1071" s="252" t="s">
        <v>151</v>
      </c>
    </row>
    <row r="1072" spans="2:65" s="1" customFormat="1" ht="25.5" customHeight="1">
      <c r="B1072" s="44"/>
      <c r="C1072" s="253" t="s">
        <v>1713</v>
      </c>
      <c r="D1072" s="253" t="s">
        <v>275</v>
      </c>
      <c r="E1072" s="254" t="s">
        <v>1714</v>
      </c>
      <c r="F1072" s="255" t="s">
        <v>1715</v>
      </c>
      <c r="G1072" s="256" t="s">
        <v>257</v>
      </c>
      <c r="H1072" s="257">
        <v>5.175</v>
      </c>
      <c r="I1072" s="258"/>
      <c r="J1072" s="259">
        <f>ROUND(I1072*H1072,2)</f>
        <v>0</v>
      </c>
      <c r="K1072" s="255" t="s">
        <v>174</v>
      </c>
      <c r="L1072" s="260"/>
      <c r="M1072" s="261" t="s">
        <v>21</v>
      </c>
      <c r="N1072" s="262" t="s">
        <v>42</v>
      </c>
      <c r="O1072" s="45"/>
      <c r="P1072" s="225">
        <f>O1072*H1072</f>
        <v>0</v>
      </c>
      <c r="Q1072" s="225">
        <v>0.002</v>
      </c>
      <c r="R1072" s="225">
        <f>Q1072*H1072</f>
        <v>0.01035</v>
      </c>
      <c r="S1072" s="225">
        <v>0</v>
      </c>
      <c r="T1072" s="226">
        <f>S1072*H1072</f>
        <v>0</v>
      </c>
      <c r="AR1072" s="22" t="s">
        <v>1641</v>
      </c>
      <c r="AT1072" s="22" t="s">
        <v>275</v>
      </c>
      <c r="AU1072" s="22" t="s">
        <v>81</v>
      </c>
      <c r="AY1072" s="22" t="s">
        <v>151</v>
      </c>
      <c r="BE1072" s="227">
        <f>IF(N1072="základní",J1072,0)</f>
        <v>0</v>
      </c>
      <c r="BF1072" s="227">
        <f>IF(N1072="snížená",J1072,0)</f>
        <v>0</v>
      </c>
      <c r="BG1072" s="227">
        <f>IF(N1072="zákl. přenesená",J1072,0)</f>
        <v>0</v>
      </c>
      <c r="BH1072" s="227">
        <f>IF(N1072="sníž. přenesená",J1072,0)</f>
        <v>0</v>
      </c>
      <c r="BI1072" s="227">
        <f>IF(N1072="nulová",J1072,0)</f>
        <v>0</v>
      </c>
      <c r="BJ1072" s="22" t="s">
        <v>76</v>
      </c>
      <c r="BK1072" s="227">
        <f>ROUND(I1072*H1072,2)</f>
        <v>0</v>
      </c>
      <c r="BL1072" s="22" t="s">
        <v>1264</v>
      </c>
      <c r="BM1072" s="22" t="s">
        <v>1716</v>
      </c>
    </row>
    <row r="1073" spans="2:51" s="11" customFormat="1" ht="13.5">
      <c r="B1073" s="231"/>
      <c r="C1073" s="232"/>
      <c r="D1073" s="228" t="s">
        <v>163</v>
      </c>
      <c r="E1073" s="233" t="s">
        <v>21</v>
      </c>
      <c r="F1073" s="234" t="s">
        <v>1665</v>
      </c>
      <c r="G1073" s="232"/>
      <c r="H1073" s="235">
        <v>4.5</v>
      </c>
      <c r="I1073" s="236"/>
      <c r="J1073" s="232"/>
      <c r="K1073" s="232"/>
      <c r="L1073" s="237"/>
      <c r="M1073" s="238"/>
      <c r="N1073" s="239"/>
      <c r="O1073" s="239"/>
      <c r="P1073" s="239"/>
      <c r="Q1073" s="239"/>
      <c r="R1073" s="239"/>
      <c r="S1073" s="239"/>
      <c r="T1073" s="240"/>
      <c r="AT1073" s="241" t="s">
        <v>163</v>
      </c>
      <c r="AU1073" s="241" t="s">
        <v>81</v>
      </c>
      <c r="AV1073" s="11" t="s">
        <v>81</v>
      </c>
      <c r="AW1073" s="11" t="s">
        <v>34</v>
      </c>
      <c r="AX1073" s="11" t="s">
        <v>71</v>
      </c>
      <c r="AY1073" s="241" t="s">
        <v>151</v>
      </c>
    </row>
    <row r="1074" spans="2:51" s="12" customFormat="1" ht="13.5">
      <c r="B1074" s="242"/>
      <c r="C1074" s="243"/>
      <c r="D1074" s="228" t="s">
        <v>163</v>
      </c>
      <c r="E1074" s="244" t="s">
        <v>21</v>
      </c>
      <c r="F1074" s="245" t="s">
        <v>182</v>
      </c>
      <c r="G1074" s="243"/>
      <c r="H1074" s="246">
        <v>4.5</v>
      </c>
      <c r="I1074" s="247"/>
      <c r="J1074" s="243"/>
      <c r="K1074" s="243"/>
      <c r="L1074" s="248"/>
      <c r="M1074" s="249"/>
      <c r="N1074" s="250"/>
      <c r="O1074" s="250"/>
      <c r="P1074" s="250"/>
      <c r="Q1074" s="250"/>
      <c r="R1074" s="250"/>
      <c r="S1074" s="250"/>
      <c r="T1074" s="251"/>
      <c r="AT1074" s="252" t="s">
        <v>163</v>
      </c>
      <c r="AU1074" s="252" t="s">
        <v>81</v>
      </c>
      <c r="AV1074" s="12" t="s">
        <v>159</v>
      </c>
      <c r="AW1074" s="12" t="s">
        <v>34</v>
      </c>
      <c r="AX1074" s="12" t="s">
        <v>76</v>
      </c>
      <c r="AY1074" s="252" t="s">
        <v>151</v>
      </c>
    </row>
    <row r="1075" spans="2:51" s="11" customFormat="1" ht="13.5">
      <c r="B1075" s="231"/>
      <c r="C1075" s="232"/>
      <c r="D1075" s="228" t="s">
        <v>163</v>
      </c>
      <c r="E1075" s="232"/>
      <c r="F1075" s="234" t="s">
        <v>1717</v>
      </c>
      <c r="G1075" s="232"/>
      <c r="H1075" s="235">
        <v>5.175</v>
      </c>
      <c r="I1075" s="236"/>
      <c r="J1075" s="232"/>
      <c r="K1075" s="232"/>
      <c r="L1075" s="237"/>
      <c r="M1075" s="238"/>
      <c r="N1075" s="239"/>
      <c r="O1075" s="239"/>
      <c r="P1075" s="239"/>
      <c r="Q1075" s="239"/>
      <c r="R1075" s="239"/>
      <c r="S1075" s="239"/>
      <c r="T1075" s="240"/>
      <c r="AT1075" s="241" t="s">
        <v>163</v>
      </c>
      <c r="AU1075" s="241" t="s">
        <v>81</v>
      </c>
      <c r="AV1075" s="11" t="s">
        <v>81</v>
      </c>
      <c r="AW1075" s="11" t="s">
        <v>6</v>
      </c>
      <c r="AX1075" s="11" t="s">
        <v>76</v>
      </c>
      <c r="AY1075" s="241" t="s">
        <v>151</v>
      </c>
    </row>
    <row r="1076" spans="2:65" s="1" customFormat="1" ht="25.5" customHeight="1">
      <c r="B1076" s="44"/>
      <c r="C1076" s="216" t="s">
        <v>1718</v>
      </c>
      <c r="D1076" s="216" t="s">
        <v>154</v>
      </c>
      <c r="E1076" s="217" t="s">
        <v>1719</v>
      </c>
      <c r="F1076" s="218" t="s">
        <v>1720</v>
      </c>
      <c r="G1076" s="219" t="s">
        <v>257</v>
      </c>
      <c r="H1076" s="220">
        <v>200.95</v>
      </c>
      <c r="I1076" s="221"/>
      <c r="J1076" s="222">
        <f>ROUND(I1076*H1076,2)</f>
        <v>0</v>
      </c>
      <c r="K1076" s="218" t="s">
        <v>174</v>
      </c>
      <c r="L1076" s="70"/>
      <c r="M1076" s="223" t="s">
        <v>21</v>
      </c>
      <c r="N1076" s="224" t="s">
        <v>42</v>
      </c>
      <c r="O1076" s="45"/>
      <c r="P1076" s="225">
        <f>O1076*H1076</f>
        <v>0</v>
      </c>
      <c r="Q1076" s="225">
        <v>0.0004</v>
      </c>
      <c r="R1076" s="225">
        <f>Q1076*H1076</f>
        <v>0.08038</v>
      </c>
      <c r="S1076" s="225">
        <v>0</v>
      </c>
      <c r="T1076" s="226">
        <f>S1076*H1076</f>
        <v>0</v>
      </c>
      <c r="AR1076" s="22" t="s">
        <v>1264</v>
      </c>
      <c r="AT1076" s="22" t="s">
        <v>154</v>
      </c>
      <c r="AU1076" s="22" t="s">
        <v>81</v>
      </c>
      <c r="AY1076" s="22" t="s">
        <v>151</v>
      </c>
      <c r="BE1076" s="227">
        <f>IF(N1076="základní",J1076,0)</f>
        <v>0</v>
      </c>
      <c r="BF1076" s="227">
        <f>IF(N1076="snížená",J1076,0)</f>
        <v>0</v>
      </c>
      <c r="BG1076" s="227">
        <f>IF(N1076="zákl. přenesená",J1076,0)</f>
        <v>0</v>
      </c>
      <c r="BH1076" s="227">
        <f>IF(N1076="sníž. přenesená",J1076,0)</f>
        <v>0</v>
      </c>
      <c r="BI1076" s="227">
        <f>IF(N1076="nulová",J1076,0)</f>
        <v>0</v>
      </c>
      <c r="BJ1076" s="22" t="s">
        <v>76</v>
      </c>
      <c r="BK1076" s="227">
        <f>ROUND(I1076*H1076,2)</f>
        <v>0</v>
      </c>
      <c r="BL1076" s="22" t="s">
        <v>1264</v>
      </c>
      <c r="BM1076" s="22" t="s">
        <v>1721</v>
      </c>
    </row>
    <row r="1077" spans="2:47" s="1" customFormat="1" ht="13.5">
      <c r="B1077" s="44"/>
      <c r="C1077" s="72"/>
      <c r="D1077" s="228" t="s">
        <v>161</v>
      </c>
      <c r="E1077" s="72"/>
      <c r="F1077" s="229" t="s">
        <v>1712</v>
      </c>
      <c r="G1077" s="72"/>
      <c r="H1077" s="72"/>
      <c r="I1077" s="187"/>
      <c r="J1077" s="72"/>
      <c r="K1077" s="72"/>
      <c r="L1077" s="70"/>
      <c r="M1077" s="230"/>
      <c r="N1077" s="45"/>
      <c r="O1077" s="45"/>
      <c r="P1077" s="45"/>
      <c r="Q1077" s="45"/>
      <c r="R1077" s="45"/>
      <c r="S1077" s="45"/>
      <c r="T1077" s="93"/>
      <c r="AT1077" s="22" t="s">
        <v>161</v>
      </c>
      <c r="AU1077" s="22" t="s">
        <v>81</v>
      </c>
    </row>
    <row r="1078" spans="2:51" s="11" customFormat="1" ht="13.5">
      <c r="B1078" s="231"/>
      <c r="C1078" s="232"/>
      <c r="D1078" s="228" t="s">
        <v>163</v>
      </c>
      <c r="E1078" s="233" t="s">
        <v>21</v>
      </c>
      <c r="F1078" s="234" t="s">
        <v>1702</v>
      </c>
      <c r="G1078" s="232"/>
      <c r="H1078" s="235">
        <v>158.95</v>
      </c>
      <c r="I1078" s="236"/>
      <c r="J1078" s="232"/>
      <c r="K1078" s="232"/>
      <c r="L1078" s="237"/>
      <c r="M1078" s="238"/>
      <c r="N1078" s="239"/>
      <c r="O1078" s="239"/>
      <c r="P1078" s="239"/>
      <c r="Q1078" s="239"/>
      <c r="R1078" s="239"/>
      <c r="S1078" s="239"/>
      <c r="T1078" s="240"/>
      <c r="AT1078" s="241" t="s">
        <v>163</v>
      </c>
      <c r="AU1078" s="241" t="s">
        <v>81</v>
      </c>
      <c r="AV1078" s="11" t="s">
        <v>81</v>
      </c>
      <c r="AW1078" s="11" t="s">
        <v>34</v>
      </c>
      <c r="AX1078" s="11" t="s">
        <v>71</v>
      </c>
      <c r="AY1078" s="241" t="s">
        <v>151</v>
      </c>
    </row>
    <row r="1079" spans="2:51" s="11" customFormat="1" ht="13.5">
      <c r="B1079" s="231"/>
      <c r="C1079" s="232"/>
      <c r="D1079" s="228" t="s">
        <v>163</v>
      </c>
      <c r="E1079" s="233" t="s">
        <v>21</v>
      </c>
      <c r="F1079" s="234" t="s">
        <v>1722</v>
      </c>
      <c r="G1079" s="232"/>
      <c r="H1079" s="235">
        <v>39.6</v>
      </c>
      <c r="I1079" s="236"/>
      <c r="J1079" s="232"/>
      <c r="K1079" s="232"/>
      <c r="L1079" s="237"/>
      <c r="M1079" s="238"/>
      <c r="N1079" s="239"/>
      <c r="O1079" s="239"/>
      <c r="P1079" s="239"/>
      <c r="Q1079" s="239"/>
      <c r="R1079" s="239"/>
      <c r="S1079" s="239"/>
      <c r="T1079" s="240"/>
      <c r="AT1079" s="241" t="s">
        <v>163</v>
      </c>
      <c r="AU1079" s="241" t="s">
        <v>81</v>
      </c>
      <c r="AV1079" s="11" t="s">
        <v>81</v>
      </c>
      <c r="AW1079" s="11" t="s">
        <v>34</v>
      </c>
      <c r="AX1079" s="11" t="s">
        <v>71</v>
      </c>
      <c r="AY1079" s="241" t="s">
        <v>151</v>
      </c>
    </row>
    <row r="1080" spans="2:51" s="11" customFormat="1" ht="13.5">
      <c r="B1080" s="231"/>
      <c r="C1080" s="232"/>
      <c r="D1080" s="228" t="s">
        <v>163</v>
      </c>
      <c r="E1080" s="233" t="s">
        <v>21</v>
      </c>
      <c r="F1080" s="234" t="s">
        <v>1637</v>
      </c>
      <c r="G1080" s="232"/>
      <c r="H1080" s="235">
        <v>2.4</v>
      </c>
      <c r="I1080" s="236"/>
      <c r="J1080" s="232"/>
      <c r="K1080" s="232"/>
      <c r="L1080" s="237"/>
      <c r="M1080" s="238"/>
      <c r="N1080" s="239"/>
      <c r="O1080" s="239"/>
      <c r="P1080" s="239"/>
      <c r="Q1080" s="239"/>
      <c r="R1080" s="239"/>
      <c r="S1080" s="239"/>
      <c r="T1080" s="240"/>
      <c r="AT1080" s="241" t="s">
        <v>163</v>
      </c>
      <c r="AU1080" s="241" t="s">
        <v>81</v>
      </c>
      <c r="AV1080" s="11" t="s">
        <v>81</v>
      </c>
      <c r="AW1080" s="11" t="s">
        <v>34</v>
      </c>
      <c r="AX1080" s="11" t="s">
        <v>71</v>
      </c>
      <c r="AY1080" s="241" t="s">
        <v>151</v>
      </c>
    </row>
    <row r="1081" spans="2:51" s="12" customFormat="1" ht="13.5">
      <c r="B1081" s="242"/>
      <c r="C1081" s="243"/>
      <c r="D1081" s="228" t="s">
        <v>163</v>
      </c>
      <c r="E1081" s="244" t="s">
        <v>21</v>
      </c>
      <c r="F1081" s="245" t="s">
        <v>182</v>
      </c>
      <c r="G1081" s="243"/>
      <c r="H1081" s="246">
        <v>200.95</v>
      </c>
      <c r="I1081" s="247"/>
      <c r="J1081" s="243"/>
      <c r="K1081" s="243"/>
      <c r="L1081" s="248"/>
      <c r="M1081" s="249"/>
      <c r="N1081" s="250"/>
      <c r="O1081" s="250"/>
      <c r="P1081" s="250"/>
      <c r="Q1081" s="250"/>
      <c r="R1081" s="250"/>
      <c r="S1081" s="250"/>
      <c r="T1081" s="251"/>
      <c r="AT1081" s="252" t="s">
        <v>163</v>
      </c>
      <c r="AU1081" s="252" t="s">
        <v>81</v>
      </c>
      <c r="AV1081" s="12" t="s">
        <v>159</v>
      </c>
      <c r="AW1081" s="12" t="s">
        <v>34</v>
      </c>
      <c r="AX1081" s="12" t="s">
        <v>76</v>
      </c>
      <c r="AY1081" s="252" t="s">
        <v>151</v>
      </c>
    </row>
    <row r="1082" spans="2:65" s="1" customFormat="1" ht="25.5" customHeight="1">
      <c r="B1082" s="44"/>
      <c r="C1082" s="253" t="s">
        <v>1723</v>
      </c>
      <c r="D1082" s="253" t="s">
        <v>275</v>
      </c>
      <c r="E1082" s="254" t="s">
        <v>1724</v>
      </c>
      <c r="F1082" s="255" t="s">
        <v>1725</v>
      </c>
      <c r="G1082" s="256" t="s">
        <v>257</v>
      </c>
      <c r="H1082" s="257">
        <v>236.328</v>
      </c>
      <c r="I1082" s="258"/>
      <c r="J1082" s="259">
        <f>ROUND(I1082*H1082,2)</f>
        <v>0</v>
      </c>
      <c r="K1082" s="255" t="s">
        <v>174</v>
      </c>
      <c r="L1082" s="260"/>
      <c r="M1082" s="261" t="s">
        <v>21</v>
      </c>
      <c r="N1082" s="262" t="s">
        <v>42</v>
      </c>
      <c r="O1082" s="45"/>
      <c r="P1082" s="225">
        <f>O1082*H1082</f>
        <v>0</v>
      </c>
      <c r="Q1082" s="225">
        <v>0.0049</v>
      </c>
      <c r="R1082" s="225">
        <f>Q1082*H1082</f>
        <v>1.1580072</v>
      </c>
      <c r="S1082" s="225">
        <v>0</v>
      </c>
      <c r="T1082" s="226">
        <f>S1082*H1082</f>
        <v>0</v>
      </c>
      <c r="AR1082" s="22" t="s">
        <v>1641</v>
      </c>
      <c r="AT1082" s="22" t="s">
        <v>275</v>
      </c>
      <c r="AU1082" s="22" t="s">
        <v>81</v>
      </c>
      <c r="AY1082" s="22" t="s">
        <v>151</v>
      </c>
      <c r="BE1082" s="227">
        <f>IF(N1082="základní",J1082,0)</f>
        <v>0</v>
      </c>
      <c r="BF1082" s="227">
        <f>IF(N1082="snížená",J1082,0)</f>
        <v>0</v>
      </c>
      <c r="BG1082" s="227">
        <f>IF(N1082="zákl. přenesená",J1082,0)</f>
        <v>0</v>
      </c>
      <c r="BH1082" s="227">
        <f>IF(N1082="sníž. přenesená",J1082,0)</f>
        <v>0</v>
      </c>
      <c r="BI1082" s="227">
        <f>IF(N1082="nulová",J1082,0)</f>
        <v>0</v>
      </c>
      <c r="BJ1082" s="22" t="s">
        <v>76</v>
      </c>
      <c r="BK1082" s="227">
        <f>ROUND(I1082*H1082,2)</f>
        <v>0</v>
      </c>
      <c r="BL1082" s="22" t="s">
        <v>1264</v>
      </c>
      <c r="BM1082" s="22" t="s">
        <v>1726</v>
      </c>
    </row>
    <row r="1083" spans="2:51" s="11" customFormat="1" ht="13.5">
      <c r="B1083" s="231"/>
      <c r="C1083" s="232"/>
      <c r="D1083" s="228" t="s">
        <v>163</v>
      </c>
      <c r="E1083" s="233" t="s">
        <v>21</v>
      </c>
      <c r="F1083" s="234" t="s">
        <v>768</v>
      </c>
      <c r="G1083" s="232"/>
      <c r="H1083" s="235">
        <v>149</v>
      </c>
      <c r="I1083" s="236"/>
      <c r="J1083" s="232"/>
      <c r="K1083" s="232"/>
      <c r="L1083" s="237"/>
      <c r="M1083" s="238"/>
      <c r="N1083" s="239"/>
      <c r="O1083" s="239"/>
      <c r="P1083" s="239"/>
      <c r="Q1083" s="239"/>
      <c r="R1083" s="239"/>
      <c r="S1083" s="239"/>
      <c r="T1083" s="240"/>
      <c r="AT1083" s="241" t="s">
        <v>163</v>
      </c>
      <c r="AU1083" s="241" t="s">
        <v>81</v>
      </c>
      <c r="AV1083" s="11" t="s">
        <v>81</v>
      </c>
      <c r="AW1083" s="11" t="s">
        <v>34</v>
      </c>
      <c r="AX1083" s="11" t="s">
        <v>71</v>
      </c>
      <c r="AY1083" s="241" t="s">
        <v>151</v>
      </c>
    </row>
    <row r="1084" spans="2:51" s="11" customFormat="1" ht="13.5">
      <c r="B1084" s="231"/>
      <c r="C1084" s="232"/>
      <c r="D1084" s="228" t="s">
        <v>163</v>
      </c>
      <c r="E1084" s="233" t="s">
        <v>21</v>
      </c>
      <c r="F1084" s="234" t="s">
        <v>1722</v>
      </c>
      <c r="G1084" s="232"/>
      <c r="H1084" s="235">
        <v>39.6</v>
      </c>
      <c r="I1084" s="236"/>
      <c r="J1084" s="232"/>
      <c r="K1084" s="232"/>
      <c r="L1084" s="237"/>
      <c r="M1084" s="238"/>
      <c r="N1084" s="239"/>
      <c r="O1084" s="239"/>
      <c r="P1084" s="239"/>
      <c r="Q1084" s="239"/>
      <c r="R1084" s="239"/>
      <c r="S1084" s="239"/>
      <c r="T1084" s="240"/>
      <c r="AT1084" s="241" t="s">
        <v>163</v>
      </c>
      <c r="AU1084" s="241" t="s">
        <v>81</v>
      </c>
      <c r="AV1084" s="11" t="s">
        <v>81</v>
      </c>
      <c r="AW1084" s="11" t="s">
        <v>34</v>
      </c>
      <c r="AX1084" s="11" t="s">
        <v>71</v>
      </c>
      <c r="AY1084" s="241" t="s">
        <v>151</v>
      </c>
    </row>
    <row r="1085" spans="2:51" s="11" customFormat="1" ht="13.5">
      <c r="B1085" s="231"/>
      <c r="C1085" s="232"/>
      <c r="D1085" s="228" t="s">
        <v>163</v>
      </c>
      <c r="E1085" s="233" t="s">
        <v>21</v>
      </c>
      <c r="F1085" s="234" t="s">
        <v>1727</v>
      </c>
      <c r="G1085" s="232"/>
      <c r="H1085" s="235">
        <v>8.34</v>
      </c>
      <c r="I1085" s="236"/>
      <c r="J1085" s="232"/>
      <c r="K1085" s="232"/>
      <c r="L1085" s="237"/>
      <c r="M1085" s="238"/>
      <c r="N1085" s="239"/>
      <c r="O1085" s="239"/>
      <c r="P1085" s="239"/>
      <c r="Q1085" s="239"/>
      <c r="R1085" s="239"/>
      <c r="S1085" s="239"/>
      <c r="T1085" s="240"/>
      <c r="AT1085" s="241" t="s">
        <v>163</v>
      </c>
      <c r="AU1085" s="241" t="s">
        <v>81</v>
      </c>
      <c r="AV1085" s="11" t="s">
        <v>81</v>
      </c>
      <c r="AW1085" s="11" t="s">
        <v>34</v>
      </c>
      <c r="AX1085" s="11" t="s">
        <v>71</v>
      </c>
      <c r="AY1085" s="241" t="s">
        <v>151</v>
      </c>
    </row>
    <row r="1086" spans="2:51" s="12" customFormat="1" ht="13.5">
      <c r="B1086" s="242"/>
      <c r="C1086" s="243"/>
      <c r="D1086" s="228" t="s">
        <v>163</v>
      </c>
      <c r="E1086" s="244" t="s">
        <v>21</v>
      </c>
      <c r="F1086" s="245" t="s">
        <v>182</v>
      </c>
      <c r="G1086" s="243"/>
      <c r="H1086" s="246">
        <v>196.94</v>
      </c>
      <c r="I1086" s="247"/>
      <c r="J1086" s="243"/>
      <c r="K1086" s="243"/>
      <c r="L1086" s="248"/>
      <c r="M1086" s="249"/>
      <c r="N1086" s="250"/>
      <c r="O1086" s="250"/>
      <c r="P1086" s="250"/>
      <c r="Q1086" s="250"/>
      <c r="R1086" s="250"/>
      <c r="S1086" s="250"/>
      <c r="T1086" s="251"/>
      <c r="AT1086" s="252" t="s">
        <v>163</v>
      </c>
      <c r="AU1086" s="252" t="s">
        <v>81</v>
      </c>
      <c r="AV1086" s="12" t="s">
        <v>159</v>
      </c>
      <c r="AW1086" s="12" t="s">
        <v>34</v>
      </c>
      <c r="AX1086" s="12" t="s">
        <v>76</v>
      </c>
      <c r="AY1086" s="252" t="s">
        <v>151</v>
      </c>
    </row>
    <row r="1087" spans="2:51" s="11" customFormat="1" ht="13.5">
      <c r="B1087" s="231"/>
      <c r="C1087" s="232"/>
      <c r="D1087" s="228" t="s">
        <v>163</v>
      </c>
      <c r="E1087" s="232"/>
      <c r="F1087" s="234" t="s">
        <v>1728</v>
      </c>
      <c r="G1087" s="232"/>
      <c r="H1087" s="235">
        <v>236.328</v>
      </c>
      <c r="I1087" s="236"/>
      <c r="J1087" s="232"/>
      <c r="K1087" s="232"/>
      <c r="L1087" s="237"/>
      <c r="M1087" s="238"/>
      <c r="N1087" s="239"/>
      <c r="O1087" s="239"/>
      <c r="P1087" s="239"/>
      <c r="Q1087" s="239"/>
      <c r="R1087" s="239"/>
      <c r="S1087" s="239"/>
      <c r="T1087" s="240"/>
      <c r="AT1087" s="241" t="s">
        <v>163</v>
      </c>
      <c r="AU1087" s="241" t="s">
        <v>81</v>
      </c>
      <c r="AV1087" s="11" t="s">
        <v>81</v>
      </c>
      <c r="AW1087" s="11" t="s">
        <v>6</v>
      </c>
      <c r="AX1087" s="11" t="s">
        <v>76</v>
      </c>
      <c r="AY1087" s="241" t="s">
        <v>151</v>
      </c>
    </row>
    <row r="1088" spans="2:65" s="1" customFormat="1" ht="16.5" customHeight="1">
      <c r="B1088" s="44"/>
      <c r="C1088" s="253" t="s">
        <v>1729</v>
      </c>
      <c r="D1088" s="253" t="s">
        <v>275</v>
      </c>
      <c r="E1088" s="254" t="s">
        <v>1730</v>
      </c>
      <c r="F1088" s="255" t="s">
        <v>1731</v>
      </c>
      <c r="G1088" s="256" t="s">
        <v>257</v>
      </c>
      <c r="H1088" s="257">
        <v>113.16</v>
      </c>
      <c r="I1088" s="258"/>
      <c r="J1088" s="259">
        <f>ROUND(I1088*H1088,2)</f>
        <v>0</v>
      </c>
      <c r="K1088" s="255" t="s">
        <v>21</v>
      </c>
      <c r="L1088" s="260"/>
      <c r="M1088" s="261" t="s">
        <v>21</v>
      </c>
      <c r="N1088" s="262" t="s">
        <v>42</v>
      </c>
      <c r="O1088" s="45"/>
      <c r="P1088" s="225">
        <f>O1088*H1088</f>
        <v>0</v>
      </c>
      <c r="Q1088" s="225">
        <v>0</v>
      </c>
      <c r="R1088" s="225">
        <f>Q1088*H1088</f>
        <v>0</v>
      </c>
      <c r="S1088" s="225">
        <v>0</v>
      </c>
      <c r="T1088" s="226">
        <f>S1088*H1088</f>
        <v>0</v>
      </c>
      <c r="AR1088" s="22" t="s">
        <v>1641</v>
      </c>
      <c r="AT1088" s="22" t="s">
        <v>275</v>
      </c>
      <c r="AU1088" s="22" t="s">
        <v>81</v>
      </c>
      <c r="AY1088" s="22" t="s">
        <v>151</v>
      </c>
      <c r="BE1088" s="227">
        <f>IF(N1088="základní",J1088,0)</f>
        <v>0</v>
      </c>
      <c r="BF1088" s="227">
        <f>IF(N1088="snížená",J1088,0)</f>
        <v>0</v>
      </c>
      <c r="BG1088" s="227">
        <f>IF(N1088="zákl. přenesená",J1088,0)</f>
        <v>0</v>
      </c>
      <c r="BH1088" s="227">
        <f>IF(N1088="sníž. přenesená",J1088,0)</f>
        <v>0</v>
      </c>
      <c r="BI1088" s="227">
        <f>IF(N1088="nulová",J1088,0)</f>
        <v>0</v>
      </c>
      <c r="BJ1088" s="22" t="s">
        <v>76</v>
      </c>
      <c r="BK1088" s="227">
        <f>ROUND(I1088*H1088,2)</f>
        <v>0</v>
      </c>
      <c r="BL1088" s="22" t="s">
        <v>1264</v>
      </c>
      <c r="BM1088" s="22" t="s">
        <v>1732</v>
      </c>
    </row>
    <row r="1089" spans="2:51" s="11" customFormat="1" ht="13.5">
      <c r="B1089" s="231"/>
      <c r="C1089" s="232"/>
      <c r="D1089" s="228" t="s">
        <v>163</v>
      </c>
      <c r="E1089" s="233" t="s">
        <v>21</v>
      </c>
      <c r="F1089" s="234" t="s">
        <v>733</v>
      </c>
      <c r="G1089" s="232"/>
      <c r="H1089" s="235">
        <v>74.5</v>
      </c>
      <c r="I1089" s="236"/>
      <c r="J1089" s="232"/>
      <c r="K1089" s="232"/>
      <c r="L1089" s="237"/>
      <c r="M1089" s="238"/>
      <c r="N1089" s="239"/>
      <c r="O1089" s="239"/>
      <c r="P1089" s="239"/>
      <c r="Q1089" s="239"/>
      <c r="R1089" s="239"/>
      <c r="S1089" s="239"/>
      <c r="T1089" s="240"/>
      <c r="AT1089" s="241" t="s">
        <v>163</v>
      </c>
      <c r="AU1089" s="241" t="s">
        <v>81</v>
      </c>
      <c r="AV1089" s="11" t="s">
        <v>81</v>
      </c>
      <c r="AW1089" s="11" t="s">
        <v>34</v>
      </c>
      <c r="AX1089" s="11" t="s">
        <v>71</v>
      </c>
      <c r="AY1089" s="241" t="s">
        <v>151</v>
      </c>
    </row>
    <row r="1090" spans="2:51" s="11" customFormat="1" ht="13.5">
      <c r="B1090" s="231"/>
      <c r="C1090" s="232"/>
      <c r="D1090" s="228" t="s">
        <v>163</v>
      </c>
      <c r="E1090" s="233" t="s">
        <v>21</v>
      </c>
      <c r="F1090" s="234" t="s">
        <v>1653</v>
      </c>
      <c r="G1090" s="232"/>
      <c r="H1090" s="235">
        <v>19.8</v>
      </c>
      <c r="I1090" s="236"/>
      <c r="J1090" s="232"/>
      <c r="K1090" s="232"/>
      <c r="L1090" s="237"/>
      <c r="M1090" s="238"/>
      <c r="N1090" s="239"/>
      <c r="O1090" s="239"/>
      <c r="P1090" s="239"/>
      <c r="Q1090" s="239"/>
      <c r="R1090" s="239"/>
      <c r="S1090" s="239"/>
      <c r="T1090" s="240"/>
      <c r="AT1090" s="241" t="s">
        <v>163</v>
      </c>
      <c r="AU1090" s="241" t="s">
        <v>81</v>
      </c>
      <c r="AV1090" s="11" t="s">
        <v>81</v>
      </c>
      <c r="AW1090" s="11" t="s">
        <v>34</v>
      </c>
      <c r="AX1090" s="11" t="s">
        <v>71</v>
      </c>
      <c r="AY1090" s="241" t="s">
        <v>151</v>
      </c>
    </row>
    <row r="1091" spans="2:51" s="12" customFormat="1" ht="13.5">
      <c r="B1091" s="242"/>
      <c r="C1091" s="243"/>
      <c r="D1091" s="228" t="s">
        <v>163</v>
      </c>
      <c r="E1091" s="244" t="s">
        <v>21</v>
      </c>
      <c r="F1091" s="245" t="s">
        <v>182</v>
      </c>
      <c r="G1091" s="243"/>
      <c r="H1091" s="246">
        <v>94.3</v>
      </c>
      <c r="I1091" s="247"/>
      <c r="J1091" s="243"/>
      <c r="K1091" s="243"/>
      <c r="L1091" s="248"/>
      <c r="M1091" s="249"/>
      <c r="N1091" s="250"/>
      <c r="O1091" s="250"/>
      <c r="P1091" s="250"/>
      <c r="Q1091" s="250"/>
      <c r="R1091" s="250"/>
      <c r="S1091" s="250"/>
      <c r="T1091" s="251"/>
      <c r="AT1091" s="252" t="s">
        <v>163</v>
      </c>
      <c r="AU1091" s="252" t="s">
        <v>81</v>
      </c>
      <c r="AV1091" s="12" t="s">
        <v>159</v>
      </c>
      <c r="AW1091" s="12" t="s">
        <v>34</v>
      </c>
      <c r="AX1091" s="12" t="s">
        <v>76</v>
      </c>
      <c r="AY1091" s="252" t="s">
        <v>151</v>
      </c>
    </row>
    <row r="1092" spans="2:51" s="11" customFormat="1" ht="13.5">
      <c r="B1092" s="231"/>
      <c r="C1092" s="232"/>
      <c r="D1092" s="228" t="s">
        <v>163</v>
      </c>
      <c r="E1092" s="232"/>
      <c r="F1092" s="234" t="s">
        <v>1733</v>
      </c>
      <c r="G1092" s="232"/>
      <c r="H1092" s="235">
        <v>113.16</v>
      </c>
      <c r="I1092" s="236"/>
      <c r="J1092" s="232"/>
      <c r="K1092" s="232"/>
      <c r="L1092" s="237"/>
      <c r="M1092" s="238"/>
      <c r="N1092" s="239"/>
      <c r="O1092" s="239"/>
      <c r="P1092" s="239"/>
      <c r="Q1092" s="239"/>
      <c r="R1092" s="239"/>
      <c r="S1092" s="239"/>
      <c r="T1092" s="240"/>
      <c r="AT1092" s="241" t="s">
        <v>163</v>
      </c>
      <c r="AU1092" s="241" t="s">
        <v>81</v>
      </c>
      <c r="AV1092" s="11" t="s">
        <v>81</v>
      </c>
      <c r="AW1092" s="11" t="s">
        <v>6</v>
      </c>
      <c r="AX1092" s="11" t="s">
        <v>76</v>
      </c>
      <c r="AY1092" s="241" t="s">
        <v>151</v>
      </c>
    </row>
    <row r="1093" spans="2:65" s="1" customFormat="1" ht="25.5" customHeight="1">
      <c r="B1093" s="44"/>
      <c r="C1093" s="216" t="s">
        <v>1734</v>
      </c>
      <c r="D1093" s="216" t="s">
        <v>154</v>
      </c>
      <c r="E1093" s="217" t="s">
        <v>1735</v>
      </c>
      <c r="F1093" s="218" t="s">
        <v>1736</v>
      </c>
      <c r="G1093" s="219" t="s">
        <v>1015</v>
      </c>
      <c r="H1093" s="220">
        <v>1</v>
      </c>
      <c r="I1093" s="221"/>
      <c r="J1093" s="222">
        <f>ROUND(I1093*H1093,2)</f>
        <v>0</v>
      </c>
      <c r="K1093" s="218" t="s">
        <v>21</v>
      </c>
      <c r="L1093" s="70"/>
      <c r="M1093" s="223" t="s">
        <v>21</v>
      </c>
      <c r="N1093" s="224" t="s">
        <v>42</v>
      </c>
      <c r="O1093" s="45"/>
      <c r="P1093" s="225">
        <f>O1093*H1093</f>
        <v>0</v>
      </c>
      <c r="Q1093" s="225">
        <v>0</v>
      </c>
      <c r="R1093" s="225">
        <f>Q1093*H1093</f>
        <v>0</v>
      </c>
      <c r="S1093" s="225">
        <v>0</v>
      </c>
      <c r="T1093" s="226">
        <f>S1093*H1093</f>
        <v>0</v>
      </c>
      <c r="AR1093" s="22" t="s">
        <v>1264</v>
      </c>
      <c r="AT1093" s="22" t="s">
        <v>154</v>
      </c>
      <c r="AU1093" s="22" t="s">
        <v>81</v>
      </c>
      <c r="AY1093" s="22" t="s">
        <v>151</v>
      </c>
      <c r="BE1093" s="227">
        <f>IF(N1093="základní",J1093,0)</f>
        <v>0</v>
      </c>
      <c r="BF1093" s="227">
        <f>IF(N1093="snížená",J1093,0)</f>
        <v>0</v>
      </c>
      <c r="BG1093" s="227">
        <f>IF(N1093="zákl. přenesená",J1093,0)</f>
        <v>0</v>
      </c>
      <c r="BH1093" s="227">
        <f>IF(N1093="sníž. přenesená",J1093,0)</f>
        <v>0</v>
      </c>
      <c r="BI1093" s="227">
        <f>IF(N1093="nulová",J1093,0)</f>
        <v>0</v>
      </c>
      <c r="BJ1093" s="22" t="s">
        <v>76</v>
      </c>
      <c r="BK1093" s="227">
        <f>ROUND(I1093*H1093,2)</f>
        <v>0</v>
      </c>
      <c r="BL1093" s="22" t="s">
        <v>1264</v>
      </c>
      <c r="BM1093" s="22" t="s">
        <v>1737</v>
      </c>
    </row>
    <row r="1094" spans="2:65" s="1" customFormat="1" ht="16.5" customHeight="1">
      <c r="B1094" s="44"/>
      <c r="C1094" s="216" t="s">
        <v>1738</v>
      </c>
      <c r="D1094" s="216" t="s">
        <v>154</v>
      </c>
      <c r="E1094" s="217" t="s">
        <v>1739</v>
      </c>
      <c r="F1094" s="218" t="s">
        <v>1740</v>
      </c>
      <c r="G1094" s="219" t="s">
        <v>1015</v>
      </c>
      <c r="H1094" s="220">
        <v>1</v>
      </c>
      <c r="I1094" s="221"/>
      <c r="J1094" s="222">
        <f>ROUND(I1094*H1094,2)</f>
        <v>0</v>
      </c>
      <c r="K1094" s="218" t="s">
        <v>21</v>
      </c>
      <c r="L1094" s="70"/>
      <c r="M1094" s="223" t="s">
        <v>21</v>
      </c>
      <c r="N1094" s="224" t="s">
        <v>42</v>
      </c>
      <c r="O1094" s="45"/>
      <c r="P1094" s="225">
        <f>O1094*H1094</f>
        <v>0</v>
      </c>
      <c r="Q1094" s="225">
        <v>0</v>
      </c>
      <c r="R1094" s="225">
        <f>Q1094*H1094</f>
        <v>0</v>
      </c>
      <c r="S1094" s="225">
        <v>0</v>
      </c>
      <c r="T1094" s="226">
        <f>S1094*H1094</f>
        <v>0</v>
      </c>
      <c r="AR1094" s="22" t="s">
        <v>1264</v>
      </c>
      <c r="AT1094" s="22" t="s">
        <v>154</v>
      </c>
      <c r="AU1094" s="22" t="s">
        <v>81</v>
      </c>
      <c r="AY1094" s="22" t="s">
        <v>151</v>
      </c>
      <c r="BE1094" s="227">
        <f>IF(N1094="základní",J1094,0)</f>
        <v>0</v>
      </c>
      <c r="BF1094" s="227">
        <f>IF(N1094="snížená",J1094,0)</f>
        <v>0</v>
      </c>
      <c r="BG1094" s="227">
        <f>IF(N1094="zákl. přenesená",J1094,0)</f>
        <v>0</v>
      </c>
      <c r="BH1094" s="227">
        <f>IF(N1094="sníž. přenesená",J1094,0)</f>
        <v>0</v>
      </c>
      <c r="BI1094" s="227">
        <f>IF(N1094="nulová",J1094,0)</f>
        <v>0</v>
      </c>
      <c r="BJ1094" s="22" t="s">
        <v>76</v>
      </c>
      <c r="BK1094" s="227">
        <f>ROUND(I1094*H1094,2)</f>
        <v>0</v>
      </c>
      <c r="BL1094" s="22" t="s">
        <v>1264</v>
      </c>
      <c r="BM1094" s="22" t="s">
        <v>1741</v>
      </c>
    </row>
    <row r="1095" spans="2:65" s="1" customFormat="1" ht="38.25" customHeight="1">
      <c r="B1095" s="44"/>
      <c r="C1095" s="216" t="s">
        <v>1742</v>
      </c>
      <c r="D1095" s="216" t="s">
        <v>154</v>
      </c>
      <c r="E1095" s="217" t="s">
        <v>1743</v>
      </c>
      <c r="F1095" s="218" t="s">
        <v>1744</v>
      </c>
      <c r="G1095" s="219" t="s">
        <v>1745</v>
      </c>
      <c r="H1095" s="263"/>
      <c r="I1095" s="221"/>
      <c r="J1095" s="222">
        <f>ROUND(I1095*H1095,2)</f>
        <v>0</v>
      </c>
      <c r="K1095" s="218" t="s">
        <v>174</v>
      </c>
      <c r="L1095" s="70"/>
      <c r="M1095" s="223" t="s">
        <v>21</v>
      </c>
      <c r="N1095" s="224" t="s">
        <v>42</v>
      </c>
      <c r="O1095" s="45"/>
      <c r="P1095" s="225">
        <f>O1095*H1095</f>
        <v>0</v>
      </c>
      <c r="Q1095" s="225">
        <v>0</v>
      </c>
      <c r="R1095" s="225">
        <f>Q1095*H1095</f>
        <v>0</v>
      </c>
      <c r="S1095" s="225">
        <v>0</v>
      </c>
      <c r="T1095" s="226">
        <f>S1095*H1095</f>
        <v>0</v>
      </c>
      <c r="AR1095" s="22" t="s">
        <v>1264</v>
      </c>
      <c r="AT1095" s="22" t="s">
        <v>154</v>
      </c>
      <c r="AU1095" s="22" t="s">
        <v>81</v>
      </c>
      <c r="AY1095" s="22" t="s">
        <v>151</v>
      </c>
      <c r="BE1095" s="227">
        <f>IF(N1095="základní",J1095,0)</f>
        <v>0</v>
      </c>
      <c r="BF1095" s="227">
        <f>IF(N1095="snížená",J1095,0)</f>
        <v>0</v>
      </c>
      <c r="BG1095" s="227">
        <f>IF(N1095="zákl. přenesená",J1095,0)</f>
        <v>0</v>
      </c>
      <c r="BH1095" s="227">
        <f>IF(N1095="sníž. přenesená",J1095,0)</f>
        <v>0</v>
      </c>
      <c r="BI1095" s="227">
        <f>IF(N1095="nulová",J1095,0)</f>
        <v>0</v>
      </c>
      <c r="BJ1095" s="22" t="s">
        <v>76</v>
      </c>
      <c r="BK1095" s="227">
        <f>ROUND(I1095*H1095,2)</f>
        <v>0</v>
      </c>
      <c r="BL1095" s="22" t="s">
        <v>1264</v>
      </c>
      <c r="BM1095" s="22" t="s">
        <v>1746</v>
      </c>
    </row>
    <row r="1096" spans="2:47" s="1" customFormat="1" ht="13.5">
      <c r="B1096" s="44"/>
      <c r="C1096" s="72"/>
      <c r="D1096" s="228" t="s">
        <v>161</v>
      </c>
      <c r="E1096" s="72"/>
      <c r="F1096" s="229" t="s">
        <v>1747</v>
      </c>
      <c r="G1096" s="72"/>
      <c r="H1096" s="72"/>
      <c r="I1096" s="187"/>
      <c r="J1096" s="72"/>
      <c r="K1096" s="72"/>
      <c r="L1096" s="70"/>
      <c r="M1096" s="230"/>
      <c r="N1096" s="45"/>
      <c r="O1096" s="45"/>
      <c r="P1096" s="45"/>
      <c r="Q1096" s="45"/>
      <c r="R1096" s="45"/>
      <c r="S1096" s="45"/>
      <c r="T1096" s="93"/>
      <c r="AT1096" s="22" t="s">
        <v>161</v>
      </c>
      <c r="AU1096" s="22" t="s">
        <v>81</v>
      </c>
    </row>
    <row r="1097" spans="2:63" s="10" customFormat="1" ht="29.85" customHeight="1">
      <c r="B1097" s="200"/>
      <c r="C1097" s="201"/>
      <c r="D1097" s="202" t="s">
        <v>70</v>
      </c>
      <c r="E1097" s="214" t="s">
        <v>1748</v>
      </c>
      <c r="F1097" s="214" t="s">
        <v>1749</v>
      </c>
      <c r="G1097" s="201"/>
      <c r="H1097" s="201"/>
      <c r="I1097" s="204"/>
      <c r="J1097" s="215">
        <f>BK1097</f>
        <v>0</v>
      </c>
      <c r="K1097" s="201"/>
      <c r="L1097" s="206"/>
      <c r="M1097" s="207"/>
      <c r="N1097" s="208"/>
      <c r="O1097" s="208"/>
      <c r="P1097" s="209">
        <f>SUM(P1098:P1187)</f>
        <v>0</v>
      </c>
      <c r="Q1097" s="208"/>
      <c r="R1097" s="209">
        <f>SUM(R1098:R1187)</f>
        <v>51.36631605</v>
      </c>
      <c r="S1097" s="208"/>
      <c r="T1097" s="210">
        <f>SUM(T1098:T1187)</f>
        <v>0.08062</v>
      </c>
      <c r="AR1097" s="211" t="s">
        <v>81</v>
      </c>
      <c r="AT1097" s="212" t="s">
        <v>70</v>
      </c>
      <c r="AU1097" s="212" t="s">
        <v>76</v>
      </c>
      <c r="AY1097" s="211" t="s">
        <v>151</v>
      </c>
      <c r="BK1097" s="213">
        <f>SUM(BK1098:BK1187)</f>
        <v>0</v>
      </c>
    </row>
    <row r="1098" spans="2:65" s="1" customFormat="1" ht="38.25" customHeight="1">
      <c r="B1098" s="44"/>
      <c r="C1098" s="216" t="s">
        <v>1750</v>
      </c>
      <c r="D1098" s="216" t="s">
        <v>154</v>
      </c>
      <c r="E1098" s="217" t="s">
        <v>1751</v>
      </c>
      <c r="F1098" s="218" t="s">
        <v>1752</v>
      </c>
      <c r="G1098" s="219" t="s">
        <v>257</v>
      </c>
      <c r="H1098" s="220">
        <v>45.3</v>
      </c>
      <c r="I1098" s="221"/>
      <c r="J1098" s="222">
        <f>ROUND(I1098*H1098,2)</f>
        <v>0</v>
      </c>
      <c r="K1098" s="218" t="s">
        <v>174</v>
      </c>
      <c r="L1098" s="70"/>
      <c r="M1098" s="223" t="s">
        <v>21</v>
      </c>
      <c r="N1098" s="224" t="s">
        <v>42</v>
      </c>
      <c r="O1098" s="45"/>
      <c r="P1098" s="225">
        <f>O1098*H1098</f>
        <v>0</v>
      </c>
      <c r="Q1098" s="225">
        <v>0</v>
      </c>
      <c r="R1098" s="225">
        <f>Q1098*H1098</f>
        <v>0</v>
      </c>
      <c r="S1098" s="225">
        <v>0.0014</v>
      </c>
      <c r="T1098" s="226">
        <f>S1098*H1098</f>
        <v>0.06341999999999999</v>
      </c>
      <c r="AR1098" s="22" t="s">
        <v>1264</v>
      </c>
      <c r="AT1098" s="22" t="s">
        <v>154</v>
      </c>
      <c r="AU1098" s="22" t="s">
        <v>81</v>
      </c>
      <c r="AY1098" s="22" t="s">
        <v>151</v>
      </c>
      <c r="BE1098" s="227">
        <f>IF(N1098="základní",J1098,0)</f>
        <v>0</v>
      </c>
      <c r="BF1098" s="227">
        <f>IF(N1098="snížená",J1098,0)</f>
        <v>0</v>
      </c>
      <c r="BG1098" s="227">
        <f>IF(N1098="zákl. přenesená",J1098,0)</f>
        <v>0</v>
      </c>
      <c r="BH1098" s="227">
        <f>IF(N1098="sníž. přenesená",J1098,0)</f>
        <v>0</v>
      </c>
      <c r="BI1098" s="227">
        <f>IF(N1098="nulová",J1098,0)</f>
        <v>0</v>
      </c>
      <c r="BJ1098" s="22" t="s">
        <v>76</v>
      </c>
      <c r="BK1098" s="227">
        <f>ROUND(I1098*H1098,2)</f>
        <v>0</v>
      </c>
      <c r="BL1098" s="22" t="s">
        <v>1264</v>
      </c>
      <c r="BM1098" s="22" t="s">
        <v>1753</v>
      </c>
    </row>
    <row r="1099" spans="2:47" s="1" customFormat="1" ht="13.5">
      <c r="B1099" s="44"/>
      <c r="C1099" s="72"/>
      <c r="D1099" s="228" t="s">
        <v>161</v>
      </c>
      <c r="E1099" s="72"/>
      <c r="F1099" s="229" t="s">
        <v>1754</v>
      </c>
      <c r="G1099" s="72"/>
      <c r="H1099" s="72"/>
      <c r="I1099" s="187"/>
      <c r="J1099" s="72"/>
      <c r="K1099" s="72"/>
      <c r="L1099" s="70"/>
      <c r="M1099" s="230"/>
      <c r="N1099" s="45"/>
      <c r="O1099" s="45"/>
      <c r="P1099" s="45"/>
      <c r="Q1099" s="45"/>
      <c r="R1099" s="45"/>
      <c r="S1099" s="45"/>
      <c r="T1099" s="93"/>
      <c r="AT1099" s="22" t="s">
        <v>161</v>
      </c>
      <c r="AU1099" s="22" t="s">
        <v>81</v>
      </c>
    </row>
    <row r="1100" spans="2:51" s="11" customFormat="1" ht="13.5">
      <c r="B1100" s="231"/>
      <c r="C1100" s="232"/>
      <c r="D1100" s="228" t="s">
        <v>163</v>
      </c>
      <c r="E1100" s="233" t="s">
        <v>21</v>
      </c>
      <c r="F1100" s="234" t="s">
        <v>1755</v>
      </c>
      <c r="G1100" s="232"/>
      <c r="H1100" s="235">
        <v>39.5</v>
      </c>
      <c r="I1100" s="236"/>
      <c r="J1100" s="232"/>
      <c r="K1100" s="232"/>
      <c r="L1100" s="237"/>
      <c r="M1100" s="238"/>
      <c r="N1100" s="239"/>
      <c r="O1100" s="239"/>
      <c r="P1100" s="239"/>
      <c r="Q1100" s="239"/>
      <c r="R1100" s="239"/>
      <c r="S1100" s="239"/>
      <c r="T1100" s="240"/>
      <c r="AT1100" s="241" t="s">
        <v>163</v>
      </c>
      <c r="AU1100" s="241" t="s">
        <v>81</v>
      </c>
      <c r="AV1100" s="11" t="s">
        <v>81</v>
      </c>
      <c r="AW1100" s="11" t="s">
        <v>34</v>
      </c>
      <c r="AX1100" s="11" t="s">
        <v>71</v>
      </c>
      <c r="AY1100" s="241" t="s">
        <v>151</v>
      </c>
    </row>
    <row r="1101" spans="2:51" s="11" customFormat="1" ht="13.5">
      <c r="B1101" s="231"/>
      <c r="C1101" s="232"/>
      <c r="D1101" s="228" t="s">
        <v>163</v>
      </c>
      <c r="E1101" s="233" t="s">
        <v>21</v>
      </c>
      <c r="F1101" s="234" t="s">
        <v>1756</v>
      </c>
      <c r="G1101" s="232"/>
      <c r="H1101" s="235">
        <v>5.8</v>
      </c>
      <c r="I1101" s="236"/>
      <c r="J1101" s="232"/>
      <c r="K1101" s="232"/>
      <c r="L1101" s="237"/>
      <c r="M1101" s="238"/>
      <c r="N1101" s="239"/>
      <c r="O1101" s="239"/>
      <c r="P1101" s="239"/>
      <c r="Q1101" s="239"/>
      <c r="R1101" s="239"/>
      <c r="S1101" s="239"/>
      <c r="T1101" s="240"/>
      <c r="AT1101" s="241" t="s">
        <v>163</v>
      </c>
      <c r="AU1101" s="241" t="s">
        <v>81</v>
      </c>
      <c r="AV1101" s="11" t="s">
        <v>81</v>
      </c>
      <c r="AW1101" s="11" t="s">
        <v>34</v>
      </c>
      <c r="AX1101" s="11" t="s">
        <v>71</v>
      </c>
      <c r="AY1101" s="241" t="s">
        <v>151</v>
      </c>
    </row>
    <row r="1102" spans="2:51" s="12" customFormat="1" ht="13.5">
      <c r="B1102" s="242"/>
      <c r="C1102" s="243"/>
      <c r="D1102" s="228" t="s">
        <v>163</v>
      </c>
      <c r="E1102" s="244" t="s">
        <v>21</v>
      </c>
      <c r="F1102" s="245" t="s">
        <v>182</v>
      </c>
      <c r="G1102" s="243"/>
      <c r="H1102" s="246">
        <v>45.3</v>
      </c>
      <c r="I1102" s="247"/>
      <c r="J1102" s="243"/>
      <c r="K1102" s="243"/>
      <c r="L1102" s="248"/>
      <c r="M1102" s="249"/>
      <c r="N1102" s="250"/>
      <c r="O1102" s="250"/>
      <c r="P1102" s="250"/>
      <c r="Q1102" s="250"/>
      <c r="R1102" s="250"/>
      <c r="S1102" s="250"/>
      <c r="T1102" s="251"/>
      <c r="AT1102" s="252" t="s">
        <v>163</v>
      </c>
      <c r="AU1102" s="252" t="s">
        <v>81</v>
      </c>
      <c r="AV1102" s="12" t="s">
        <v>159</v>
      </c>
      <c r="AW1102" s="12" t="s">
        <v>34</v>
      </c>
      <c r="AX1102" s="12" t="s">
        <v>76</v>
      </c>
      <c r="AY1102" s="252" t="s">
        <v>151</v>
      </c>
    </row>
    <row r="1103" spans="2:65" s="1" customFormat="1" ht="38.25" customHeight="1">
      <c r="B1103" s="44"/>
      <c r="C1103" s="216" t="s">
        <v>1757</v>
      </c>
      <c r="D1103" s="216" t="s">
        <v>154</v>
      </c>
      <c r="E1103" s="217" t="s">
        <v>1758</v>
      </c>
      <c r="F1103" s="218" t="s">
        <v>1759</v>
      </c>
      <c r="G1103" s="219" t="s">
        <v>257</v>
      </c>
      <c r="H1103" s="220">
        <v>40</v>
      </c>
      <c r="I1103" s="221"/>
      <c r="J1103" s="222">
        <f>ROUND(I1103*H1103,2)</f>
        <v>0</v>
      </c>
      <c r="K1103" s="218" t="s">
        <v>174</v>
      </c>
      <c r="L1103" s="70"/>
      <c r="M1103" s="223" t="s">
        <v>21</v>
      </c>
      <c r="N1103" s="224" t="s">
        <v>42</v>
      </c>
      <c r="O1103" s="45"/>
      <c r="P1103" s="225">
        <f>O1103*H1103</f>
        <v>0</v>
      </c>
      <c r="Q1103" s="225">
        <v>0</v>
      </c>
      <c r="R1103" s="225">
        <f>Q1103*H1103</f>
        <v>0</v>
      </c>
      <c r="S1103" s="225">
        <v>0.00043</v>
      </c>
      <c r="T1103" s="226">
        <f>S1103*H1103</f>
        <v>0.0172</v>
      </c>
      <c r="AR1103" s="22" t="s">
        <v>1264</v>
      </c>
      <c r="AT1103" s="22" t="s">
        <v>154</v>
      </c>
      <c r="AU1103" s="22" t="s">
        <v>81</v>
      </c>
      <c r="AY1103" s="22" t="s">
        <v>151</v>
      </c>
      <c r="BE1103" s="227">
        <f>IF(N1103="základní",J1103,0)</f>
        <v>0</v>
      </c>
      <c r="BF1103" s="227">
        <f>IF(N1103="snížená",J1103,0)</f>
        <v>0</v>
      </c>
      <c r="BG1103" s="227">
        <f>IF(N1103="zákl. přenesená",J1103,0)</f>
        <v>0</v>
      </c>
      <c r="BH1103" s="227">
        <f>IF(N1103="sníž. přenesená",J1103,0)</f>
        <v>0</v>
      </c>
      <c r="BI1103" s="227">
        <f>IF(N1103="nulová",J1103,0)</f>
        <v>0</v>
      </c>
      <c r="BJ1103" s="22" t="s">
        <v>76</v>
      </c>
      <c r="BK1103" s="227">
        <f>ROUND(I1103*H1103,2)</f>
        <v>0</v>
      </c>
      <c r="BL1103" s="22" t="s">
        <v>1264</v>
      </c>
      <c r="BM1103" s="22" t="s">
        <v>1760</v>
      </c>
    </row>
    <row r="1104" spans="2:47" s="1" customFormat="1" ht="13.5">
      <c r="B1104" s="44"/>
      <c r="C1104" s="72"/>
      <c r="D1104" s="228" t="s">
        <v>161</v>
      </c>
      <c r="E1104" s="72"/>
      <c r="F1104" s="229" t="s">
        <v>1754</v>
      </c>
      <c r="G1104" s="72"/>
      <c r="H1104" s="72"/>
      <c r="I1104" s="187"/>
      <c r="J1104" s="72"/>
      <c r="K1104" s="72"/>
      <c r="L1104" s="70"/>
      <c r="M1104" s="230"/>
      <c r="N1104" s="45"/>
      <c r="O1104" s="45"/>
      <c r="P1104" s="45"/>
      <c r="Q1104" s="45"/>
      <c r="R1104" s="45"/>
      <c r="S1104" s="45"/>
      <c r="T1104" s="93"/>
      <c r="AT1104" s="22" t="s">
        <v>161</v>
      </c>
      <c r="AU1104" s="22" t="s">
        <v>81</v>
      </c>
    </row>
    <row r="1105" spans="2:51" s="11" customFormat="1" ht="13.5">
      <c r="B1105" s="231"/>
      <c r="C1105" s="232"/>
      <c r="D1105" s="228" t="s">
        <v>163</v>
      </c>
      <c r="E1105" s="233" t="s">
        <v>21</v>
      </c>
      <c r="F1105" s="234" t="s">
        <v>1761</v>
      </c>
      <c r="G1105" s="232"/>
      <c r="H1105" s="235">
        <v>40</v>
      </c>
      <c r="I1105" s="236"/>
      <c r="J1105" s="232"/>
      <c r="K1105" s="232"/>
      <c r="L1105" s="237"/>
      <c r="M1105" s="238"/>
      <c r="N1105" s="239"/>
      <c r="O1105" s="239"/>
      <c r="P1105" s="239"/>
      <c r="Q1105" s="239"/>
      <c r="R1105" s="239"/>
      <c r="S1105" s="239"/>
      <c r="T1105" s="240"/>
      <c r="AT1105" s="241" t="s">
        <v>163</v>
      </c>
      <c r="AU1105" s="241" t="s">
        <v>81</v>
      </c>
      <c r="AV1105" s="11" t="s">
        <v>81</v>
      </c>
      <c r="AW1105" s="11" t="s">
        <v>34</v>
      </c>
      <c r="AX1105" s="11" t="s">
        <v>76</v>
      </c>
      <c r="AY1105" s="241" t="s">
        <v>151</v>
      </c>
    </row>
    <row r="1106" spans="2:65" s="1" customFormat="1" ht="25.5" customHeight="1">
      <c r="B1106" s="44"/>
      <c r="C1106" s="216" t="s">
        <v>1762</v>
      </c>
      <c r="D1106" s="216" t="s">
        <v>154</v>
      </c>
      <c r="E1106" s="217" t="s">
        <v>1763</v>
      </c>
      <c r="F1106" s="218" t="s">
        <v>1764</v>
      </c>
      <c r="G1106" s="219" t="s">
        <v>257</v>
      </c>
      <c r="H1106" s="220">
        <v>63.71</v>
      </c>
      <c r="I1106" s="221"/>
      <c r="J1106" s="222">
        <f>ROUND(I1106*H1106,2)</f>
        <v>0</v>
      </c>
      <c r="K1106" s="218" t="s">
        <v>174</v>
      </c>
      <c r="L1106" s="70"/>
      <c r="M1106" s="223" t="s">
        <v>21</v>
      </c>
      <c r="N1106" s="224" t="s">
        <v>42</v>
      </c>
      <c r="O1106" s="45"/>
      <c r="P1106" s="225">
        <f>O1106*H1106</f>
        <v>0</v>
      </c>
      <c r="Q1106" s="225">
        <v>0.00838</v>
      </c>
      <c r="R1106" s="225">
        <f>Q1106*H1106</f>
        <v>0.5338898000000001</v>
      </c>
      <c r="S1106" s="225">
        <v>0</v>
      </c>
      <c r="T1106" s="226">
        <f>S1106*H1106</f>
        <v>0</v>
      </c>
      <c r="AR1106" s="22" t="s">
        <v>159</v>
      </c>
      <c r="AT1106" s="22" t="s">
        <v>154</v>
      </c>
      <c r="AU1106" s="22" t="s">
        <v>81</v>
      </c>
      <c r="AY1106" s="22" t="s">
        <v>151</v>
      </c>
      <c r="BE1106" s="227">
        <f>IF(N1106="základní",J1106,0)</f>
        <v>0</v>
      </c>
      <c r="BF1106" s="227">
        <f>IF(N1106="snížená",J1106,0)</f>
        <v>0</v>
      </c>
      <c r="BG1106" s="227">
        <f>IF(N1106="zákl. přenesená",J1106,0)</f>
        <v>0</v>
      </c>
      <c r="BH1106" s="227">
        <f>IF(N1106="sníž. přenesená",J1106,0)</f>
        <v>0</v>
      </c>
      <c r="BI1106" s="227">
        <f>IF(N1106="nulová",J1106,0)</f>
        <v>0</v>
      </c>
      <c r="BJ1106" s="22" t="s">
        <v>76</v>
      </c>
      <c r="BK1106" s="227">
        <f>ROUND(I1106*H1106,2)</f>
        <v>0</v>
      </c>
      <c r="BL1106" s="22" t="s">
        <v>159</v>
      </c>
      <c r="BM1106" s="22" t="s">
        <v>1765</v>
      </c>
    </row>
    <row r="1107" spans="2:47" s="1" customFormat="1" ht="13.5">
      <c r="B1107" s="44"/>
      <c r="C1107" s="72"/>
      <c r="D1107" s="228" t="s">
        <v>161</v>
      </c>
      <c r="E1107" s="72"/>
      <c r="F1107" s="229" t="s">
        <v>1766</v>
      </c>
      <c r="G1107" s="72"/>
      <c r="H1107" s="72"/>
      <c r="I1107" s="187"/>
      <c r="J1107" s="72"/>
      <c r="K1107" s="72"/>
      <c r="L1107" s="70"/>
      <c r="M1107" s="230"/>
      <c r="N1107" s="45"/>
      <c r="O1107" s="45"/>
      <c r="P1107" s="45"/>
      <c r="Q1107" s="45"/>
      <c r="R1107" s="45"/>
      <c r="S1107" s="45"/>
      <c r="T1107" s="93"/>
      <c r="AT1107" s="22" t="s">
        <v>161</v>
      </c>
      <c r="AU1107" s="22" t="s">
        <v>81</v>
      </c>
    </row>
    <row r="1108" spans="2:51" s="11" customFormat="1" ht="13.5">
      <c r="B1108" s="231"/>
      <c r="C1108" s="232"/>
      <c r="D1108" s="228" t="s">
        <v>163</v>
      </c>
      <c r="E1108" s="233" t="s">
        <v>21</v>
      </c>
      <c r="F1108" s="234" t="s">
        <v>608</v>
      </c>
      <c r="G1108" s="232"/>
      <c r="H1108" s="235">
        <v>63.71</v>
      </c>
      <c r="I1108" s="236"/>
      <c r="J1108" s="232"/>
      <c r="K1108" s="232"/>
      <c r="L1108" s="237"/>
      <c r="M1108" s="238"/>
      <c r="N1108" s="239"/>
      <c r="O1108" s="239"/>
      <c r="P1108" s="239"/>
      <c r="Q1108" s="239"/>
      <c r="R1108" s="239"/>
      <c r="S1108" s="239"/>
      <c r="T1108" s="240"/>
      <c r="AT1108" s="241" t="s">
        <v>163</v>
      </c>
      <c r="AU1108" s="241" t="s">
        <v>81</v>
      </c>
      <c r="AV1108" s="11" t="s">
        <v>81</v>
      </c>
      <c r="AW1108" s="11" t="s">
        <v>34</v>
      </c>
      <c r="AX1108" s="11" t="s">
        <v>76</v>
      </c>
      <c r="AY1108" s="241" t="s">
        <v>151</v>
      </c>
    </row>
    <row r="1109" spans="2:65" s="1" customFormat="1" ht="16.5" customHeight="1">
      <c r="B1109" s="44"/>
      <c r="C1109" s="253" t="s">
        <v>1767</v>
      </c>
      <c r="D1109" s="253" t="s">
        <v>275</v>
      </c>
      <c r="E1109" s="254" t="s">
        <v>1768</v>
      </c>
      <c r="F1109" s="255" t="s">
        <v>1769</v>
      </c>
      <c r="G1109" s="256" t="s">
        <v>257</v>
      </c>
      <c r="H1109" s="257">
        <v>64.984</v>
      </c>
      <c r="I1109" s="258"/>
      <c r="J1109" s="259">
        <f>ROUND(I1109*H1109,2)</f>
        <v>0</v>
      </c>
      <c r="K1109" s="255" t="s">
        <v>174</v>
      </c>
      <c r="L1109" s="260"/>
      <c r="M1109" s="261" t="s">
        <v>21</v>
      </c>
      <c r="N1109" s="262" t="s">
        <v>42</v>
      </c>
      <c r="O1109" s="45"/>
      <c r="P1109" s="225">
        <f>O1109*H1109</f>
        <v>0</v>
      </c>
      <c r="Q1109" s="225">
        <v>0.0017</v>
      </c>
      <c r="R1109" s="225">
        <f>Q1109*H1109</f>
        <v>0.11047279999999998</v>
      </c>
      <c r="S1109" s="225">
        <v>0</v>
      </c>
      <c r="T1109" s="226">
        <f>S1109*H1109</f>
        <v>0</v>
      </c>
      <c r="AR1109" s="22" t="s">
        <v>279</v>
      </c>
      <c r="AT1109" s="22" t="s">
        <v>275</v>
      </c>
      <c r="AU1109" s="22" t="s">
        <v>81</v>
      </c>
      <c r="AY1109" s="22" t="s">
        <v>151</v>
      </c>
      <c r="BE1109" s="227">
        <f>IF(N1109="základní",J1109,0)</f>
        <v>0</v>
      </c>
      <c r="BF1109" s="227">
        <f>IF(N1109="snížená",J1109,0)</f>
        <v>0</v>
      </c>
      <c r="BG1109" s="227">
        <f>IF(N1109="zákl. přenesená",J1109,0)</f>
        <v>0</v>
      </c>
      <c r="BH1109" s="227">
        <f>IF(N1109="sníž. přenesená",J1109,0)</f>
        <v>0</v>
      </c>
      <c r="BI1109" s="227">
        <f>IF(N1109="nulová",J1109,0)</f>
        <v>0</v>
      </c>
      <c r="BJ1109" s="22" t="s">
        <v>76</v>
      </c>
      <c r="BK1109" s="227">
        <f>ROUND(I1109*H1109,2)</f>
        <v>0</v>
      </c>
      <c r="BL1109" s="22" t="s">
        <v>159</v>
      </c>
      <c r="BM1109" s="22" t="s">
        <v>1770</v>
      </c>
    </row>
    <row r="1110" spans="2:51" s="11" customFormat="1" ht="13.5">
      <c r="B1110" s="231"/>
      <c r="C1110" s="232"/>
      <c r="D1110" s="228" t="s">
        <v>163</v>
      </c>
      <c r="E1110" s="232"/>
      <c r="F1110" s="234" t="s">
        <v>1771</v>
      </c>
      <c r="G1110" s="232"/>
      <c r="H1110" s="235">
        <v>64.984</v>
      </c>
      <c r="I1110" s="236"/>
      <c r="J1110" s="232"/>
      <c r="K1110" s="232"/>
      <c r="L1110" s="237"/>
      <c r="M1110" s="238"/>
      <c r="N1110" s="239"/>
      <c r="O1110" s="239"/>
      <c r="P1110" s="239"/>
      <c r="Q1110" s="239"/>
      <c r="R1110" s="239"/>
      <c r="S1110" s="239"/>
      <c r="T1110" s="240"/>
      <c r="AT1110" s="241" t="s">
        <v>163</v>
      </c>
      <c r="AU1110" s="241" t="s">
        <v>81</v>
      </c>
      <c r="AV1110" s="11" t="s">
        <v>81</v>
      </c>
      <c r="AW1110" s="11" t="s">
        <v>6</v>
      </c>
      <c r="AX1110" s="11" t="s">
        <v>76</v>
      </c>
      <c r="AY1110" s="241" t="s">
        <v>151</v>
      </c>
    </row>
    <row r="1111" spans="2:65" s="1" customFormat="1" ht="25.5" customHeight="1">
      <c r="B1111" s="44"/>
      <c r="C1111" s="216" t="s">
        <v>1748</v>
      </c>
      <c r="D1111" s="216" t="s">
        <v>154</v>
      </c>
      <c r="E1111" s="217" t="s">
        <v>1772</v>
      </c>
      <c r="F1111" s="218" t="s">
        <v>1773</v>
      </c>
      <c r="G1111" s="219" t="s">
        <v>257</v>
      </c>
      <c r="H1111" s="220">
        <v>24.8</v>
      </c>
      <c r="I1111" s="221"/>
      <c r="J1111" s="222">
        <f>ROUND(I1111*H1111,2)</f>
        <v>0</v>
      </c>
      <c r="K1111" s="218" t="s">
        <v>174</v>
      </c>
      <c r="L1111" s="70"/>
      <c r="M1111" s="223" t="s">
        <v>21</v>
      </c>
      <c r="N1111" s="224" t="s">
        <v>42</v>
      </c>
      <c r="O1111" s="45"/>
      <c r="P1111" s="225">
        <f>O1111*H1111</f>
        <v>0</v>
      </c>
      <c r="Q1111" s="225">
        <v>0.00956</v>
      </c>
      <c r="R1111" s="225">
        <f>Q1111*H1111</f>
        <v>0.23708800000000002</v>
      </c>
      <c r="S1111" s="225">
        <v>0</v>
      </c>
      <c r="T1111" s="226">
        <f>S1111*H1111</f>
        <v>0</v>
      </c>
      <c r="AR1111" s="22" t="s">
        <v>1264</v>
      </c>
      <c r="AT1111" s="22" t="s">
        <v>154</v>
      </c>
      <c r="AU1111" s="22" t="s">
        <v>81</v>
      </c>
      <c r="AY1111" s="22" t="s">
        <v>151</v>
      </c>
      <c r="BE1111" s="227">
        <f>IF(N1111="základní",J1111,0)</f>
        <v>0</v>
      </c>
      <c r="BF1111" s="227">
        <f>IF(N1111="snížená",J1111,0)</f>
        <v>0</v>
      </c>
      <c r="BG1111" s="227">
        <f>IF(N1111="zákl. přenesená",J1111,0)</f>
        <v>0</v>
      </c>
      <c r="BH1111" s="227">
        <f>IF(N1111="sníž. přenesená",J1111,0)</f>
        <v>0</v>
      </c>
      <c r="BI1111" s="227">
        <f>IF(N1111="nulová",J1111,0)</f>
        <v>0</v>
      </c>
      <c r="BJ1111" s="22" t="s">
        <v>76</v>
      </c>
      <c r="BK1111" s="227">
        <f>ROUND(I1111*H1111,2)</f>
        <v>0</v>
      </c>
      <c r="BL1111" s="22" t="s">
        <v>1264</v>
      </c>
      <c r="BM1111" s="22" t="s">
        <v>1774</v>
      </c>
    </row>
    <row r="1112" spans="2:47" s="1" customFormat="1" ht="13.5">
      <c r="B1112" s="44"/>
      <c r="C1112" s="72"/>
      <c r="D1112" s="228" t="s">
        <v>161</v>
      </c>
      <c r="E1112" s="72"/>
      <c r="F1112" s="229" t="s">
        <v>1766</v>
      </c>
      <c r="G1112" s="72"/>
      <c r="H1112" s="72"/>
      <c r="I1112" s="187"/>
      <c r="J1112" s="72"/>
      <c r="K1112" s="72"/>
      <c r="L1112" s="70"/>
      <c r="M1112" s="230"/>
      <c r="N1112" s="45"/>
      <c r="O1112" s="45"/>
      <c r="P1112" s="45"/>
      <c r="Q1112" s="45"/>
      <c r="R1112" s="45"/>
      <c r="S1112" s="45"/>
      <c r="T1112" s="93"/>
      <c r="AT1112" s="22" t="s">
        <v>161</v>
      </c>
      <c r="AU1112" s="22" t="s">
        <v>81</v>
      </c>
    </row>
    <row r="1113" spans="2:65" s="1" customFormat="1" ht="16.5" customHeight="1">
      <c r="B1113" s="44"/>
      <c r="C1113" s="253" t="s">
        <v>1775</v>
      </c>
      <c r="D1113" s="253" t="s">
        <v>275</v>
      </c>
      <c r="E1113" s="254" t="s">
        <v>1776</v>
      </c>
      <c r="F1113" s="255" t="s">
        <v>1777</v>
      </c>
      <c r="G1113" s="256" t="s">
        <v>257</v>
      </c>
      <c r="H1113" s="257">
        <v>25.296</v>
      </c>
      <c r="I1113" s="258"/>
      <c r="J1113" s="259">
        <f>ROUND(I1113*H1113,2)</f>
        <v>0</v>
      </c>
      <c r="K1113" s="255" t="s">
        <v>174</v>
      </c>
      <c r="L1113" s="260"/>
      <c r="M1113" s="261" t="s">
        <v>21</v>
      </c>
      <c r="N1113" s="262" t="s">
        <v>42</v>
      </c>
      <c r="O1113" s="45"/>
      <c r="P1113" s="225">
        <f>O1113*H1113</f>
        <v>0</v>
      </c>
      <c r="Q1113" s="225">
        <v>0.018</v>
      </c>
      <c r="R1113" s="225">
        <f>Q1113*H1113</f>
        <v>0.45532799999999995</v>
      </c>
      <c r="S1113" s="225">
        <v>0</v>
      </c>
      <c r="T1113" s="226">
        <f>S1113*H1113</f>
        <v>0</v>
      </c>
      <c r="AR1113" s="22" t="s">
        <v>1641</v>
      </c>
      <c r="AT1113" s="22" t="s">
        <v>275</v>
      </c>
      <c r="AU1113" s="22" t="s">
        <v>81</v>
      </c>
      <c r="AY1113" s="22" t="s">
        <v>151</v>
      </c>
      <c r="BE1113" s="227">
        <f>IF(N1113="základní",J1113,0)</f>
        <v>0</v>
      </c>
      <c r="BF1113" s="227">
        <f>IF(N1113="snížená",J1113,0)</f>
        <v>0</v>
      </c>
      <c r="BG1113" s="227">
        <f>IF(N1113="zákl. přenesená",J1113,0)</f>
        <v>0</v>
      </c>
      <c r="BH1113" s="227">
        <f>IF(N1113="sníž. přenesená",J1113,0)</f>
        <v>0</v>
      </c>
      <c r="BI1113" s="227">
        <f>IF(N1113="nulová",J1113,0)</f>
        <v>0</v>
      </c>
      <c r="BJ1113" s="22" t="s">
        <v>76</v>
      </c>
      <c r="BK1113" s="227">
        <f>ROUND(I1113*H1113,2)</f>
        <v>0</v>
      </c>
      <c r="BL1113" s="22" t="s">
        <v>1264</v>
      </c>
      <c r="BM1113" s="22" t="s">
        <v>1778</v>
      </c>
    </row>
    <row r="1114" spans="2:51" s="11" customFormat="1" ht="13.5">
      <c r="B1114" s="231"/>
      <c r="C1114" s="232"/>
      <c r="D1114" s="228" t="s">
        <v>163</v>
      </c>
      <c r="E1114" s="233" t="s">
        <v>21</v>
      </c>
      <c r="F1114" s="234" t="s">
        <v>1779</v>
      </c>
      <c r="G1114" s="232"/>
      <c r="H1114" s="235">
        <v>24.8</v>
      </c>
      <c r="I1114" s="236"/>
      <c r="J1114" s="232"/>
      <c r="K1114" s="232"/>
      <c r="L1114" s="237"/>
      <c r="M1114" s="238"/>
      <c r="N1114" s="239"/>
      <c r="O1114" s="239"/>
      <c r="P1114" s="239"/>
      <c r="Q1114" s="239"/>
      <c r="R1114" s="239"/>
      <c r="S1114" s="239"/>
      <c r="T1114" s="240"/>
      <c r="AT1114" s="241" t="s">
        <v>163</v>
      </c>
      <c r="AU1114" s="241" t="s">
        <v>81</v>
      </c>
      <c r="AV1114" s="11" t="s">
        <v>81</v>
      </c>
      <c r="AW1114" s="11" t="s">
        <v>34</v>
      </c>
      <c r="AX1114" s="11" t="s">
        <v>76</v>
      </c>
      <c r="AY1114" s="241" t="s">
        <v>151</v>
      </c>
    </row>
    <row r="1115" spans="2:51" s="11" customFormat="1" ht="13.5">
      <c r="B1115" s="231"/>
      <c r="C1115" s="232"/>
      <c r="D1115" s="228" t="s">
        <v>163</v>
      </c>
      <c r="E1115" s="232"/>
      <c r="F1115" s="234" t="s">
        <v>1780</v>
      </c>
      <c r="G1115" s="232"/>
      <c r="H1115" s="235">
        <v>25.296</v>
      </c>
      <c r="I1115" s="236"/>
      <c r="J1115" s="232"/>
      <c r="K1115" s="232"/>
      <c r="L1115" s="237"/>
      <c r="M1115" s="238"/>
      <c r="N1115" s="239"/>
      <c r="O1115" s="239"/>
      <c r="P1115" s="239"/>
      <c r="Q1115" s="239"/>
      <c r="R1115" s="239"/>
      <c r="S1115" s="239"/>
      <c r="T1115" s="240"/>
      <c r="AT1115" s="241" t="s">
        <v>163</v>
      </c>
      <c r="AU1115" s="241" t="s">
        <v>81</v>
      </c>
      <c r="AV1115" s="11" t="s">
        <v>81</v>
      </c>
      <c r="AW1115" s="11" t="s">
        <v>6</v>
      </c>
      <c r="AX1115" s="11" t="s">
        <v>76</v>
      </c>
      <c r="AY1115" s="241" t="s">
        <v>151</v>
      </c>
    </row>
    <row r="1116" spans="2:65" s="1" customFormat="1" ht="25.5" customHeight="1">
      <c r="B1116" s="44"/>
      <c r="C1116" s="216" t="s">
        <v>1781</v>
      </c>
      <c r="D1116" s="216" t="s">
        <v>154</v>
      </c>
      <c r="E1116" s="217" t="s">
        <v>1782</v>
      </c>
      <c r="F1116" s="218" t="s">
        <v>1783</v>
      </c>
      <c r="G1116" s="219" t="s">
        <v>257</v>
      </c>
      <c r="H1116" s="220">
        <v>87.61</v>
      </c>
      <c r="I1116" s="221"/>
      <c r="J1116" s="222">
        <f>ROUND(I1116*H1116,2)</f>
        <v>0</v>
      </c>
      <c r="K1116" s="218" t="s">
        <v>174</v>
      </c>
      <c r="L1116" s="70"/>
      <c r="M1116" s="223" t="s">
        <v>21</v>
      </c>
      <c r="N1116" s="224" t="s">
        <v>42</v>
      </c>
      <c r="O1116" s="45"/>
      <c r="P1116" s="225">
        <f>O1116*H1116</f>
        <v>0</v>
      </c>
      <c r="Q1116" s="225">
        <v>0.00937</v>
      </c>
      <c r="R1116" s="225">
        <f>Q1116*H1116</f>
        <v>0.8209057</v>
      </c>
      <c r="S1116" s="225">
        <v>0</v>
      </c>
      <c r="T1116" s="226">
        <f>S1116*H1116</f>
        <v>0</v>
      </c>
      <c r="AR1116" s="22" t="s">
        <v>1264</v>
      </c>
      <c r="AT1116" s="22" t="s">
        <v>154</v>
      </c>
      <c r="AU1116" s="22" t="s">
        <v>81</v>
      </c>
      <c r="AY1116" s="22" t="s">
        <v>151</v>
      </c>
      <c r="BE1116" s="227">
        <f>IF(N1116="základní",J1116,0)</f>
        <v>0</v>
      </c>
      <c r="BF1116" s="227">
        <f>IF(N1116="snížená",J1116,0)</f>
        <v>0</v>
      </c>
      <c r="BG1116" s="227">
        <f>IF(N1116="zákl. přenesená",J1116,0)</f>
        <v>0</v>
      </c>
      <c r="BH1116" s="227">
        <f>IF(N1116="sníž. přenesená",J1116,0)</f>
        <v>0</v>
      </c>
      <c r="BI1116" s="227">
        <f>IF(N1116="nulová",J1116,0)</f>
        <v>0</v>
      </c>
      <c r="BJ1116" s="22" t="s">
        <v>76</v>
      </c>
      <c r="BK1116" s="227">
        <f>ROUND(I1116*H1116,2)</f>
        <v>0</v>
      </c>
      <c r="BL1116" s="22" t="s">
        <v>1264</v>
      </c>
      <c r="BM1116" s="22" t="s">
        <v>1784</v>
      </c>
    </row>
    <row r="1117" spans="2:47" s="1" customFormat="1" ht="13.5">
      <c r="B1117" s="44"/>
      <c r="C1117" s="72"/>
      <c r="D1117" s="228" t="s">
        <v>161</v>
      </c>
      <c r="E1117" s="72"/>
      <c r="F1117" s="229" t="s">
        <v>1766</v>
      </c>
      <c r="G1117" s="72"/>
      <c r="H1117" s="72"/>
      <c r="I1117" s="187"/>
      <c r="J1117" s="72"/>
      <c r="K1117" s="72"/>
      <c r="L1117" s="70"/>
      <c r="M1117" s="230"/>
      <c r="N1117" s="45"/>
      <c r="O1117" s="45"/>
      <c r="P1117" s="45"/>
      <c r="Q1117" s="45"/>
      <c r="R1117" s="45"/>
      <c r="S1117" s="45"/>
      <c r="T1117" s="93"/>
      <c r="AT1117" s="22" t="s">
        <v>161</v>
      </c>
      <c r="AU1117" s="22" t="s">
        <v>81</v>
      </c>
    </row>
    <row r="1118" spans="2:65" s="1" customFormat="1" ht="25.5" customHeight="1">
      <c r="B1118" s="44"/>
      <c r="C1118" s="216" t="s">
        <v>1785</v>
      </c>
      <c r="D1118" s="216" t="s">
        <v>154</v>
      </c>
      <c r="E1118" s="217" t="s">
        <v>1786</v>
      </c>
      <c r="F1118" s="218" t="s">
        <v>1787</v>
      </c>
      <c r="G1118" s="219" t="s">
        <v>257</v>
      </c>
      <c r="H1118" s="220">
        <v>156.993</v>
      </c>
      <c r="I1118" s="221"/>
      <c r="J1118" s="222">
        <f>ROUND(I1118*H1118,2)</f>
        <v>0</v>
      </c>
      <c r="K1118" s="218" t="s">
        <v>174</v>
      </c>
      <c r="L1118" s="70"/>
      <c r="M1118" s="223" t="s">
        <v>21</v>
      </c>
      <c r="N1118" s="224" t="s">
        <v>42</v>
      </c>
      <c r="O1118" s="45"/>
      <c r="P1118" s="225">
        <f>O1118*H1118</f>
        <v>0</v>
      </c>
      <c r="Q1118" s="225">
        <v>0.0095</v>
      </c>
      <c r="R1118" s="225">
        <f>Q1118*H1118</f>
        <v>1.4914334999999999</v>
      </c>
      <c r="S1118" s="225">
        <v>0</v>
      </c>
      <c r="T1118" s="226">
        <f>S1118*H1118</f>
        <v>0</v>
      </c>
      <c r="AR1118" s="22" t="s">
        <v>1264</v>
      </c>
      <c r="AT1118" s="22" t="s">
        <v>154</v>
      </c>
      <c r="AU1118" s="22" t="s">
        <v>81</v>
      </c>
      <c r="AY1118" s="22" t="s">
        <v>151</v>
      </c>
      <c r="BE1118" s="227">
        <f>IF(N1118="základní",J1118,0)</f>
        <v>0</v>
      </c>
      <c r="BF1118" s="227">
        <f>IF(N1118="snížená",J1118,0)</f>
        <v>0</v>
      </c>
      <c r="BG1118" s="227">
        <f>IF(N1118="zákl. přenesená",J1118,0)</f>
        <v>0</v>
      </c>
      <c r="BH1118" s="227">
        <f>IF(N1118="sníž. přenesená",J1118,0)</f>
        <v>0</v>
      </c>
      <c r="BI1118" s="227">
        <f>IF(N1118="nulová",J1118,0)</f>
        <v>0</v>
      </c>
      <c r="BJ1118" s="22" t="s">
        <v>76</v>
      </c>
      <c r="BK1118" s="227">
        <f>ROUND(I1118*H1118,2)</f>
        <v>0</v>
      </c>
      <c r="BL1118" s="22" t="s">
        <v>1264</v>
      </c>
      <c r="BM1118" s="22" t="s">
        <v>1788</v>
      </c>
    </row>
    <row r="1119" spans="2:47" s="1" customFormat="1" ht="13.5">
      <c r="B1119" s="44"/>
      <c r="C1119" s="72"/>
      <c r="D1119" s="228" t="s">
        <v>161</v>
      </c>
      <c r="E1119" s="72"/>
      <c r="F1119" s="229" t="s">
        <v>1766</v>
      </c>
      <c r="G1119" s="72"/>
      <c r="H1119" s="72"/>
      <c r="I1119" s="187"/>
      <c r="J1119" s="72"/>
      <c r="K1119" s="72"/>
      <c r="L1119" s="70"/>
      <c r="M1119" s="230"/>
      <c r="N1119" s="45"/>
      <c r="O1119" s="45"/>
      <c r="P1119" s="45"/>
      <c r="Q1119" s="45"/>
      <c r="R1119" s="45"/>
      <c r="S1119" s="45"/>
      <c r="T1119" s="93"/>
      <c r="AT1119" s="22" t="s">
        <v>161</v>
      </c>
      <c r="AU1119" s="22" t="s">
        <v>81</v>
      </c>
    </row>
    <row r="1120" spans="2:65" s="1" customFormat="1" ht="25.5" customHeight="1">
      <c r="B1120" s="44"/>
      <c r="C1120" s="216" t="s">
        <v>1789</v>
      </c>
      <c r="D1120" s="216" t="s">
        <v>154</v>
      </c>
      <c r="E1120" s="217" t="s">
        <v>1790</v>
      </c>
      <c r="F1120" s="218" t="s">
        <v>1791</v>
      </c>
      <c r="G1120" s="219" t="s">
        <v>257</v>
      </c>
      <c r="H1120" s="220">
        <v>850.2</v>
      </c>
      <c r="I1120" s="221"/>
      <c r="J1120" s="222">
        <f>ROUND(I1120*H1120,2)</f>
        <v>0</v>
      </c>
      <c r="K1120" s="218" t="s">
        <v>174</v>
      </c>
      <c r="L1120" s="70"/>
      <c r="M1120" s="223" t="s">
        <v>21</v>
      </c>
      <c r="N1120" s="224" t="s">
        <v>42</v>
      </c>
      <c r="O1120" s="45"/>
      <c r="P1120" s="225">
        <f>O1120*H1120</f>
        <v>0</v>
      </c>
      <c r="Q1120" s="225">
        <v>0.00931</v>
      </c>
      <c r="R1120" s="225">
        <f>Q1120*H1120</f>
        <v>7.915362000000001</v>
      </c>
      <c r="S1120" s="225">
        <v>0</v>
      </c>
      <c r="T1120" s="226">
        <f>S1120*H1120</f>
        <v>0</v>
      </c>
      <c r="AR1120" s="22" t="s">
        <v>1264</v>
      </c>
      <c r="AT1120" s="22" t="s">
        <v>154</v>
      </c>
      <c r="AU1120" s="22" t="s">
        <v>81</v>
      </c>
      <c r="AY1120" s="22" t="s">
        <v>151</v>
      </c>
      <c r="BE1120" s="227">
        <f>IF(N1120="základní",J1120,0)</f>
        <v>0</v>
      </c>
      <c r="BF1120" s="227">
        <f>IF(N1120="snížená",J1120,0)</f>
        <v>0</v>
      </c>
      <c r="BG1120" s="227">
        <f>IF(N1120="zákl. přenesená",J1120,0)</f>
        <v>0</v>
      </c>
      <c r="BH1120" s="227">
        <f>IF(N1120="sníž. přenesená",J1120,0)</f>
        <v>0</v>
      </c>
      <c r="BI1120" s="227">
        <f>IF(N1120="nulová",J1120,0)</f>
        <v>0</v>
      </c>
      <c r="BJ1120" s="22" t="s">
        <v>76</v>
      </c>
      <c r="BK1120" s="227">
        <f>ROUND(I1120*H1120,2)</f>
        <v>0</v>
      </c>
      <c r="BL1120" s="22" t="s">
        <v>1264</v>
      </c>
      <c r="BM1120" s="22" t="s">
        <v>1792</v>
      </c>
    </row>
    <row r="1121" spans="2:47" s="1" customFormat="1" ht="13.5">
      <c r="B1121" s="44"/>
      <c r="C1121" s="72"/>
      <c r="D1121" s="228" t="s">
        <v>161</v>
      </c>
      <c r="E1121" s="72"/>
      <c r="F1121" s="229" t="s">
        <v>1766</v>
      </c>
      <c r="G1121" s="72"/>
      <c r="H1121" s="72"/>
      <c r="I1121" s="187"/>
      <c r="J1121" s="72"/>
      <c r="K1121" s="72"/>
      <c r="L1121" s="70"/>
      <c r="M1121" s="230"/>
      <c r="N1121" s="45"/>
      <c r="O1121" s="45"/>
      <c r="P1121" s="45"/>
      <c r="Q1121" s="45"/>
      <c r="R1121" s="45"/>
      <c r="S1121" s="45"/>
      <c r="T1121" s="93"/>
      <c r="AT1121" s="22" t="s">
        <v>161</v>
      </c>
      <c r="AU1121" s="22" t="s">
        <v>81</v>
      </c>
    </row>
    <row r="1122" spans="2:65" s="1" customFormat="1" ht="25.5" customHeight="1">
      <c r="B1122" s="44"/>
      <c r="C1122" s="216" t="s">
        <v>1793</v>
      </c>
      <c r="D1122" s="216" t="s">
        <v>154</v>
      </c>
      <c r="E1122" s="217" t="s">
        <v>1794</v>
      </c>
      <c r="F1122" s="218" t="s">
        <v>1795</v>
      </c>
      <c r="G1122" s="219" t="s">
        <v>257</v>
      </c>
      <c r="H1122" s="220">
        <v>850.2</v>
      </c>
      <c r="I1122" s="221"/>
      <c r="J1122" s="222">
        <f>ROUND(I1122*H1122,2)</f>
        <v>0</v>
      </c>
      <c r="K1122" s="218" t="s">
        <v>174</v>
      </c>
      <c r="L1122" s="70"/>
      <c r="M1122" s="223" t="s">
        <v>21</v>
      </c>
      <c r="N1122" s="224" t="s">
        <v>42</v>
      </c>
      <c r="O1122" s="45"/>
      <c r="P1122" s="225">
        <f>O1122*H1122</f>
        <v>0</v>
      </c>
      <c r="Q1122" s="225">
        <v>0.00944</v>
      </c>
      <c r="R1122" s="225">
        <f>Q1122*H1122</f>
        <v>8.025888</v>
      </c>
      <c r="S1122" s="225">
        <v>0</v>
      </c>
      <c r="T1122" s="226">
        <f>S1122*H1122</f>
        <v>0</v>
      </c>
      <c r="AR1122" s="22" t="s">
        <v>1264</v>
      </c>
      <c r="AT1122" s="22" t="s">
        <v>154</v>
      </c>
      <c r="AU1122" s="22" t="s">
        <v>81</v>
      </c>
      <c r="AY1122" s="22" t="s">
        <v>151</v>
      </c>
      <c r="BE1122" s="227">
        <f>IF(N1122="základní",J1122,0)</f>
        <v>0</v>
      </c>
      <c r="BF1122" s="227">
        <f>IF(N1122="snížená",J1122,0)</f>
        <v>0</v>
      </c>
      <c r="BG1122" s="227">
        <f>IF(N1122="zákl. přenesená",J1122,0)</f>
        <v>0</v>
      </c>
      <c r="BH1122" s="227">
        <f>IF(N1122="sníž. přenesená",J1122,0)</f>
        <v>0</v>
      </c>
      <c r="BI1122" s="227">
        <f>IF(N1122="nulová",J1122,0)</f>
        <v>0</v>
      </c>
      <c r="BJ1122" s="22" t="s">
        <v>76</v>
      </c>
      <c r="BK1122" s="227">
        <f>ROUND(I1122*H1122,2)</f>
        <v>0</v>
      </c>
      <c r="BL1122" s="22" t="s">
        <v>1264</v>
      </c>
      <c r="BM1122" s="22" t="s">
        <v>1796</v>
      </c>
    </row>
    <row r="1123" spans="2:47" s="1" customFormat="1" ht="13.5">
      <c r="B1123" s="44"/>
      <c r="C1123" s="72"/>
      <c r="D1123" s="228" t="s">
        <v>161</v>
      </c>
      <c r="E1123" s="72"/>
      <c r="F1123" s="229" t="s">
        <v>1766</v>
      </c>
      <c r="G1123" s="72"/>
      <c r="H1123" s="72"/>
      <c r="I1123" s="187"/>
      <c r="J1123" s="72"/>
      <c r="K1123" s="72"/>
      <c r="L1123" s="70"/>
      <c r="M1123" s="230"/>
      <c r="N1123" s="45"/>
      <c r="O1123" s="45"/>
      <c r="P1123" s="45"/>
      <c r="Q1123" s="45"/>
      <c r="R1123" s="45"/>
      <c r="S1123" s="45"/>
      <c r="T1123" s="93"/>
      <c r="AT1123" s="22" t="s">
        <v>161</v>
      </c>
      <c r="AU1123" s="22" t="s">
        <v>81</v>
      </c>
    </row>
    <row r="1124" spans="2:65" s="1" customFormat="1" ht="16.5" customHeight="1">
      <c r="B1124" s="44"/>
      <c r="C1124" s="253" t="s">
        <v>1797</v>
      </c>
      <c r="D1124" s="253" t="s">
        <v>275</v>
      </c>
      <c r="E1124" s="254" t="s">
        <v>1798</v>
      </c>
      <c r="F1124" s="255" t="s">
        <v>1799</v>
      </c>
      <c r="G1124" s="256" t="s">
        <v>257</v>
      </c>
      <c r="H1124" s="257">
        <v>64.066</v>
      </c>
      <c r="I1124" s="258"/>
      <c r="J1124" s="259">
        <f>ROUND(I1124*H1124,2)</f>
        <v>0</v>
      </c>
      <c r="K1124" s="255" t="s">
        <v>174</v>
      </c>
      <c r="L1124" s="260"/>
      <c r="M1124" s="261" t="s">
        <v>21</v>
      </c>
      <c r="N1124" s="262" t="s">
        <v>42</v>
      </c>
      <c r="O1124" s="45"/>
      <c r="P1124" s="225">
        <f>O1124*H1124</f>
        <v>0</v>
      </c>
      <c r="Q1124" s="225">
        <v>0.0075</v>
      </c>
      <c r="R1124" s="225">
        <f>Q1124*H1124</f>
        <v>0.480495</v>
      </c>
      <c r="S1124" s="225">
        <v>0</v>
      </c>
      <c r="T1124" s="226">
        <f>S1124*H1124</f>
        <v>0</v>
      </c>
      <c r="AR1124" s="22" t="s">
        <v>1641</v>
      </c>
      <c r="AT1124" s="22" t="s">
        <v>275</v>
      </c>
      <c r="AU1124" s="22" t="s">
        <v>81</v>
      </c>
      <c r="AY1124" s="22" t="s">
        <v>151</v>
      </c>
      <c r="BE1124" s="227">
        <f>IF(N1124="základní",J1124,0)</f>
        <v>0</v>
      </c>
      <c r="BF1124" s="227">
        <f>IF(N1124="snížená",J1124,0)</f>
        <v>0</v>
      </c>
      <c r="BG1124" s="227">
        <f>IF(N1124="zákl. přenesená",J1124,0)</f>
        <v>0</v>
      </c>
      <c r="BH1124" s="227">
        <f>IF(N1124="sníž. přenesená",J1124,0)</f>
        <v>0</v>
      </c>
      <c r="BI1124" s="227">
        <f>IF(N1124="nulová",J1124,0)</f>
        <v>0</v>
      </c>
      <c r="BJ1124" s="22" t="s">
        <v>76</v>
      </c>
      <c r="BK1124" s="227">
        <f>ROUND(I1124*H1124,2)</f>
        <v>0</v>
      </c>
      <c r="BL1124" s="22" t="s">
        <v>1264</v>
      </c>
      <c r="BM1124" s="22" t="s">
        <v>1800</v>
      </c>
    </row>
    <row r="1125" spans="2:51" s="11" customFormat="1" ht="13.5">
      <c r="B1125" s="231"/>
      <c r="C1125" s="232"/>
      <c r="D1125" s="228" t="s">
        <v>163</v>
      </c>
      <c r="E1125" s="233" t="s">
        <v>21</v>
      </c>
      <c r="F1125" s="234" t="s">
        <v>707</v>
      </c>
      <c r="G1125" s="232"/>
      <c r="H1125" s="235">
        <v>16.8</v>
      </c>
      <c r="I1125" s="236"/>
      <c r="J1125" s="232"/>
      <c r="K1125" s="232"/>
      <c r="L1125" s="237"/>
      <c r="M1125" s="238"/>
      <c r="N1125" s="239"/>
      <c r="O1125" s="239"/>
      <c r="P1125" s="239"/>
      <c r="Q1125" s="239"/>
      <c r="R1125" s="239"/>
      <c r="S1125" s="239"/>
      <c r="T1125" s="240"/>
      <c r="AT1125" s="241" t="s">
        <v>163</v>
      </c>
      <c r="AU1125" s="241" t="s">
        <v>81</v>
      </c>
      <c r="AV1125" s="11" t="s">
        <v>81</v>
      </c>
      <c r="AW1125" s="11" t="s">
        <v>34</v>
      </c>
      <c r="AX1125" s="11" t="s">
        <v>71</v>
      </c>
      <c r="AY1125" s="241" t="s">
        <v>151</v>
      </c>
    </row>
    <row r="1126" spans="2:51" s="11" customFormat="1" ht="13.5">
      <c r="B1126" s="231"/>
      <c r="C1126" s="232"/>
      <c r="D1126" s="228" t="s">
        <v>163</v>
      </c>
      <c r="E1126" s="233" t="s">
        <v>21</v>
      </c>
      <c r="F1126" s="234" t="s">
        <v>708</v>
      </c>
      <c r="G1126" s="232"/>
      <c r="H1126" s="235">
        <v>2.96</v>
      </c>
      <c r="I1126" s="236"/>
      <c r="J1126" s="232"/>
      <c r="K1126" s="232"/>
      <c r="L1126" s="237"/>
      <c r="M1126" s="238"/>
      <c r="N1126" s="239"/>
      <c r="O1126" s="239"/>
      <c r="P1126" s="239"/>
      <c r="Q1126" s="239"/>
      <c r="R1126" s="239"/>
      <c r="S1126" s="239"/>
      <c r="T1126" s="240"/>
      <c r="AT1126" s="241" t="s">
        <v>163</v>
      </c>
      <c r="AU1126" s="241" t="s">
        <v>81</v>
      </c>
      <c r="AV1126" s="11" t="s">
        <v>81</v>
      </c>
      <c r="AW1126" s="11" t="s">
        <v>34</v>
      </c>
      <c r="AX1126" s="11" t="s">
        <v>71</v>
      </c>
      <c r="AY1126" s="241" t="s">
        <v>151</v>
      </c>
    </row>
    <row r="1127" spans="2:51" s="11" customFormat="1" ht="13.5">
      <c r="B1127" s="231"/>
      <c r="C1127" s="232"/>
      <c r="D1127" s="228" t="s">
        <v>163</v>
      </c>
      <c r="E1127" s="233" t="s">
        <v>21</v>
      </c>
      <c r="F1127" s="234" t="s">
        <v>709</v>
      </c>
      <c r="G1127" s="232"/>
      <c r="H1127" s="235">
        <v>43.05</v>
      </c>
      <c r="I1127" s="236"/>
      <c r="J1127" s="232"/>
      <c r="K1127" s="232"/>
      <c r="L1127" s="237"/>
      <c r="M1127" s="238"/>
      <c r="N1127" s="239"/>
      <c r="O1127" s="239"/>
      <c r="P1127" s="239"/>
      <c r="Q1127" s="239"/>
      <c r="R1127" s="239"/>
      <c r="S1127" s="239"/>
      <c r="T1127" s="240"/>
      <c r="AT1127" s="241" t="s">
        <v>163</v>
      </c>
      <c r="AU1127" s="241" t="s">
        <v>81</v>
      </c>
      <c r="AV1127" s="11" t="s">
        <v>81</v>
      </c>
      <c r="AW1127" s="11" t="s">
        <v>34</v>
      </c>
      <c r="AX1127" s="11" t="s">
        <v>71</v>
      </c>
      <c r="AY1127" s="241" t="s">
        <v>151</v>
      </c>
    </row>
    <row r="1128" spans="2:51" s="12" customFormat="1" ht="13.5">
      <c r="B1128" s="242"/>
      <c r="C1128" s="243"/>
      <c r="D1128" s="228" t="s">
        <v>163</v>
      </c>
      <c r="E1128" s="244" t="s">
        <v>21</v>
      </c>
      <c r="F1128" s="245" t="s">
        <v>182</v>
      </c>
      <c r="G1128" s="243"/>
      <c r="H1128" s="246">
        <v>62.81</v>
      </c>
      <c r="I1128" s="247"/>
      <c r="J1128" s="243"/>
      <c r="K1128" s="243"/>
      <c r="L1128" s="248"/>
      <c r="M1128" s="249"/>
      <c r="N1128" s="250"/>
      <c r="O1128" s="250"/>
      <c r="P1128" s="250"/>
      <c r="Q1128" s="250"/>
      <c r="R1128" s="250"/>
      <c r="S1128" s="250"/>
      <c r="T1128" s="251"/>
      <c r="AT1128" s="252" t="s">
        <v>163</v>
      </c>
      <c r="AU1128" s="252" t="s">
        <v>81</v>
      </c>
      <c r="AV1128" s="12" t="s">
        <v>159</v>
      </c>
      <c r="AW1128" s="12" t="s">
        <v>34</v>
      </c>
      <c r="AX1128" s="12" t="s">
        <v>76</v>
      </c>
      <c r="AY1128" s="252" t="s">
        <v>151</v>
      </c>
    </row>
    <row r="1129" spans="2:51" s="11" customFormat="1" ht="13.5">
      <c r="B1129" s="231"/>
      <c r="C1129" s="232"/>
      <c r="D1129" s="228" t="s">
        <v>163</v>
      </c>
      <c r="E1129" s="232"/>
      <c r="F1129" s="234" t="s">
        <v>1801</v>
      </c>
      <c r="G1129" s="232"/>
      <c r="H1129" s="235">
        <v>64.066</v>
      </c>
      <c r="I1129" s="236"/>
      <c r="J1129" s="232"/>
      <c r="K1129" s="232"/>
      <c r="L1129" s="237"/>
      <c r="M1129" s="238"/>
      <c r="N1129" s="239"/>
      <c r="O1129" s="239"/>
      <c r="P1129" s="239"/>
      <c r="Q1129" s="239"/>
      <c r="R1129" s="239"/>
      <c r="S1129" s="239"/>
      <c r="T1129" s="240"/>
      <c r="AT1129" s="241" t="s">
        <v>163</v>
      </c>
      <c r="AU1129" s="241" t="s">
        <v>81</v>
      </c>
      <c r="AV1129" s="11" t="s">
        <v>81</v>
      </c>
      <c r="AW1129" s="11" t="s">
        <v>6</v>
      </c>
      <c r="AX1129" s="11" t="s">
        <v>76</v>
      </c>
      <c r="AY1129" s="241" t="s">
        <v>151</v>
      </c>
    </row>
    <row r="1130" spans="2:65" s="1" customFormat="1" ht="16.5" customHeight="1">
      <c r="B1130" s="44"/>
      <c r="C1130" s="253" t="s">
        <v>1802</v>
      </c>
      <c r="D1130" s="253" t="s">
        <v>275</v>
      </c>
      <c r="E1130" s="254" t="s">
        <v>1803</v>
      </c>
      <c r="F1130" s="255" t="s">
        <v>1804</v>
      </c>
      <c r="G1130" s="256" t="s">
        <v>257</v>
      </c>
      <c r="H1130" s="257">
        <v>25.296</v>
      </c>
      <c r="I1130" s="258"/>
      <c r="J1130" s="259">
        <f>ROUND(I1130*H1130,2)</f>
        <v>0</v>
      </c>
      <c r="K1130" s="255" t="s">
        <v>174</v>
      </c>
      <c r="L1130" s="260"/>
      <c r="M1130" s="261" t="s">
        <v>21</v>
      </c>
      <c r="N1130" s="262" t="s">
        <v>42</v>
      </c>
      <c r="O1130" s="45"/>
      <c r="P1130" s="225">
        <f>O1130*H1130</f>
        <v>0</v>
      </c>
      <c r="Q1130" s="225">
        <v>0.009</v>
      </c>
      <c r="R1130" s="225">
        <f>Q1130*H1130</f>
        <v>0.22766399999999998</v>
      </c>
      <c r="S1130" s="225">
        <v>0</v>
      </c>
      <c r="T1130" s="226">
        <f>S1130*H1130</f>
        <v>0</v>
      </c>
      <c r="AR1130" s="22" t="s">
        <v>1641</v>
      </c>
      <c r="AT1130" s="22" t="s">
        <v>275</v>
      </c>
      <c r="AU1130" s="22" t="s">
        <v>81</v>
      </c>
      <c r="AY1130" s="22" t="s">
        <v>151</v>
      </c>
      <c r="BE1130" s="227">
        <f>IF(N1130="základní",J1130,0)</f>
        <v>0</v>
      </c>
      <c r="BF1130" s="227">
        <f>IF(N1130="snížená",J1130,0)</f>
        <v>0</v>
      </c>
      <c r="BG1130" s="227">
        <f>IF(N1130="zákl. přenesená",J1130,0)</f>
        <v>0</v>
      </c>
      <c r="BH1130" s="227">
        <f>IF(N1130="sníž. přenesená",J1130,0)</f>
        <v>0</v>
      </c>
      <c r="BI1130" s="227">
        <f>IF(N1130="nulová",J1130,0)</f>
        <v>0</v>
      </c>
      <c r="BJ1130" s="22" t="s">
        <v>76</v>
      </c>
      <c r="BK1130" s="227">
        <f>ROUND(I1130*H1130,2)</f>
        <v>0</v>
      </c>
      <c r="BL1130" s="22" t="s">
        <v>1264</v>
      </c>
      <c r="BM1130" s="22" t="s">
        <v>1805</v>
      </c>
    </row>
    <row r="1131" spans="2:51" s="11" customFormat="1" ht="13.5">
      <c r="B1131" s="231"/>
      <c r="C1131" s="232"/>
      <c r="D1131" s="228" t="s">
        <v>163</v>
      </c>
      <c r="E1131" s="233" t="s">
        <v>21</v>
      </c>
      <c r="F1131" s="234" t="s">
        <v>1779</v>
      </c>
      <c r="G1131" s="232"/>
      <c r="H1131" s="235">
        <v>24.8</v>
      </c>
      <c r="I1131" s="236"/>
      <c r="J1131" s="232"/>
      <c r="K1131" s="232"/>
      <c r="L1131" s="237"/>
      <c r="M1131" s="238"/>
      <c r="N1131" s="239"/>
      <c r="O1131" s="239"/>
      <c r="P1131" s="239"/>
      <c r="Q1131" s="239"/>
      <c r="R1131" s="239"/>
      <c r="S1131" s="239"/>
      <c r="T1131" s="240"/>
      <c r="AT1131" s="241" t="s">
        <v>163</v>
      </c>
      <c r="AU1131" s="241" t="s">
        <v>81</v>
      </c>
      <c r="AV1131" s="11" t="s">
        <v>81</v>
      </c>
      <c r="AW1131" s="11" t="s">
        <v>34</v>
      </c>
      <c r="AX1131" s="11" t="s">
        <v>76</v>
      </c>
      <c r="AY1131" s="241" t="s">
        <v>151</v>
      </c>
    </row>
    <row r="1132" spans="2:51" s="11" customFormat="1" ht="13.5">
      <c r="B1132" s="231"/>
      <c r="C1132" s="232"/>
      <c r="D1132" s="228" t="s">
        <v>163</v>
      </c>
      <c r="E1132" s="232"/>
      <c r="F1132" s="234" t="s">
        <v>1780</v>
      </c>
      <c r="G1132" s="232"/>
      <c r="H1132" s="235">
        <v>25.296</v>
      </c>
      <c r="I1132" s="236"/>
      <c r="J1132" s="232"/>
      <c r="K1132" s="232"/>
      <c r="L1132" s="237"/>
      <c r="M1132" s="238"/>
      <c r="N1132" s="239"/>
      <c r="O1132" s="239"/>
      <c r="P1132" s="239"/>
      <c r="Q1132" s="239"/>
      <c r="R1132" s="239"/>
      <c r="S1132" s="239"/>
      <c r="T1132" s="240"/>
      <c r="AT1132" s="241" t="s">
        <v>163</v>
      </c>
      <c r="AU1132" s="241" t="s">
        <v>81</v>
      </c>
      <c r="AV1132" s="11" t="s">
        <v>81</v>
      </c>
      <c r="AW1132" s="11" t="s">
        <v>6</v>
      </c>
      <c r="AX1132" s="11" t="s">
        <v>76</v>
      </c>
      <c r="AY1132" s="241" t="s">
        <v>151</v>
      </c>
    </row>
    <row r="1133" spans="2:65" s="1" customFormat="1" ht="16.5" customHeight="1">
      <c r="B1133" s="44"/>
      <c r="C1133" s="253" t="s">
        <v>1806</v>
      </c>
      <c r="D1133" s="253" t="s">
        <v>275</v>
      </c>
      <c r="E1133" s="254" t="s">
        <v>1803</v>
      </c>
      <c r="F1133" s="255" t="s">
        <v>1804</v>
      </c>
      <c r="G1133" s="256" t="s">
        <v>257</v>
      </c>
      <c r="H1133" s="257">
        <v>867.204</v>
      </c>
      <c r="I1133" s="258"/>
      <c r="J1133" s="259">
        <f>ROUND(I1133*H1133,2)</f>
        <v>0</v>
      </c>
      <c r="K1133" s="255" t="s">
        <v>174</v>
      </c>
      <c r="L1133" s="260"/>
      <c r="M1133" s="261" t="s">
        <v>21</v>
      </c>
      <c r="N1133" s="262" t="s">
        <v>42</v>
      </c>
      <c r="O1133" s="45"/>
      <c r="P1133" s="225">
        <f>O1133*H1133</f>
        <v>0</v>
      </c>
      <c r="Q1133" s="225">
        <v>0.009</v>
      </c>
      <c r="R1133" s="225">
        <f>Q1133*H1133</f>
        <v>7.804835999999999</v>
      </c>
      <c r="S1133" s="225">
        <v>0</v>
      </c>
      <c r="T1133" s="226">
        <f>S1133*H1133</f>
        <v>0</v>
      </c>
      <c r="AR1133" s="22" t="s">
        <v>1641</v>
      </c>
      <c r="AT1133" s="22" t="s">
        <v>275</v>
      </c>
      <c r="AU1133" s="22" t="s">
        <v>81</v>
      </c>
      <c r="AY1133" s="22" t="s">
        <v>151</v>
      </c>
      <c r="BE1133" s="227">
        <f>IF(N1133="základní",J1133,0)</f>
        <v>0</v>
      </c>
      <c r="BF1133" s="227">
        <f>IF(N1133="snížená",J1133,0)</f>
        <v>0</v>
      </c>
      <c r="BG1133" s="227">
        <f>IF(N1133="zákl. přenesená",J1133,0)</f>
        <v>0</v>
      </c>
      <c r="BH1133" s="227">
        <f>IF(N1133="sníž. přenesená",J1133,0)</f>
        <v>0</v>
      </c>
      <c r="BI1133" s="227">
        <f>IF(N1133="nulová",J1133,0)</f>
        <v>0</v>
      </c>
      <c r="BJ1133" s="22" t="s">
        <v>76</v>
      </c>
      <c r="BK1133" s="227">
        <f>ROUND(I1133*H1133,2)</f>
        <v>0</v>
      </c>
      <c r="BL1133" s="22" t="s">
        <v>1264</v>
      </c>
      <c r="BM1133" s="22" t="s">
        <v>1807</v>
      </c>
    </row>
    <row r="1134" spans="2:51" s="11" customFormat="1" ht="13.5">
      <c r="B1134" s="231"/>
      <c r="C1134" s="232"/>
      <c r="D1134" s="228" t="s">
        <v>163</v>
      </c>
      <c r="E1134" s="233" t="s">
        <v>21</v>
      </c>
      <c r="F1134" s="234" t="s">
        <v>1808</v>
      </c>
      <c r="G1134" s="232"/>
      <c r="H1134" s="235">
        <v>850.2</v>
      </c>
      <c r="I1134" s="236"/>
      <c r="J1134" s="232"/>
      <c r="K1134" s="232"/>
      <c r="L1134" s="237"/>
      <c r="M1134" s="238"/>
      <c r="N1134" s="239"/>
      <c r="O1134" s="239"/>
      <c r="P1134" s="239"/>
      <c r="Q1134" s="239"/>
      <c r="R1134" s="239"/>
      <c r="S1134" s="239"/>
      <c r="T1134" s="240"/>
      <c r="AT1134" s="241" t="s">
        <v>163</v>
      </c>
      <c r="AU1134" s="241" t="s">
        <v>81</v>
      </c>
      <c r="AV1134" s="11" t="s">
        <v>81</v>
      </c>
      <c r="AW1134" s="11" t="s">
        <v>34</v>
      </c>
      <c r="AX1134" s="11" t="s">
        <v>76</v>
      </c>
      <c r="AY1134" s="241" t="s">
        <v>151</v>
      </c>
    </row>
    <row r="1135" spans="2:51" s="11" customFormat="1" ht="13.5">
      <c r="B1135" s="231"/>
      <c r="C1135" s="232"/>
      <c r="D1135" s="228" t="s">
        <v>163</v>
      </c>
      <c r="E1135" s="232"/>
      <c r="F1135" s="234" t="s">
        <v>1809</v>
      </c>
      <c r="G1135" s="232"/>
      <c r="H1135" s="235">
        <v>867.204</v>
      </c>
      <c r="I1135" s="236"/>
      <c r="J1135" s="232"/>
      <c r="K1135" s="232"/>
      <c r="L1135" s="237"/>
      <c r="M1135" s="238"/>
      <c r="N1135" s="239"/>
      <c r="O1135" s="239"/>
      <c r="P1135" s="239"/>
      <c r="Q1135" s="239"/>
      <c r="R1135" s="239"/>
      <c r="S1135" s="239"/>
      <c r="T1135" s="240"/>
      <c r="AT1135" s="241" t="s">
        <v>163</v>
      </c>
      <c r="AU1135" s="241" t="s">
        <v>81</v>
      </c>
      <c r="AV1135" s="11" t="s">
        <v>81</v>
      </c>
      <c r="AW1135" s="11" t="s">
        <v>6</v>
      </c>
      <c r="AX1135" s="11" t="s">
        <v>76</v>
      </c>
      <c r="AY1135" s="241" t="s">
        <v>151</v>
      </c>
    </row>
    <row r="1136" spans="2:65" s="1" customFormat="1" ht="16.5" customHeight="1">
      <c r="B1136" s="44"/>
      <c r="C1136" s="253" t="s">
        <v>1810</v>
      </c>
      <c r="D1136" s="253" t="s">
        <v>275</v>
      </c>
      <c r="E1136" s="254" t="s">
        <v>1776</v>
      </c>
      <c r="F1136" s="255" t="s">
        <v>1777</v>
      </c>
      <c r="G1136" s="256" t="s">
        <v>257</v>
      </c>
      <c r="H1136" s="257">
        <v>867.204</v>
      </c>
      <c r="I1136" s="258"/>
      <c r="J1136" s="259">
        <f>ROUND(I1136*H1136,2)</f>
        <v>0</v>
      </c>
      <c r="K1136" s="255" t="s">
        <v>174</v>
      </c>
      <c r="L1136" s="260"/>
      <c r="M1136" s="261" t="s">
        <v>21</v>
      </c>
      <c r="N1136" s="262" t="s">
        <v>42</v>
      </c>
      <c r="O1136" s="45"/>
      <c r="P1136" s="225">
        <f>O1136*H1136</f>
        <v>0</v>
      </c>
      <c r="Q1136" s="225">
        <v>0.018</v>
      </c>
      <c r="R1136" s="225">
        <f>Q1136*H1136</f>
        <v>15.609671999999998</v>
      </c>
      <c r="S1136" s="225">
        <v>0</v>
      </c>
      <c r="T1136" s="226">
        <f>S1136*H1136</f>
        <v>0</v>
      </c>
      <c r="AR1136" s="22" t="s">
        <v>1641</v>
      </c>
      <c r="AT1136" s="22" t="s">
        <v>275</v>
      </c>
      <c r="AU1136" s="22" t="s">
        <v>81</v>
      </c>
      <c r="AY1136" s="22" t="s">
        <v>151</v>
      </c>
      <c r="BE1136" s="227">
        <f>IF(N1136="základní",J1136,0)</f>
        <v>0</v>
      </c>
      <c r="BF1136" s="227">
        <f>IF(N1136="snížená",J1136,0)</f>
        <v>0</v>
      </c>
      <c r="BG1136" s="227">
        <f>IF(N1136="zákl. přenesená",J1136,0)</f>
        <v>0</v>
      </c>
      <c r="BH1136" s="227">
        <f>IF(N1136="sníž. přenesená",J1136,0)</f>
        <v>0</v>
      </c>
      <c r="BI1136" s="227">
        <f>IF(N1136="nulová",J1136,0)</f>
        <v>0</v>
      </c>
      <c r="BJ1136" s="22" t="s">
        <v>76</v>
      </c>
      <c r="BK1136" s="227">
        <f>ROUND(I1136*H1136,2)</f>
        <v>0</v>
      </c>
      <c r="BL1136" s="22" t="s">
        <v>1264</v>
      </c>
      <c r="BM1136" s="22" t="s">
        <v>1811</v>
      </c>
    </row>
    <row r="1137" spans="2:51" s="11" customFormat="1" ht="13.5">
      <c r="B1137" s="231"/>
      <c r="C1137" s="232"/>
      <c r="D1137" s="228" t="s">
        <v>163</v>
      </c>
      <c r="E1137" s="233" t="s">
        <v>21</v>
      </c>
      <c r="F1137" s="234" t="s">
        <v>1808</v>
      </c>
      <c r="G1137" s="232"/>
      <c r="H1137" s="235">
        <v>850.2</v>
      </c>
      <c r="I1137" s="236"/>
      <c r="J1137" s="232"/>
      <c r="K1137" s="232"/>
      <c r="L1137" s="237"/>
      <c r="M1137" s="238"/>
      <c r="N1137" s="239"/>
      <c r="O1137" s="239"/>
      <c r="P1137" s="239"/>
      <c r="Q1137" s="239"/>
      <c r="R1137" s="239"/>
      <c r="S1137" s="239"/>
      <c r="T1137" s="240"/>
      <c r="AT1137" s="241" t="s">
        <v>163</v>
      </c>
      <c r="AU1137" s="241" t="s">
        <v>81</v>
      </c>
      <c r="AV1137" s="11" t="s">
        <v>81</v>
      </c>
      <c r="AW1137" s="11" t="s">
        <v>34</v>
      </c>
      <c r="AX1137" s="11" t="s">
        <v>76</v>
      </c>
      <c r="AY1137" s="241" t="s">
        <v>151</v>
      </c>
    </row>
    <row r="1138" spans="2:51" s="11" customFormat="1" ht="13.5">
      <c r="B1138" s="231"/>
      <c r="C1138" s="232"/>
      <c r="D1138" s="228" t="s">
        <v>163</v>
      </c>
      <c r="E1138" s="232"/>
      <c r="F1138" s="234" t="s">
        <v>1809</v>
      </c>
      <c r="G1138" s="232"/>
      <c r="H1138" s="235">
        <v>867.204</v>
      </c>
      <c r="I1138" s="236"/>
      <c r="J1138" s="232"/>
      <c r="K1138" s="232"/>
      <c r="L1138" s="237"/>
      <c r="M1138" s="238"/>
      <c r="N1138" s="239"/>
      <c r="O1138" s="239"/>
      <c r="P1138" s="239"/>
      <c r="Q1138" s="239"/>
      <c r="R1138" s="239"/>
      <c r="S1138" s="239"/>
      <c r="T1138" s="240"/>
      <c r="AT1138" s="241" t="s">
        <v>163</v>
      </c>
      <c r="AU1138" s="241" t="s">
        <v>81</v>
      </c>
      <c r="AV1138" s="11" t="s">
        <v>81</v>
      </c>
      <c r="AW1138" s="11" t="s">
        <v>6</v>
      </c>
      <c r="AX1138" s="11" t="s">
        <v>76</v>
      </c>
      <c r="AY1138" s="241" t="s">
        <v>151</v>
      </c>
    </row>
    <row r="1139" spans="2:65" s="1" customFormat="1" ht="16.5" customHeight="1">
      <c r="B1139" s="44"/>
      <c r="C1139" s="253" t="s">
        <v>1812</v>
      </c>
      <c r="D1139" s="253" t="s">
        <v>275</v>
      </c>
      <c r="E1139" s="254" t="s">
        <v>1813</v>
      </c>
      <c r="F1139" s="255" t="s">
        <v>1814</v>
      </c>
      <c r="G1139" s="256" t="s">
        <v>257</v>
      </c>
      <c r="H1139" s="257">
        <v>160.133</v>
      </c>
      <c r="I1139" s="258"/>
      <c r="J1139" s="259">
        <f>ROUND(I1139*H1139,2)</f>
        <v>0</v>
      </c>
      <c r="K1139" s="255" t="s">
        <v>174</v>
      </c>
      <c r="L1139" s="260"/>
      <c r="M1139" s="261" t="s">
        <v>21</v>
      </c>
      <c r="N1139" s="262" t="s">
        <v>42</v>
      </c>
      <c r="O1139" s="45"/>
      <c r="P1139" s="225">
        <f>O1139*H1139</f>
        <v>0</v>
      </c>
      <c r="Q1139" s="225">
        <v>0.021</v>
      </c>
      <c r="R1139" s="225">
        <f>Q1139*H1139</f>
        <v>3.3627930000000004</v>
      </c>
      <c r="S1139" s="225">
        <v>0</v>
      </c>
      <c r="T1139" s="226">
        <f>S1139*H1139</f>
        <v>0</v>
      </c>
      <c r="AR1139" s="22" t="s">
        <v>1641</v>
      </c>
      <c r="AT1139" s="22" t="s">
        <v>275</v>
      </c>
      <c r="AU1139" s="22" t="s">
        <v>81</v>
      </c>
      <c r="AY1139" s="22" t="s">
        <v>151</v>
      </c>
      <c r="BE1139" s="227">
        <f>IF(N1139="základní",J1139,0)</f>
        <v>0</v>
      </c>
      <c r="BF1139" s="227">
        <f>IF(N1139="snížená",J1139,0)</f>
        <v>0</v>
      </c>
      <c r="BG1139" s="227">
        <f>IF(N1139="zákl. přenesená",J1139,0)</f>
        <v>0</v>
      </c>
      <c r="BH1139" s="227">
        <f>IF(N1139="sníž. přenesená",J1139,0)</f>
        <v>0</v>
      </c>
      <c r="BI1139" s="227">
        <f>IF(N1139="nulová",J1139,0)</f>
        <v>0</v>
      </c>
      <c r="BJ1139" s="22" t="s">
        <v>76</v>
      </c>
      <c r="BK1139" s="227">
        <f>ROUND(I1139*H1139,2)</f>
        <v>0</v>
      </c>
      <c r="BL1139" s="22" t="s">
        <v>1264</v>
      </c>
      <c r="BM1139" s="22" t="s">
        <v>1815</v>
      </c>
    </row>
    <row r="1140" spans="2:51" s="11" customFormat="1" ht="13.5">
      <c r="B1140" s="231"/>
      <c r="C1140" s="232"/>
      <c r="D1140" s="228" t="s">
        <v>163</v>
      </c>
      <c r="E1140" s="233" t="s">
        <v>21</v>
      </c>
      <c r="F1140" s="234" t="s">
        <v>1816</v>
      </c>
      <c r="G1140" s="232"/>
      <c r="H1140" s="235">
        <v>156.993</v>
      </c>
      <c r="I1140" s="236"/>
      <c r="J1140" s="232"/>
      <c r="K1140" s="232"/>
      <c r="L1140" s="237"/>
      <c r="M1140" s="238"/>
      <c r="N1140" s="239"/>
      <c r="O1140" s="239"/>
      <c r="P1140" s="239"/>
      <c r="Q1140" s="239"/>
      <c r="R1140" s="239"/>
      <c r="S1140" s="239"/>
      <c r="T1140" s="240"/>
      <c r="AT1140" s="241" t="s">
        <v>163</v>
      </c>
      <c r="AU1140" s="241" t="s">
        <v>81</v>
      </c>
      <c r="AV1140" s="11" t="s">
        <v>81</v>
      </c>
      <c r="AW1140" s="11" t="s">
        <v>34</v>
      </c>
      <c r="AX1140" s="11" t="s">
        <v>76</v>
      </c>
      <c r="AY1140" s="241" t="s">
        <v>151</v>
      </c>
    </row>
    <row r="1141" spans="2:51" s="11" customFormat="1" ht="13.5">
      <c r="B1141" s="231"/>
      <c r="C1141" s="232"/>
      <c r="D1141" s="228" t="s">
        <v>163</v>
      </c>
      <c r="E1141" s="232"/>
      <c r="F1141" s="234" t="s">
        <v>1817</v>
      </c>
      <c r="G1141" s="232"/>
      <c r="H1141" s="235">
        <v>160.133</v>
      </c>
      <c r="I1141" s="236"/>
      <c r="J1141" s="232"/>
      <c r="K1141" s="232"/>
      <c r="L1141" s="237"/>
      <c r="M1141" s="238"/>
      <c r="N1141" s="239"/>
      <c r="O1141" s="239"/>
      <c r="P1141" s="239"/>
      <c r="Q1141" s="239"/>
      <c r="R1141" s="239"/>
      <c r="S1141" s="239"/>
      <c r="T1141" s="240"/>
      <c r="AT1141" s="241" t="s">
        <v>163</v>
      </c>
      <c r="AU1141" s="241" t="s">
        <v>81</v>
      </c>
      <c r="AV1141" s="11" t="s">
        <v>81</v>
      </c>
      <c r="AW1141" s="11" t="s">
        <v>6</v>
      </c>
      <c r="AX1141" s="11" t="s">
        <v>76</v>
      </c>
      <c r="AY1141" s="241" t="s">
        <v>151</v>
      </c>
    </row>
    <row r="1142" spans="2:65" s="1" customFormat="1" ht="25.5" customHeight="1">
      <c r="B1142" s="44"/>
      <c r="C1142" s="216" t="s">
        <v>1818</v>
      </c>
      <c r="D1142" s="216" t="s">
        <v>154</v>
      </c>
      <c r="E1142" s="217" t="s">
        <v>1819</v>
      </c>
      <c r="F1142" s="218" t="s">
        <v>1820</v>
      </c>
      <c r="G1142" s="219" t="s">
        <v>257</v>
      </c>
      <c r="H1142" s="220">
        <v>158.95</v>
      </c>
      <c r="I1142" s="221"/>
      <c r="J1142" s="222">
        <f>ROUND(I1142*H1142,2)</f>
        <v>0</v>
      </c>
      <c r="K1142" s="218" t="s">
        <v>174</v>
      </c>
      <c r="L1142" s="70"/>
      <c r="M1142" s="223" t="s">
        <v>21</v>
      </c>
      <c r="N1142" s="224" t="s">
        <v>42</v>
      </c>
      <c r="O1142" s="45"/>
      <c r="P1142" s="225">
        <f>O1142*H1142</f>
        <v>0</v>
      </c>
      <c r="Q1142" s="225">
        <v>0.0085</v>
      </c>
      <c r="R1142" s="225">
        <f>Q1142*H1142</f>
        <v>1.351075</v>
      </c>
      <c r="S1142" s="225">
        <v>0</v>
      </c>
      <c r="T1142" s="226">
        <f>S1142*H1142</f>
        <v>0</v>
      </c>
      <c r="AR1142" s="22" t="s">
        <v>1264</v>
      </c>
      <c r="AT1142" s="22" t="s">
        <v>154</v>
      </c>
      <c r="AU1142" s="22" t="s">
        <v>81</v>
      </c>
      <c r="AY1142" s="22" t="s">
        <v>151</v>
      </c>
      <c r="BE1142" s="227">
        <f>IF(N1142="základní",J1142,0)</f>
        <v>0</v>
      </c>
      <c r="BF1142" s="227">
        <f>IF(N1142="snížená",J1142,0)</f>
        <v>0</v>
      </c>
      <c r="BG1142" s="227">
        <f>IF(N1142="zákl. přenesená",J1142,0)</f>
        <v>0</v>
      </c>
      <c r="BH1142" s="227">
        <f>IF(N1142="sníž. přenesená",J1142,0)</f>
        <v>0</v>
      </c>
      <c r="BI1142" s="227">
        <f>IF(N1142="nulová",J1142,0)</f>
        <v>0</v>
      </c>
      <c r="BJ1142" s="22" t="s">
        <v>76</v>
      </c>
      <c r="BK1142" s="227">
        <f>ROUND(I1142*H1142,2)</f>
        <v>0</v>
      </c>
      <c r="BL1142" s="22" t="s">
        <v>1264</v>
      </c>
      <c r="BM1142" s="22" t="s">
        <v>1821</v>
      </c>
    </row>
    <row r="1143" spans="2:47" s="1" customFormat="1" ht="13.5">
      <c r="B1143" s="44"/>
      <c r="C1143" s="72"/>
      <c r="D1143" s="228" t="s">
        <v>161</v>
      </c>
      <c r="E1143" s="72"/>
      <c r="F1143" s="229" t="s">
        <v>1766</v>
      </c>
      <c r="G1143" s="72"/>
      <c r="H1143" s="72"/>
      <c r="I1143" s="187"/>
      <c r="J1143" s="72"/>
      <c r="K1143" s="72"/>
      <c r="L1143" s="70"/>
      <c r="M1143" s="230"/>
      <c r="N1143" s="45"/>
      <c r="O1143" s="45"/>
      <c r="P1143" s="45"/>
      <c r="Q1143" s="45"/>
      <c r="R1143" s="45"/>
      <c r="S1143" s="45"/>
      <c r="T1143" s="93"/>
      <c r="AT1143" s="22" t="s">
        <v>161</v>
      </c>
      <c r="AU1143" s="22" t="s">
        <v>81</v>
      </c>
    </row>
    <row r="1144" spans="2:51" s="11" customFormat="1" ht="13.5">
      <c r="B1144" s="231"/>
      <c r="C1144" s="232"/>
      <c r="D1144" s="228" t="s">
        <v>163</v>
      </c>
      <c r="E1144" s="233" t="s">
        <v>21</v>
      </c>
      <c r="F1144" s="234" t="s">
        <v>1822</v>
      </c>
      <c r="G1144" s="232"/>
      <c r="H1144" s="235">
        <v>120.69</v>
      </c>
      <c r="I1144" s="236"/>
      <c r="J1144" s="232"/>
      <c r="K1144" s="232"/>
      <c r="L1144" s="237"/>
      <c r="M1144" s="238"/>
      <c r="N1144" s="239"/>
      <c r="O1144" s="239"/>
      <c r="P1144" s="239"/>
      <c r="Q1144" s="239"/>
      <c r="R1144" s="239"/>
      <c r="S1144" s="239"/>
      <c r="T1144" s="240"/>
      <c r="AT1144" s="241" t="s">
        <v>163</v>
      </c>
      <c r="AU1144" s="241" t="s">
        <v>81</v>
      </c>
      <c r="AV1144" s="11" t="s">
        <v>81</v>
      </c>
      <c r="AW1144" s="11" t="s">
        <v>34</v>
      </c>
      <c r="AX1144" s="11" t="s">
        <v>71</v>
      </c>
      <c r="AY1144" s="241" t="s">
        <v>151</v>
      </c>
    </row>
    <row r="1145" spans="2:51" s="11" customFormat="1" ht="13.5">
      <c r="B1145" s="231"/>
      <c r="C1145" s="232"/>
      <c r="D1145" s="228" t="s">
        <v>163</v>
      </c>
      <c r="E1145" s="233" t="s">
        <v>21</v>
      </c>
      <c r="F1145" s="234" t="s">
        <v>1823</v>
      </c>
      <c r="G1145" s="232"/>
      <c r="H1145" s="235">
        <v>38.26</v>
      </c>
      <c r="I1145" s="236"/>
      <c r="J1145" s="232"/>
      <c r="K1145" s="232"/>
      <c r="L1145" s="237"/>
      <c r="M1145" s="238"/>
      <c r="N1145" s="239"/>
      <c r="O1145" s="239"/>
      <c r="P1145" s="239"/>
      <c r="Q1145" s="239"/>
      <c r="R1145" s="239"/>
      <c r="S1145" s="239"/>
      <c r="T1145" s="240"/>
      <c r="AT1145" s="241" t="s">
        <v>163</v>
      </c>
      <c r="AU1145" s="241" t="s">
        <v>81</v>
      </c>
      <c r="AV1145" s="11" t="s">
        <v>81</v>
      </c>
      <c r="AW1145" s="11" t="s">
        <v>34</v>
      </c>
      <c r="AX1145" s="11" t="s">
        <v>71</v>
      </c>
      <c r="AY1145" s="241" t="s">
        <v>151</v>
      </c>
    </row>
    <row r="1146" spans="2:51" s="12" customFormat="1" ht="13.5">
      <c r="B1146" s="242"/>
      <c r="C1146" s="243"/>
      <c r="D1146" s="228" t="s">
        <v>163</v>
      </c>
      <c r="E1146" s="244" t="s">
        <v>21</v>
      </c>
      <c r="F1146" s="245" t="s">
        <v>182</v>
      </c>
      <c r="G1146" s="243"/>
      <c r="H1146" s="246">
        <v>158.95</v>
      </c>
      <c r="I1146" s="247"/>
      <c r="J1146" s="243"/>
      <c r="K1146" s="243"/>
      <c r="L1146" s="248"/>
      <c r="M1146" s="249"/>
      <c r="N1146" s="250"/>
      <c r="O1146" s="250"/>
      <c r="P1146" s="250"/>
      <c r="Q1146" s="250"/>
      <c r="R1146" s="250"/>
      <c r="S1146" s="250"/>
      <c r="T1146" s="251"/>
      <c r="AT1146" s="252" t="s">
        <v>163</v>
      </c>
      <c r="AU1146" s="252" t="s">
        <v>81</v>
      </c>
      <c r="AV1146" s="12" t="s">
        <v>159</v>
      </c>
      <c r="AW1146" s="12" t="s">
        <v>34</v>
      </c>
      <c r="AX1146" s="12" t="s">
        <v>76</v>
      </c>
      <c r="AY1146" s="252" t="s">
        <v>151</v>
      </c>
    </row>
    <row r="1147" spans="2:65" s="1" customFormat="1" ht="25.5" customHeight="1">
      <c r="B1147" s="44"/>
      <c r="C1147" s="216" t="s">
        <v>1824</v>
      </c>
      <c r="D1147" s="216" t="s">
        <v>154</v>
      </c>
      <c r="E1147" s="217" t="s">
        <v>1825</v>
      </c>
      <c r="F1147" s="218" t="s">
        <v>1826</v>
      </c>
      <c r="G1147" s="219" t="s">
        <v>257</v>
      </c>
      <c r="H1147" s="220">
        <v>158.95</v>
      </c>
      <c r="I1147" s="221"/>
      <c r="J1147" s="222">
        <f>ROUND(I1147*H1147,2)</f>
        <v>0</v>
      </c>
      <c r="K1147" s="218" t="s">
        <v>174</v>
      </c>
      <c r="L1147" s="70"/>
      <c r="M1147" s="223" t="s">
        <v>21</v>
      </c>
      <c r="N1147" s="224" t="s">
        <v>42</v>
      </c>
      <c r="O1147" s="45"/>
      <c r="P1147" s="225">
        <f>O1147*H1147</f>
        <v>0</v>
      </c>
      <c r="Q1147" s="225">
        <v>6E-05</v>
      </c>
      <c r="R1147" s="225">
        <f>Q1147*H1147</f>
        <v>0.009537</v>
      </c>
      <c r="S1147" s="225">
        <v>0</v>
      </c>
      <c r="T1147" s="226">
        <f>S1147*H1147</f>
        <v>0</v>
      </c>
      <c r="AR1147" s="22" t="s">
        <v>1264</v>
      </c>
      <c r="AT1147" s="22" t="s">
        <v>154</v>
      </c>
      <c r="AU1147" s="22" t="s">
        <v>81</v>
      </c>
      <c r="AY1147" s="22" t="s">
        <v>151</v>
      </c>
      <c r="BE1147" s="227">
        <f>IF(N1147="základní",J1147,0)</f>
        <v>0</v>
      </c>
      <c r="BF1147" s="227">
        <f>IF(N1147="snížená",J1147,0)</f>
        <v>0</v>
      </c>
      <c r="BG1147" s="227">
        <f>IF(N1147="zákl. přenesená",J1147,0)</f>
        <v>0</v>
      </c>
      <c r="BH1147" s="227">
        <f>IF(N1147="sníž. přenesená",J1147,0)</f>
        <v>0</v>
      </c>
      <c r="BI1147" s="227">
        <f>IF(N1147="nulová",J1147,0)</f>
        <v>0</v>
      </c>
      <c r="BJ1147" s="22" t="s">
        <v>76</v>
      </c>
      <c r="BK1147" s="227">
        <f>ROUND(I1147*H1147,2)</f>
        <v>0</v>
      </c>
      <c r="BL1147" s="22" t="s">
        <v>1264</v>
      </c>
      <c r="BM1147" s="22" t="s">
        <v>1827</v>
      </c>
    </row>
    <row r="1148" spans="2:47" s="1" customFormat="1" ht="13.5">
      <c r="B1148" s="44"/>
      <c r="C1148" s="72"/>
      <c r="D1148" s="228" t="s">
        <v>161</v>
      </c>
      <c r="E1148" s="72"/>
      <c r="F1148" s="229" t="s">
        <v>1766</v>
      </c>
      <c r="G1148" s="72"/>
      <c r="H1148" s="72"/>
      <c r="I1148" s="187"/>
      <c r="J1148" s="72"/>
      <c r="K1148" s="72"/>
      <c r="L1148" s="70"/>
      <c r="M1148" s="230"/>
      <c r="N1148" s="45"/>
      <c r="O1148" s="45"/>
      <c r="P1148" s="45"/>
      <c r="Q1148" s="45"/>
      <c r="R1148" s="45"/>
      <c r="S1148" s="45"/>
      <c r="T1148" s="93"/>
      <c r="AT1148" s="22" t="s">
        <v>161</v>
      </c>
      <c r="AU1148" s="22" t="s">
        <v>81</v>
      </c>
    </row>
    <row r="1149" spans="2:51" s="11" customFormat="1" ht="13.5">
      <c r="B1149" s="231"/>
      <c r="C1149" s="232"/>
      <c r="D1149" s="228" t="s">
        <v>163</v>
      </c>
      <c r="E1149" s="233" t="s">
        <v>21</v>
      </c>
      <c r="F1149" s="234" t="s">
        <v>1822</v>
      </c>
      <c r="G1149" s="232"/>
      <c r="H1149" s="235">
        <v>120.69</v>
      </c>
      <c r="I1149" s="236"/>
      <c r="J1149" s="232"/>
      <c r="K1149" s="232"/>
      <c r="L1149" s="237"/>
      <c r="M1149" s="238"/>
      <c r="N1149" s="239"/>
      <c r="O1149" s="239"/>
      <c r="P1149" s="239"/>
      <c r="Q1149" s="239"/>
      <c r="R1149" s="239"/>
      <c r="S1149" s="239"/>
      <c r="T1149" s="240"/>
      <c r="AT1149" s="241" t="s">
        <v>163</v>
      </c>
      <c r="AU1149" s="241" t="s">
        <v>81</v>
      </c>
      <c r="AV1149" s="11" t="s">
        <v>81</v>
      </c>
      <c r="AW1149" s="11" t="s">
        <v>34</v>
      </c>
      <c r="AX1149" s="11" t="s">
        <v>71</v>
      </c>
      <c r="AY1149" s="241" t="s">
        <v>151</v>
      </c>
    </row>
    <row r="1150" spans="2:51" s="11" customFormat="1" ht="13.5">
      <c r="B1150" s="231"/>
      <c r="C1150" s="232"/>
      <c r="D1150" s="228" t="s">
        <v>163</v>
      </c>
      <c r="E1150" s="233" t="s">
        <v>21</v>
      </c>
      <c r="F1150" s="234" t="s">
        <v>1823</v>
      </c>
      <c r="G1150" s="232"/>
      <c r="H1150" s="235">
        <v>38.26</v>
      </c>
      <c r="I1150" s="236"/>
      <c r="J1150" s="232"/>
      <c r="K1150" s="232"/>
      <c r="L1150" s="237"/>
      <c r="M1150" s="238"/>
      <c r="N1150" s="239"/>
      <c r="O1150" s="239"/>
      <c r="P1150" s="239"/>
      <c r="Q1150" s="239"/>
      <c r="R1150" s="239"/>
      <c r="S1150" s="239"/>
      <c r="T1150" s="240"/>
      <c r="AT1150" s="241" t="s">
        <v>163</v>
      </c>
      <c r="AU1150" s="241" t="s">
        <v>81</v>
      </c>
      <c r="AV1150" s="11" t="s">
        <v>81</v>
      </c>
      <c r="AW1150" s="11" t="s">
        <v>34</v>
      </c>
      <c r="AX1150" s="11" t="s">
        <v>71</v>
      </c>
      <c r="AY1150" s="241" t="s">
        <v>151</v>
      </c>
    </row>
    <row r="1151" spans="2:51" s="12" customFormat="1" ht="13.5">
      <c r="B1151" s="242"/>
      <c r="C1151" s="243"/>
      <c r="D1151" s="228" t="s">
        <v>163</v>
      </c>
      <c r="E1151" s="244" t="s">
        <v>21</v>
      </c>
      <c r="F1151" s="245" t="s">
        <v>182</v>
      </c>
      <c r="G1151" s="243"/>
      <c r="H1151" s="246">
        <v>158.95</v>
      </c>
      <c r="I1151" s="247"/>
      <c r="J1151" s="243"/>
      <c r="K1151" s="243"/>
      <c r="L1151" s="248"/>
      <c r="M1151" s="249"/>
      <c r="N1151" s="250"/>
      <c r="O1151" s="250"/>
      <c r="P1151" s="250"/>
      <c r="Q1151" s="250"/>
      <c r="R1151" s="250"/>
      <c r="S1151" s="250"/>
      <c r="T1151" s="251"/>
      <c r="AT1151" s="252" t="s">
        <v>163</v>
      </c>
      <c r="AU1151" s="252" t="s">
        <v>81</v>
      </c>
      <c r="AV1151" s="12" t="s">
        <v>159</v>
      </c>
      <c r="AW1151" s="12" t="s">
        <v>34</v>
      </c>
      <c r="AX1151" s="12" t="s">
        <v>76</v>
      </c>
      <c r="AY1151" s="252" t="s">
        <v>151</v>
      </c>
    </row>
    <row r="1152" spans="2:65" s="1" customFormat="1" ht="25.5" customHeight="1">
      <c r="B1152" s="44"/>
      <c r="C1152" s="216" t="s">
        <v>1828</v>
      </c>
      <c r="D1152" s="216" t="s">
        <v>154</v>
      </c>
      <c r="E1152" s="217" t="s">
        <v>1829</v>
      </c>
      <c r="F1152" s="218" t="s">
        <v>1830</v>
      </c>
      <c r="G1152" s="219" t="s">
        <v>257</v>
      </c>
      <c r="H1152" s="220">
        <v>1007.2</v>
      </c>
      <c r="I1152" s="221"/>
      <c r="J1152" s="222">
        <f>ROUND(I1152*H1152,2)</f>
        <v>0</v>
      </c>
      <c r="K1152" s="218" t="s">
        <v>174</v>
      </c>
      <c r="L1152" s="70"/>
      <c r="M1152" s="223" t="s">
        <v>21</v>
      </c>
      <c r="N1152" s="224" t="s">
        <v>42</v>
      </c>
      <c r="O1152" s="45"/>
      <c r="P1152" s="225">
        <f>O1152*H1152</f>
        <v>0</v>
      </c>
      <c r="Q1152" s="225">
        <v>6E-05</v>
      </c>
      <c r="R1152" s="225">
        <f>Q1152*H1152</f>
        <v>0.06043200000000001</v>
      </c>
      <c r="S1152" s="225">
        <v>0</v>
      </c>
      <c r="T1152" s="226">
        <f>S1152*H1152</f>
        <v>0</v>
      </c>
      <c r="AR1152" s="22" t="s">
        <v>1264</v>
      </c>
      <c r="AT1152" s="22" t="s">
        <v>154</v>
      </c>
      <c r="AU1152" s="22" t="s">
        <v>81</v>
      </c>
      <c r="AY1152" s="22" t="s">
        <v>151</v>
      </c>
      <c r="BE1152" s="227">
        <f>IF(N1152="základní",J1152,0)</f>
        <v>0</v>
      </c>
      <c r="BF1152" s="227">
        <f>IF(N1152="snížená",J1152,0)</f>
        <v>0</v>
      </c>
      <c r="BG1152" s="227">
        <f>IF(N1152="zákl. přenesená",J1152,0)</f>
        <v>0</v>
      </c>
      <c r="BH1152" s="227">
        <f>IF(N1152="sníž. přenesená",J1152,0)</f>
        <v>0</v>
      </c>
      <c r="BI1152" s="227">
        <f>IF(N1152="nulová",J1152,0)</f>
        <v>0</v>
      </c>
      <c r="BJ1152" s="22" t="s">
        <v>76</v>
      </c>
      <c r="BK1152" s="227">
        <f>ROUND(I1152*H1152,2)</f>
        <v>0</v>
      </c>
      <c r="BL1152" s="22" t="s">
        <v>1264</v>
      </c>
      <c r="BM1152" s="22" t="s">
        <v>1831</v>
      </c>
    </row>
    <row r="1153" spans="2:47" s="1" customFormat="1" ht="13.5">
      <c r="B1153" s="44"/>
      <c r="C1153" s="72"/>
      <c r="D1153" s="228" t="s">
        <v>161</v>
      </c>
      <c r="E1153" s="72"/>
      <c r="F1153" s="229" t="s">
        <v>1766</v>
      </c>
      <c r="G1153" s="72"/>
      <c r="H1153" s="72"/>
      <c r="I1153" s="187"/>
      <c r="J1153" s="72"/>
      <c r="K1153" s="72"/>
      <c r="L1153" s="70"/>
      <c r="M1153" s="230"/>
      <c r="N1153" s="45"/>
      <c r="O1153" s="45"/>
      <c r="P1153" s="45"/>
      <c r="Q1153" s="45"/>
      <c r="R1153" s="45"/>
      <c r="S1153" s="45"/>
      <c r="T1153" s="93"/>
      <c r="AT1153" s="22" t="s">
        <v>161</v>
      </c>
      <c r="AU1153" s="22" t="s">
        <v>81</v>
      </c>
    </row>
    <row r="1154" spans="2:51" s="11" customFormat="1" ht="13.5">
      <c r="B1154" s="231"/>
      <c r="C1154" s="232"/>
      <c r="D1154" s="228" t="s">
        <v>163</v>
      </c>
      <c r="E1154" s="233" t="s">
        <v>21</v>
      </c>
      <c r="F1154" s="234" t="s">
        <v>1832</v>
      </c>
      <c r="G1154" s="232"/>
      <c r="H1154" s="235">
        <v>1007.2</v>
      </c>
      <c r="I1154" s="236"/>
      <c r="J1154" s="232"/>
      <c r="K1154" s="232"/>
      <c r="L1154" s="237"/>
      <c r="M1154" s="238"/>
      <c r="N1154" s="239"/>
      <c r="O1154" s="239"/>
      <c r="P1154" s="239"/>
      <c r="Q1154" s="239"/>
      <c r="R1154" s="239"/>
      <c r="S1154" s="239"/>
      <c r="T1154" s="240"/>
      <c r="AT1154" s="241" t="s">
        <v>163</v>
      </c>
      <c r="AU1154" s="241" t="s">
        <v>81</v>
      </c>
      <c r="AV1154" s="11" t="s">
        <v>81</v>
      </c>
      <c r="AW1154" s="11" t="s">
        <v>34</v>
      </c>
      <c r="AX1154" s="11" t="s">
        <v>76</v>
      </c>
      <c r="AY1154" s="241" t="s">
        <v>151</v>
      </c>
    </row>
    <row r="1155" spans="2:65" s="1" customFormat="1" ht="16.5" customHeight="1">
      <c r="B1155" s="44"/>
      <c r="C1155" s="253" t="s">
        <v>1833</v>
      </c>
      <c r="D1155" s="253" t="s">
        <v>275</v>
      </c>
      <c r="E1155" s="254" t="s">
        <v>1834</v>
      </c>
      <c r="F1155" s="255" t="s">
        <v>1835</v>
      </c>
      <c r="G1155" s="256" t="s">
        <v>257</v>
      </c>
      <c r="H1155" s="257">
        <v>166.898</v>
      </c>
      <c r="I1155" s="258"/>
      <c r="J1155" s="259">
        <f>ROUND(I1155*H1155,2)</f>
        <v>0</v>
      </c>
      <c r="K1155" s="255" t="s">
        <v>174</v>
      </c>
      <c r="L1155" s="260"/>
      <c r="M1155" s="261" t="s">
        <v>21</v>
      </c>
      <c r="N1155" s="262" t="s">
        <v>42</v>
      </c>
      <c r="O1155" s="45"/>
      <c r="P1155" s="225">
        <f>O1155*H1155</f>
        <v>0</v>
      </c>
      <c r="Q1155" s="225">
        <v>0.0048</v>
      </c>
      <c r="R1155" s="225">
        <f>Q1155*H1155</f>
        <v>0.8011103999999999</v>
      </c>
      <c r="S1155" s="225">
        <v>0</v>
      </c>
      <c r="T1155" s="226">
        <f>S1155*H1155</f>
        <v>0</v>
      </c>
      <c r="AR1155" s="22" t="s">
        <v>1641</v>
      </c>
      <c r="AT1155" s="22" t="s">
        <v>275</v>
      </c>
      <c r="AU1155" s="22" t="s">
        <v>81</v>
      </c>
      <c r="AY1155" s="22" t="s">
        <v>151</v>
      </c>
      <c r="BE1155" s="227">
        <f>IF(N1155="základní",J1155,0)</f>
        <v>0</v>
      </c>
      <c r="BF1155" s="227">
        <f>IF(N1155="snížená",J1155,0)</f>
        <v>0</v>
      </c>
      <c r="BG1155" s="227">
        <f>IF(N1155="zákl. přenesená",J1155,0)</f>
        <v>0</v>
      </c>
      <c r="BH1155" s="227">
        <f>IF(N1155="sníž. přenesená",J1155,0)</f>
        <v>0</v>
      </c>
      <c r="BI1155" s="227">
        <f>IF(N1155="nulová",J1155,0)</f>
        <v>0</v>
      </c>
      <c r="BJ1155" s="22" t="s">
        <v>76</v>
      </c>
      <c r="BK1155" s="227">
        <f>ROUND(I1155*H1155,2)</f>
        <v>0</v>
      </c>
      <c r="BL1155" s="22" t="s">
        <v>1264</v>
      </c>
      <c r="BM1155" s="22" t="s">
        <v>1836</v>
      </c>
    </row>
    <row r="1156" spans="2:51" s="11" customFormat="1" ht="13.5">
      <c r="B1156" s="231"/>
      <c r="C1156" s="232"/>
      <c r="D1156" s="228" t="s">
        <v>163</v>
      </c>
      <c r="E1156" s="233" t="s">
        <v>21</v>
      </c>
      <c r="F1156" s="234" t="s">
        <v>1822</v>
      </c>
      <c r="G1156" s="232"/>
      <c r="H1156" s="235">
        <v>120.69</v>
      </c>
      <c r="I1156" s="236"/>
      <c r="J1156" s="232"/>
      <c r="K1156" s="232"/>
      <c r="L1156" s="237"/>
      <c r="M1156" s="238"/>
      <c r="N1156" s="239"/>
      <c r="O1156" s="239"/>
      <c r="P1156" s="239"/>
      <c r="Q1156" s="239"/>
      <c r="R1156" s="239"/>
      <c r="S1156" s="239"/>
      <c r="T1156" s="240"/>
      <c r="AT1156" s="241" t="s">
        <v>163</v>
      </c>
      <c r="AU1156" s="241" t="s">
        <v>81</v>
      </c>
      <c r="AV1156" s="11" t="s">
        <v>81</v>
      </c>
      <c r="AW1156" s="11" t="s">
        <v>34</v>
      </c>
      <c r="AX1156" s="11" t="s">
        <v>71</v>
      </c>
      <c r="AY1156" s="241" t="s">
        <v>151</v>
      </c>
    </row>
    <row r="1157" spans="2:51" s="11" customFormat="1" ht="13.5">
      <c r="B1157" s="231"/>
      <c r="C1157" s="232"/>
      <c r="D1157" s="228" t="s">
        <v>163</v>
      </c>
      <c r="E1157" s="233" t="s">
        <v>21</v>
      </c>
      <c r="F1157" s="234" t="s">
        <v>1823</v>
      </c>
      <c r="G1157" s="232"/>
      <c r="H1157" s="235">
        <v>38.26</v>
      </c>
      <c r="I1157" s="236"/>
      <c r="J1157" s="232"/>
      <c r="K1157" s="232"/>
      <c r="L1157" s="237"/>
      <c r="M1157" s="238"/>
      <c r="N1157" s="239"/>
      <c r="O1157" s="239"/>
      <c r="P1157" s="239"/>
      <c r="Q1157" s="239"/>
      <c r="R1157" s="239"/>
      <c r="S1157" s="239"/>
      <c r="T1157" s="240"/>
      <c r="AT1157" s="241" t="s">
        <v>163</v>
      </c>
      <c r="AU1157" s="241" t="s">
        <v>81</v>
      </c>
      <c r="AV1157" s="11" t="s">
        <v>81</v>
      </c>
      <c r="AW1157" s="11" t="s">
        <v>34</v>
      </c>
      <c r="AX1157" s="11" t="s">
        <v>71</v>
      </c>
      <c r="AY1157" s="241" t="s">
        <v>151</v>
      </c>
    </row>
    <row r="1158" spans="2:51" s="12" customFormat="1" ht="13.5">
      <c r="B1158" s="242"/>
      <c r="C1158" s="243"/>
      <c r="D1158" s="228" t="s">
        <v>163</v>
      </c>
      <c r="E1158" s="244" t="s">
        <v>21</v>
      </c>
      <c r="F1158" s="245" t="s">
        <v>182</v>
      </c>
      <c r="G1158" s="243"/>
      <c r="H1158" s="246">
        <v>158.95</v>
      </c>
      <c r="I1158" s="247"/>
      <c r="J1158" s="243"/>
      <c r="K1158" s="243"/>
      <c r="L1158" s="248"/>
      <c r="M1158" s="249"/>
      <c r="N1158" s="250"/>
      <c r="O1158" s="250"/>
      <c r="P1158" s="250"/>
      <c r="Q1158" s="250"/>
      <c r="R1158" s="250"/>
      <c r="S1158" s="250"/>
      <c r="T1158" s="251"/>
      <c r="AT1158" s="252" t="s">
        <v>163</v>
      </c>
      <c r="AU1158" s="252" t="s">
        <v>81</v>
      </c>
      <c r="AV1158" s="12" t="s">
        <v>159</v>
      </c>
      <c r="AW1158" s="12" t="s">
        <v>34</v>
      </c>
      <c r="AX1158" s="12" t="s">
        <v>76</v>
      </c>
      <c r="AY1158" s="252" t="s">
        <v>151</v>
      </c>
    </row>
    <row r="1159" spans="2:51" s="11" customFormat="1" ht="13.5">
      <c r="B1159" s="231"/>
      <c r="C1159" s="232"/>
      <c r="D1159" s="228" t="s">
        <v>163</v>
      </c>
      <c r="E1159" s="232"/>
      <c r="F1159" s="234" t="s">
        <v>1837</v>
      </c>
      <c r="G1159" s="232"/>
      <c r="H1159" s="235">
        <v>166.898</v>
      </c>
      <c r="I1159" s="236"/>
      <c r="J1159" s="232"/>
      <c r="K1159" s="232"/>
      <c r="L1159" s="237"/>
      <c r="M1159" s="238"/>
      <c r="N1159" s="239"/>
      <c r="O1159" s="239"/>
      <c r="P1159" s="239"/>
      <c r="Q1159" s="239"/>
      <c r="R1159" s="239"/>
      <c r="S1159" s="239"/>
      <c r="T1159" s="240"/>
      <c r="AT1159" s="241" t="s">
        <v>163</v>
      </c>
      <c r="AU1159" s="241" t="s">
        <v>81</v>
      </c>
      <c r="AV1159" s="11" t="s">
        <v>81</v>
      </c>
      <c r="AW1159" s="11" t="s">
        <v>6</v>
      </c>
      <c r="AX1159" s="11" t="s">
        <v>76</v>
      </c>
      <c r="AY1159" s="241" t="s">
        <v>151</v>
      </c>
    </row>
    <row r="1160" spans="2:65" s="1" customFormat="1" ht="25.5" customHeight="1">
      <c r="B1160" s="44"/>
      <c r="C1160" s="216" t="s">
        <v>1838</v>
      </c>
      <c r="D1160" s="216" t="s">
        <v>154</v>
      </c>
      <c r="E1160" s="217" t="s">
        <v>1839</v>
      </c>
      <c r="F1160" s="218" t="s">
        <v>1840</v>
      </c>
      <c r="G1160" s="219" t="s">
        <v>257</v>
      </c>
      <c r="H1160" s="220">
        <v>86.38</v>
      </c>
      <c r="I1160" s="221"/>
      <c r="J1160" s="222">
        <f>ROUND(I1160*H1160,2)</f>
        <v>0</v>
      </c>
      <c r="K1160" s="218" t="s">
        <v>174</v>
      </c>
      <c r="L1160" s="70"/>
      <c r="M1160" s="223" t="s">
        <v>21</v>
      </c>
      <c r="N1160" s="224" t="s">
        <v>42</v>
      </c>
      <c r="O1160" s="45"/>
      <c r="P1160" s="225">
        <f>O1160*H1160</f>
        <v>0</v>
      </c>
      <c r="Q1160" s="225">
        <v>0.00058</v>
      </c>
      <c r="R1160" s="225">
        <f>Q1160*H1160</f>
        <v>0.050100399999999996</v>
      </c>
      <c r="S1160" s="225">
        <v>0</v>
      </c>
      <c r="T1160" s="226">
        <f>S1160*H1160</f>
        <v>0</v>
      </c>
      <c r="AR1160" s="22" t="s">
        <v>1264</v>
      </c>
      <c r="AT1160" s="22" t="s">
        <v>154</v>
      </c>
      <c r="AU1160" s="22" t="s">
        <v>81</v>
      </c>
      <c r="AY1160" s="22" t="s">
        <v>151</v>
      </c>
      <c r="BE1160" s="227">
        <f>IF(N1160="základní",J1160,0)</f>
        <v>0</v>
      </c>
      <c r="BF1160" s="227">
        <f>IF(N1160="snížená",J1160,0)</f>
        <v>0</v>
      </c>
      <c r="BG1160" s="227">
        <f>IF(N1160="zákl. přenesená",J1160,0)</f>
        <v>0</v>
      </c>
      <c r="BH1160" s="227">
        <f>IF(N1160="sníž. přenesená",J1160,0)</f>
        <v>0</v>
      </c>
      <c r="BI1160" s="227">
        <f>IF(N1160="nulová",J1160,0)</f>
        <v>0</v>
      </c>
      <c r="BJ1160" s="22" t="s">
        <v>76</v>
      </c>
      <c r="BK1160" s="227">
        <f>ROUND(I1160*H1160,2)</f>
        <v>0</v>
      </c>
      <c r="BL1160" s="22" t="s">
        <v>1264</v>
      </c>
      <c r="BM1160" s="22" t="s">
        <v>1841</v>
      </c>
    </row>
    <row r="1161" spans="2:47" s="1" customFormat="1" ht="13.5">
      <c r="B1161" s="44"/>
      <c r="C1161" s="72"/>
      <c r="D1161" s="228" t="s">
        <v>161</v>
      </c>
      <c r="E1161" s="72"/>
      <c r="F1161" s="229" t="s">
        <v>1842</v>
      </c>
      <c r="G1161" s="72"/>
      <c r="H1161" s="72"/>
      <c r="I1161" s="187"/>
      <c r="J1161" s="72"/>
      <c r="K1161" s="72"/>
      <c r="L1161" s="70"/>
      <c r="M1161" s="230"/>
      <c r="N1161" s="45"/>
      <c r="O1161" s="45"/>
      <c r="P1161" s="45"/>
      <c r="Q1161" s="45"/>
      <c r="R1161" s="45"/>
      <c r="S1161" s="45"/>
      <c r="T1161" s="93"/>
      <c r="AT1161" s="22" t="s">
        <v>161</v>
      </c>
      <c r="AU1161" s="22" t="s">
        <v>81</v>
      </c>
    </row>
    <row r="1162" spans="2:51" s="11" customFormat="1" ht="13.5">
      <c r="B1162" s="231"/>
      <c r="C1162" s="232"/>
      <c r="D1162" s="228" t="s">
        <v>163</v>
      </c>
      <c r="E1162" s="233" t="s">
        <v>21</v>
      </c>
      <c r="F1162" s="234" t="s">
        <v>1843</v>
      </c>
      <c r="G1162" s="232"/>
      <c r="H1162" s="235">
        <v>74.5</v>
      </c>
      <c r="I1162" s="236"/>
      <c r="J1162" s="232"/>
      <c r="K1162" s="232"/>
      <c r="L1162" s="237"/>
      <c r="M1162" s="238"/>
      <c r="N1162" s="239"/>
      <c r="O1162" s="239"/>
      <c r="P1162" s="239"/>
      <c r="Q1162" s="239"/>
      <c r="R1162" s="239"/>
      <c r="S1162" s="239"/>
      <c r="T1162" s="240"/>
      <c r="AT1162" s="241" t="s">
        <v>163</v>
      </c>
      <c r="AU1162" s="241" t="s">
        <v>81</v>
      </c>
      <c r="AV1162" s="11" t="s">
        <v>81</v>
      </c>
      <c r="AW1162" s="11" t="s">
        <v>34</v>
      </c>
      <c r="AX1162" s="11" t="s">
        <v>71</v>
      </c>
      <c r="AY1162" s="241" t="s">
        <v>151</v>
      </c>
    </row>
    <row r="1163" spans="2:51" s="11" customFormat="1" ht="13.5">
      <c r="B1163" s="231"/>
      <c r="C1163" s="232"/>
      <c r="D1163" s="228" t="s">
        <v>163</v>
      </c>
      <c r="E1163" s="233" t="s">
        <v>21</v>
      </c>
      <c r="F1163" s="234" t="s">
        <v>1844</v>
      </c>
      <c r="G1163" s="232"/>
      <c r="H1163" s="235">
        <v>11.88</v>
      </c>
      <c r="I1163" s="236"/>
      <c r="J1163" s="232"/>
      <c r="K1163" s="232"/>
      <c r="L1163" s="237"/>
      <c r="M1163" s="238"/>
      <c r="N1163" s="239"/>
      <c r="O1163" s="239"/>
      <c r="P1163" s="239"/>
      <c r="Q1163" s="239"/>
      <c r="R1163" s="239"/>
      <c r="S1163" s="239"/>
      <c r="T1163" s="240"/>
      <c r="AT1163" s="241" t="s">
        <v>163</v>
      </c>
      <c r="AU1163" s="241" t="s">
        <v>81</v>
      </c>
      <c r="AV1163" s="11" t="s">
        <v>81</v>
      </c>
      <c r="AW1163" s="11" t="s">
        <v>34</v>
      </c>
      <c r="AX1163" s="11" t="s">
        <v>71</v>
      </c>
      <c r="AY1163" s="241" t="s">
        <v>151</v>
      </c>
    </row>
    <row r="1164" spans="2:51" s="12" customFormat="1" ht="13.5">
      <c r="B1164" s="242"/>
      <c r="C1164" s="243"/>
      <c r="D1164" s="228" t="s">
        <v>163</v>
      </c>
      <c r="E1164" s="244" t="s">
        <v>21</v>
      </c>
      <c r="F1164" s="245" t="s">
        <v>182</v>
      </c>
      <c r="G1164" s="243"/>
      <c r="H1164" s="246">
        <v>86.38</v>
      </c>
      <c r="I1164" s="247"/>
      <c r="J1164" s="243"/>
      <c r="K1164" s="243"/>
      <c r="L1164" s="248"/>
      <c r="M1164" s="249"/>
      <c r="N1164" s="250"/>
      <c r="O1164" s="250"/>
      <c r="P1164" s="250"/>
      <c r="Q1164" s="250"/>
      <c r="R1164" s="250"/>
      <c r="S1164" s="250"/>
      <c r="T1164" s="251"/>
      <c r="AT1164" s="252" t="s">
        <v>163</v>
      </c>
      <c r="AU1164" s="252" t="s">
        <v>81</v>
      </c>
      <c r="AV1164" s="12" t="s">
        <v>159</v>
      </c>
      <c r="AW1164" s="12" t="s">
        <v>34</v>
      </c>
      <c r="AX1164" s="12" t="s">
        <v>76</v>
      </c>
      <c r="AY1164" s="252" t="s">
        <v>151</v>
      </c>
    </row>
    <row r="1165" spans="2:65" s="1" customFormat="1" ht="16.5" customHeight="1">
      <c r="B1165" s="44"/>
      <c r="C1165" s="253" t="s">
        <v>1845</v>
      </c>
      <c r="D1165" s="253" t="s">
        <v>275</v>
      </c>
      <c r="E1165" s="254" t="s">
        <v>1846</v>
      </c>
      <c r="F1165" s="255" t="s">
        <v>1847</v>
      </c>
      <c r="G1165" s="256" t="s">
        <v>257</v>
      </c>
      <c r="H1165" s="257">
        <v>84.462</v>
      </c>
      <c r="I1165" s="258"/>
      <c r="J1165" s="259">
        <f>ROUND(I1165*H1165,2)</f>
        <v>0</v>
      </c>
      <c r="K1165" s="255" t="s">
        <v>21</v>
      </c>
      <c r="L1165" s="260"/>
      <c r="M1165" s="261" t="s">
        <v>21</v>
      </c>
      <c r="N1165" s="262" t="s">
        <v>42</v>
      </c>
      <c r="O1165" s="45"/>
      <c r="P1165" s="225">
        <f>O1165*H1165</f>
        <v>0</v>
      </c>
      <c r="Q1165" s="225">
        <v>0</v>
      </c>
      <c r="R1165" s="225">
        <f>Q1165*H1165</f>
        <v>0</v>
      </c>
      <c r="S1165" s="225">
        <v>0</v>
      </c>
      <c r="T1165" s="226">
        <f>S1165*H1165</f>
        <v>0</v>
      </c>
      <c r="AR1165" s="22" t="s">
        <v>1641</v>
      </c>
      <c r="AT1165" s="22" t="s">
        <v>275</v>
      </c>
      <c r="AU1165" s="22" t="s">
        <v>81</v>
      </c>
      <c r="AY1165" s="22" t="s">
        <v>151</v>
      </c>
      <c r="BE1165" s="227">
        <f>IF(N1165="základní",J1165,0)</f>
        <v>0</v>
      </c>
      <c r="BF1165" s="227">
        <f>IF(N1165="snížená",J1165,0)</f>
        <v>0</v>
      </c>
      <c r="BG1165" s="227">
        <f>IF(N1165="zákl. přenesená",J1165,0)</f>
        <v>0</v>
      </c>
      <c r="BH1165" s="227">
        <f>IF(N1165="sníž. přenesená",J1165,0)</f>
        <v>0</v>
      </c>
      <c r="BI1165" s="227">
        <f>IF(N1165="nulová",J1165,0)</f>
        <v>0</v>
      </c>
      <c r="BJ1165" s="22" t="s">
        <v>76</v>
      </c>
      <c r="BK1165" s="227">
        <f>ROUND(I1165*H1165,2)</f>
        <v>0</v>
      </c>
      <c r="BL1165" s="22" t="s">
        <v>1264</v>
      </c>
      <c r="BM1165" s="22" t="s">
        <v>1848</v>
      </c>
    </row>
    <row r="1166" spans="2:47" s="1" customFormat="1" ht="13.5">
      <c r="B1166" s="44"/>
      <c r="C1166" s="72"/>
      <c r="D1166" s="228" t="s">
        <v>352</v>
      </c>
      <c r="E1166" s="72"/>
      <c r="F1166" s="229" t="s">
        <v>1849</v>
      </c>
      <c r="G1166" s="72"/>
      <c r="H1166" s="72"/>
      <c r="I1166" s="187"/>
      <c r="J1166" s="72"/>
      <c r="K1166" s="72"/>
      <c r="L1166" s="70"/>
      <c r="M1166" s="230"/>
      <c r="N1166" s="45"/>
      <c r="O1166" s="45"/>
      <c r="P1166" s="45"/>
      <c r="Q1166" s="45"/>
      <c r="R1166" s="45"/>
      <c r="S1166" s="45"/>
      <c r="T1166" s="93"/>
      <c r="AT1166" s="22" t="s">
        <v>352</v>
      </c>
      <c r="AU1166" s="22" t="s">
        <v>81</v>
      </c>
    </row>
    <row r="1167" spans="2:51" s="11" customFormat="1" ht="13.5">
      <c r="B1167" s="231"/>
      <c r="C1167" s="232"/>
      <c r="D1167" s="228" t="s">
        <v>163</v>
      </c>
      <c r="E1167" s="232"/>
      <c r="F1167" s="234" t="s">
        <v>1850</v>
      </c>
      <c r="G1167" s="232"/>
      <c r="H1167" s="235">
        <v>84.462</v>
      </c>
      <c r="I1167" s="236"/>
      <c r="J1167" s="232"/>
      <c r="K1167" s="232"/>
      <c r="L1167" s="237"/>
      <c r="M1167" s="238"/>
      <c r="N1167" s="239"/>
      <c r="O1167" s="239"/>
      <c r="P1167" s="239"/>
      <c r="Q1167" s="239"/>
      <c r="R1167" s="239"/>
      <c r="S1167" s="239"/>
      <c r="T1167" s="240"/>
      <c r="AT1167" s="241" t="s">
        <v>163</v>
      </c>
      <c r="AU1167" s="241" t="s">
        <v>81</v>
      </c>
      <c r="AV1167" s="11" t="s">
        <v>81</v>
      </c>
      <c r="AW1167" s="11" t="s">
        <v>6</v>
      </c>
      <c r="AX1167" s="11" t="s">
        <v>76</v>
      </c>
      <c r="AY1167" s="241" t="s">
        <v>151</v>
      </c>
    </row>
    <row r="1168" spans="2:65" s="1" customFormat="1" ht="16.5" customHeight="1">
      <c r="B1168" s="44"/>
      <c r="C1168" s="253" t="s">
        <v>1851</v>
      </c>
      <c r="D1168" s="253" t="s">
        <v>275</v>
      </c>
      <c r="E1168" s="254" t="s">
        <v>1852</v>
      </c>
      <c r="F1168" s="255" t="s">
        <v>1853</v>
      </c>
      <c r="G1168" s="256" t="s">
        <v>257</v>
      </c>
      <c r="H1168" s="257">
        <v>5.94</v>
      </c>
      <c r="I1168" s="258"/>
      <c r="J1168" s="259">
        <f>ROUND(I1168*H1168,2)</f>
        <v>0</v>
      </c>
      <c r="K1168" s="255" t="s">
        <v>174</v>
      </c>
      <c r="L1168" s="260"/>
      <c r="M1168" s="261" t="s">
        <v>21</v>
      </c>
      <c r="N1168" s="262" t="s">
        <v>42</v>
      </c>
      <c r="O1168" s="45"/>
      <c r="P1168" s="225">
        <f>O1168*H1168</f>
        <v>0</v>
      </c>
      <c r="Q1168" s="225">
        <v>0.0006</v>
      </c>
      <c r="R1168" s="225">
        <f>Q1168*H1168</f>
        <v>0.003564</v>
      </c>
      <c r="S1168" s="225">
        <v>0</v>
      </c>
      <c r="T1168" s="226">
        <f>S1168*H1168</f>
        <v>0</v>
      </c>
      <c r="AR1168" s="22" t="s">
        <v>1641</v>
      </c>
      <c r="AT1168" s="22" t="s">
        <v>275</v>
      </c>
      <c r="AU1168" s="22" t="s">
        <v>81</v>
      </c>
      <c r="AY1168" s="22" t="s">
        <v>151</v>
      </c>
      <c r="BE1168" s="227">
        <f>IF(N1168="základní",J1168,0)</f>
        <v>0</v>
      </c>
      <c r="BF1168" s="227">
        <f>IF(N1168="snížená",J1168,0)</f>
        <v>0</v>
      </c>
      <c r="BG1168" s="227">
        <f>IF(N1168="zákl. přenesená",J1168,0)</f>
        <v>0</v>
      </c>
      <c r="BH1168" s="227">
        <f>IF(N1168="sníž. přenesená",J1168,0)</f>
        <v>0</v>
      </c>
      <c r="BI1168" s="227">
        <f>IF(N1168="nulová",J1168,0)</f>
        <v>0</v>
      </c>
      <c r="BJ1168" s="22" t="s">
        <v>76</v>
      </c>
      <c r="BK1168" s="227">
        <f>ROUND(I1168*H1168,2)</f>
        <v>0</v>
      </c>
      <c r="BL1168" s="22" t="s">
        <v>1264</v>
      </c>
      <c r="BM1168" s="22" t="s">
        <v>1854</v>
      </c>
    </row>
    <row r="1169" spans="2:51" s="11" customFormat="1" ht="13.5">
      <c r="B1169" s="231"/>
      <c r="C1169" s="232"/>
      <c r="D1169" s="228" t="s">
        <v>163</v>
      </c>
      <c r="E1169" s="233" t="s">
        <v>21</v>
      </c>
      <c r="F1169" s="234" t="s">
        <v>1632</v>
      </c>
      <c r="G1169" s="232"/>
      <c r="H1169" s="235">
        <v>5.94</v>
      </c>
      <c r="I1169" s="236"/>
      <c r="J1169" s="232"/>
      <c r="K1169" s="232"/>
      <c r="L1169" s="237"/>
      <c r="M1169" s="238"/>
      <c r="N1169" s="239"/>
      <c r="O1169" s="239"/>
      <c r="P1169" s="239"/>
      <c r="Q1169" s="239"/>
      <c r="R1169" s="239"/>
      <c r="S1169" s="239"/>
      <c r="T1169" s="240"/>
      <c r="AT1169" s="241" t="s">
        <v>163</v>
      </c>
      <c r="AU1169" s="241" t="s">
        <v>81</v>
      </c>
      <c r="AV1169" s="11" t="s">
        <v>81</v>
      </c>
      <c r="AW1169" s="11" t="s">
        <v>34</v>
      </c>
      <c r="AX1169" s="11" t="s">
        <v>76</v>
      </c>
      <c r="AY1169" s="241" t="s">
        <v>151</v>
      </c>
    </row>
    <row r="1170" spans="2:65" s="1" customFormat="1" ht="25.5" customHeight="1">
      <c r="B1170" s="44"/>
      <c r="C1170" s="216" t="s">
        <v>1855</v>
      </c>
      <c r="D1170" s="216" t="s">
        <v>154</v>
      </c>
      <c r="E1170" s="217" t="s">
        <v>1856</v>
      </c>
      <c r="F1170" s="218" t="s">
        <v>1857</v>
      </c>
      <c r="G1170" s="219" t="s">
        <v>257</v>
      </c>
      <c r="H1170" s="220">
        <v>66.495</v>
      </c>
      <c r="I1170" s="221"/>
      <c r="J1170" s="222">
        <f>ROUND(I1170*H1170,2)</f>
        <v>0</v>
      </c>
      <c r="K1170" s="218" t="s">
        <v>174</v>
      </c>
      <c r="L1170" s="70"/>
      <c r="M1170" s="223" t="s">
        <v>21</v>
      </c>
      <c r="N1170" s="224" t="s">
        <v>42</v>
      </c>
      <c r="O1170" s="45"/>
      <c r="P1170" s="225">
        <f>O1170*H1170</f>
        <v>0</v>
      </c>
      <c r="Q1170" s="225">
        <v>0</v>
      </c>
      <c r="R1170" s="225">
        <f>Q1170*H1170</f>
        <v>0</v>
      </c>
      <c r="S1170" s="225">
        <v>0</v>
      </c>
      <c r="T1170" s="226">
        <f>S1170*H1170</f>
        <v>0</v>
      </c>
      <c r="AR1170" s="22" t="s">
        <v>1264</v>
      </c>
      <c r="AT1170" s="22" t="s">
        <v>154</v>
      </c>
      <c r="AU1170" s="22" t="s">
        <v>81</v>
      </c>
      <c r="AY1170" s="22" t="s">
        <v>151</v>
      </c>
      <c r="BE1170" s="227">
        <f>IF(N1170="základní",J1170,0)</f>
        <v>0</v>
      </c>
      <c r="BF1170" s="227">
        <f>IF(N1170="snížená",J1170,0)</f>
        <v>0</v>
      </c>
      <c r="BG1170" s="227">
        <f>IF(N1170="zákl. přenesená",J1170,0)</f>
        <v>0</v>
      </c>
      <c r="BH1170" s="227">
        <f>IF(N1170="sníž. přenesená",J1170,0)</f>
        <v>0</v>
      </c>
      <c r="BI1170" s="227">
        <f>IF(N1170="nulová",J1170,0)</f>
        <v>0</v>
      </c>
      <c r="BJ1170" s="22" t="s">
        <v>76</v>
      </c>
      <c r="BK1170" s="227">
        <f>ROUND(I1170*H1170,2)</f>
        <v>0</v>
      </c>
      <c r="BL1170" s="22" t="s">
        <v>1264</v>
      </c>
      <c r="BM1170" s="22" t="s">
        <v>1858</v>
      </c>
    </row>
    <row r="1171" spans="2:47" s="1" customFormat="1" ht="13.5">
      <c r="B1171" s="44"/>
      <c r="C1171" s="72"/>
      <c r="D1171" s="228" t="s">
        <v>161</v>
      </c>
      <c r="E1171" s="72"/>
      <c r="F1171" s="229" t="s">
        <v>1859</v>
      </c>
      <c r="G1171" s="72"/>
      <c r="H1171" s="72"/>
      <c r="I1171" s="187"/>
      <c r="J1171" s="72"/>
      <c r="K1171" s="72"/>
      <c r="L1171" s="70"/>
      <c r="M1171" s="230"/>
      <c r="N1171" s="45"/>
      <c r="O1171" s="45"/>
      <c r="P1171" s="45"/>
      <c r="Q1171" s="45"/>
      <c r="R1171" s="45"/>
      <c r="S1171" s="45"/>
      <c r="T1171" s="93"/>
      <c r="AT1171" s="22" t="s">
        <v>161</v>
      </c>
      <c r="AU1171" s="22" t="s">
        <v>81</v>
      </c>
    </row>
    <row r="1172" spans="2:51" s="11" customFormat="1" ht="13.5">
      <c r="B1172" s="231"/>
      <c r="C1172" s="232"/>
      <c r="D1172" s="228" t="s">
        <v>163</v>
      </c>
      <c r="E1172" s="233" t="s">
        <v>21</v>
      </c>
      <c r="F1172" s="234" t="s">
        <v>1860</v>
      </c>
      <c r="G1172" s="232"/>
      <c r="H1172" s="235">
        <v>66.495</v>
      </c>
      <c r="I1172" s="236"/>
      <c r="J1172" s="232"/>
      <c r="K1172" s="232"/>
      <c r="L1172" s="237"/>
      <c r="M1172" s="238"/>
      <c r="N1172" s="239"/>
      <c r="O1172" s="239"/>
      <c r="P1172" s="239"/>
      <c r="Q1172" s="239"/>
      <c r="R1172" s="239"/>
      <c r="S1172" s="239"/>
      <c r="T1172" s="240"/>
      <c r="AT1172" s="241" t="s">
        <v>163</v>
      </c>
      <c r="AU1172" s="241" t="s">
        <v>81</v>
      </c>
      <c r="AV1172" s="11" t="s">
        <v>81</v>
      </c>
      <c r="AW1172" s="11" t="s">
        <v>34</v>
      </c>
      <c r="AX1172" s="11" t="s">
        <v>76</v>
      </c>
      <c r="AY1172" s="241" t="s">
        <v>151</v>
      </c>
    </row>
    <row r="1173" spans="2:65" s="1" customFormat="1" ht="16.5" customHeight="1">
      <c r="B1173" s="44"/>
      <c r="C1173" s="253" t="s">
        <v>1861</v>
      </c>
      <c r="D1173" s="253" t="s">
        <v>275</v>
      </c>
      <c r="E1173" s="254" t="s">
        <v>1862</v>
      </c>
      <c r="F1173" s="255" t="s">
        <v>1863</v>
      </c>
      <c r="G1173" s="256" t="s">
        <v>257</v>
      </c>
      <c r="H1173" s="257">
        <v>67.825</v>
      </c>
      <c r="I1173" s="258"/>
      <c r="J1173" s="259">
        <f>ROUND(I1173*H1173,2)</f>
        <v>0</v>
      </c>
      <c r="K1173" s="255" t="s">
        <v>174</v>
      </c>
      <c r="L1173" s="260"/>
      <c r="M1173" s="261" t="s">
        <v>21</v>
      </c>
      <c r="N1173" s="262" t="s">
        <v>42</v>
      </c>
      <c r="O1173" s="45"/>
      <c r="P1173" s="225">
        <f>O1173*H1173</f>
        <v>0</v>
      </c>
      <c r="Q1173" s="225">
        <v>0.008</v>
      </c>
      <c r="R1173" s="225">
        <f>Q1173*H1173</f>
        <v>0.5426000000000001</v>
      </c>
      <c r="S1173" s="225">
        <v>0</v>
      </c>
      <c r="T1173" s="226">
        <f>S1173*H1173</f>
        <v>0</v>
      </c>
      <c r="AR1173" s="22" t="s">
        <v>1641</v>
      </c>
      <c r="AT1173" s="22" t="s">
        <v>275</v>
      </c>
      <c r="AU1173" s="22" t="s">
        <v>81</v>
      </c>
      <c r="AY1173" s="22" t="s">
        <v>151</v>
      </c>
      <c r="BE1173" s="227">
        <f>IF(N1173="základní",J1173,0)</f>
        <v>0</v>
      </c>
      <c r="BF1173" s="227">
        <f>IF(N1173="snížená",J1173,0)</f>
        <v>0</v>
      </c>
      <c r="BG1173" s="227">
        <f>IF(N1173="zákl. přenesená",J1173,0)</f>
        <v>0</v>
      </c>
      <c r="BH1173" s="227">
        <f>IF(N1173="sníž. přenesená",J1173,0)</f>
        <v>0</v>
      </c>
      <c r="BI1173" s="227">
        <f>IF(N1173="nulová",J1173,0)</f>
        <v>0</v>
      </c>
      <c r="BJ1173" s="22" t="s">
        <v>76</v>
      </c>
      <c r="BK1173" s="227">
        <f>ROUND(I1173*H1173,2)</f>
        <v>0</v>
      </c>
      <c r="BL1173" s="22" t="s">
        <v>1264</v>
      </c>
      <c r="BM1173" s="22" t="s">
        <v>1864</v>
      </c>
    </row>
    <row r="1174" spans="2:51" s="11" customFormat="1" ht="13.5">
      <c r="B1174" s="231"/>
      <c r="C1174" s="232"/>
      <c r="D1174" s="228" t="s">
        <v>163</v>
      </c>
      <c r="E1174" s="232"/>
      <c r="F1174" s="234" t="s">
        <v>1865</v>
      </c>
      <c r="G1174" s="232"/>
      <c r="H1174" s="235">
        <v>67.825</v>
      </c>
      <c r="I1174" s="236"/>
      <c r="J1174" s="232"/>
      <c r="K1174" s="232"/>
      <c r="L1174" s="237"/>
      <c r="M1174" s="238"/>
      <c r="N1174" s="239"/>
      <c r="O1174" s="239"/>
      <c r="P1174" s="239"/>
      <c r="Q1174" s="239"/>
      <c r="R1174" s="239"/>
      <c r="S1174" s="239"/>
      <c r="T1174" s="240"/>
      <c r="AT1174" s="241" t="s">
        <v>163</v>
      </c>
      <c r="AU1174" s="241" t="s">
        <v>81</v>
      </c>
      <c r="AV1174" s="11" t="s">
        <v>81</v>
      </c>
      <c r="AW1174" s="11" t="s">
        <v>6</v>
      </c>
      <c r="AX1174" s="11" t="s">
        <v>76</v>
      </c>
      <c r="AY1174" s="241" t="s">
        <v>151</v>
      </c>
    </row>
    <row r="1175" spans="2:65" s="1" customFormat="1" ht="38.25" customHeight="1">
      <c r="B1175" s="44"/>
      <c r="C1175" s="216" t="s">
        <v>1866</v>
      </c>
      <c r="D1175" s="216" t="s">
        <v>154</v>
      </c>
      <c r="E1175" s="217" t="s">
        <v>1867</v>
      </c>
      <c r="F1175" s="218" t="s">
        <v>1868</v>
      </c>
      <c r="G1175" s="219" t="s">
        <v>257</v>
      </c>
      <c r="H1175" s="220">
        <v>66.495</v>
      </c>
      <c r="I1175" s="221"/>
      <c r="J1175" s="222">
        <f>ROUND(I1175*H1175,2)</f>
        <v>0</v>
      </c>
      <c r="K1175" s="218" t="s">
        <v>174</v>
      </c>
      <c r="L1175" s="70"/>
      <c r="M1175" s="223" t="s">
        <v>21</v>
      </c>
      <c r="N1175" s="224" t="s">
        <v>42</v>
      </c>
      <c r="O1175" s="45"/>
      <c r="P1175" s="225">
        <f>O1175*H1175</f>
        <v>0</v>
      </c>
      <c r="Q1175" s="225">
        <v>0.00016</v>
      </c>
      <c r="R1175" s="225">
        <f>Q1175*H1175</f>
        <v>0.010639200000000001</v>
      </c>
      <c r="S1175" s="225">
        <v>0</v>
      </c>
      <c r="T1175" s="226">
        <f>S1175*H1175</f>
        <v>0</v>
      </c>
      <c r="AR1175" s="22" t="s">
        <v>1264</v>
      </c>
      <c r="AT1175" s="22" t="s">
        <v>154</v>
      </c>
      <c r="AU1175" s="22" t="s">
        <v>81</v>
      </c>
      <c r="AY1175" s="22" t="s">
        <v>151</v>
      </c>
      <c r="BE1175" s="227">
        <f>IF(N1175="základní",J1175,0)</f>
        <v>0</v>
      </c>
      <c r="BF1175" s="227">
        <f>IF(N1175="snížená",J1175,0)</f>
        <v>0</v>
      </c>
      <c r="BG1175" s="227">
        <f>IF(N1175="zákl. přenesená",J1175,0)</f>
        <v>0</v>
      </c>
      <c r="BH1175" s="227">
        <f>IF(N1175="sníž. přenesená",J1175,0)</f>
        <v>0</v>
      </c>
      <c r="BI1175" s="227">
        <f>IF(N1175="nulová",J1175,0)</f>
        <v>0</v>
      </c>
      <c r="BJ1175" s="22" t="s">
        <v>76</v>
      </c>
      <c r="BK1175" s="227">
        <f>ROUND(I1175*H1175,2)</f>
        <v>0</v>
      </c>
      <c r="BL1175" s="22" t="s">
        <v>1264</v>
      </c>
      <c r="BM1175" s="22" t="s">
        <v>1869</v>
      </c>
    </row>
    <row r="1176" spans="2:47" s="1" customFormat="1" ht="13.5">
      <c r="B1176" s="44"/>
      <c r="C1176" s="72"/>
      <c r="D1176" s="228" t="s">
        <v>161</v>
      </c>
      <c r="E1176" s="72"/>
      <c r="F1176" s="229" t="s">
        <v>1859</v>
      </c>
      <c r="G1176" s="72"/>
      <c r="H1176" s="72"/>
      <c r="I1176" s="187"/>
      <c r="J1176" s="72"/>
      <c r="K1176" s="72"/>
      <c r="L1176" s="70"/>
      <c r="M1176" s="230"/>
      <c r="N1176" s="45"/>
      <c r="O1176" s="45"/>
      <c r="P1176" s="45"/>
      <c r="Q1176" s="45"/>
      <c r="R1176" s="45"/>
      <c r="S1176" s="45"/>
      <c r="T1176" s="93"/>
      <c r="AT1176" s="22" t="s">
        <v>161</v>
      </c>
      <c r="AU1176" s="22" t="s">
        <v>81</v>
      </c>
    </row>
    <row r="1177" spans="2:51" s="11" customFormat="1" ht="13.5">
      <c r="B1177" s="231"/>
      <c r="C1177" s="232"/>
      <c r="D1177" s="228" t="s">
        <v>163</v>
      </c>
      <c r="E1177" s="233" t="s">
        <v>21</v>
      </c>
      <c r="F1177" s="234" t="s">
        <v>1860</v>
      </c>
      <c r="G1177" s="232"/>
      <c r="H1177" s="235">
        <v>66.495</v>
      </c>
      <c r="I1177" s="236"/>
      <c r="J1177" s="232"/>
      <c r="K1177" s="232"/>
      <c r="L1177" s="237"/>
      <c r="M1177" s="238"/>
      <c r="N1177" s="239"/>
      <c r="O1177" s="239"/>
      <c r="P1177" s="239"/>
      <c r="Q1177" s="239"/>
      <c r="R1177" s="239"/>
      <c r="S1177" s="239"/>
      <c r="T1177" s="240"/>
      <c r="AT1177" s="241" t="s">
        <v>163</v>
      </c>
      <c r="AU1177" s="241" t="s">
        <v>81</v>
      </c>
      <c r="AV1177" s="11" t="s">
        <v>81</v>
      </c>
      <c r="AW1177" s="11" t="s">
        <v>34</v>
      </c>
      <c r="AX1177" s="11" t="s">
        <v>76</v>
      </c>
      <c r="AY1177" s="241" t="s">
        <v>151</v>
      </c>
    </row>
    <row r="1178" spans="2:65" s="1" customFormat="1" ht="25.5" customHeight="1">
      <c r="B1178" s="44"/>
      <c r="C1178" s="253" t="s">
        <v>1870</v>
      </c>
      <c r="D1178" s="253" t="s">
        <v>275</v>
      </c>
      <c r="E1178" s="254" t="s">
        <v>1871</v>
      </c>
      <c r="F1178" s="255" t="s">
        <v>1872</v>
      </c>
      <c r="G1178" s="256" t="s">
        <v>257</v>
      </c>
      <c r="H1178" s="257">
        <v>67.825</v>
      </c>
      <c r="I1178" s="258"/>
      <c r="J1178" s="259">
        <f>ROUND(I1178*H1178,2)</f>
        <v>0</v>
      </c>
      <c r="K1178" s="255" t="s">
        <v>174</v>
      </c>
      <c r="L1178" s="260"/>
      <c r="M1178" s="261" t="s">
        <v>21</v>
      </c>
      <c r="N1178" s="262" t="s">
        <v>42</v>
      </c>
      <c r="O1178" s="45"/>
      <c r="P1178" s="225">
        <f>O1178*H1178</f>
        <v>0</v>
      </c>
      <c r="Q1178" s="225">
        <v>0.02139</v>
      </c>
      <c r="R1178" s="225">
        <f>Q1178*H1178</f>
        <v>1.45077675</v>
      </c>
      <c r="S1178" s="225">
        <v>0</v>
      </c>
      <c r="T1178" s="226">
        <f>S1178*H1178</f>
        <v>0</v>
      </c>
      <c r="AR1178" s="22" t="s">
        <v>1641</v>
      </c>
      <c r="AT1178" s="22" t="s">
        <v>275</v>
      </c>
      <c r="AU1178" s="22" t="s">
        <v>81</v>
      </c>
      <c r="AY1178" s="22" t="s">
        <v>151</v>
      </c>
      <c r="BE1178" s="227">
        <f>IF(N1178="základní",J1178,0)</f>
        <v>0</v>
      </c>
      <c r="BF1178" s="227">
        <f>IF(N1178="snížená",J1178,0)</f>
        <v>0</v>
      </c>
      <c r="BG1178" s="227">
        <f>IF(N1178="zákl. přenesená",J1178,0)</f>
        <v>0</v>
      </c>
      <c r="BH1178" s="227">
        <f>IF(N1178="sníž. přenesená",J1178,0)</f>
        <v>0</v>
      </c>
      <c r="BI1178" s="227">
        <f>IF(N1178="nulová",J1178,0)</f>
        <v>0</v>
      </c>
      <c r="BJ1178" s="22" t="s">
        <v>76</v>
      </c>
      <c r="BK1178" s="227">
        <f>ROUND(I1178*H1178,2)</f>
        <v>0</v>
      </c>
      <c r="BL1178" s="22" t="s">
        <v>1264</v>
      </c>
      <c r="BM1178" s="22" t="s">
        <v>1873</v>
      </c>
    </row>
    <row r="1179" spans="2:51" s="11" customFormat="1" ht="13.5">
      <c r="B1179" s="231"/>
      <c r="C1179" s="232"/>
      <c r="D1179" s="228" t="s">
        <v>163</v>
      </c>
      <c r="E1179" s="232"/>
      <c r="F1179" s="234" t="s">
        <v>1865</v>
      </c>
      <c r="G1179" s="232"/>
      <c r="H1179" s="235">
        <v>67.825</v>
      </c>
      <c r="I1179" s="236"/>
      <c r="J1179" s="232"/>
      <c r="K1179" s="232"/>
      <c r="L1179" s="237"/>
      <c r="M1179" s="238"/>
      <c r="N1179" s="239"/>
      <c r="O1179" s="239"/>
      <c r="P1179" s="239"/>
      <c r="Q1179" s="239"/>
      <c r="R1179" s="239"/>
      <c r="S1179" s="239"/>
      <c r="T1179" s="240"/>
      <c r="AT1179" s="241" t="s">
        <v>163</v>
      </c>
      <c r="AU1179" s="241" t="s">
        <v>81</v>
      </c>
      <c r="AV1179" s="11" t="s">
        <v>81</v>
      </c>
      <c r="AW1179" s="11" t="s">
        <v>6</v>
      </c>
      <c r="AX1179" s="11" t="s">
        <v>76</v>
      </c>
      <c r="AY1179" s="241" t="s">
        <v>151</v>
      </c>
    </row>
    <row r="1180" spans="2:65" s="1" customFormat="1" ht="16.5" customHeight="1">
      <c r="B1180" s="44"/>
      <c r="C1180" s="216" t="s">
        <v>1874</v>
      </c>
      <c r="D1180" s="216" t="s">
        <v>154</v>
      </c>
      <c r="E1180" s="217" t="s">
        <v>1875</v>
      </c>
      <c r="F1180" s="218" t="s">
        <v>1876</v>
      </c>
      <c r="G1180" s="219" t="s">
        <v>1015</v>
      </c>
      <c r="H1180" s="220">
        <v>1</v>
      </c>
      <c r="I1180" s="221"/>
      <c r="J1180" s="222">
        <f>ROUND(I1180*H1180,2)</f>
        <v>0</v>
      </c>
      <c r="K1180" s="218" t="s">
        <v>21</v>
      </c>
      <c r="L1180" s="70"/>
      <c r="M1180" s="223" t="s">
        <v>21</v>
      </c>
      <c r="N1180" s="224" t="s">
        <v>42</v>
      </c>
      <c r="O1180" s="45"/>
      <c r="P1180" s="225">
        <f>O1180*H1180</f>
        <v>0</v>
      </c>
      <c r="Q1180" s="225">
        <v>0</v>
      </c>
      <c r="R1180" s="225">
        <f>Q1180*H1180</f>
        <v>0</v>
      </c>
      <c r="S1180" s="225">
        <v>0</v>
      </c>
      <c r="T1180" s="226">
        <f>S1180*H1180</f>
        <v>0</v>
      </c>
      <c r="AR1180" s="22" t="s">
        <v>517</v>
      </c>
      <c r="AT1180" s="22" t="s">
        <v>154</v>
      </c>
      <c r="AU1180" s="22" t="s">
        <v>81</v>
      </c>
      <c r="AY1180" s="22" t="s">
        <v>151</v>
      </c>
      <c r="BE1180" s="227">
        <f>IF(N1180="základní",J1180,0)</f>
        <v>0</v>
      </c>
      <c r="BF1180" s="227">
        <f>IF(N1180="snížená",J1180,0)</f>
        <v>0</v>
      </c>
      <c r="BG1180" s="227">
        <f>IF(N1180="zákl. přenesená",J1180,0)</f>
        <v>0</v>
      </c>
      <c r="BH1180" s="227">
        <f>IF(N1180="sníž. přenesená",J1180,0)</f>
        <v>0</v>
      </c>
      <c r="BI1180" s="227">
        <f>IF(N1180="nulová",J1180,0)</f>
        <v>0</v>
      </c>
      <c r="BJ1180" s="22" t="s">
        <v>76</v>
      </c>
      <c r="BK1180" s="227">
        <f>ROUND(I1180*H1180,2)</f>
        <v>0</v>
      </c>
      <c r="BL1180" s="22" t="s">
        <v>517</v>
      </c>
      <c r="BM1180" s="22" t="s">
        <v>1877</v>
      </c>
    </row>
    <row r="1181" spans="2:65" s="1" customFormat="1" ht="25.5" customHeight="1">
      <c r="B1181" s="44"/>
      <c r="C1181" s="216" t="s">
        <v>1878</v>
      </c>
      <c r="D1181" s="216" t="s">
        <v>154</v>
      </c>
      <c r="E1181" s="217" t="s">
        <v>1879</v>
      </c>
      <c r="F1181" s="218" t="s">
        <v>1880</v>
      </c>
      <c r="G1181" s="219" t="s">
        <v>257</v>
      </c>
      <c r="H1181" s="220">
        <v>74.5</v>
      </c>
      <c r="I1181" s="221"/>
      <c r="J1181" s="222">
        <f>ROUND(I1181*H1181,2)</f>
        <v>0</v>
      </c>
      <c r="K1181" s="218" t="s">
        <v>174</v>
      </c>
      <c r="L1181" s="70"/>
      <c r="M1181" s="223" t="s">
        <v>21</v>
      </c>
      <c r="N1181" s="224" t="s">
        <v>42</v>
      </c>
      <c r="O1181" s="45"/>
      <c r="P1181" s="225">
        <f>O1181*H1181</f>
        <v>0</v>
      </c>
      <c r="Q1181" s="225">
        <v>0</v>
      </c>
      <c r="R1181" s="225">
        <f>Q1181*H1181</f>
        <v>0</v>
      </c>
      <c r="S1181" s="225">
        <v>0</v>
      </c>
      <c r="T1181" s="226">
        <f>S1181*H1181</f>
        <v>0</v>
      </c>
      <c r="AR1181" s="22" t="s">
        <v>1264</v>
      </c>
      <c r="AT1181" s="22" t="s">
        <v>154</v>
      </c>
      <c r="AU1181" s="22" t="s">
        <v>81</v>
      </c>
      <c r="AY1181" s="22" t="s">
        <v>151</v>
      </c>
      <c r="BE1181" s="227">
        <f>IF(N1181="základní",J1181,0)</f>
        <v>0</v>
      </c>
      <c r="BF1181" s="227">
        <f>IF(N1181="snížená",J1181,0)</f>
        <v>0</v>
      </c>
      <c r="BG1181" s="227">
        <f>IF(N1181="zákl. přenesená",J1181,0)</f>
        <v>0</v>
      </c>
      <c r="BH1181" s="227">
        <f>IF(N1181="sníž. přenesená",J1181,0)</f>
        <v>0</v>
      </c>
      <c r="BI1181" s="227">
        <f>IF(N1181="nulová",J1181,0)</f>
        <v>0</v>
      </c>
      <c r="BJ1181" s="22" t="s">
        <v>76</v>
      </c>
      <c r="BK1181" s="227">
        <f>ROUND(I1181*H1181,2)</f>
        <v>0</v>
      </c>
      <c r="BL1181" s="22" t="s">
        <v>1264</v>
      </c>
      <c r="BM1181" s="22" t="s">
        <v>1881</v>
      </c>
    </row>
    <row r="1182" spans="2:51" s="11" customFormat="1" ht="13.5">
      <c r="B1182" s="231"/>
      <c r="C1182" s="232"/>
      <c r="D1182" s="228" t="s">
        <v>163</v>
      </c>
      <c r="E1182" s="233" t="s">
        <v>21</v>
      </c>
      <c r="F1182" s="234" t="s">
        <v>1843</v>
      </c>
      <c r="G1182" s="232"/>
      <c r="H1182" s="235">
        <v>74.5</v>
      </c>
      <c r="I1182" s="236"/>
      <c r="J1182" s="232"/>
      <c r="K1182" s="232"/>
      <c r="L1182" s="237"/>
      <c r="M1182" s="238"/>
      <c r="N1182" s="239"/>
      <c r="O1182" s="239"/>
      <c r="P1182" s="239"/>
      <c r="Q1182" s="239"/>
      <c r="R1182" s="239"/>
      <c r="S1182" s="239"/>
      <c r="T1182" s="240"/>
      <c r="AT1182" s="241" t="s">
        <v>163</v>
      </c>
      <c r="AU1182" s="241" t="s">
        <v>81</v>
      </c>
      <c r="AV1182" s="11" t="s">
        <v>81</v>
      </c>
      <c r="AW1182" s="11" t="s">
        <v>34</v>
      </c>
      <c r="AX1182" s="11" t="s">
        <v>76</v>
      </c>
      <c r="AY1182" s="241" t="s">
        <v>151</v>
      </c>
    </row>
    <row r="1183" spans="2:65" s="1" customFormat="1" ht="16.5" customHeight="1">
      <c r="B1183" s="44"/>
      <c r="C1183" s="253" t="s">
        <v>1882</v>
      </c>
      <c r="D1183" s="253" t="s">
        <v>275</v>
      </c>
      <c r="E1183" s="254" t="s">
        <v>1883</v>
      </c>
      <c r="F1183" s="255" t="s">
        <v>1884</v>
      </c>
      <c r="G1183" s="256" t="s">
        <v>257</v>
      </c>
      <c r="H1183" s="257">
        <v>81.95</v>
      </c>
      <c r="I1183" s="258"/>
      <c r="J1183" s="259">
        <f>ROUND(I1183*H1183,2)</f>
        <v>0</v>
      </c>
      <c r="K1183" s="255" t="s">
        <v>174</v>
      </c>
      <c r="L1183" s="260"/>
      <c r="M1183" s="261" t="s">
        <v>21</v>
      </c>
      <c r="N1183" s="262" t="s">
        <v>42</v>
      </c>
      <c r="O1183" s="45"/>
      <c r="P1183" s="225">
        <f>O1183*H1183</f>
        <v>0</v>
      </c>
      <c r="Q1183" s="225">
        <v>0.00013</v>
      </c>
      <c r="R1183" s="225">
        <f>Q1183*H1183</f>
        <v>0.0106535</v>
      </c>
      <c r="S1183" s="225">
        <v>0</v>
      </c>
      <c r="T1183" s="226">
        <f>S1183*H1183</f>
        <v>0</v>
      </c>
      <c r="AR1183" s="22" t="s">
        <v>1641</v>
      </c>
      <c r="AT1183" s="22" t="s">
        <v>275</v>
      </c>
      <c r="AU1183" s="22" t="s">
        <v>81</v>
      </c>
      <c r="AY1183" s="22" t="s">
        <v>151</v>
      </c>
      <c r="BE1183" s="227">
        <f>IF(N1183="základní",J1183,0)</f>
        <v>0</v>
      </c>
      <c r="BF1183" s="227">
        <f>IF(N1183="snížená",J1183,0)</f>
        <v>0</v>
      </c>
      <c r="BG1183" s="227">
        <f>IF(N1183="zákl. přenesená",J1183,0)</f>
        <v>0</v>
      </c>
      <c r="BH1183" s="227">
        <f>IF(N1183="sníž. přenesená",J1183,0)</f>
        <v>0</v>
      </c>
      <c r="BI1183" s="227">
        <f>IF(N1183="nulová",J1183,0)</f>
        <v>0</v>
      </c>
      <c r="BJ1183" s="22" t="s">
        <v>76</v>
      </c>
      <c r="BK1183" s="227">
        <f>ROUND(I1183*H1183,2)</f>
        <v>0</v>
      </c>
      <c r="BL1183" s="22" t="s">
        <v>1264</v>
      </c>
      <c r="BM1183" s="22" t="s">
        <v>1885</v>
      </c>
    </row>
    <row r="1184" spans="2:51" s="11" customFormat="1" ht="13.5">
      <c r="B1184" s="231"/>
      <c r="C1184" s="232"/>
      <c r="D1184" s="228" t="s">
        <v>163</v>
      </c>
      <c r="E1184" s="232"/>
      <c r="F1184" s="234" t="s">
        <v>1886</v>
      </c>
      <c r="G1184" s="232"/>
      <c r="H1184" s="235">
        <v>81.95</v>
      </c>
      <c r="I1184" s="236"/>
      <c r="J1184" s="232"/>
      <c r="K1184" s="232"/>
      <c r="L1184" s="237"/>
      <c r="M1184" s="238"/>
      <c r="N1184" s="239"/>
      <c r="O1184" s="239"/>
      <c r="P1184" s="239"/>
      <c r="Q1184" s="239"/>
      <c r="R1184" s="239"/>
      <c r="S1184" s="239"/>
      <c r="T1184" s="240"/>
      <c r="AT1184" s="241" t="s">
        <v>163</v>
      </c>
      <c r="AU1184" s="241" t="s">
        <v>81</v>
      </c>
      <c r="AV1184" s="11" t="s">
        <v>81</v>
      </c>
      <c r="AW1184" s="11" t="s">
        <v>6</v>
      </c>
      <c r="AX1184" s="11" t="s">
        <v>76</v>
      </c>
      <c r="AY1184" s="241" t="s">
        <v>151</v>
      </c>
    </row>
    <row r="1185" spans="2:65" s="1" customFormat="1" ht="16.5" customHeight="1">
      <c r="B1185" s="44"/>
      <c r="C1185" s="216" t="s">
        <v>1887</v>
      </c>
      <c r="D1185" s="216" t="s">
        <v>154</v>
      </c>
      <c r="E1185" s="217" t="s">
        <v>1739</v>
      </c>
      <c r="F1185" s="218" t="s">
        <v>1740</v>
      </c>
      <c r="G1185" s="219" t="s">
        <v>1015</v>
      </c>
      <c r="H1185" s="220">
        <v>1</v>
      </c>
      <c r="I1185" s="221"/>
      <c r="J1185" s="222">
        <f>ROUND(I1185*H1185,2)</f>
        <v>0</v>
      </c>
      <c r="K1185" s="218" t="s">
        <v>21</v>
      </c>
      <c r="L1185" s="70"/>
      <c r="M1185" s="223" t="s">
        <v>21</v>
      </c>
      <c r="N1185" s="224" t="s">
        <v>42</v>
      </c>
      <c r="O1185" s="45"/>
      <c r="P1185" s="225">
        <f>O1185*H1185</f>
        <v>0</v>
      </c>
      <c r="Q1185" s="225">
        <v>0</v>
      </c>
      <c r="R1185" s="225">
        <f>Q1185*H1185</f>
        <v>0</v>
      </c>
      <c r="S1185" s="225">
        <v>0</v>
      </c>
      <c r="T1185" s="226">
        <f>S1185*H1185</f>
        <v>0</v>
      </c>
      <c r="AR1185" s="22" t="s">
        <v>1264</v>
      </c>
      <c r="AT1185" s="22" t="s">
        <v>154</v>
      </c>
      <c r="AU1185" s="22" t="s">
        <v>81</v>
      </c>
      <c r="AY1185" s="22" t="s">
        <v>151</v>
      </c>
      <c r="BE1185" s="227">
        <f>IF(N1185="základní",J1185,0)</f>
        <v>0</v>
      </c>
      <c r="BF1185" s="227">
        <f>IF(N1185="snížená",J1185,0)</f>
        <v>0</v>
      </c>
      <c r="BG1185" s="227">
        <f>IF(N1185="zákl. přenesená",J1185,0)</f>
        <v>0</v>
      </c>
      <c r="BH1185" s="227">
        <f>IF(N1185="sníž. přenesená",J1185,0)</f>
        <v>0</v>
      </c>
      <c r="BI1185" s="227">
        <f>IF(N1185="nulová",J1185,0)</f>
        <v>0</v>
      </c>
      <c r="BJ1185" s="22" t="s">
        <v>76</v>
      </c>
      <c r="BK1185" s="227">
        <f>ROUND(I1185*H1185,2)</f>
        <v>0</v>
      </c>
      <c r="BL1185" s="22" t="s">
        <v>1264</v>
      </c>
      <c r="BM1185" s="22" t="s">
        <v>1888</v>
      </c>
    </row>
    <row r="1186" spans="2:65" s="1" customFormat="1" ht="38.25" customHeight="1">
      <c r="B1186" s="44"/>
      <c r="C1186" s="216" t="s">
        <v>1889</v>
      </c>
      <c r="D1186" s="216" t="s">
        <v>154</v>
      </c>
      <c r="E1186" s="217" t="s">
        <v>1890</v>
      </c>
      <c r="F1186" s="218" t="s">
        <v>1891</v>
      </c>
      <c r="G1186" s="219" t="s">
        <v>1745</v>
      </c>
      <c r="H1186" s="263"/>
      <c r="I1186" s="221"/>
      <c r="J1186" s="222">
        <f>ROUND(I1186*H1186,2)</f>
        <v>0</v>
      </c>
      <c r="K1186" s="218" t="s">
        <v>174</v>
      </c>
      <c r="L1186" s="70"/>
      <c r="M1186" s="223" t="s">
        <v>21</v>
      </c>
      <c r="N1186" s="224" t="s">
        <v>42</v>
      </c>
      <c r="O1186" s="45"/>
      <c r="P1186" s="225">
        <f>O1186*H1186</f>
        <v>0</v>
      </c>
      <c r="Q1186" s="225">
        <v>0</v>
      </c>
      <c r="R1186" s="225">
        <f>Q1186*H1186</f>
        <v>0</v>
      </c>
      <c r="S1186" s="225">
        <v>0</v>
      </c>
      <c r="T1186" s="226">
        <f>S1186*H1186</f>
        <v>0</v>
      </c>
      <c r="AR1186" s="22" t="s">
        <v>1264</v>
      </c>
      <c r="AT1186" s="22" t="s">
        <v>154</v>
      </c>
      <c r="AU1186" s="22" t="s">
        <v>81</v>
      </c>
      <c r="AY1186" s="22" t="s">
        <v>151</v>
      </c>
      <c r="BE1186" s="227">
        <f>IF(N1186="základní",J1186,0)</f>
        <v>0</v>
      </c>
      <c r="BF1186" s="227">
        <f>IF(N1186="snížená",J1186,0)</f>
        <v>0</v>
      </c>
      <c r="BG1186" s="227">
        <f>IF(N1186="zákl. přenesená",J1186,0)</f>
        <v>0</v>
      </c>
      <c r="BH1186" s="227">
        <f>IF(N1186="sníž. přenesená",J1186,0)</f>
        <v>0</v>
      </c>
      <c r="BI1186" s="227">
        <f>IF(N1186="nulová",J1186,0)</f>
        <v>0</v>
      </c>
      <c r="BJ1186" s="22" t="s">
        <v>76</v>
      </c>
      <c r="BK1186" s="227">
        <f>ROUND(I1186*H1186,2)</f>
        <v>0</v>
      </c>
      <c r="BL1186" s="22" t="s">
        <v>1264</v>
      </c>
      <c r="BM1186" s="22" t="s">
        <v>1892</v>
      </c>
    </row>
    <row r="1187" spans="2:47" s="1" customFormat="1" ht="13.5">
      <c r="B1187" s="44"/>
      <c r="C1187" s="72"/>
      <c r="D1187" s="228" t="s">
        <v>161</v>
      </c>
      <c r="E1187" s="72"/>
      <c r="F1187" s="229" t="s">
        <v>1893</v>
      </c>
      <c r="G1187" s="72"/>
      <c r="H1187" s="72"/>
      <c r="I1187" s="187"/>
      <c r="J1187" s="72"/>
      <c r="K1187" s="72"/>
      <c r="L1187" s="70"/>
      <c r="M1187" s="230"/>
      <c r="N1187" s="45"/>
      <c r="O1187" s="45"/>
      <c r="P1187" s="45"/>
      <c r="Q1187" s="45"/>
      <c r="R1187" s="45"/>
      <c r="S1187" s="45"/>
      <c r="T1187" s="93"/>
      <c r="AT1187" s="22" t="s">
        <v>161</v>
      </c>
      <c r="AU1187" s="22" t="s">
        <v>81</v>
      </c>
    </row>
    <row r="1188" spans="2:63" s="10" customFormat="1" ht="29.85" customHeight="1">
      <c r="B1188" s="200"/>
      <c r="C1188" s="201"/>
      <c r="D1188" s="202" t="s">
        <v>70</v>
      </c>
      <c r="E1188" s="214" t="s">
        <v>1775</v>
      </c>
      <c r="F1188" s="214" t="s">
        <v>1894</v>
      </c>
      <c r="G1188" s="201"/>
      <c r="H1188" s="201"/>
      <c r="I1188" s="204"/>
      <c r="J1188" s="215">
        <f>BK1188</f>
        <v>0</v>
      </c>
      <c r="K1188" s="201"/>
      <c r="L1188" s="206"/>
      <c r="M1188" s="207"/>
      <c r="N1188" s="208"/>
      <c r="O1188" s="208"/>
      <c r="P1188" s="209">
        <f>SUM(P1189:P1198)</f>
        <v>0</v>
      </c>
      <c r="Q1188" s="208"/>
      <c r="R1188" s="209">
        <f>SUM(R1189:R1198)</f>
        <v>0.1369491</v>
      </c>
      <c r="S1188" s="208"/>
      <c r="T1188" s="210">
        <f>SUM(T1189:T1198)</f>
        <v>0</v>
      </c>
      <c r="AR1188" s="211" t="s">
        <v>81</v>
      </c>
      <c r="AT1188" s="212" t="s">
        <v>70</v>
      </c>
      <c r="AU1188" s="212" t="s">
        <v>76</v>
      </c>
      <c r="AY1188" s="211" t="s">
        <v>151</v>
      </c>
      <c r="BK1188" s="213">
        <f>SUM(BK1189:BK1198)</f>
        <v>0</v>
      </c>
    </row>
    <row r="1189" spans="2:65" s="1" customFormat="1" ht="25.5" customHeight="1">
      <c r="B1189" s="44"/>
      <c r="C1189" s="216" t="s">
        <v>1895</v>
      </c>
      <c r="D1189" s="216" t="s">
        <v>154</v>
      </c>
      <c r="E1189" s="217" t="s">
        <v>1896</v>
      </c>
      <c r="F1189" s="218" t="s">
        <v>1897</v>
      </c>
      <c r="G1189" s="219" t="s">
        <v>257</v>
      </c>
      <c r="H1189" s="220">
        <v>80.44</v>
      </c>
      <c r="I1189" s="221"/>
      <c r="J1189" s="222">
        <f>ROUND(I1189*H1189,2)</f>
        <v>0</v>
      </c>
      <c r="K1189" s="218" t="s">
        <v>174</v>
      </c>
      <c r="L1189" s="70"/>
      <c r="M1189" s="223" t="s">
        <v>21</v>
      </c>
      <c r="N1189" s="224" t="s">
        <v>42</v>
      </c>
      <c r="O1189" s="45"/>
      <c r="P1189" s="225">
        <f>O1189*H1189</f>
        <v>0</v>
      </c>
      <c r="Q1189" s="225">
        <v>0.00102</v>
      </c>
      <c r="R1189" s="225">
        <f>Q1189*H1189</f>
        <v>0.0820488</v>
      </c>
      <c r="S1189" s="225">
        <v>0</v>
      </c>
      <c r="T1189" s="226">
        <f>S1189*H1189</f>
        <v>0</v>
      </c>
      <c r="AR1189" s="22" t="s">
        <v>1264</v>
      </c>
      <c r="AT1189" s="22" t="s">
        <v>154</v>
      </c>
      <c r="AU1189" s="22" t="s">
        <v>81</v>
      </c>
      <c r="AY1189" s="22" t="s">
        <v>151</v>
      </c>
      <c r="BE1189" s="227">
        <f>IF(N1189="základní",J1189,0)</f>
        <v>0</v>
      </c>
      <c r="BF1189" s="227">
        <f>IF(N1189="snížená",J1189,0)</f>
        <v>0</v>
      </c>
      <c r="BG1189" s="227">
        <f>IF(N1189="zákl. přenesená",J1189,0)</f>
        <v>0</v>
      </c>
      <c r="BH1189" s="227">
        <f>IF(N1189="sníž. přenesená",J1189,0)</f>
        <v>0</v>
      </c>
      <c r="BI1189" s="227">
        <f>IF(N1189="nulová",J1189,0)</f>
        <v>0</v>
      </c>
      <c r="BJ1189" s="22" t="s">
        <v>76</v>
      </c>
      <c r="BK1189" s="227">
        <f>ROUND(I1189*H1189,2)</f>
        <v>0</v>
      </c>
      <c r="BL1189" s="22" t="s">
        <v>1264</v>
      </c>
      <c r="BM1189" s="22" t="s">
        <v>1898</v>
      </c>
    </row>
    <row r="1190" spans="2:47" s="1" customFormat="1" ht="13.5">
      <c r="B1190" s="44"/>
      <c r="C1190" s="72"/>
      <c r="D1190" s="228" t="s">
        <v>161</v>
      </c>
      <c r="E1190" s="72"/>
      <c r="F1190" s="229" t="s">
        <v>1899</v>
      </c>
      <c r="G1190" s="72"/>
      <c r="H1190" s="72"/>
      <c r="I1190" s="187"/>
      <c r="J1190" s="72"/>
      <c r="K1190" s="72"/>
      <c r="L1190" s="70"/>
      <c r="M1190" s="230"/>
      <c r="N1190" s="45"/>
      <c r="O1190" s="45"/>
      <c r="P1190" s="45"/>
      <c r="Q1190" s="45"/>
      <c r="R1190" s="45"/>
      <c r="S1190" s="45"/>
      <c r="T1190" s="93"/>
      <c r="AT1190" s="22" t="s">
        <v>161</v>
      </c>
      <c r="AU1190" s="22" t="s">
        <v>81</v>
      </c>
    </row>
    <row r="1191" spans="2:51" s="11" customFormat="1" ht="13.5">
      <c r="B1191" s="231"/>
      <c r="C1191" s="232"/>
      <c r="D1191" s="228" t="s">
        <v>163</v>
      </c>
      <c r="E1191" s="233" t="s">
        <v>21</v>
      </c>
      <c r="F1191" s="234" t="s">
        <v>1843</v>
      </c>
      <c r="G1191" s="232"/>
      <c r="H1191" s="235">
        <v>74.5</v>
      </c>
      <c r="I1191" s="236"/>
      <c r="J1191" s="232"/>
      <c r="K1191" s="232"/>
      <c r="L1191" s="237"/>
      <c r="M1191" s="238"/>
      <c r="N1191" s="239"/>
      <c r="O1191" s="239"/>
      <c r="P1191" s="239"/>
      <c r="Q1191" s="239"/>
      <c r="R1191" s="239"/>
      <c r="S1191" s="239"/>
      <c r="T1191" s="240"/>
      <c r="AT1191" s="241" t="s">
        <v>163</v>
      </c>
      <c r="AU1191" s="241" t="s">
        <v>81</v>
      </c>
      <c r="AV1191" s="11" t="s">
        <v>81</v>
      </c>
      <c r="AW1191" s="11" t="s">
        <v>34</v>
      </c>
      <c r="AX1191" s="11" t="s">
        <v>71</v>
      </c>
      <c r="AY1191" s="241" t="s">
        <v>151</v>
      </c>
    </row>
    <row r="1192" spans="2:51" s="11" customFormat="1" ht="13.5">
      <c r="B1192" s="231"/>
      <c r="C1192" s="232"/>
      <c r="D1192" s="228" t="s">
        <v>163</v>
      </c>
      <c r="E1192" s="233" t="s">
        <v>21</v>
      </c>
      <c r="F1192" s="234" t="s">
        <v>1632</v>
      </c>
      <c r="G1192" s="232"/>
      <c r="H1192" s="235">
        <v>5.94</v>
      </c>
      <c r="I1192" s="236"/>
      <c r="J1192" s="232"/>
      <c r="K1192" s="232"/>
      <c r="L1192" s="237"/>
      <c r="M1192" s="238"/>
      <c r="N1192" s="239"/>
      <c r="O1192" s="239"/>
      <c r="P1192" s="239"/>
      <c r="Q1192" s="239"/>
      <c r="R1192" s="239"/>
      <c r="S1192" s="239"/>
      <c r="T1192" s="240"/>
      <c r="AT1192" s="241" t="s">
        <v>163</v>
      </c>
      <c r="AU1192" s="241" t="s">
        <v>81</v>
      </c>
      <c r="AV1192" s="11" t="s">
        <v>81</v>
      </c>
      <c r="AW1192" s="11" t="s">
        <v>34</v>
      </c>
      <c r="AX1192" s="11" t="s">
        <v>71</v>
      </c>
      <c r="AY1192" s="241" t="s">
        <v>151</v>
      </c>
    </row>
    <row r="1193" spans="2:51" s="12" customFormat="1" ht="13.5">
      <c r="B1193" s="242"/>
      <c r="C1193" s="243"/>
      <c r="D1193" s="228" t="s">
        <v>163</v>
      </c>
      <c r="E1193" s="244" t="s">
        <v>21</v>
      </c>
      <c r="F1193" s="245" t="s">
        <v>182</v>
      </c>
      <c r="G1193" s="243"/>
      <c r="H1193" s="246">
        <v>80.44</v>
      </c>
      <c r="I1193" s="247"/>
      <c r="J1193" s="243"/>
      <c r="K1193" s="243"/>
      <c r="L1193" s="248"/>
      <c r="M1193" s="249"/>
      <c r="N1193" s="250"/>
      <c r="O1193" s="250"/>
      <c r="P1193" s="250"/>
      <c r="Q1193" s="250"/>
      <c r="R1193" s="250"/>
      <c r="S1193" s="250"/>
      <c r="T1193" s="251"/>
      <c r="AT1193" s="252" t="s">
        <v>163</v>
      </c>
      <c r="AU1193" s="252" t="s">
        <v>81</v>
      </c>
      <c r="AV1193" s="12" t="s">
        <v>159</v>
      </c>
      <c r="AW1193" s="12" t="s">
        <v>34</v>
      </c>
      <c r="AX1193" s="12" t="s">
        <v>76</v>
      </c>
      <c r="AY1193" s="252" t="s">
        <v>151</v>
      </c>
    </row>
    <row r="1194" spans="2:65" s="1" customFormat="1" ht="16.5" customHeight="1">
      <c r="B1194" s="44"/>
      <c r="C1194" s="253" t="s">
        <v>1900</v>
      </c>
      <c r="D1194" s="253" t="s">
        <v>275</v>
      </c>
      <c r="E1194" s="254" t="s">
        <v>1901</v>
      </c>
      <c r="F1194" s="255" t="s">
        <v>1902</v>
      </c>
      <c r="G1194" s="256" t="s">
        <v>257</v>
      </c>
      <c r="H1194" s="257">
        <v>84.462</v>
      </c>
      <c r="I1194" s="258"/>
      <c r="J1194" s="259">
        <f>ROUND(I1194*H1194,2)</f>
        <v>0</v>
      </c>
      <c r="K1194" s="255" t="s">
        <v>174</v>
      </c>
      <c r="L1194" s="260"/>
      <c r="M1194" s="261" t="s">
        <v>21</v>
      </c>
      <c r="N1194" s="262" t="s">
        <v>42</v>
      </c>
      <c r="O1194" s="45"/>
      <c r="P1194" s="225">
        <f>O1194*H1194</f>
        <v>0</v>
      </c>
      <c r="Q1194" s="225">
        <v>0.00065</v>
      </c>
      <c r="R1194" s="225">
        <f>Q1194*H1194</f>
        <v>0.0549003</v>
      </c>
      <c r="S1194" s="225">
        <v>0</v>
      </c>
      <c r="T1194" s="226">
        <f>S1194*H1194</f>
        <v>0</v>
      </c>
      <c r="AR1194" s="22" t="s">
        <v>1641</v>
      </c>
      <c r="AT1194" s="22" t="s">
        <v>275</v>
      </c>
      <c r="AU1194" s="22" t="s">
        <v>81</v>
      </c>
      <c r="AY1194" s="22" t="s">
        <v>151</v>
      </c>
      <c r="BE1194" s="227">
        <f>IF(N1194="základní",J1194,0)</f>
        <v>0</v>
      </c>
      <c r="BF1194" s="227">
        <f>IF(N1194="snížená",J1194,0)</f>
        <v>0</v>
      </c>
      <c r="BG1194" s="227">
        <f>IF(N1194="zákl. přenesená",J1194,0)</f>
        <v>0</v>
      </c>
      <c r="BH1194" s="227">
        <f>IF(N1194="sníž. přenesená",J1194,0)</f>
        <v>0</v>
      </c>
      <c r="BI1194" s="227">
        <f>IF(N1194="nulová",J1194,0)</f>
        <v>0</v>
      </c>
      <c r="BJ1194" s="22" t="s">
        <v>76</v>
      </c>
      <c r="BK1194" s="227">
        <f>ROUND(I1194*H1194,2)</f>
        <v>0</v>
      </c>
      <c r="BL1194" s="22" t="s">
        <v>1264</v>
      </c>
      <c r="BM1194" s="22" t="s">
        <v>1903</v>
      </c>
    </row>
    <row r="1195" spans="2:51" s="11" customFormat="1" ht="13.5">
      <c r="B1195" s="231"/>
      <c r="C1195" s="232"/>
      <c r="D1195" s="228" t="s">
        <v>163</v>
      </c>
      <c r="E1195" s="232"/>
      <c r="F1195" s="234" t="s">
        <v>1850</v>
      </c>
      <c r="G1195" s="232"/>
      <c r="H1195" s="235">
        <v>84.462</v>
      </c>
      <c r="I1195" s="236"/>
      <c r="J1195" s="232"/>
      <c r="K1195" s="232"/>
      <c r="L1195" s="237"/>
      <c r="M1195" s="238"/>
      <c r="N1195" s="239"/>
      <c r="O1195" s="239"/>
      <c r="P1195" s="239"/>
      <c r="Q1195" s="239"/>
      <c r="R1195" s="239"/>
      <c r="S1195" s="239"/>
      <c r="T1195" s="240"/>
      <c r="AT1195" s="241" t="s">
        <v>163</v>
      </c>
      <c r="AU1195" s="241" t="s">
        <v>81</v>
      </c>
      <c r="AV1195" s="11" t="s">
        <v>81</v>
      </c>
      <c r="AW1195" s="11" t="s">
        <v>6</v>
      </c>
      <c r="AX1195" s="11" t="s">
        <v>76</v>
      </c>
      <c r="AY1195" s="241" t="s">
        <v>151</v>
      </c>
    </row>
    <row r="1196" spans="2:65" s="1" customFormat="1" ht="16.5" customHeight="1">
      <c r="B1196" s="44"/>
      <c r="C1196" s="216" t="s">
        <v>1904</v>
      </c>
      <c r="D1196" s="216" t="s">
        <v>154</v>
      </c>
      <c r="E1196" s="217" t="s">
        <v>1739</v>
      </c>
      <c r="F1196" s="218" t="s">
        <v>1740</v>
      </c>
      <c r="G1196" s="219" t="s">
        <v>1015</v>
      </c>
      <c r="H1196" s="220">
        <v>1</v>
      </c>
      <c r="I1196" s="221"/>
      <c r="J1196" s="222">
        <f>ROUND(I1196*H1196,2)</f>
        <v>0</v>
      </c>
      <c r="K1196" s="218" t="s">
        <v>21</v>
      </c>
      <c r="L1196" s="70"/>
      <c r="M1196" s="223" t="s">
        <v>21</v>
      </c>
      <c r="N1196" s="224" t="s">
        <v>42</v>
      </c>
      <c r="O1196" s="45"/>
      <c r="P1196" s="225">
        <f>O1196*H1196</f>
        <v>0</v>
      </c>
      <c r="Q1196" s="225">
        <v>0</v>
      </c>
      <c r="R1196" s="225">
        <f>Q1196*H1196</f>
        <v>0</v>
      </c>
      <c r="S1196" s="225">
        <v>0</v>
      </c>
      <c r="T1196" s="226">
        <f>S1196*H1196</f>
        <v>0</v>
      </c>
      <c r="AR1196" s="22" t="s">
        <v>1264</v>
      </c>
      <c r="AT1196" s="22" t="s">
        <v>154</v>
      </c>
      <c r="AU1196" s="22" t="s">
        <v>81</v>
      </c>
      <c r="AY1196" s="22" t="s">
        <v>151</v>
      </c>
      <c r="BE1196" s="227">
        <f>IF(N1196="základní",J1196,0)</f>
        <v>0</v>
      </c>
      <c r="BF1196" s="227">
        <f>IF(N1196="snížená",J1196,0)</f>
        <v>0</v>
      </c>
      <c r="BG1196" s="227">
        <f>IF(N1196="zákl. přenesená",J1196,0)</f>
        <v>0</v>
      </c>
      <c r="BH1196" s="227">
        <f>IF(N1196="sníž. přenesená",J1196,0)</f>
        <v>0</v>
      </c>
      <c r="BI1196" s="227">
        <f>IF(N1196="nulová",J1196,0)</f>
        <v>0</v>
      </c>
      <c r="BJ1196" s="22" t="s">
        <v>76</v>
      </c>
      <c r="BK1196" s="227">
        <f>ROUND(I1196*H1196,2)</f>
        <v>0</v>
      </c>
      <c r="BL1196" s="22" t="s">
        <v>1264</v>
      </c>
      <c r="BM1196" s="22" t="s">
        <v>1905</v>
      </c>
    </row>
    <row r="1197" spans="2:65" s="1" customFormat="1" ht="38.25" customHeight="1">
      <c r="B1197" s="44"/>
      <c r="C1197" s="216" t="s">
        <v>1906</v>
      </c>
      <c r="D1197" s="216" t="s">
        <v>154</v>
      </c>
      <c r="E1197" s="217" t="s">
        <v>1907</v>
      </c>
      <c r="F1197" s="218" t="s">
        <v>1908</v>
      </c>
      <c r="G1197" s="219" t="s">
        <v>1745</v>
      </c>
      <c r="H1197" s="263"/>
      <c r="I1197" s="221"/>
      <c r="J1197" s="222">
        <f>ROUND(I1197*H1197,2)</f>
        <v>0</v>
      </c>
      <c r="K1197" s="218" t="s">
        <v>174</v>
      </c>
      <c r="L1197" s="70"/>
      <c r="M1197" s="223" t="s">
        <v>21</v>
      </c>
      <c r="N1197" s="224" t="s">
        <v>42</v>
      </c>
      <c r="O1197" s="45"/>
      <c r="P1197" s="225">
        <f>O1197*H1197</f>
        <v>0</v>
      </c>
      <c r="Q1197" s="225">
        <v>0</v>
      </c>
      <c r="R1197" s="225">
        <f>Q1197*H1197</f>
        <v>0</v>
      </c>
      <c r="S1197" s="225">
        <v>0</v>
      </c>
      <c r="T1197" s="226">
        <f>S1197*H1197</f>
        <v>0</v>
      </c>
      <c r="AR1197" s="22" t="s">
        <v>1264</v>
      </c>
      <c r="AT1197" s="22" t="s">
        <v>154</v>
      </c>
      <c r="AU1197" s="22" t="s">
        <v>81</v>
      </c>
      <c r="AY1197" s="22" t="s">
        <v>151</v>
      </c>
      <c r="BE1197" s="227">
        <f>IF(N1197="základní",J1197,0)</f>
        <v>0</v>
      </c>
      <c r="BF1197" s="227">
        <f>IF(N1197="snížená",J1197,0)</f>
        <v>0</v>
      </c>
      <c r="BG1197" s="227">
        <f>IF(N1197="zákl. přenesená",J1197,0)</f>
        <v>0</v>
      </c>
      <c r="BH1197" s="227">
        <f>IF(N1197="sníž. přenesená",J1197,0)</f>
        <v>0</v>
      </c>
      <c r="BI1197" s="227">
        <f>IF(N1197="nulová",J1197,0)</f>
        <v>0</v>
      </c>
      <c r="BJ1197" s="22" t="s">
        <v>76</v>
      </c>
      <c r="BK1197" s="227">
        <f>ROUND(I1197*H1197,2)</f>
        <v>0</v>
      </c>
      <c r="BL1197" s="22" t="s">
        <v>1264</v>
      </c>
      <c r="BM1197" s="22" t="s">
        <v>1909</v>
      </c>
    </row>
    <row r="1198" spans="2:47" s="1" customFormat="1" ht="13.5">
      <c r="B1198" s="44"/>
      <c r="C1198" s="72"/>
      <c r="D1198" s="228" t="s">
        <v>161</v>
      </c>
      <c r="E1198" s="72"/>
      <c r="F1198" s="229" t="s">
        <v>1910</v>
      </c>
      <c r="G1198" s="72"/>
      <c r="H1198" s="72"/>
      <c r="I1198" s="187"/>
      <c r="J1198" s="72"/>
      <c r="K1198" s="72"/>
      <c r="L1198" s="70"/>
      <c r="M1198" s="230"/>
      <c r="N1198" s="45"/>
      <c r="O1198" s="45"/>
      <c r="P1198" s="45"/>
      <c r="Q1198" s="45"/>
      <c r="R1198" s="45"/>
      <c r="S1198" s="45"/>
      <c r="T1198" s="93"/>
      <c r="AT1198" s="22" t="s">
        <v>161</v>
      </c>
      <c r="AU1198" s="22" t="s">
        <v>81</v>
      </c>
    </row>
    <row r="1199" spans="2:63" s="10" customFormat="1" ht="29.85" customHeight="1">
      <c r="B1199" s="200"/>
      <c r="C1199" s="201"/>
      <c r="D1199" s="202" t="s">
        <v>70</v>
      </c>
      <c r="E1199" s="214" t="s">
        <v>1911</v>
      </c>
      <c r="F1199" s="214" t="s">
        <v>1912</v>
      </c>
      <c r="G1199" s="201"/>
      <c r="H1199" s="201"/>
      <c r="I1199" s="204"/>
      <c r="J1199" s="215">
        <f>BK1199</f>
        <v>0</v>
      </c>
      <c r="K1199" s="201"/>
      <c r="L1199" s="206"/>
      <c r="M1199" s="207"/>
      <c r="N1199" s="208"/>
      <c r="O1199" s="208"/>
      <c r="P1199" s="209">
        <f>SUM(P1200:P1219)</f>
        <v>0</v>
      </c>
      <c r="Q1199" s="208"/>
      <c r="R1199" s="209">
        <f>SUM(R1200:R1219)</f>
        <v>0.0423</v>
      </c>
      <c r="S1199" s="208"/>
      <c r="T1199" s="210">
        <f>SUM(T1200:T1219)</f>
        <v>0.27469</v>
      </c>
      <c r="AR1199" s="211" t="s">
        <v>81</v>
      </c>
      <c r="AT1199" s="212" t="s">
        <v>70</v>
      </c>
      <c r="AU1199" s="212" t="s">
        <v>76</v>
      </c>
      <c r="AY1199" s="211" t="s">
        <v>151</v>
      </c>
      <c r="BK1199" s="213">
        <f>SUM(BK1200:BK1219)</f>
        <v>0</v>
      </c>
    </row>
    <row r="1200" spans="2:65" s="1" customFormat="1" ht="16.5" customHeight="1">
      <c r="B1200" s="44"/>
      <c r="C1200" s="216" t="s">
        <v>1913</v>
      </c>
      <c r="D1200" s="216" t="s">
        <v>154</v>
      </c>
      <c r="E1200" s="217" t="s">
        <v>1914</v>
      </c>
      <c r="F1200" s="218" t="s">
        <v>1915</v>
      </c>
      <c r="G1200" s="219" t="s">
        <v>157</v>
      </c>
      <c r="H1200" s="220">
        <v>6</v>
      </c>
      <c r="I1200" s="221"/>
      <c r="J1200" s="222">
        <f>ROUND(I1200*H1200,2)</f>
        <v>0</v>
      </c>
      <c r="K1200" s="218" t="s">
        <v>174</v>
      </c>
      <c r="L1200" s="70"/>
      <c r="M1200" s="223" t="s">
        <v>21</v>
      </c>
      <c r="N1200" s="224" t="s">
        <v>42</v>
      </c>
      <c r="O1200" s="45"/>
      <c r="P1200" s="225">
        <f>O1200*H1200</f>
        <v>0</v>
      </c>
      <c r="Q1200" s="225">
        <v>0.00105</v>
      </c>
      <c r="R1200" s="225">
        <f>Q1200*H1200</f>
        <v>0.0063</v>
      </c>
      <c r="S1200" s="225">
        <v>0</v>
      </c>
      <c r="T1200" s="226">
        <f>S1200*H1200</f>
        <v>0</v>
      </c>
      <c r="AR1200" s="22" t="s">
        <v>1264</v>
      </c>
      <c r="AT1200" s="22" t="s">
        <v>154</v>
      </c>
      <c r="AU1200" s="22" t="s">
        <v>81</v>
      </c>
      <c r="AY1200" s="22" t="s">
        <v>151</v>
      </c>
      <c r="BE1200" s="227">
        <f>IF(N1200="základní",J1200,0)</f>
        <v>0</v>
      </c>
      <c r="BF1200" s="227">
        <f>IF(N1200="snížená",J1200,0)</f>
        <v>0</v>
      </c>
      <c r="BG1200" s="227">
        <f>IF(N1200="zákl. přenesená",J1200,0)</f>
        <v>0</v>
      </c>
      <c r="BH1200" s="227">
        <f>IF(N1200="sníž. přenesená",J1200,0)</f>
        <v>0</v>
      </c>
      <c r="BI1200" s="227">
        <f>IF(N1200="nulová",J1200,0)</f>
        <v>0</v>
      </c>
      <c r="BJ1200" s="22" t="s">
        <v>76</v>
      </c>
      <c r="BK1200" s="227">
        <f>ROUND(I1200*H1200,2)</f>
        <v>0</v>
      </c>
      <c r="BL1200" s="22" t="s">
        <v>1264</v>
      </c>
      <c r="BM1200" s="22" t="s">
        <v>1916</v>
      </c>
    </row>
    <row r="1201" spans="2:47" s="1" customFormat="1" ht="13.5">
      <c r="B1201" s="44"/>
      <c r="C1201" s="72"/>
      <c r="D1201" s="228" t="s">
        <v>161</v>
      </c>
      <c r="E1201" s="72"/>
      <c r="F1201" s="229" t="s">
        <v>1917</v>
      </c>
      <c r="G1201" s="72"/>
      <c r="H1201" s="72"/>
      <c r="I1201" s="187"/>
      <c r="J1201" s="72"/>
      <c r="K1201" s="72"/>
      <c r="L1201" s="70"/>
      <c r="M1201" s="230"/>
      <c r="N1201" s="45"/>
      <c r="O1201" s="45"/>
      <c r="P1201" s="45"/>
      <c r="Q1201" s="45"/>
      <c r="R1201" s="45"/>
      <c r="S1201" s="45"/>
      <c r="T1201" s="93"/>
      <c r="AT1201" s="22" t="s">
        <v>161</v>
      </c>
      <c r="AU1201" s="22" t="s">
        <v>81</v>
      </c>
    </row>
    <row r="1202" spans="2:51" s="11" customFormat="1" ht="13.5">
      <c r="B1202" s="231"/>
      <c r="C1202" s="232"/>
      <c r="D1202" s="228" t="s">
        <v>163</v>
      </c>
      <c r="E1202" s="233" t="s">
        <v>21</v>
      </c>
      <c r="F1202" s="234" t="s">
        <v>1918</v>
      </c>
      <c r="G1202" s="232"/>
      <c r="H1202" s="235">
        <v>6</v>
      </c>
      <c r="I1202" s="236"/>
      <c r="J1202" s="232"/>
      <c r="K1202" s="232"/>
      <c r="L1202" s="237"/>
      <c r="M1202" s="238"/>
      <c r="N1202" s="239"/>
      <c r="O1202" s="239"/>
      <c r="P1202" s="239"/>
      <c r="Q1202" s="239"/>
      <c r="R1202" s="239"/>
      <c r="S1202" s="239"/>
      <c r="T1202" s="240"/>
      <c r="AT1202" s="241" t="s">
        <v>163</v>
      </c>
      <c r="AU1202" s="241" t="s">
        <v>81</v>
      </c>
      <c r="AV1202" s="11" t="s">
        <v>81</v>
      </c>
      <c r="AW1202" s="11" t="s">
        <v>34</v>
      </c>
      <c r="AX1202" s="11" t="s">
        <v>76</v>
      </c>
      <c r="AY1202" s="241" t="s">
        <v>151</v>
      </c>
    </row>
    <row r="1203" spans="2:65" s="1" customFormat="1" ht="16.5" customHeight="1">
      <c r="B1203" s="44"/>
      <c r="C1203" s="216" t="s">
        <v>1919</v>
      </c>
      <c r="D1203" s="216" t="s">
        <v>154</v>
      </c>
      <c r="E1203" s="217" t="s">
        <v>1920</v>
      </c>
      <c r="F1203" s="218" t="s">
        <v>1921</v>
      </c>
      <c r="G1203" s="219" t="s">
        <v>157</v>
      </c>
      <c r="H1203" s="220">
        <v>3</v>
      </c>
      <c r="I1203" s="221"/>
      <c r="J1203" s="222">
        <f>ROUND(I1203*H1203,2)</f>
        <v>0</v>
      </c>
      <c r="K1203" s="218" t="s">
        <v>174</v>
      </c>
      <c r="L1203" s="70"/>
      <c r="M1203" s="223" t="s">
        <v>21</v>
      </c>
      <c r="N1203" s="224" t="s">
        <v>42</v>
      </c>
      <c r="O1203" s="45"/>
      <c r="P1203" s="225">
        <f>O1203*H1203</f>
        <v>0</v>
      </c>
      <c r="Q1203" s="225">
        <v>0.00162</v>
      </c>
      <c r="R1203" s="225">
        <f>Q1203*H1203</f>
        <v>0.00486</v>
      </c>
      <c r="S1203" s="225">
        <v>0</v>
      </c>
      <c r="T1203" s="226">
        <f>S1203*H1203</f>
        <v>0</v>
      </c>
      <c r="AR1203" s="22" t="s">
        <v>1264</v>
      </c>
      <c r="AT1203" s="22" t="s">
        <v>154</v>
      </c>
      <c r="AU1203" s="22" t="s">
        <v>81</v>
      </c>
      <c r="AY1203" s="22" t="s">
        <v>151</v>
      </c>
      <c r="BE1203" s="227">
        <f>IF(N1203="základní",J1203,0)</f>
        <v>0</v>
      </c>
      <c r="BF1203" s="227">
        <f>IF(N1203="snížená",J1203,0)</f>
        <v>0</v>
      </c>
      <c r="BG1203" s="227">
        <f>IF(N1203="zákl. přenesená",J1203,0)</f>
        <v>0</v>
      </c>
      <c r="BH1203" s="227">
        <f>IF(N1203="sníž. přenesená",J1203,0)</f>
        <v>0</v>
      </c>
      <c r="BI1203" s="227">
        <f>IF(N1203="nulová",J1203,0)</f>
        <v>0</v>
      </c>
      <c r="BJ1203" s="22" t="s">
        <v>76</v>
      </c>
      <c r="BK1203" s="227">
        <f>ROUND(I1203*H1203,2)</f>
        <v>0</v>
      </c>
      <c r="BL1203" s="22" t="s">
        <v>1264</v>
      </c>
      <c r="BM1203" s="22" t="s">
        <v>1922</v>
      </c>
    </row>
    <row r="1204" spans="2:47" s="1" customFormat="1" ht="13.5">
      <c r="B1204" s="44"/>
      <c r="C1204" s="72"/>
      <c r="D1204" s="228" t="s">
        <v>161</v>
      </c>
      <c r="E1204" s="72"/>
      <c r="F1204" s="229" t="s">
        <v>1917</v>
      </c>
      <c r="G1204" s="72"/>
      <c r="H1204" s="72"/>
      <c r="I1204" s="187"/>
      <c r="J1204" s="72"/>
      <c r="K1204" s="72"/>
      <c r="L1204" s="70"/>
      <c r="M1204" s="230"/>
      <c r="N1204" s="45"/>
      <c r="O1204" s="45"/>
      <c r="P1204" s="45"/>
      <c r="Q1204" s="45"/>
      <c r="R1204" s="45"/>
      <c r="S1204" s="45"/>
      <c r="T1204" s="93"/>
      <c r="AT1204" s="22" t="s">
        <v>161</v>
      </c>
      <c r="AU1204" s="22" t="s">
        <v>81</v>
      </c>
    </row>
    <row r="1205" spans="2:51" s="11" customFormat="1" ht="13.5">
      <c r="B1205" s="231"/>
      <c r="C1205" s="232"/>
      <c r="D1205" s="228" t="s">
        <v>163</v>
      </c>
      <c r="E1205" s="233" t="s">
        <v>21</v>
      </c>
      <c r="F1205" s="234" t="s">
        <v>1923</v>
      </c>
      <c r="G1205" s="232"/>
      <c r="H1205" s="235">
        <v>3</v>
      </c>
      <c r="I1205" s="236"/>
      <c r="J1205" s="232"/>
      <c r="K1205" s="232"/>
      <c r="L1205" s="237"/>
      <c r="M1205" s="238"/>
      <c r="N1205" s="239"/>
      <c r="O1205" s="239"/>
      <c r="P1205" s="239"/>
      <c r="Q1205" s="239"/>
      <c r="R1205" s="239"/>
      <c r="S1205" s="239"/>
      <c r="T1205" s="240"/>
      <c r="AT1205" s="241" t="s">
        <v>163</v>
      </c>
      <c r="AU1205" s="241" t="s">
        <v>81</v>
      </c>
      <c r="AV1205" s="11" t="s">
        <v>81</v>
      </c>
      <c r="AW1205" s="11" t="s">
        <v>34</v>
      </c>
      <c r="AX1205" s="11" t="s">
        <v>76</v>
      </c>
      <c r="AY1205" s="241" t="s">
        <v>151</v>
      </c>
    </row>
    <row r="1206" spans="2:65" s="1" customFormat="1" ht="25.5" customHeight="1">
      <c r="B1206" s="44"/>
      <c r="C1206" s="216" t="s">
        <v>1924</v>
      </c>
      <c r="D1206" s="216" t="s">
        <v>154</v>
      </c>
      <c r="E1206" s="217" t="s">
        <v>1925</v>
      </c>
      <c r="F1206" s="218" t="s">
        <v>1926</v>
      </c>
      <c r="G1206" s="219" t="s">
        <v>783</v>
      </c>
      <c r="H1206" s="220">
        <v>9</v>
      </c>
      <c r="I1206" s="221"/>
      <c r="J1206" s="222">
        <f>ROUND(I1206*H1206,2)</f>
        <v>0</v>
      </c>
      <c r="K1206" s="218" t="s">
        <v>174</v>
      </c>
      <c r="L1206" s="70"/>
      <c r="M1206" s="223" t="s">
        <v>21</v>
      </c>
      <c r="N1206" s="224" t="s">
        <v>42</v>
      </c>
      <c r="O1206" s="45"/>
      <c r="P1206" s="225">
        <f>O1206*H1206</f>
        <v>0</v>
      </c>
      <c r="Q1206" s="225">
        <v>0</v>
      </c>
      <c r="R1206" s="225">
        <f>Q1206*H1206</f>
        <v>0</v>
      </c>
      <c r="S1206" s="225">
        <v>0</v>
      </c>
      <c r="T1206" s="226">
        <f>S1206*H1206</f>
        <v>0</v>
      </c>
      <c r="AR1206" s="22" t="s">
        <v>1264</v>
      </c>
      <c r="AT1206" s="22" t="s">
        <v>154</v>
      </c>
      <c r="AU1206" s="22" t="s">
        <v>81</v>
      </c>
      <c r="AY1206" s="22" t="s">
        <v>151</v>
      </c>
      <c r="BE1206" s="227">
        <f>IF(N1206="základní",J1206,0)</f>
        <v>0</v>
      </c>
      <c r="BF1206" s="227">
        <f>IF(N1206="snížená",J1206,0)</f>
        <v>0</v>
      </c>
      <c r="BG1206" s="227">
        <f>IF(N1206="zákl. přenesená",J1206,0)</f>
        <v>0</v>
      </c>
      <c r="BH1206" s="227">
        <f>IF(N1206="sníž. přenesená",J1206,0)</f>
        <v>0</v>
      </c>
      <c r="BI1206" s="227">
        <f>IF(N1206="nulová",J1206,0)</f>
        <v>0</v>
      </c>
      <c r="BJ1206" s="22" t="s">
        <v>76</v>
      </c>
      <c r="BK1206" s="227">
        <f>ROUND(I1206*H1206,2)</f>
        <v>0</v>
      </c>
      <c r="BL1206" s="22" t="s">
        <v>1264</v>
      </c>
      <c r="BM1206" s="22" t="s">
        <v>1927</v>
      </c>
    </row>
    <row r="1207" spans="2:47" s="1" customFormat="1" ht="13.5">
      <c r="B1207" s="44"/>
      <c r="C1207" s="72"/>
      <c r="D1207" s="228" t="s">
        <v>161</v>
      </c>
      <c r="E1207" s="72"/>
      <c r="F1207" s="229" t="s">
        <v>1928</v>
      </c>
      <c r="G1207" s="72"/>
      <c r="H1207" s="72"/>
      <c r="I1207" s="187"/>
      <c r="J1207" s="72"/>
      <c r="K1207" s="72"/>
      <c r="L1207" s="70"/>
      <c r="M1207" s="230"/>
      <c r="N1207" s="45"/>
      <c r="O1207" s="45"/>
      <c r="P1207" s="45"/>
      <c r="Q1207" s="45"/>
      <c r="R1207" s="45"/>
      <c r="S1207" s="45"/>
      <c r="T1207" s="93"/>
      <c r="AT1207" s="22" t="s">
        <v>161</v>
      </c>
      <c r="AU1207" s="22" t="s">
        <v>81</v>
      </c>
    </row>
    <row r="1208" spans="2:65" s="1" customFormat="1" ht="25.5" customHeight="1">
      <c r="B1208" s="44"/>
      <c r="C1208" s="216" t="s">
        <v>1929</v>
      </c>
      <c r="D1208" s="216" t="s">
        <v>154</v>
      </c>
      <c r="E1208" s="217" t="s">
        <v>1930</v>
      </c>
      <c r="F1208" s="218" t="s">
        <v>1931</v>
      </c>
      <c r="G1208" s="219" t="s">
        <v>783</v>
      </c>
      <c r="H1208" s="220">
        <v>2</v>
      </c>
      <c r="I1208" s="221"/>
      <c r="J1208" s="222">
        <f>ROUND(I1208*H1208,2)</f>
        <v>0</v>
      </c>
      <c r="K1208" s="218" t="s">
        <v>174</v>
      </c>
      <c r="L1208" s="70"/>
      <c r="M1208" s="223" t="s">
        <v>21</v>
      </c>
      <c r="N1208" s="224" t="s">
        <v>42</v>
      </c>
      <c r="O1208" s="45"/>
      <c r="P1208" s="225">
        <f>O1208*H1208</f>
        <v>0</v>
      </c>
      <c r="Q1208" s="225">
        <v>0.00218</v>
      </c>
      <c r="R1208" s="225">
        <f>Q1208*H1208</f>
        <v>0.00436</v>
      </c>
      <c r="S1208" s="225">
        <v>0</v>
      </c>
      <c r="T1208" s="226">
        <f>S1208*H1208</f>
        <v>0</v>
      </c>
      <c r="AR1208" s="22" t="s">
        <v>1264</v>
      </c>
      <c r="AT1208" s="22" t="s">
        <v>154</v>
      </c>
      <c r="AU1208" s="22" t="s">
        <v>81</v>
      </c>
      <c r="AY1208" s="22" t="s">
        <v>151</v>
      </c>
      <c r="BE1208" s="227">
        <f>IF(N1208="základní",J1208,0)</f>
        <v>0</v>
      </c>
      <c r="BF1208" s="227">
        <f>IF(N1208="snížená",J1208,0)</f>
        <v>0</v>
      </c>
      <c r="BG1208" s="227">
        <f>IF(N1208="zákl. přenesená",J1208,0)</f>
        <v>0</v>
      </c>
      <c r="BH1208" s="227">
        <f>IF(N1208="sníž. přenesená",J1208,0)</f>
        <v>0</v>
      </c>
      <c r="BI1208" s="227">
        <f>IF(N1208="nulová",J1208,0)</f>
        <v>0</v>
      </c>
      <c r="BJ1208" s="22" t="s">
        <v>76</v>
      </c>
      <c r="BK1208" s="227">
        <f>ROUND(I1208*H1208,2)</f>
        <v>0</v>
      </c>
      <c r="BL1208" s="22" t="s">
        <v>1264</v>
      </c>
      <c r="BM1208" s="22" t="s">
        <v>1932</v>
      </c>
    </row>
    <row r="1209" spans="2:65" s="1" customFormat="1" ht="25.5" customHeight="1">
      <c r="B1209" s="44"/>
      <c r="C1209" s="216" t="s">
        <v>1933</v>
      </c>
      <c r="D1209" s="216" t="s">
        <v>154</v>
      </c>
      <c r="E1209" s="217" t="s">
        <v>1934</v>
      </c>
      <c r="F1209" s="218" t="s">
        <v>1935</v>
      </c>
      <c r="G1209" s="219" t="s">
        <v>783</v>
      </c>
      <c r="H1209" s="220">
        <v>1</v>
      </c>
      <c r="I1209" s="221"/>
      <c r="J1209" s="222">
        <f>ROUND(I1209*H1209,2)</f>
        <v>0</v>
      </c>
      <c r="K1209" s="218" t="s">
        <v>174</v>
      </c>
      <c r="L1209" s="70"/>
      <c r="M1209" s="223" t="s">
        <v>21</v>
      </c>
      <c r="N1209" s="224" t="s">
        <v>42</v>
      </c>
      <c r="O1209" s="45"/>
      <c r="P1209" s="225">
        <f>O1209*H1209</f>
        <v>0</v>
      </c>
      <c r="Q1209" s="225">
        <v>0.00342</v>
      </c>
      <c r="R1209" s="225">
        <f>Q1209*H1209</f>
        <v>0.00342</v>
      </c>
      <c r="S1209" s="225">
        <v>0</v>
      </c>
      <c r="T1209" s="226">
        <f>S1209*H1209</f>
        <v>0</v>
      </c>
      <c r="AR1209" s="22" t="s">
        <v>1264</v>
      </c>
      <c r="AT1209" s="22" t="s">
        <v>154</v>
      </c>
      <c r="AU1209" s="22" t="s">
        <v>81</v>
      </c>
      <c r="AY1209" s="22" t="s">
        <v>151</v>
      </c>
      <c r="BE1209" s="227">
        <f>IF(N1209="základní",J1209,0)</f>
        <v>0</v>
      </c>
      <c r="BF1209" s="227">
        <f>IF(N1209="snížená",J1209,0)</f>
        <v>0</v>
      </c>
      <c r="BG1209" s="227">
        <f>IF(N1209="zákl. přenesená",J1209,0)</f>
        <v>0</v>
      </c>
      <c r="BH1209" s="227">
        <f>IF(N1209="sníž. přenesená",J1209,0)</f>
        <v>0</v>
      </c>
      <c r="BI1209" s="227">
        <f>IF(N1209="nulová",J1209,0)</f>
        <v>0</v>
      </c>
      <c r="BJ1209" s="22" t="s">
        <v>76</v>
      </c>
      <c r="BK1209" s="227">
        <f>ROUND(I1209*H1209,2)</f>
        <v>0</v>
      </c>
      <c r="BL1209" s="22" t="s">
        <v>1264</v>
      </c>
      <c r="BM1209" s="22" t="s">
        <v>1936</v>
      </c>
    </row>
    <row r="1210" spans="2:65" s="1" customFormat="1" ht="25.5" customHeight="1">
      <c r="B1210" s="44"/>
      <c r="C1210" s="216" t="s">
        <v>1937</v>
      </c>
      <c r="D1210" s="216" t="s">
        <v>154</v>
      </c>
      <c r="E1210" s="217" t="s">
        <v>1938</v>
      </c>
      <c r="F1210" s="218" t="s">
        <v>1939</v>
      </c>
      <c r="G1210" s="219" t="s">
        <v>783</v>
      </c>
      <c r="H1210" s="220">
        <v>2</v>
      </c>
      <c r="I1210" s="221"/>
      <c r="J1210" s="222">
        <f>ROUND(I1210*H1210,2)</f>
        <v>0</v>
      </c>
      <c r="K1210" s="218" t="s">
        <v>174</v>
      </c>
      <c r="L1210" s="70"/>
      <c r="M1210" s="223" t="s">
        <v>21</v>
      </c>
      <c r="N1210" s="224" t="s">
        <v>42</v>
      </c>
      <c r="O1210" s="45"/>
      <c r="P1210" s="225">
        <f>O1210*H1210</f>
        <v>0</v>
      </c>
      <c r="Q1210" s="225">
        <v>0.00193</v>
      </c>
      <c r="R1210" s="225">
        <f>Q1210*H1210</f>
        <v>0.00386</v>
      </c>
      <c r="S1210" s="225">
        <v>0</v>
      </c>
      <c r="T1210" s="226">
        <f>S1210*H1210</f>
        <v>0</v>
      </c>
      <c r="AR1210" s="22" t="s">
        <v>1264</v>
      </c>
      <c r="AT1210" s="22" t="s">
        <v>154</v>
      </c>
      <c r="AU1210" s="22" t="s">
        <v>81</v>
      </c>
      <c r="AY1210" s="22" t="s">
        <v>151</v>
      </c>
      <c r="BE1210" s="227">
        <f>IF(N1210="základní",J1210,0)</f>
        <v>0</v>
      </c>
      <c r="BF1210" s="227">
        <f>IF(N1210="snížená",J1210,0)</f>
        <v>0</v>
      </c>
      <c r="BG1210" s="227">
        <f>IF(N1210="zákl. přenesená",J1210,0)</f>
        <v>0</v>
      </c>
      <c r="BH1210" s="227">
        <f>IF(N1210="sníž. přenesená",J1210,0)</f>
        <v>0</v>
      </c>
      <c r="BI1210" s="227">
        <f>IF(N1210="nulová",J1210,0)</f>
        <v>0</v>
      </c>
      <c r="BJ1210" s="22" t="s">
        <v>76</v>
      </c>
      <c r="BK1210" s="227">
        <f>ROUND(I1210*H1210,2)</f>
        <v>0</v>
      </c>
      <c r="BL1210" s="22" t="s">
        <v>1264</v>
      </c>
      <c r="BM1210" s="22" t="s">
        <v>1940</v>
      </c>
    </row>
    <row r="1211" spans="2:65" s="1" customFormat="1" ht="16.5" customHeight="1">
      <c r="B1211" s="44"/>
      <c r="C1211" s="216" t="s">
        <v>1941</v>
      </c>
      <c r="D1211" s="216" t="s">
        <v>154</v>
      </c>
      <c r="E1211" s="217" t="s">
        <v>1942</v>
      </c>
      <c r="F1211" s="218" t="s">
        <v>1943</v>
      </c>
      <c r="G1211" s="219" t="s">
        <v>783</v>
      </c>
      <c r="H1211" s="220">
        <v>5</v>
      </c>
      <c r="I1211" s="221"/>
      <c r="J1211" s="222">
        <f>ROUND(I1211*H1211,2)</f>
        <v>0</v>
      </c>
      <c r="K1211" s="218" t="s">
        <v>21</v>
      </c>
      <c r="L1211" s="70"/>
      <c r="M1211" s="223" t="s">
        <v>21</v>
      </c>
      <c r="N1211" s="224" t="s">
        <v>42</v>
      </c>
      <c r="O1211" s="45"/>
      <c r="P1211" s="225">
        <f>O1211*H1211</f>
        <v>0</v>
      </c>
      <c r="Q1211" s="225">
        <v>0</v>
      </c>
      <c r="R1211" s="225">
        <f>Q1211*H1211</f>
        <v>0</v>
      </c>
      <c r="S1211" s="225">
        <v>0</v>
      </c>
      <c r="T1211" s="226">
        <f>S1211*H1211</f>
        <v>0</v>
      </c>
      <c r="AR1211" s="22" t="s">
        <v>1264</v>
      </c>
      <c r="AT1211" s="22" t="s">
        <v>154</v>
      </c>
      <c r="AU1211" s="22" t="s">
        <v>81</v>
      </c>
      <c r="AY1211" s="22" t="s">
        <v>151</v>
      </c>
      <c r="BE1211" s="227">
        <f>IF(N1211="základní",J1211,0)</f>
        <v>0</v>
      </c>
      <c r="BF1211" s="227">
        <f>IF(N1211="snížená",J1211,0)</f>
        <v>0</v>
      </c>
      <c r="BG1211" s="227">
        <f>IF(N1211="zákl. přenesená",J1211,0)</f>
        <v>0</v>
      </c>
      <c r="BH1211" s="227">
        <f>IF(N1211="sníž. přenesená",J1211,0)</f>
        <v>0</v>
      </c>
      <c r="BI1211" s="227">
        <f>IF(N1211="nulová",J1211,0)</f>
        <v>0</v>
      </c>
      <c r="BJ1211" s="22" t="s">
        <v>76</v>
      </c>
      <c r="BK1211" s="227">
        <f>ROUND(I1211*H1211,2)</f>
        <v>0</v>
      </c>
      <c r="BL1211" s="22" t="s">
        <v>1264</v>
      </c>
      <c r="BM1211" s="22" t="s">
        <v>1944</v>
      </c>
    </row>
    <row r="1212" spans="2:47" s="1" customFormat="1" ht="13.5">
      <c r="B1212" s="44"/>
      <c r="C1212" s="72"/>
      <c r="D1212" s="228" t="s">
        <v>352</v>
      </c>
      <c r="E1212" s="72"/>
      <c r="F1212" s="229" t="s">
        <v>1945</v>
      </c>
      <c r="G1212" s="72"/>
      <c r="H1212" s="72"/>
      <c r="I1212" s="187"/>
      <c r="J1212" s="72"/>
      <c r="K1212" s="72"/>
      <c r="L1212" s="70"/>
      <c r="M1212" s="230"/>
      <c r="N1212" s="45"/>
      <c r="O1212" s="45"/>
      <c r="P1212" s="45"/>
      <c r="Q1212" s="45"/>
      <c r="R1212" s="45"/>
      <c r="S1212" s="45"/>
      <c r="T1212" s="93"/>
      <c r="AT1212" s="22" t="s">
        <v>352</v>
      </c>
      <c r="AU1212" s="22" t="s">
        <v>81</v>
      </c>
    </row>
    <row r="1213" spans="2:65" s="1" customFormat="1" ht="16.5" customHeight="1">
      <c r="B1213" s="44"/>
      <c r="C1213" s="216" t="s">
        <v>1946</v>
      </c>
      <c r="D1213" s="216" t="s">
        <v>154</v>
      </c>
      <c r="E1213" s="217" t="s">
        <v>1947</v>
      </c>
      <c r="F1213" s="218" t="s">
        <v>1948</v>
      </c>
      <c r="G1213" s="219" t="s">
        <v>783</v>
      </c>
      <c r="H1213" s="220">
        <v>3</v>
      </c>
      <c r="I1213" s="221"/>
      <c r="J1213" s="222">
        <f>ROUND(I1213*H1213,2)</f>
        <v>0</v>
      </c>
      <c r="K1213" s="218" t="s">
        <v>21</v>
      </c>
      <c r="L1213" s="70"/>
      <c r="M1213" s="223" t="s">
        <v>21</v>
      </c>
      <c r="N1213" s="224" t="s">
        <v>42</v>
      </c>
      <c r="O1213" s="45"/>
      <c r="P1213" s="225">
        <f>O1213*H1213</f>
        <v>0</v>
      </c>
      <c r="Q1213" s="225">
        <v>0</v>
      </c>
      <c r="R1213" s="225">
        <f>Q1213*H1213</f>
        <v>0</v>
      </c>
      <c r="S1213" s="225">
        <v>0</v>
      </c>
      <c r="T1213" s="226">
        <f>S1213*H1213</f>
        <v>0</v>
      </c>
      <c r="AR1213" s="22" t="s">
        <v>1264</v>
      </c>
      <c r="AT1213" s="22" t="s">
        <v>154</v>
      </c>
      <c r="AU1213" s="22" t="s">
        <v>81</v>
      </c>
      <c r="AY1213" s="22" t="s">
        <v>151</v>
      </c>
      <c r="BE1213" s="227">
        <f>IF(N1213="základní",J1213,0)</f>
        <v>0</v>
      </c>
      <c r="BF1213" s="227">
        <f>IF(N1213="snížená",J1213,0)</f>
        <v>0</v>
      </c>
      <c r="BG1213" s="227">
        <f>IF(N1213="zákl. přenesená",J1213,0)</f>
        <v>0</v>
      </c>
      <c r="BH1213" s="227">
        <f>IF(N1213="sníž. přenesená",J1213,0)</f>
        <v>0</v>
      </c>
      <c r="BI1213" s="227">
        <f>IF(N1213="nulová",J1213,0)</f>
        <v>0</v>
      </c>
      <c r="BJ1213" s="22" t="s">
        <v>76</v>
      </c>
      <c r="BK1213" s="227">
        <f>ROUND(I1213*H1213,2)</f>
        <v>0</v>
      </c>
      <c r="BL1213" s="22" t="s">
        <v>1264</v>
      </c>
      <c r="BM1213" s="22" t="s">
        <v>1949</v>
      </c>
    </row>
    <row r="1214" spans="2:47" s="1" customFormat="1" ht="13.5">
      <c r="B1214" s="44"/>
      <c r="C1214" s="72"/>
      <c r="D1214" s="228" t="s">
        <v>352</v>
      </c>
      <c r="E1214" s="72"/>
      <c r="F1214" s="229" t="s">
        <v>1950</v>
      </c>
      <c r="G1214" s="72"/>
      <c r="H1214" s="72"/>
      <c r="I1214" s="187"/>
      <c r="J1214" s="72"/>
      <c r="K1214" s="72"/>
      <c r="L1214" s="70"/>
      <c r="M1214" s="230"/>
      <c r="N1214" s="45"/>
      <c r="O1214" s="45"/>
      <c r="P1214" s="45"/>
      <c r="Q1214" s="45"/>
      <c r="R1214" s="45"/>
      <c r="S1214" s="45"/>
      <c r="T1214" s="93"/>
      <c r="AT1214" s="22" t="s">
        <v>352</v>
      </c>
      <c r="AU1214" s="22" t="s">
        <v>81</v>
      </c>
    </row>
    <row r="1215" spans="2:65" s="1" customFormat="1" ht="16.5" customHeight="1">
      <c r="B1215" s="44"/>
      <c r="C1215" s="216" t="s">
        <v>1951</v>
      </c>
      <c r="D1215" s="216" t="s">
        <v>154</v>
      </c>
      <c r="E1215" s="217" t="s">
        <v>1952</v>
      </c>
      <c r="F1215" s="218" t="s">
        <v>1953</v>
      </c>
      <c r="G1215" s="219" t="s">
        <v>783</v>
      </c>
      <c r="H1215" s="220">
        <v>13</v>
      </c>
      <c r="I1215" s="221"/>
      <c r="J1215" s="222">
        <f>ROUND(I1215*H1215,2)</f>
        <v>0</v>
      </c>
      <c r="K1215" s="218" t="s">
        <v>174</v>
      </c>
      <c r="L1215" s="70"/>
      <c r="M1215" s="223" t="s">
        <v>21</v>
      </c>
      <c r="N1215" s="224" t="s">
        <v>42</v>
      </c>
      <c r="O1215" s="45"/>
      <c r="P1215" s="225">
        <f>O1215*H1215</f>
        <v>0</v>
      </c>
      <c r="Q1215" s="225">
        <v>0.0015</v>
      </c>
      <c r="R1215" s="225">
        <f>Q1215*H1215</f>
        <v>0.0195</v>
      </c>
      <c r="S1215" s="225">
        <v>0</v>
      </c>
      <c r="T1215" s="226">
        <f>S1215*H1215</f>
        <v>0</v>
      </c>
      <c r="AR1215" s="22" t="s">
        <v>1264</v>
      </c>
      <c r="AT1215" s="22" t="s">
        <v>154</v>
      </c>
      <c r="AU1215" s="22" t="s">
        <v>81</v>
      </c>
      <c r="AY1215" s="22" t="s">
        <v>151</v>
      </c>
      <c r="BE1215" s="227">
        <f>IF(N1215="základní",J1215,0)</f>
        <v>0</v>
      </c>
      <c r="BF1215" s="227">
        <f>IF(N1215="snížená",J1215,0)</f>
        <v>0</v>
      </c>
      <c r="BG1215" s="227">
        <f>IF(N1215="zákl. přenesená",J1215,0)</f>
        <v>0</v>
      </c>
      <c r="BH1215" s="227">
        <f>IF(N1215="sníž. přenesená",J1215,0)</f>
        <v>0</v>
      </c>
      <c r="BI1215" s="227">
        <f>IF(N1215="nulová",J1215,0)</f>
        <v>0</v>
      </c>
      <c r="BJ1215" s="22" t="s">
        <v>76</v>
      </c>
      <c r="BK1215" s="227">
        <f>ROUND(I1215*H1215,2)</f>
        <v>0</v>
      </c>
      <c r="BL1215" s="22" t="s">
        <v>1264</v>
      </c>
      <c r="BM1215" s="22" t="s">
        <v>1954</v>
      </c>
    </row>
    <row r="1216" spans="2:65" s="1" customFormat="1" ht="16.5" customHeight="1">
      <c r="B1216" s="44"/>
      <c r="C1216" s="216" t="s">
        <v>1955</v>
      </c>
      <c r="D1216" s="216" t="s">
        <v>154</v>
      </c>
      <c r="E1216" s="217" t="s">
        <v>1956</v>
      </c>
      <c r="F1216" s="218" t="s">
        <v>1957</v>
      </c>
      <c r="G1216" s="219" t="s">
        <v>783</v>
      </c>
      <c r="H1216" s="220">
        <v>13</v>
      </c>
      <c r="I1216" s="221"/>
      <c r="J1216" s="222">
        <f>ROUND(I1216*H1216,2)</f>
        <v>0</v>
      </c>
      <c r="K1216" s="218" t="s">
        <v>174</v>
      </c>
      <c r="L1216" s="70"/>
      <c r="M1216" s="223" t="s">
        <v>21</v>
      </c>
      <c r="N1216" s="224" t="s">
        <v>42</v>
      </c>
      <c r="O1216" s="45"/>
      <c r="P1216" s="225">
        <f>O1216*H1216</f>
        <v>0</v>
      </c>
      <c r="Q1216" s="225">
        <v>0</v>
      </c>
      <c r="R1216" s="225">
        <f>Q1216*H1216</f>
        <v>0</v>
      </c>
      <c r="S1216" s="225">
        <v>0.02113</v>
      </c>
      <c r="T1216" s="226">
        <f>S1216*H1216</f>
        <v>0.27469</v>
      </c>
      <c r="AR1216" s="22" t="s">
        <v>1264</v>
      </c>
      <c r="AT1216" s="22" t="s">
        <v>154</v>
      </c>
      <c r="AU1216" s="22" t="s">
        <v>81</v>
      </c>
      <c r="AY1216" s="22" t="s">
        <v>151</v>
      </c>
      <c r="BE1216" s="227">
        <f>IF(N1216="základní",J1216,0)</f>
        <v>0</v>
      </c>
      <c r="BF1216" s="227">
        <f>IF(N1216="snížená",J1216,0)</f>
        <v>0</v>
      </c>
      <c r="BG1216" s="227">
        <f>IF(N1216="zákl. přenesená",J1216,0)</f>
        <v>0</v>
      </c>
      <c r="BH1216" s="227">
        <f>IF(N1216="sníž. přenesená",J1216,0)</f>
        <v>0</v>
      </c>
      <c r="BI1216" s="227">
        <f>IF(N1216="nulová",J1216,0)</f>
        <v>0</v>
      </c>
      <c r="BJ1216" s="22" t="s">
        <v>76</v>
      </c>
      <c r="BK1216" s="227">
        <f>ROUND(I1216*H1216,2)</f>
        <v>0</v>
      </c>
      <c r="BL1216" s="22" t="s">
        <v>1264</v>
      </c>
      <c r="BM1216" s="22" t="s">
        <v>1958</v>
      </c>
    </row>
    <row r="1217" spans="2:65" s="1" customFormat="1" ht="16.5" customHeight="1">
      <c r="B1217" s="44"/>
      <c r="C1217" s="216" t="s">
        <v>1959</v>
      </c>
      <c r="D1217" s="216" t="s">
        <v>154</v>
      </c>
      <c r="E1217" s="217" t="s">
        <v>1739</v>
      </c>
      <c r="F1217" s="218" t="s">
        <v>1740</v>
      </c>
      <c r="G1217" s="219" t="s">
        <v>1015</v>
      </c>
      <c r="H1217" s="220">
        <v>1</v>
      </c>
      <c r="I1217" s="221"/>
      <c r="J1217" s="222">
        <f>ROUND(I1217*H1217,2)</f>
        <v>0</v>
      </c>
      <c r="K1217" s="218" t="s">
        <v>21</v>
      </c>
      <c r="L1217" s="70"/>
      <c r="M1217" s="223" t="s">
        <v>21</v>
      </c>
      <c r="N1217" s="224" t="s">
        <v>42</v>
      </c>
      <c r="O1217" s="45"/>
      <c r="P1217" s="225">
        <f>O1217*H1217</f>
        <v>0</v>
      </c>
      <c r="Q1217" s="225">
        <v>0</v>
      </c>
      <c r="R1217" s="225">
        <f>Q1217*H1217</f>
        <v>0</v>
      </c>
      <c r="S1217" s="225">
        <v>0</v>
      </c>
      <c r="T1217" s="226">
        <f>S1217*H1217</f>
        <v>0</v>
      </c>
      <c r="AR1217" s="22" t="s">
        <v>1264</v>
      </c>
      <c r="AT1217" s="22" t="s">
        <v>154</v>
      </c>
      <c r="AU1217" s="22" t="s">
        <v>81</v>
      </c>
      <c r="AY1217" s="22" t="s">
        <v>151</v>
      </c>
      <c r="BE1217" s="227">
        <f>IF(N1217="základní",J1217,0)</f>
        <v>0</v>
      </c>
      <c r="BF1217" s="227">
        <f>IF(N1217="snížená",J1217,0)</f>
        <v>0</v>
      </c>
      <c r="BG1217" s="227">
        <f>IF(N1217="zákl. přenesená",J1217,0)</f>
        <v>0</v>
      </c>
      <c r="BH1217" s="227">
        <f>IF(N1217="sníž. přenesená",J1217,0)</f>
        <v>0</v>
      </c>
      <c r="BI1217" s="227">
        <f>IF(N1217="nulová",J1217,0)</f>
        <v>0</v>
      </c>
      <c r="BJ1217" s="22" t="s">
        <v>76</v>
      </c>
      <c r="BK1217" s="227">
        <f>ROUND(I1217*H1217,2)</f>
        <v>0</v>
      </c>
      <c r="BL1217" s="22" t="s">
        <v>1264</v>
      </c>
      <c r="BM1217" s="22" t="s">
        <v>1960</v>
      </c>
    </row>
    <row r="1218" spans="2:65" s="1" customFormat="1" ht="38.25" customHeight="1">
      <c r="B1218" s="44"/>
      <c r="C1218" s="216" t="s">
        <v>1961</v>
      </c>
      <c r="D1218" s="216" t="s">
        <v>154</v>
      </c>
      <c r="E1218" s="217" t="s">
        <v>1962</v>
      </c>
      <c r="F1218" s="218" t="s">
        <v>1963</v>
      </c>
      <c r="G1218" s="219" t="s">
        <v>1745</v>
      </c>
      <c r="H1218" s="263"/>
      <c r="I1218" s="221"/>
      <c r="J1218" s="222">
        <f>ROUND(I1218*H1218,2)</f>
        <v>0</v>
      </c>
      <c r="K1218" s="218" t="s">
        <v>174</v>
      </c>
      <c r="L1218" s="70"/>
      <c r="M1218" s="223" t="s">
        <v>21</v>
      </c>
      <c r="N1218" s="224" t="s">
        <v>42</v>
      </c>
      <c r="O1218" s="45"/>
      <c r="P1218" s="225">
        <f>O1218*H1218</f>
        <v>0</v>
      </c>
      <c r="Q1218" s="225">
        <v>0</v>
      </c>
      <c r="R1218" s="225">
        <f>Q1218*H1218</f>
        <v>0</v>
      </c>
      <c r="S1218" s="225">
        <v>0</v>
      </c>
      <c r="T1218" s="226">
        <f>S1218*H1218</f>
        <v>0</v>
      </c>
      <c r="AR1218" s="22" t="s">
        <v>1264</v>
      </c>
      <c r="AT1218" s="22" t="s">
        <v>154</v>
      </c>
      <c r="AU1218" s="22" t="s">
        <v>81</v>
      </c>
      <c r="AY1218" s="22" t="s">
        <v>151</v>
      </c>
      <c r="BE1218" s="227">
        <f>IF(N1218="základní",J1218,0)</f>
        <v>0</v>
      </c>
      <c r="BF1218" s="227">
        <f>IF(N1218="snížená",J1218,0)</f>
        <v>0</v>
      </c>
      <c r="BG1218" s="227">
        <f>IF(N1218="zákl. přenesená",J1218,0)</f>
        <v>0</v>
      </c>
      <c r="BH1218" s="227">
        <f>IF(N1218="sníž. přenesená",J1218,0)</f>
        <v>0</v>
      </c>
      <c r="BI1218" s="227">
        <f>IF(N1218="nulová",J1218,0)</f>
        <v>0</v>
      </c>
      <c r="BJ1218" s="22" t="s">
        <v>76</v>
      </c>
      <c r="BK1218" s="227">
        <f>ROUND(I1218*H1218,2)</f>
        <v>0</v>
      </c>
      <c r="BL1218" s="22" t="s">
        <v>1264</v>
      </c>
      <c r="BM1218" s="22" t="s">
        <v>1964</v>
      </c>
    </row>
    <row r="1219" spans="2:47" s="1" customFormat="1" ht="13.5">
      <c r="B1219" s="44"/>
      <c r="C1219" s="72"/>
      <c r="D1219" s="228" t="s">
        <v>161</v>
      </c>
      <c r="E1219" s="72"/>
      <c r="F1219" s="229" t="s">
        <v>1747</v>
      </c>
      <c r="G1219" s="72"/>
      <c r="H1219" s="72"/>
      <c r="I1219" s="187"/>
      <c r="J1219" s="72"/>
      <c r="K1219" s="72"/>
      <c r="L1219" s="70"/>
      <c r="M1219" s="230"/>
      <c r="N1219" s="45"/>
      <c r="O1219" s="45"/>
      <c r="P1219" s="45"/>
      <c r="Q1219" s="45"/>
      <c r="R1219" s="45"/>
      <c r="S1219" s="45"/>
      <c r="T1219" s="93"/>
      <c r="AT1219" s="22" t="s">
        <v>161</v>
      </c>
      <c r="AU1219" s="22" t="s">
        <v>81</v>
      </c>
    </row>
    <row r="1220" spans="2:63" s="10" customFormat="1" ht="29.85" customHeight="1">
      <c r="B1220" s="200"/>
      <c r="C1220" s="201"/>
      <c r="D1220" s="202" t="s">
        <v>70</v>
      </c>
      <c r="E1220" s="214" t="s">
        <v>1965</v>
      </c>
      <c r="F1220" s="214" t="s">
        <v>1966</v>
      </c>
      <c r="G1220" s="201"/>
      <c r="H1220" s="201"/>
      <c r="I1220" s="204"/>
      <c r="J1220" s="215">
        <f>BK1220</f>
        <v>0</v>
      </c>
      <c r="K1220" s="201"/>
      <c r="L1220" s="206"/>
      <c r="M1220" s="207"/>
      <c r="N1220" s="208"/>
      <c r="O1220" s="208"/>
      <c r="P1220" s="209">
        <f>SUM(P1221:P1240)</f>
        <v>0</v>
      </c>
      <c r="Q1220" s="208"/>
      <c r="R1220" s="209">
        <f>SUM(R1221:R1240)</f>
        <v>0.046259999999999996</v>
      </c>
      <c r="S1220" s="208"/>
      <c r="T1220" s="210">
        <f>SUM(T1221:T1240)</f>
        <v>0</v>
      </c>
      <c r="AR1220" s="211" t="s">
        <v>81</v>
      </c>
      <c r="AT1220" s="212" t="s">
        <v>70</v>
      </c>
      <c r="AU1220" s="212" t="s">
        <v>76</v>
      </c>
      <c r="AY1220" s="211" t="s">
        <v>151</v>
      </c>
      <c r="BK1220" s="213">
        <f>SUM(BK1221:BK1240)</f>
        <v>0</v>
      </c>
    </row>
    <row r="1221" spans="2:65" s="1" customFormat="1" ht="25.5" customHeight="1">
      <c r="B1221" s="44"/>
      <c r="C1221" s="216" t="s">
        <v>1967</v>
      </c>
      <c r="D1221" s="216" t="s">
        <v>154</v>
      </c>
      <c r="E1221" s="217" t="s">
        <v>1968</v>
      </c>
      <c r="F1221" s="218" t="s">
        <v>1969</v>
      </c>
      <c r="G1221" s="219" t="s">
        <v>157</v>
      </c>
      <c r="H1221" s="220">
        <v>8</v>
      </c>
      <c r="I1221" s="221"/>
      <c r="J1221" s="222">
        <f>ROUND(I1221*H1221,2)</f>
        <v>0</v>
      </c>
      <c r="K1221" s="218" t="s">
        <v>174</v>
      </c>
      <c r="L1221" s="70"/>
      <c r="M1221" s="223" t="s">
        <v>21</v>
      </c>
      <c r="N1221" s="224" t="s">
        <v>42</v>
      </c>
      <c r="O1221" s="45"/>
      <c r="P1221" s="225">
        <f>O1221*H1221</f>
        <v>0</v>
      </c>
      <c r="Q1221" s="225">
        <v>0.00518</v>
      </c>
      <c r="R1221" s="225">
        <f>Q1221*H1221</f>
        <v>0.04144</v>
      </c>
      <c r="S1221" s="225">
        <v>0</v>
      </c>
      <c r="T1221" s="226">
        <f>S1221*H1221</f>
        <v>0</v>
      </c>
      <c r="AR1221" s="22" t="s">
        <v>1264</v>
      </c>
      <c r="AT1221" s="22" t="s">
        <v>154</v>
      </c>
      <c r="AU1221" s="22" t="s">
        <v>81</v>
      </c>
      <c r="AY1221" s="22" t="s">
        <v>151</v>
      </c>
      <c r="BE1221" s="227">
        <f>IF(N1221="základní",J1221,0)</f>
        <v>0</v>
      </c>
      <c r="BF1221" s="227">
        <f>IF(N1221="snížená",J1221,0)</f>
        <v>0</v>
      </c>
      <c r="BG1221" s="227">
        <f>IF(N1221="zákl. přenesená",J1221,0)</f>
        <v>0</v>
      </c>
      <c r="BH1221" s="227">
        <f>IF(N1221="sníž. přenesená",J1221,0)</f>
        <v>0</v>
      </c>
      <c r="BI1221" s="227">
        <f>IF(N1221="nulová",J1221,0)</f>
        <v>0</v>
      </c>
      <c r="BJ1221" s="22" t="s">
        <v>76</v>
      </c>
      <c r="BK1221" s="227">
        <f>ROUND(I1221*H1221,2)</f>
        <v>0</v>
      </c>
      <c r="BL1221" s="22" t="s">
        <v>1264</v>
      </c>
      <c r="BM1221" s="22" t="s">
        <v>1970</v>
      </c>
    </row>
    <row r="1222" spans="2:51" s="11" customFormat="1" ht="13.5">
      <c r="B1222" s="231"/>
      <c r="C1222" s="232"/>
      <c r="D1222" s="228" t="s">
        <v>163</v>
      </c>
      <c r="E1222" s="233" t="s">
        <v>21</v>
      </c>
      <c r="F1222" s="234" t="s">
        <v>1971</v>
      </c>
      <c r="G1222" s="232"/>
      <c r="H1222" s="235">
        <v>8</v>
      </c>
      <c r="I1222" s="236"/>
      <c r="J1222" s="232"/>
      <c r="K1222" s="232"/>
      <c r="L1222" s="237"/>
      <c r="M1222" s="238"/>
      <c r="N1222" s="239"/>
      <c r="O1222" s="239"/>
      <c r="P1222" s="239"/>
      <c r="Q1222" s="239"/>
      <c r="R1222" s="239"/>
      <c r="S1222" s="239"/>
      <c r="T1222" s="240"/>
      <c r="AT1222" s="241" t="s">
        <v>163</v>
      </c>
      <c r="AU1222" s="241" t="s">
        <v>81</v>
      </c>
      <c r="AV1222" s="11" t="s">
        <v>81</v>
      </c>
      <c r="AW1222" s="11" t="s">
        <v>34</v>
      </c>
      <c r="AX1222" s="11" t="s">
        <v>76</v>
      </c>
      <c r="AY1222" s="241" t="s">
        <v>151</v>
      </c>
    </row>
    <row r="1223" spans="2:65" s="1" customFormat="1" ht="16.5" customHeight="1">
      <c r="B1223" s="44"/>
      <c r="C1223" s="216" t="s">
        <v>1972</v>
      </c>
      <c r="D1223" s="216" t="s">
        <v>154</v>
      </c>
      <c r="E1223" s="217" t="s">
        <v>1973</v>
      </c>
      <c r="F1223" s="218" t="s">
        <v>1974</v>
      </c>
      <c r="G1223" s="219" t="s">
        <v>783</v>
      </c>
      <c r="H1223" s="220">
        <v>4</v>
      </c>
      <c r="I1223" s="221"/>
      <c r="J1223" s="222">
        <f>ROUND(I1223*H1223,2)</f>
        <v>0</v>
      </c>
      <c r="K1223" s="218" t="s">
        <v>174</v>
      </c>
      <c r="L1223" s="70"/>
      <c r="M1223" s="223" t="s">
        <v>21</v>
      </c>
      <c r="N1223" s="224" t="s">
        <v>42</v>
      </c>
      <c r="O1223" s="45"/>
      <c r="P1223" s="225">
        <f>O1223*H1223</f>
        <v>0</v>
      </c>
      <c r="Q1223" s="225">
        <v>0.00052</v>
      </c>
      <c r="R1223" s="225">
        <f>Q1223*H1223</f>
        <v>0.00208</v>
      </c>
      <c r="S1223" s="225">
        <v>0</v>
      </c>
      <c r="T1223" s="226">
        <f>S1223*H1223</f>
        <v>0</v>
      </c>
      <c r="AR1223" s="22" t="s">
        <v>1264</v>
      </c>
      <c r="AT1223" s="22" t="s">
        <v>154</v>
      </c>
      <c r="AU1223" s="22" t="s">
        <v>81</v>
      </c>
      <c r="AY1223" s="22" t="s">
        <v>151</v>
      </c>
      <c r="BE1223" s="227">
        <f>IF(N1223="základní",J1223,0)</f>
        <v>0</v>
      </c>
      <c r="BF1223" s="227">
        <f>IF(N1223="snížená",J1223,0)</f>
        <v>0</v>
      </c>
      <c r="BG1223" s="227">
        <f>IF(N1223="zákl. přenesená",J1223,0)</f>
        <v>0</v>
      </c>
      <c r="BH1223" s="227">
        <f>IF(N1223="sníž. přenesená",J1223,0)</f>
        <v>0</v>
      </c>
      <c r="BI1223" s="227">
        <f>IF(N1223="nulová",J1223,0)</f>
        <v>0</v>
      </c>
      <c r="BJ1223" s="22" t="s">
        <v>76</v>
      </c>
      <c r="BK1223" s="227">
        <f>ROUND(I1223*H1223,2)</f>
        <v>0</v>
      </c>
      <c r="BL1223" s="22" t="s">
        <v>1264</v>
      </c>
      <c r="BM1223" s="22" t="s">
        <v>1975</v>
      </c>
    </row>
    <row r="1224" spans="2:65" s="1" customFormat="1" ht="16.5" customHeight="1">
      <c r="B1224" s="44"/>
      <c r="C1224" s="216" t="s">
        <v>1976</v>
      </c>
      <c r="D1224" s="216" t="s">
        <v>154</v>
      </c>
      <c r="E1224" s="217" t="s">
        <v>1977</v>
      </c>
      <c r="F1224" s="218" t="s">
        <v>1978</v>
      </c>
      <c r="G1224" s="219" t="s">
        <v>783</v>
      </c>
      <c r="H1224" s="220">
        <v>1</v>
      </c>
      <c r="I1224" s="221"/>
      <c r="J1224" s="222">
        <f>ROUND(I1224*H1224,2)</f>
        <v>0</v>
      </c>
      <c r="K1224" s="218" t="s">
        <v>174</v>
      </c>
      <c r="L1224" s="70"/>
      <c r="M1224" s="223" t="s">
        <v>21</v>
      </c>
      <c r="N1224" s="224" t="s">
        <v>42</v>
      </c>
      <c r="O1224" s="45"/>
      <c r="P1224" s="225">
        <f>O1224*H1224</f>
        <v>0</v>
      </c>
      <c r="Q1224" s="225">
        <v>0.00062</v>
      </c>
      <c r="R1224" s="225">
        <f>Q1224*H1224</f>
        <v>0.00062</v>
      </c>
      <c r="S1224" s="225">
        <v>0</v>
      </c>
      <c r="T1224" s="226">
        <f>S1224*H1224</f>
        <v>0</v>
      </c>
      <c r="AR1224" s="22" t="s">
        <v>1264</v>
      </c>
      <c r="AT1224" s="22" t="s">
        <v>154</v>
      </c>
      <c r="AU1224" s="22" t="s">
        <v>81</v>
      </c>
      <c r="AY1224" s="22" t="s">
        <v>151</v>
      </c>
      <c r="BE1224" s="227">
        <f>IF(N1224="základní",J1224,0)</f>
        <v>0</v>
      </c>
      <c r="BF1224" s="227">
        <f>IF(N1224="snížená",J1224,0)</f>
        <v>0</v>
      </c>
      <c r="BG1224" s="227">
        <f>IF(N1224="zákl. přenesená",J1224,0)</f>
        <v>0</v>
      </c>
      <c r="BH1224" s="227">
        <f>IF(N1224="sníž. přenesená",J1224,0)</f>
        <v>0</v>
      </c>
      <c r="BI1224" s="227">
        <f>IF(N1224="nulová",J1224,0)</f>
        <v>0</v>
      </c>
      <c r="BJ1224" s="22" t="s">
        <v>76</v>
      </c>
      <c r="BK1224" s="227">
        <f>ROUND(I1224*H1224,2)</f>
        <v>0</v>
      </c>
      <c r="BL1224" s="22" t="s">
        <v>1264</v>
      </c>
      <c r="BM1224" s="22" t="s">
        <v>1979</v>
      </c>
    </row>
    <row r="1225" spans="2:65" s="1" customFormat="1" ht="25.5" customHeight="1">
      <c r="B1225" s="44"/>
      <c r="C1225" s="216" t="s">
        <v>1980</v>
      </c>
      <c r="D1225" s="216" t="s">
        <v>154</v>
      </c>
      <c r="E1225" s="217" t="s">
        <v>1981</v>
      </c>
      <c r="F1225" s="218" t="s">
        <v>1982</v>
      </c>
      <c r="G1225" s="219" t="s">
        <v>783</v>
      </c>
      <c r="H1225" s="220">
        <v>4</v>
      </c>
      <c r="I1225" s="221"/>
      <c r="J1225" s="222">
        <f>ROUND(I1225*H1225,2)</f>
        <v>0</v>
      </c>
      <c r="K1225" s="218" t="s">
        <v>174</v>
      </c>
      <c r="L1225" s="70"/>
      <c r="M1225" s="223" t="s">
        <v>21</v>
      </c>
      <c r="N1225" s="224" t="s">
        <v>42</v>
      </c>
      <c r="O1225" s="45"/>
      <c r="P1225" s="225">
        <f>O1225*H1225</f>
        <v>0</v>
      </c>
      <c r="Q1225" s="225">
        <v>2E-05</v>
      </c>
      <c r="R1225" s="225">
        <f>Q1225*H1225</f>
        <v>8E-05</v>
      </c>
      <c r="S1225" s="225">
        <v>0</v>
      </c>
      <c r="T1225" s="226">
        <f>S1225*H1225</f>
        <v>0</v>
      </c>
      <c r="AR1225" s="22" t="s">
        <v>1264</v>
      </c>
      <c r="AT1225" s="22" t="s">
        <v>154</v>
      </c>
      <c r="AU1225" s="22" t="s">
        <v>81</v>
      </c>
      <c r="AY1225" s="22" t="s">
        <v>151</v>
      </c>
      <c r="BE1225" s="227">
        <f>IF(N1225="základní",J1225,0)</f>
        <v>0</v>
      </c>
      <c r="BF1225" s="227">
        <f>IF(N1225="snížená",J1225,0)</f>
        <v>0</v>
      </c>
      <c r="BG1225" s="227">
        <f>IF(N1225="zákl. přenesená",J1225,0)</f>
        <v>0</v>
      </c>
      <c r="BH1225" s="227">
        <f>IF(N1225="sníž. přenesená",J1225,0)</f>
        <v>0</v>
      </c>
      <c r="BI1225" s="227">
        <f>IF(N1225="nulová",J1225,0)</f>
        <v>0</v>
      </c>
      <c r="BJ1225" s="22" t="s">
        <v>76</v>
      </c>
      <c r="BK1225" s="227">
        <f>ROUND(I1225*H1225,2)</f>
        <v>0</v>
      </c>
      <c r="BL1225" s="22" t="s">
        <v>1264</v>
      </c>
      <c r="BM1225" s="22" t="s">
        <v>1983</v>
      </c>
    </row>
    <row r="1226" spans="2:65" s="1" customFormat="1" ht="16.5" customHeight="1">
      <c r="B1226" s="44"/>
      <c r="C1226" s="253" t="s">
        <v>1984</v>
      </c>
      <c r="D1226" s="253" t="s">
        <v>275</v>
      </c>
      <c r="E1226" s="254" t="s">
        <v>1985</v>
      </c>
      <c r="F1226" s="255" t="s">
        <v>1986</v>
      </c>
      <c r="G1226" s="256" t="s">
        <v>783</v>
      </c>
      <c r="H1226" s="257">
        <v>2</v>
      </c>
      <c r="I1226" s="258"/>
      <c r="J1226" s="259">
        <f>ROUND(I1226*H1226,2)</f>
        <v>0</v>
      </c>
      <c r="K1226" s="255" t="s">
        <v>174</v>
      </c>
      <c r="L1226" s="260"/>
      <c r="M1226" s="261" t="s">
        <v>21</v>
      </c>
      <c r="N1226" s="262" t="s">
        <v>42</v>
      </c>
      <c r="O1226" s="45"/>
      <c r="P1226" s="225">
        <f>O1226*H1226</f>
        <v>0</v>
      </c>
      <c r="Q1226" s="225">
        <v>0.00045</v>
      </c>
      <c r="R1226" s="225">
        <f>Q1226*H1226</f>
        <v>0.0009</v>
      </c>
      <c r="S1226" s="225">
        <v>0</v>
      </c>
      <c r="T1226" s="226">
        <f>S1226*H1226</f>
        <v>0</v>
      </c>
      <c r="AR1226" s="22" t="s">
        <v>1641</v>
      </c>
      <c r="AT1226" s="22" t="s">
        <v>275</v>
      </c>
      <c r="AU1226" s="22" t="s">
        <v>81</v>
      </c>
      <c r="AY1226" s="22" t="s">
        <v>151</v>
      </c>
      <c r="BE1226" s="227">
        <f>IF(N1226="základní",J1226,0)</f>
        <v>0</v>
      </c>
      <c r="BF1226" s="227">
        <f>IF(N1226="snížená",J1226,0)</f>
        <v>0</v>
      </c>
      <c r="BG1226" s="227">
        <f>IF(N1226="zákl. přenesená",J1226,0)</f>
        <v>0</v>
      </c>
      <c r="BH1226" s="227">
        <f>IF(N1226="sníž. přenesená",J1226,0)</f>
        <v>0</v>
      </c>
      <c r="BI1226" s="227">
        <f>IF(N1226="nulová",J1226,0)</f>
        <v>0</v>
      </c>
      <c r="BJ1226" s="22" t="s">
        <v>76</v>
      </c>
      <c r="BK1226" s="227">
        <f>ROUND(I1226*H1226,2)</f>
        <v>0</v>
      </c>
      <c r="BL1226" s="22" t="s">
        <v>1264</v>
      </c>
      <c r="BM1226" s="22" t="s">
        <v>1987</v>
      </c>
    </row>
    <row r="1227" spans="2:65" s="1" customFormat="1" ht="16.5" customHeight="1">
      <c r="B1227" s="44"/>
      <c r="C1227" s="253" t="s">
        <v>1988</v>
      </c>
      <c r="D1227" s="253" t="s">
        <v>275</v>
      </c>
      <c r="E1227" s="254" t="s">
        <v>1989</v>
      </c>
      <c r="F1227" s="255" t="s">
        <v>1990</v>
      </c>
      <c r="G1227" s="256" t="s">
        <v>783</v>
      </c>
      <c r="H1227" s="257">
        <v>2</v>
      </c>
      <c r="I1227" s="258"/>
      <c r="J1227" s="259">
        <f>ROUND(I1227*H1227,2)</f>
        <v>0</v>
      </c>
      <c r="K1227" s="255" t="s">
        <v>174</v>
      </c>
      <c r="L1227" s="260"/>
      <c r="M1227" s="261" t="s">
        <v>21</v>
      </c>
      <c r="N1227" s="262" t="s">
        <v>42</v>
      </c>
      <c r="O1227" s="45"/>
      <c r="P1227" s="225">
        <f>O1227*H1227</f>
        <v>0</v>
      </c>
      <c r="Q1227" s="225">
        <v>0.00057</v>
      </c>
      <c r="R1227" s="225">
        <f>Q1227*H1227</f>
        <v>0.00114</v>
      </c>
      <c r="S1227" s="225">
        <v>0</v>
      </c>
      <c r="T1227" s="226">
        <f>S1227*H1227</f>
        <v>0</v>
      </c>
      <c r="AR1227" s="22" t="s">
        <v>1641</v>
      </c>
      <c r="AT1227" s="22" t="s">
        <v>275</v>
      </c>
      <c r="AU1227" s="22" t="s">
        <v>81</v>
      </c>
      <c r="AY1227" s="22" t="s">
        <v>151</v>
      </c>
      <c r="BE1227" s="227">
        <f>IF(N1227="základní",J1227,0)</f>
        <v>0</v>
      </c>
      <c r="BF1227" s="227">
        <f>IF(N1227="snížená",J1227,0)</f>
        <v>0</v>
      </c>
      <c r="BG1227" s="227">
        <f>IF(N1227="zákl. přenesená",J1227,0)</f>
        <v>0</v>
      </c>
      <c r="BH1227" s="227">
        <f>IF(N1227="sníž. přenesená",J1227,0)</f>
        <v>0</v>
      </c>
      <c r="BI1227" s="227">
        <f>IF(N1227="nulová",J1227,0)</f>
        <v>0</v>
      </c>
      <c r="BJ1227" s="22" t="s">
        <v>76</v>
      </c>
      <c r="BK1227" s="227">
        <f>ROUND(I1227*H1227,2)</f>
        <v>0</v>
      </c>
      <c r="BL1227" s="22" t="s">
        <v>1264</v>
      </c>
      <c r="BM1227" s="22" t="s">
        <v>1991</v>
      </c>
    </row>
    <row r="1228" spans="2:65" s="1" customFormat="1" ht="16.5" customHeight="1">
      <c r="B1228" s="44"/>
      <c r="C1228" s="216" t="s">
        <v>1992</v>
      </c>
      <c r="D1228" s="216" t="s">
        <v>154</v>
      </c>
      <c r="E1228" s="217" t="s">
        <v>1993</v>
      </c>
      <c r="F1228" s="218" t="s">
        <v>1994</v>
      </c>
      <c r="G1228" s="219" t="s">
        <v>783</v>
      </c>
      <c r="H1228" s="220">
        <v>1</v>
      </c>
      <c r="I1228" s="221"/>
      <c r="J1228" s="222">
        <f>ROUND(I1228*H1228,2)</f>
        <v>0</v>
      </c>
      <c r="K1228" s="218" t="s">
        <v>21</v>
      </c>
      <c r="L1228" s="70"/>
      <c r="M1228" s="223" t="s">
        <v>21</v>
      </c>
      <c r="N1228" s="224" t="s">
        <v>42</v>
      </c>
      <c r="O1228" s="45"/>
      <c r="P1228" s="225">
        <f>O1228*H1228</f>
        <v>0</v>
      </c>
      <c r="Q1228" s="225">
        <v>0</v>
      </c>
      <c r="R1228" s="225">
        <f>Q1228*H1228</f>
        <v>0</v>
      </c>
      <c r="S1228" s="225">
        <v>0</v>
      </c>
      <c r="T1228" s="226">
        <f>S1228*H1228</f>
        <v>0</v>
      </c>
      <c r="AR1228" s="22" t="s">
        <v>1264</v>
      </c>
      <c r="AT1228" s="22" t="s">
        <v>154</v>
      </c>
      <c r="AU1228" s="22" t="s">
        <v>81</v>
      </c>
      <c r="AY1228" s="22" t="s">
        <v>151</v>
      </c>
      <c r="BE1228" s="227">
        <f>IF(N1228="základní",J1228,0)</f>
        <v>0</v>
      </c>
      <c r="BF1228" s="227">
        <f>IF(N1228="snížená",J1228,0)</f>
        <v>0</v>
      </c>
      <c r="BG1228" s="227">
        <f>IF(N1228="zákl. přenesená",J1228,0)</f>
        <v>0</v>
      </c>
      <c r="BH1228" s="227">
        <f>IF(N1228="sníž. přenesená",J1228,0)</f>
        <v>0</v>
      </c>
      <c r="BI1228" s="227">
        <f>IF(N1228="nulová",J1228,0)</f>
        <v>0</v>
      </c>
      <c r="BJ1228" s="22" t="s">
        <v>76</v>
      </c>
      <c r="BK1228" s="227">
        <f>ROUND(I1228*H1228,2)</f>
        <v>0</v>
      </c>
      <c r="BL1228" s="22" t="s">
        <v>1264</v>
      </c>
      <c r="BM1228" s="22" t="s">
        <v>1995</v>
      </c>
    </row>
    <row r="1229" spans="2:47" s="1" customFormat="1" ht="13.5">
      <c r="B1229" s="44"/>
      <c r="C1229" s="72"/>
      <c r="D1229" s="228" t="s">
        <v>352</v>
      </c>
      <c r="E1229" s="72"/>
      <c r="F1229" s="229" t="s">
        <v>1996</v>
      </c>
      <c r="G1229" s="72"/>
      <c r="H1229" s="72"/>
      <c r="I1229" s="187"/>
      <c r="J1229" s="72"/>
      <c r="K1229" s="72"/>
      <c r="L1229" s="70"/>
      <c r="M1229" s="230"/>
      <c r="N1229" s="45"/>
      <c r="O1229" s="45"/>
      <c r="P1229" s="45"/>
      <c r="Q1229" s="45"/>
      <c r="R1229" s="45"/>
      <c r="S1229" s="45"/>
      <c r="T1229" s="93"/>
      <c r="AT1229" s="22" t="s">
        <v>352</v>
      </c>
      <c r="AU1229" s="22" t="s">
        <v>81</v>
      </c>
    </row>
    <row r="1230" spans="2:65" s="1" customFormat="1" ht="16.5" customHeight="1">
      <c r="B1230" s="44"/>
      <c r="C1230" s="216" t="s">
        <v>1997</v>
      </c>
      <c r="D1230" s="216" t="s">
        <v>154</v>
      </c>
      <c r="E1230" s="217" t="s">
        <v>1998</v>
      </c>
      <c r="F1230" s="218" t="s">
        <v>1999</v>
      </c>
      <c r="G1230" s="219" t="s">
        <v>1049</v>
      </c>
      <c r="H1230" s="220">
        <v>1</v>
      </c>
      <c r="I1230" s="221"/>
      <c r="J1230" s="222">
        <f>ROUND(I1230*H1230,2)</f>
        <v>0</v>
      </c>
      <c r="K1230" s="218" t="s">
        <v>21</v>
      </c>
      <c r="L1230" s="70"/>
      <c r="M1230" s="223" t="s">
        <v>21</v>
      </c>
      <c r="N1230" s="224" t="s">
        <v>42</v>
      </c>
      <c r="O1230" s="45"/>
      <c r="P1230" s="225">
        <f>O1230*H1230</f>
        <v>0</v>
      </c>
      <c r="Q1230" s="225">
        <v>0</v>
      </c>
      <c r="R1230" s="225">
        <f>Q1230*H1230</f>
        <v>0</v>
      </c>
      <c r="S1230" s="225">
        <v>0</v>
      </c>
      <c r="T1230" s="226">
        <f>S1230*H1230</f>
        <v>0</v>
      </c>
      <c r="AR1230" s="22" t="s">
        <v>1264</v>
      </c>
      <c r="AT1230" s="22" t="s">
        <v>154</v>
      </c>
      <c r="AU1230" s="22" t="s">
        <v>81</v>
      </c>
      <c r="AY1230" s="22" t="s">
        <v>151</v>
      </c>
      <c r="BE1230" s="227">
        <f>IF(N1230="základní",J1230,0)</f>
        <v>0</v>
      </c>
      <c r="BF1230" s="227">
        <f>IF(N1230="snížená",J1230,0)</f>
        <v>0</v>
      </c>
      <c r="BG1230" s="227">
        <f>IF(N1230="zákl. přenesená",J1230,0)</f>
        <v>0</v>
      </c>
      <c r="BH1230" s="227">
        <f>IF(N1230="sníž. přenesená",J1230,0)</f>
        <v>0</v>
      </c>
      <c r="BI1230" s="227">
        <f>IF(N1230="nulová",J1230,0)</f>
        <v>0</v>
      </c>
      <c r="BJ1230" s="22" t="s">
        <v>76</v>
      </c>
      <c r="BK1230" s="227">
        <f>ROUND(I1230*H1230,2)</f>
        <v>0</v>
      </c>
      <c r="BL1230" s="22" t="s">
        <v>1264</v>
      </c>
      <c r="BM1230" s="22" t="s">
        <v>2000</v>
      </c>
    </row>
    <row r="1231" spans="2:65" s="1" customFormat="1" ht="16.5" customHeight="1">
      <c r="B1231" s="44"/>
      <c r="C1231" s="216" t="s">
        <v>2001</v>
      </c>
      <c r="D1231" s="216" t="s">
        <v>154</v>
      </c>
      <c r="E1231" s="217" t="s">
        <v>2002</v>
      </c>
      <c r="F1231" s="218" t="s">
        <v>2003</v>
      </c>
      <c r="G1231" s="219" t="s">
        <v>1015</v>
      </c>
      <c r="H1231" s="220">
        <v>1</v>
      </c>
      <c r="I1231" s="221"/>
      <c r="J1231" s="222">
        <f>ROUND(I1231*H1231,2)</f>
        <v>0</v>
      </c>
      <c r="K1231" s="218" t="s">
        <v>21</v>
      </c>
      <c r="L1231" s="70"/>
      <c r="M1231" s="223" t="s">
        <v>21</v>
      </c>
      <c r="N1231" s="224" t="s">
        <v>42</v>
      </c>
      <c r="O1231" s="45"/>
      <c r="P1231" s="225">
        <f>O1231*H1231</f>
        <v>0</v>
      </c>
      <c r="Q1231" s="225">
        <v>0</v>
      </c>
      <c r="R1231" s="225">
        <f>Q1231*H1231</f>
        <v>0</v>
      </c>
      <c r="S1231" s="225">
        <v>0</v>
      </c>
      <c r="T1231" s="226">
        <f>S1231*H1231</f>
        <v>0</v>
      </c>
      <c r="AR1231" s="22" t="s">
        <v>1264</v>
      </c>
      <c r="AT1231" s="22" t="s">
        <v>154</v>
      </c>
      <c r="AU1231" s="22" t="s">
        <v>81</v>
      </c>
      <c r="AY1231" s="22" t="s">
        <v>151</v>
      </c>
      <c r="BE1231" s="227">
        <f>IF(N1231="základní",J1231,0)</f>
        <v>0</v>
      </c>
      <c r="BF1231" s="227">
        <f>IF(N1231="snížená",J1231,0)</f>
        <v>0</v>
      </c>
      <c r="BG1231" s="227">
        <f>IF(N1231="zákl. přenesená",J1231,0)</f>
        <v>0</v>
      </c>
      <c r="BH1231" s="227">
        <f>IF(N1231="sníž. přenesená",J1231,0)</f>
        <v>0</v>
      </c>
      <c r="BI1231" s="227">
        <f>IF(N1231="nulová",J1231,0)</f>
        <v>0</v>
      </c>
      <c r="BJ1231" s="22" t="s">
        <v>76</v>
      </c>
      <c r="BK1231" s="227">
        <f>ROUND(I1231*H1231,2)</f>
        <v>0</v>
      </c>
      <c r="BL1231" s="22" t="s">
        <v>1264</v>
      </c>
      <c r="BM1231" s="22" t="s">
        <v>2004</v>
      </c>
    </row>
    <row r="1232" spans="2:65" s="1" customFormat="1" ht="16.5" customHeight="1">
      <c r="B1232" s="44"/>
      <c r="C1232" s="216" t="s">
        <v>2005</v>
      </c>
      <c r="D1232" s="216" t="s">
        <v>154</v>
      </c>
      <c r="E1232" s="217" t="s">
        <v>2006</v>
      </c>
      <c r="F1232" s="218" t="s">
        <v>2007</v>
      </c>
      <c r="G1232" s="219" t="s">
        <v>783</v>
      </c>
      <c r="H1232" s="220">
        <v>2</v>
      </c>
      <c r="I1232" s="221"/>
      <c r="J1232" s="222">
        <f>ROUND(I1232*H1232,2)</f>
        <v>0</v>
      </c>
      <c r="K1232" s="218" t="s">
        <v>21</v>
      </c>
      <c r="L1232" s="70"/>
      <c r="M1232" s="223" t="s">
        <v>21</v>
      </c>
      <c r="N1232" s="224" t="s">
        <v>42</v>
      </c>
      <c r="O1232" s="45"/>
      <c r="P1232" s="225">
        <f>O1232*H1232</f>
        <v>0</v>
      </c>
      <c r="Q1232" s="225">
        <v>0</v>
      </c>
      <c r="R1232" s="225">
        <f>Q1232*H1232</f>
        <v>0</v>
      </c>
      <c r="S1232" s="225">
        <v>0</v>
      </c>
      <c r="T1232" s="226">
        <f>S1232*H1232</f>
        <v>0</v>
      </c>
      <c r="AR1232" s="22" t="s">
        <v>1264</v>
      </c>
      <c r="AT1232" s="22" t="s">
        <v>154</v>
      </c>
      <c r="AU1232" s="22" t="s">
        <v>81</v>
      </c>
      <c r="AY1232" s="22" t="s">
        <v>151</v>
      </c>
      <c r="BE1232" s="227">
        <f>IF(N1232="základní",J1232,0)</f>
        <v>0</v>
      </c>
      <c r="BF1232" s="227">
        <f>IF(N1232="snížená",J1232,0)</f>
        <v>0</v>
      </c>
      <c r="BG1232" s="227">
        <f>IF(N1232="zákl. přenesená",J1232,0)</f>
        <v>0</v>
      </c>
      <c r="BH1232" s="227">
        <f>IF(N1232="sníž. přenesená",J1232,0)</f>
        <v>0</v>
      </c>
      <c r="BI1232" s="227">
        <f>IF(N1232="nulová",J1232,0)</f>
        <v>0</v>
      </c>
      <c r="BJ1232" s="22" t="s">
        <v>76</v>
      </c>
      <c r="BK1232" s="227">
        <f>ROUND(I1232*H1232,2)</f>
        <v>0</v>
      </c>
      <c r="BL1232" s="22" t="s">
        <v>1264</v>
      </c>
      <c r="BM1232" s="22" t="s">
        <v>2008</v>
      </c>
    </row>
    <row r="1233" spans="2:65" s="1" customFormat="1" ht="16.5" customHeight="1">
      <c r="B1233" s="44"/>
      <c r="C1233" s="216" t="s">
        <v>2009</v>
      </c>
      <c r="D1233" s="216" t="s">
        <v>154</v>
      </c>
      <c r="E1233" s="217" t="s">
        <v>2010</v>
      </c>
      <c r="F1233" s="218" t="s">
        <v>2011</v>
      </c>
      <c r="G1233" s="219" t="s">
        <v>1015</v>
      </c>
      <c r="H1233" s="220">
        <v>1</v>
      </c>
      <c r="I1233" s="221"/>
      <c r="J1233" s="222">
        <f>ROUND(I1233*H1233,2)</f>
        <v>0</v>
      </c>
      <c r="K1233" s="218" t="s">
        <v>21</v>
      </c>
      <c r="L1233" s="70"/>
      <c r="M1233" s="223" t="s">
        <v>21</v>
      </c>
      <c r="N1233" s="224" t="s">
        <v>42</v>
      </c>
      <c r="O1233" s="45"/>
      <c r="P1233" s="225">
        <f>O1233*H1233</f>
        <v>0</v>
      </c>
      <c r="Q1233" s="225">
        <v>0</v>
      </c>
      <c r="R1233" s="225">
        <f>Q1233*H1233</f>
        <v>0</v>
      </c>
      <c r="S1233" s="225">
        <v>0</v>
      </c>
      <c r="T1233" s="226">
        <f>S1233*H1233</f>
        <v>0</v>
      </c>
      <c r="AR1233" s="22" t="s">
        <v>1264</v>
      </c>
      <c r="AT1233" s="22" t="s">
        <v>154</v>
      </c>
      <c r="AU1233" s="22" t="s">
        <v>81</v>
      </c>
      <c r="AY1233" s="22" t="s">
        <v>151</v>
      </c>
      <c r="BE1233" s="227">
        <f>IF(N1233="základní",J1233,0)</f>
        <v>0</v>
      </c>
      <c r="BF1233" s="227">
        <f>IF(N1233="snížená",J1233,0)</f>
        <v>0</v>
      </c>
      <c r="BG1233" s="227">
        <f>IF(N1233="zákl. přenesená",J1233,0)</f>
        <v>0</v>
      </c>
      <c r="BH1233" s="227">
        <f>IF(N1233="sníž. přenesená",J1233,0)</f>
        <v>0</v>
      </c>
      <c r="BI1233" s="227">
        <f>IF(N1233="nulová",J1233,0)</f>
        <v>0</v>
      </c>
      <c r="BJ1233" s="22" t="s">
        <v>76</v>
      </c>
      <c r="BK1233" s="227">
        <f>ROUND(I1233*H1233,2)</f>
        <v>0</v>
      </c>
      <c r="BL1233" s="22" t="s">
        <v>1264</v>
      </c>
      <c r="BM1233" s="22" t="s">
        <v>2012</v>
      </c>
    </row>
    <row r="1234" spans="2:65" s="1" customFormat="1" ht="16.5" customHeight="1">
      <c r="B1234" s="44"/>
      <c r="C1234" s="216" t="s">
        <v>2013</v>
      </c>
      <c r="D1234" s="216" t="s">
        <v>154</v>
      </c>
      <c r="E1234" s="217" t="s">
        <v>2014</v>
      </c>
      <c r="F1234" s="218" t="s">
        <v>2015</v>
      </c>
      <c r="G1234" s="219" t="s">
        <v>783</v>
      </c>
      <c r="H1234" s="220">
        <v>1</v>
      </c>
      <c r="I1234" s="221"/>
      <c r="J1234" s="222">
        <f>ROUND(I1234*H1234,2)</f>
        <v>0</v>
      </c>
      <c r="K1234" s="218" t="s">
        <v>21</v>
      </c>
      <c r="L1234" s="70"/>
      <c r="M1234" s="223" t="s">
        <v>21</v>
      </c>
      <c r="N1234" s="224" t="s">
        <v>42</v>
      </c>
      <c r="O1234" s="45"/>
      <c r="P1234" s="225">
        <f>O1234*H1234</f>
        <v>0</v>
      </c>
      <c r="Q1234" s="225">
        <v>0</v>
      </c>
      <c r="R1234" s="225">
        <f>Q1234*H1234</f>
        <v>0</v>
      </c>
      <c r="S1234" s="225">
        <v>0</v>
      </c>
      <c r="T1234" s="226">
        <f>S1234*H1234</f>
        <v>0</v>
      </c>
      <c r="AR1234" s="22" t="s">
        <v>1264</v>
      </c>
      <c r="AT1234" s="22" t="s">
        <v>154</v>
      </c>
      <c r="AU1234" s="22" t="s">
        <v>81</v>
      </c>
      <c r="AY1234" s="22" t="s">
        <v>151</v>
      </c>
      <c r="BE1234" s="227">
        <f>IF(N1234="základní",J1234,0)</f>
        <v>0</v>
      </c>
      <c r="BF1234" s="227">
        <f>IF(N1234="snížená",J1234,0)</f>
        <v>0</v>
      </c>
      <c r="BG1234" s="227">
        <f>IF(N1234="zákl. přenesená",J1234,0)</f>
        <v>0</v>
      </c>
      <c r="BH1234" s="227">
        <f>IF(N1234="sníž. přenesená",J1234,0)</f>
        <v>0</v>
      </c>
      <c r="BI1234" s="227">
        <f>IF(N1234="nulová",J1234,0)</f>
        <v>0</v>
      </c>
      <c r="BJ1234" s="22" t="s">
        <v>76</v>
      </c>
      <c r="BK1234" s="227">
        <f>ROUND(I1234*H1234,2)</f>
        <v>0</v>
      </c>
      <c r="BL1234" s="22" t="s">
        <v>1264</v>
      </c>
      <c r="BM1234" s="22" t="s">
        <v>2016</v>
      </c>
    </row>
    <row r="1235" spans="2:47" s="1" customFormat="1" ht="13.5">
      <c r="B1235" s="44"/>
      <c r="C1235" s="72"/>
      <c r="D1235" s="228" t="s">
        <v>352</v>
      </c>
      <c r="E1235" s="72"/>
      <c r="F1235" s="229" t="s">
        <v>2017</v>
      </c>
      <c r="G1235" s="72"/>
      <c r="H1235" s="72"/>
      <c r="I1235" s="187"/>
      <c r="J1235" s="72"/>
      <c r="K1235" s="72"/>
      <c r="L1235" s="70"/>
      <c r="M1235" s="230"/>
      <c r="N1235" s="45"/>
      <c r="O1235" s="45"/>
      <c r="P1235" s="45"/>
      <c r="Q1235" s="45"/>
      <c r="R1235" s="45"/>
      <c r="S1235" s="45"/>
      <c r="T1235" s="93"/>
      <c r="AT1235" s="22" t="s">
        <v>352</v>
      </c>
      <c r="AU1235" s="22" t="s">
        <v>81</v>
      </c>
    </row>
    <row r="1236" spans="2:65" s="1" customFormat="1" ht="16.5" customHeight="1">
      <c r="B1236" s="44"/>
      <c r="C1236" s="216" t="s">
        <v>2018</v>
      </c>
      <c r="D1236" s="216" t="s">
        <v>154</v>
      </c>
      <c r="E1236" s="217" t="s">
        <v>2019</v>
      </c>
      <c r="F1236" s="218" t="s">
        <v>2020</v>
      </c>
      <c r="G1236" s="219" t="s">
        <v>783</v>
      </c>
      <c r="H1236" s="220">
        <v>1</v>
      </c>
      <c r="I1236" s="221"/>
      <c r="J1236" s="222">
        <f>ROUND(I1236*H1236,2)</f>
        <v>0</v>
      </c>
      <c r="K1236" s="218" t="s">
        <v>21</v>
      </c>
      <c r="L1236" s="70"/>
      <c r="M1236" s="223" t="s">
        <v>21</v>
      </c>
      <c r="N1236" s="224" t="s">
        <v>42</v>
      </c>
      <c r="O1236" s="45"/>
      <c r="P1236" s="225">
        <f>O1236*H1236</f>
        <v>0</v>
      </c>
      <c r="Q1236" s="225">
        <v>0</v>
      </c>
      <c r="R1236" s="225">
        <f>Q1236*H1236</f>
        <v>0</v>
      </c>
      <c r="S1236" s="225">
        <v>0</v>
      </c>
      <c r="T1236" s="226">
        <f>S1236*H1236</f>
        <v>0</v>
      </c>
      <c r="AR1236" s="22" t="s">
        <v>1264</v>
      </c>
      <c r="AT1236" s="22" t="s">
        <v>154</v>
      </c>
      <c r="AU1236" s="22" t="s">
        <v>81</v>
      </c>
      <c r="AY1236" s="22" t="s">
        <v>151</v>
      </c>
      <c r="BE1236" s="227">
        <f>IF(N1236="základní",J1236,0)</f>
        <v>0</v>
      </c>
      <c r="BF1236" s="227">
        <f>IF(N1236="snížená",J1236,0)</f>
        <v>0</v>
      </c>
      <c r="BG1236" s="227">
        <f>IF(N1236="zákl. přenesená",J1236,0)</f>
        <v>0</v>
      </c>
      <c r="BH1236" s="227">
        <f>IF(N1236="sníž. přenesená",J1236,0)</f>
        <v>0</v>
      </c>
      <c r="BI1236" s="227">
        <f>IF(N1236="nulová",J1236,0)</f>
        <v>0</v>
      </c>
      <c r="BJ1236" s="22" t="s">
        <v>76</v>
      </c>
      <c r="BK1236" s="227">
        <f>ROUND(I1236*H1236,2)</f>
        <v>0</v>
      </c>
      <c r="BL1236" s="22" t="s">
        <v>1264</v>
      </c>
      <c r="BM1236" s="22" t="s">
        <v>2021</v>
      </c>
    </row>
    <row r="1237" spans="2:47" s="1" customFormat="1" ht="13.5">
      <c r="B1237" s="44"/>
      <c r="C1237" s="72"/>
      <c r="D1237" s="228" t="s">
        <v>352</v>
      </c>
      <c r="E1237" s="72"/>
      <c r="F1237" s="229" t="s">
        <v>2022</v>
      </c>
      <c r="G1237" s="72"/>
      <c r="H1237" s="72"/>
      <c r="I1237" s="187"/>
      <c r="J1237" s="72"/>
      <c r="K1237" s="72"/>
      <c r="L1237" s="70"/>
      <c r="M1237" s="230"/>
      <c r="N1237" s="45"/>
      <c r="O1237" s="45"/>
      <c r="P1237" s="45"/>
      <c r="Q1237" s="45"/>
      <c r="R1237" s="45"/>
      <c r="S1237" s="45"/>
      <c r="T1237" s="93"/>
      <c r="AT1237" s="22" t="s">
        <v>352</v>
      </c>
      <c r="AU1237" s="22" t="s">
        <v>81</v>
      </c>
    </row>
    <row r="1238" spans="2:65" s="1" customFormat="1" ht="16.5" customHeight="1">
      <c r="B1238" s="44"/>
      <c r="C1238" s="216" t="s">
        <v>2023</v>
      </c>
      <c r="D1238" s="216" t="s">
        <v>154</v>
      </c>
      <c r="E1238" s="217" t="s">
        <v>1739</v>
      </c>
      <c r="F1238" s="218" t="s">
        <v>1740</v>
      </c>
      <c r="G1238" s="219" t="s">
        <v>1015</v>
      </c>
      <c r="H1238" s="220">
        <v>1</v>
      </c>
      <c r="I1238" s="221"/>
      <c r="J1238" s="222">
        <f>ROUND(I1238*H1238,2)</f>
        <v>0</v>
      </c>
      <c r="K1238" s="218" t="s">
        <v>21</v>
      </c>
      <c r="L1238" s="70"/>
      <c r="M1238" s="223" t="s">
        <v>21</v>
      </c>
      <c r="N1238" s="224" t="s">
        <v>42</v>
      </c>
      <c r="O1238" s="45"/>
      <c r="P1238" s="225">
        <f>O1238*H1238</f>
        <v>0</v>
      </c>
      <c r="Q1238" s="225">
        <v>0</v>
      </c>
      <c r="R1238" s="225">
        <f>Q1238*H1238</f>
        <v>0</v>
      </c>
      <c r="S1238" s="225">
        <v>0</v>
      </c>
      <c r="T1238" s="226">
        <f>S1238*H1238</f>
        <v>0</v>
      </c>
      <c r="AR1238" s="22" t="s">
        <v>1264</v>
      </c>
      <c r="AT1238" s="22" t="s">
        <v>154</v>
      </c>
      <c r="AU1238" s="22" t="s">
        <v>81</v>
      </c>
      <c r="AY1238" s="22" t="s">
        <v>151</v>
      </c>
      <c r="BE1238" s="227">
        <f>IF(N1238="základní",J1238,0)</f>
        <v>0</v>
      </c>
      <c r="BF1238" s="227">
        <f>IF(N1238="snížená",J1238,0)</f>
        <v>0</v>
      </c>
      <c r="BG1238" s="227">
        <f>IF(N1238="zákl. přenesená",J1238,0)</f>
        <v>0</v>
      </c>
      <c r="BH1238" s="227">
        <f>IF(N1238="sníž. přenesená",J1238,0)</f>
        <v>0</v>
      </c>
      <c r="BI1238" s="227">
        <f>IF(N1238="nulová",J1238,0)</f>
        <v>0</v>
      </c>
      <c r="BJ1238" s="22" t="s">
        <v>76</v>
      </c>
      <c r="BK1238" s="227">
        <f>ROUND(I1238*H1238,2)</f>
        <v>0</v>
      </c>
      <c r="BL1238" s="22" t="s">
        <v>1264</v>
      </c>
      <c r="BM1238" s="22" t="s">
        <v>2024</v>
      </c>
    </row>
    <row r="1239" spans="2:65" s="1" customFormat="1" ht="38.25" customHeight="1">
      <c r="B1239" s="44"/>
      <c r="C1239" s="216" t="s">
        <v>2025</v>
      </c>
      <c r="D1239" s="216" t="s">
        <v>154</v>
      </c>
      <c r="E1239" s="217" t="s">
        <v>2026</v>
      </c>
      <c r="F1239" s="218" t="s">
        <v>2027</v>
      </c>
      <c r="G1239" s="219" t="s">
        <v>1745</v>
      </c>
      <c r="H1239" s="263"/>
      <c r="I1239" s="221"/>
      <c r="J1239" s="222">
        <f>ROUND(I1239*H1239,2)</f>
        <v>0</v>
      </c>
      <c r="K1239" s="218" t="s">
        <v>174</v>
      </c>
      <c r="L1239" s="70"/>
      <c r="M1239" s="223" t="s">
        <v>21</v>
      </c>
      <c r="N1239" s="224" t="s">
        <v>42</v>
      </c>
      <c r="O1239" s="45"/>
      <c r="P1239" s="225">
        <f>O1239*H1239</f>
        <v>0</v>
      </c>
      <c r="Q1239" s="225">
        <v>0</v>
      </c>
      <c r="R1239" s="225">
        <f>Q1239*H1239</f>
        <v>0</v>
      </c>
      <c r="S1239" s="225">
        <v>0</v>
      </c>
      <c r="T1239" s="226">
        <f>S1239*H1239</f>
        <v>0</v>
      </c>
      <c r="AR1239" s="22" t="s">
        <v>1264</v>
      </c>
      <c r="AT1239" s="22" t="s">
        <v>154</v>
      </c>
      <c r="AU1239" s="22" t="s">
        <v>81</v>
      </c>
      <c r="AY1239" s="22" t="s">
        <v>151</v>
      </c>
      <c r="BE1239" s="227">
        <f>IF(N1239="základní",J1239,0)</f>
        <v>0</v>
      </c>
      <c r="BF1239" s="227">
        <f>IF(N1239="snížená",J1239,0)</f>
        <v>0</v>
      </c>
      <c r="BG1239" s="227">
        <f>IF(N1239="zákl. přenesená",J1239,0)</f>
        <v>0</v>
      </c>
      <c r="BH1239" s="227">
        <f>IF(N1239="sníž. přenesená",J1239,0)</f>
        <v>0</v>
      </c>
      <c r="BI1239" s="227">
        <f>IF(N1239="nulová",J1239,0)</f>
        <v>0</v>
      </c>
      <c r="BJ1239" s="22" t="s">
        <v>76</v>
      </c>
      <c r="BK1239" s="227">
        <f>ROUND(I1239*H1239,2)</f>
        <v>0</v>
      </c>
      <c r="BL1239" s="22" t="s">
        <v>1264</v>
      </c>
      <c r="BM1239" s="22" t="s">
        <v>2028</v>
      </c>
    </row>
    <row r="1240" spans="2:47" s="1" customFormat="1" ht="13.5">
      <c r="B1240" s="44"/>
      <c r="C1240" s="72"/>
      <c r="D1240" s="228" t="s">
        <v>161</v>
      </c>
      <c r="E1240" s="72"/>
      <c r="F1240" s="229" t="s">
        <v>2029</v>
      </c>
      <c r="G1240" s="72"/>
      <c r="H1240" s="72"/>
      <c r="I1240" s="187"/>
      <c r="J1240" s="72"/>
      <c r="K1240" s="72"/>
      <c r="L1240" s="70"/>
      <c r="M1240" s="230"/>
      <c r="N1240" s="45"/>
      <c r="O1240" s="45"/>
      <c r="P1240" s="45"/>
      <c r="Q1240" s="45"/>
      <c r="R1240" s="45"/>
      <c r="S1240" s="45"/>
      <c r="T1240" s="93"/>
      <c r="AT1240" s="22" t="s">
        <v>161</v>
      </c>
      <c r="AU1240" s="22" t="s">
        <v>81</v>
      </c>
    </row>
    <row r="1241" spans="2:63" s="10" customFormat="1" ht="29.85" customHeight="1">
      <c r="B1241" s="200"/>
      <c r="C1241" s="201"/>
      <c r="D1241" s="202" t="s">
        <v>70</v>
      </c>
      <c r="E1241" s="214" t="s">
        <v>2030</v>
      </c>
      <c r="F1241" s="214" t="s">
        <v>2031</v>
      </c>
      <c r="G1241" s="201"/>
      <c r="H1241" s="201"/>
      <c r="I1241" s="204"/>
      <c r="J1241" s="215">
        <f>BK1241</f>
        <v>0</v>
      </c>
      <c r="K1241" s="201"/>
      <c r="L1241" s="206"/>
      <c r="M1241" s="207"/>
      <c r="N1241" s="208"/>
      <c r="O1241" s="208"/>
      <c r="P1241" s="209">
        <f>SUM(P1242:P1243)</f>
        <v>0</v>
      </c>
      <c r="Q1241" s="208"/>
      <c r="R1241" s="209">
        <f>SUM(R1242:R1243)</f>
        <v>0.0186</v>
      </c>
      <c r="S1241" s="208"/>
      <c r="T1241" s="210">
        <f>SUM(T1242:T1243)</f>
        <v>0</v>
      </c>
      <c r="AR1241" s="211" t="s">
        <v>81</v>
      </c>
      <c r="AT1241" s="212" t="s">
        <v>70</v>
      </c>
      <c r="AU1241" s="212" t="s">
        <v>76</v>
      </c>
      <c r="AY1241" s="211" t="s">
        <v>151</v>
      </c>
      <c r="BK1241" s="213">
        <f>SUM(BK1242:BK1243)</f>
        <v>0</v>
      </c>
    </row>
    <row r="1242" spans="2:65" s="1" customFormat="1" ht="16.5" customHeight="1">
      <c r="B1242" s="44"/>
      <c r="C1242" s="216" t="s">
        <v>2032</v>
      </c>
      <c r="D1242" s="216" t="s">
        <v>154</v>
      </c>
      <c r="E1242" s="217" t="s">
        <v>2033</v>
      </c>
      <c r="F1242" s="218" t="s">
        <v>2034</v>
      </c>
      <c r="G1242" s="219" t="s">
        <v>783</v>
      </c>
      <c r="H1242" s="220">
        <v>1</v>
      </c>
      <c r="I1242" s="221"/>
      <c r="J1242" s="222">
        <f>ROUND(I1242*H1242,2)</f>
        <v>0</v>
      </c>
      <c r="K1242" s="218" t="s">
        <v>21</v>
      </c>
      <c r="L1242" s="70"/>
      <c r="M1242" s="223" t="s">
        <v>21</v>
      </c>
      <c r="N1242" s="224" t="s">
        <v>42</v>
      </c>
      <c r="O1242" s="45"/>
      <c r="P1242" s="225">
        <f>O1242*H1242</f>
        <v>0</v>
      </c>
      <c r="Q1242" s="225">
        <v>0.0186</v>
      </c>
      <c r="R1242" s="225">
        <f>Q1242*H1242</f>
        <v>0.0186</v>
      </c>
      <c r="S1242" s="225">
        <v>0</v>
      </c>
      <c r="T1242" s="226">
        <f>S1242*H1242</f>
        <v>0</v>
      </c>
      <c r="AR1242" s="22" t="s">
        <v>1264</v>
      </c>
      <c r="AT1242" s="22" t="s">
        <v>154</v>
      </c>
      <c r="AU1242" s="22" t="s">
        <v>81</v>
      </c>
      <c r="AY1242" s="22" t="s">
        <v>151</v>
      </c>
      <c r="BE1242" s="227">
        <f>IF(N1242="základní",J1242,0)</f>
        <v>0</v>
      </c>
      <c r="BF1242" s="227">
        <f>IF(N1242="snížená",J1242,0)</f>
        <v>0</v>
      </c>
      <c r="BG1242" s="227">
        <f>IF(N1242="zákl. přenesená",J1242,0)</f>
        <v>0</v>
      </c>
      <c r="BH1242" s="227">
        <f>IF(N1242="sníž. přenesená",J1242,0)</f>
        <v>0</v>
      </c>
      <c r="BI1242" s="227">
        <f>IF(N1242="nulová",J1242,0)</f>
        <v>0</v>
      </c>
      <c r="BJ1242" s="22" t="s">
        <v>76</v>
      </c>
      <c r="BK1242" s="227">
        <f>ROUND(I1242*H1242,2)</f>
        <v>0</v>
      </c>
      <c r="BL1242" s="22" t="s">
        <v>1264</v>
      </c>
      <c r="BM1242" s="22" t="s">
        <v>2035</v>
      </c>
    </row>
    <row r="1243" spans="2:47" s="1" customFormat="1" ht="13.5">
      <c r="B1243" s="44"/>
      <c r="C1243" s="72"/>
      <c r="D1243" s="228" t="s">
        <v>352</v>
      </c>
      <c r="E1243" s="72"/>
      <c r="F1243" s="229" t="s">
        <v>2036</v>
      </c>
      <c r="G1243" s="72"/>
      <c r="H1243" s="72"/>
      <c r="I1243" s="187"/>
      <c r="J1243" s="72"/>
      <c r="K1243" s="72"/>
      <c r="L1243" s="70"/>
      <c r="M1243" s="230"/>
      <c r="N1243" s="45"/>
      <c r="O1243" s="45"/>
      <c r="P1243" s="45"/>
      <c r="Q1243" s="45"/>
      <c r="R1243" s="45"/>
      <c r="S1243" s="45"/>
      <c r="T1243" s="93"/>
      <c r="AT1243" s="22" t="s">
        <v>352</v>
      </c>
      <c r="AU1243" s="22" t="s">
        <v>81</v>
      </c>
    </row>
    <row r="1244" spans="2:63" s="10" customFormat="1" ht="29.85" customHeight="1">
      <c r="B1244" s="200"/>
      <c r="C1244" s="201"/>
      <c r="D1244" s="202" t="s">
        <v>70</v>
      </c>
      <c r="E1244" s="214" t="s">
        <v>2037</v>
      </c>
      <c r="F1244" s="214" t="s">
        <v>2038</v>
      </c>
      <c r="G1244" s="201"/>
      <c r="H1244" s="201"/>
      <c r="I1244" s="204"/>
      <c r="J1244" s="215">
        <f>BK1244</f>
        <v>0</v>
      </c>
      <c r="K1244" s="201"/>
      <c r="L1244" s="206"/>
      <c r="M1244" s="207"/>
      <c r="N1244" s="208"/>
      <c r="O1244" s="208"/>
      <c r="P1244" s="209">
        <f>SUM(P1245:P1255)</f>
        <v>0</v>
      </c>
      <c r="Q1244" s="208"/>
      <c r="R1244" s="209">
        <f>SUM(R1245:R1255)</f>
        <v>0.12344</v>
      </c>
      <c r="S1244" s="208"/>
      <c r="T1244" s="210">
        <f>SUM(T1245:T1255)</f>
        <v>0</v>
      </c>
      <c r="AR1244" s="211" t="s">
        <v>81</v>
      </c>
      <c r="AT1244" s="212" t="s">
        <v>70</v>
      </c>
      <c r="AU1244" s="212" t="s">
        <v>76</v>
      </c>
      <c r="AY1244" s="211" t="s">
        <v>151</v>
      </c>
      <c r="BK1244" s="213">
        <f>SUM(BK1245:BK1255)</f>
        <v>0</v>
      </c>
    </row>
    <row r="1245" spans="2:65" s="1" customFormat="1" ht="16.5" customHeight="1">
      <c r="B1245" s="44"/>
      <c r="C1245" s="216" t="s">
        <v>2039</v>
      </c>
      <c r="D1245" s="216" t="s">
        <v>154</v>
      </c>
      <c r="E1245" s="217" t="s">
        <v>2040</v>
      </c>
      <c r="F1245" s="218" t="s">
        <v>2041</v>
      </c>
      <c r="G1245" s="219" t="s">
        <v>1015</v>
      </c>
      <c r="H1245" s="220">
        <v>1</v>
      </c>
      <c r="I1245" s="221"/>
      <c r="J1245" s="222">
        <f>ROUND(I1245*H1245,2)</f>
        <v>0</v>
      </c>
      <c r="K1245" s="218" t="s">
        <v>21</v>
      </c>
      <c r="L1245" s="70"/>
      <c r="M1245" s="223" t="s">
        <v>21</v>
      </c>
      <c r="N1245" s="224" t="s">
        <v>42</v>
      </c>
      <c r="O1245" s="45"/>
      <c r="P1245" s="225">
        <f>O1245*H1245</f>
        <v>0</v>
      </c>
      <c r="Q1245" s="225">
        <v>0</v>
      </c>
      <c r="R1245" s="225">
        <f>Q1245*H1245</f>
        <v>0</v>
      </c>
      <c r="S1245" s="225">
        <v>0</v>
      </c>
      <c r="T1245" s="226">
        <f>S1245*H1245</f>
        <v>0</v>
      </c>
      <c r="AR1245" s="22" t="s">
        <v>1264</v>
      </c>
      <c r="AT1245" s="22" t="s">
        <v>154</v>
      </c>
      <c r="AU1245" s="22" t="s">
        <v>81</v>
      </c>
      <c r="AY1245" s="22" t="s">
        <v>151</v>
      </c>
      <c r="BE1245" s="227">
        <f>IF(N1245="základní",J1245,0)</f>
        <v>0</v>
      </c>
      <c r="BF1245" s="227">
        <f>IF(N1245="snížená",J1245,0)</f>
        <v>0</v>
      </c>
      <c r="BG1245" s="227">
        <f>IF(N1245="zákl. přenesená",J1245,0)</f>
        <v>0</v>
      </c>
      <c r="BH1245" s="227">
        <f>IF(N1245="sníž. přenesená",J1245,0)</f>
        <v>0</v>
      </c>
      <c r="BI1245" s="227">
        <f>IF(N1245="nulová",J1245,0)</f>
        <v>0</v>
      </c>
      <c r="BJ1245" s="22" t="s">
        <v>76</v>
      </c>
      <c r="BK1245" s="227">
        <f>ROUND(I1245*H1245,2)</f>
        <v>0</v>
      </c>
      <c r="BL1245" s="22" t="s">
        <v>1264</v>
      </c>
      <c r="BM1245" s="22" t="s">
        <v>2042</v>
      </c>
    </row>
    <row r="1246" spans="2:65" s="1" customFormat="1" ht="16.5" customHeight="1">
      <c r="B1246" s="44"/>
      <c r="C1246" s="216" t="s">
        <v>2043</v>
      </c>
      <c r="D1246" s="216" t="s">
        <v>154</v>
      </c>
      <c r="E1246" s="217" t="s">
        <v>2044</v>
      </c>
      <c r="F1246" s="218" t="s">
        <v>2045</v>
      </c>
      <c r="G1246" s="219" t="s">
        <v>2046</v>
      </c>
      <c r="H1246" s="220">
        <v>4244</v>
      </c>
      <c r="I1246" s="221"/>
      <c r="J1246" s="222">
        <f>ROUND(I1246*H1246,2)</f>
        <v>0</v>
      </c>
      <c r="K1246" s="218" t="s">
        <v>21</v>
      </c>
      <c r="L1246" s="70"/>
      <c r="M1246" s="223" t="s">
        <v>21</v>
      </c>
      <c r="N1246" s="224" t="s">
        <v>42</v>
      </c>
      <c r="O1246" s="45"/>
      <c r="P1246" s="225">
        <f>O1246*H1246</f>
        <v>0</v>
      </c>
      <c r="Q1246" s="225">
        <v>0</v>
      </c>
      <c r="R1246" s="225">
        <f>Q1246*H1246</f>
        <v>0</v>
      </c>
      <c r="S1246" s="225">
        <v>0</v>
      </c>
      <c r="T1246" s="226">
        <f>S1246*H1246</f>
        <v>0</v>
      </c>
      <c r="AR1246" s="22" t="s">
        <v>1264</v>
      </c>
      <c r="AT1246" s="22" t="s">
        <v>154</v>
      </c>
      <c r="AU1246" s="22" t="s">
        <v>81</v>
      </c>
      <c r="AY1246" s="22" t="s">
        <v>151</v>
      </c>
      <c r="BE1246" s="227">
        <f>IF(N1246="základní",J1246,0)</f>
        <v>0</v>
      </c>
      <c r="BF1246" s="227">
        <f>IF(N1246="snížená",J1246,0)</f>
        <v>0</v>
      </c>
      <c r="BG1246" s="227">
        <f>IF(N1246="zákl. přenesená",J1246,0)</f>
        <v>0</v>
      </c>
      <c r="BH1246" s="227">
        <f>IF(N1246="sníž. přenesená",J1246,0)</f>
        <v>0</v>
      </c>
      <c r="BI1246" s="227">
        <f>IF(N1246="nulová",J1246,0)</f>
        <v>0</v>
      </c>
      <c r="BJ1246" s="22" t="s">
        <v>76</v>
      </c>
      <c r="BK1246" s="227">
        <f>ROUND(I1246*H1246,2)</f>
        <v>0</v>
      </c>
      <c r="BL1246" s="22" t="s">
        <v>1264</v>
      </c>
      <c r="BM1246" s="22" t="s">
        <v>2047</v>
      </c>
    </row>
    <row r="1247" spans="2:51" s="11" customFormat="1" ht="13.5">
      <c r="B1247" s="231"/>
      <c r="C1247" s="232"/>
      <c r="D1247" s="228" t="s">
        <v>163</v>
      </c>
      <c r="E1247" s="232"/>
      <c r="F1247" s="234" t="s">
        <v>2048</v>
      </c>
      <c r="G1247" s="232"/>
      <c r="H1247" s="235">
        <v>4244</v>
      </c>
      <c r="I1247" s="236"/>
      <c r="J1247" s="232"/>
      <c r="K1247" s="232"/>
      <c r="L1247" s="237"/>
      <c r="M1247" s="238"/>
      <c r="N1247" s="239"/>
      <c r="O1247" s="239"/>
      <c r="P1247" s="239"/>
      <c r="Q1247" s="239"/>
      <c r="R1247" s="239"/>
      <c r="S1247" s="239"/>
      <c r="T1247" s="240"/>
      <c r="AT1247" s="241" t="s">
        <v>163</v>
      </c>
      <c r="AU1247" s="241" t="s">
        <v>81</v>
      </c>
      <c r="AV1247" s="11" t="s">
        <v>81</v>
      </c>
      <c r="AW1247" s="11" t="s">
        <v>6</v>
      </c>
      <c r="AX1247" s="11" t="s">
        <v>76</v>
      </c>
      <c r="AY1247" s="241" t="s">
        <v>151</v>
      </c>
    </row>
    <row r="1248" spans="2:65" s="1" customFormat="1" ht="25.5" customHeight="1">
      <c r="B1248" s="44"/>
      <c r="C1248" s="216" t="s">
        <v>2049</v>
      </c>
      <c r="D1248" s="216" t="s">
        <v>154</v>
      </c>
      <c r="E1248" s="217" t="s">
        <v>2050</v>
      </c>
      <c r="F1248" s="218" t="s">
        <v>2051</v>
      </c>
      <c r="G1248" s="219" t="s">
        <v>157</v>
      </c>
      <c r="H1248" s="220">
        <v>4200</v>
      </c>
      <c r="I1248" s="221"/>
      <c r="J1248" s="222">
        <f>ROUND(I1248*H1248,2)</f>
        <v>0</v>
      </c>
      <c r="K1248" s="218" t="s">
        <v>174</v>
      </c>
      <c r="L1248" s="70"/>
      <c r="M1248" s="223" t="s">
        <v>21</v>
      </c>
      <c r="N1248" s="224" t="s">
        <v>42</v>
      </c>
      <c r="O1248" s="45"/>
      <c r="P1248" s="225">
        <f>O1248*H1248</f>
        <v>0</v>
      </c>
      <c r="Q1248" s="225">
        <v>0</v>
      </c>
      <c r="R1248" s="225">
        <f>Q1248*H1248</f>
        <v>0</v>
      </c>
      <c r="S1248" s="225">
        <v>0</v>
      </c>
      <c r="T1248" s="226">
        <f>S1248*H1248</f>
        <v>0</v>
      </c>
      <c r="AR1248" s="22" t="s">
        <v>159</v>
      </c>
      <c r="AT1248" s="22" t="s">
        <v>154</v>
      </c>
      <c r="AU1248" s="22" t="s">
        <v>81</v>
      </c>
      <c r="AY1248" s="22" t="s">
        <v>151</v>
      </c>
      <c r="BE1248" s="227">
        <f>IF(N1248="základní",J1248,0)</f>
        <v>0</v>
      </c>
      <c r="BF1248" s="227">
        <f>IF(N1248="snížená",J1248,0)</f>
        <v>0</v>
      </c>
      <c r="BG1248" s="227">
        <f>IF(N1248="zákl. přenesená",J1248,0)</f>
        <v>0</v>
      </c>
      <c r="BH1248" s="227">
        <f>IF(N1248="sníž. přenesená",J1248,0)</f>
        <v>0</v>
      </c>
      <c r="BI1248" s="227">
        <f>IF(N1248="nulová",J1248,0)</f>
        <v>0</v>
      </c>
      <c r="BJ1248" s="22" t="s">
        <v>76</v>
      </c>
      <c r="BK1248" s="227">
        <f>ROUND(I1248*H1248,2)</f>
        <v>0</v>
      </c>
      <c r="BL1248" s="22" t="s">
        <v>159</v>
      </c>
      <c r="BM1248" s="22" t="s">
        <v>2052</v>
      </c>
    </row>
    <row r="1249" spans="2:47" s="1" customFormat="1" ht="13.5">
      <c r="B1249" s="44"/>
      <c r="C1249" s="72"/>
      <c r="D1249" s="228" t="s">
        <v>161</v>
      </c>
      <c r="E1249" s="72"/>
      <c r="F1249" s="229" t="s">
        <v>2053</v>
      </c>
      <c r="G1249" s="72"/>
      <c r="H1249" s="72"/>
      <c r="I1249" s="187"/>
      <c r="J1249" s="72"/>
      <c r="K1249" s="72"/>
      <c r="L1249" s="70"/>
      <c r="M1249" s="230"/>
      <c r="N1249" s="45"/>
      <c r="O1249" s="45"/>
      <c r="P1249" s="45"/>
      <c r="Q1249" s="45"/>
      <c r="R1249" s="45"/>
      <c r="S1249" s="45"/>
      <c r="T1249" s="93"/>
      <c r="AT1249" s="22" t="s">
        <v>161</v>
      </c>
      <c r="AU1249" s="22" t="s">
        <v>81</v>
      </c>
    </row>
    <row r="1250" spans="2:51" s="11" customFormat="1" ht="13.5">
      <c r="B1250" s="231"/>
      <c r="C1250" s="232"/>
      <c r="D1250" s="228" t="s">
        <v>163</v>
      </c>
      <c r="E1250" s="233" t="s">
        <v>21</v>
      </c>
      <c r="F1250" s="234" t="s">
        <v>2054</v>
      </c>
      <c r="G1250" s="232"/>
      <c r="H1250" s="235">
        <v>4200</v>
      </c>
      <c r="I1250" s="236"/>
      <c r="J1250" s="232"/>
      <c r="K1250" s="232"/>
      <c r="L1250" s="237"/>
      <c r="M1250" s="238"/>
      <c r="N1250" s="239"/>
      <c r="O1250" s="239"/>
      <c r="P1250" s="239"/>
      <c r="Q1250" s="239"/>
      <c r="R1250" s="239"/>
      <c r="S1250" s="239"/>
      <c r="T1250" s="240"/>
      <c r="AT1250" s="241" t="s">
        <v>163</v>
      </c>
      <c r="AU1250" s="241" t="s">
        <v>81</v>
      </c>
      <c r="AV1250" s="11" t="s">
        <v>81</v>
      </c>
      <c r="AW1250" s="11" t="s">
        <v>34</v>
      </c>
      <c r="AX1250" s="11" t="s">
        <v>76</v>
      </c>
      <c r="AY1250" s="241" t="s">
        <v>151</v>
      </c>
    </row>
    <row r="1251" spans="2:65" s="1" customFormat="1" ht="16.5" customHeight="1">
      <c r="B1251" s="44"/>
      <c r="C1251" s="253" t="s">
        <v>2055</v>
      </c>
      <c r="D1251" s="253" t="s">
        <v>275</v>
      </c>
      <c r="E1251" s="254" t="s">
        <v>2056</v>
      </c>
      <c r="F1251" s="255" t="s">
        <v>2057</v>
      </c>
      <c r="G1251" s="256" t="s">
        <v>157</v>
      </c>
      <c r="H1251" s="257">
        <v>350</v>
      </c>
      <c r="I1251" s="258"/>
      <c r="J1251" s="259">
        <f>ROUND(I1251*H1251,2)</f>
        <v>0</v>
      </c>
      <c r="K1251" s="255" t="s">
        <v>174</v>
      </c>
      <c r="L1251" s="260"/>
      <c r="M1251" s="261" t="s">
        <v>21</v>
      </c>
      <c r="N1251" s="262" t="s">
        <v>42</v>
      </c>
      <c r="O1251" s="45"/>
      <c r="P1251" s="225">
        <f>O1251*H1251</f>
        <v>0</v>
      </c>
      <c r="Q1251" s="225">
        <v>0.00028</v>
      </c>
      <c r="R1251" s="225">
        <f>Q1251*H1251</f>
        <v>0.09799999999999999</v>
      </c>
      <c r="S1251" s="225">
        <v>0</v>
      </c>
      <c r="T1251" s="226">
        <f>S1251*H1251</f>
        <v>0</v>
      </c>
      <c r="AR1251" s="22" t="s">
        <v>279</v>
      </c>
      <c r="AT1251" s="22" t="s">
        <v>275</v>
      </c>
      <c r="AU1251" s="22" t="s">
        <v>81</v>
      </c>
      <c r="AY1251" s="22" t="s">
        <v>151</v>
      </c>
      <c r="BE1251" s="227">
        <f>IF(N1251="základní",J1251,0)</f>
        <v>0</v>
      </c>
      <c r="BF1251" s="227">
        <f>IF(N1251="snížená",J1251,0)</f>
        <v>0</v>
      </c>
      <c r="BG1251" s="227">
        <f>IF(N1251="zákl. přenesená",J1251,0)</f>
        <v>0</v>
      </c>
      <c r="BH1251" s="227">
        <f>IF(N1251="sníž. přenesená",J1251,0)</f>
        <v>0</v>
      </c>
      <c r="BI1251" s="227">
        <f>IF(N1251="nulová",J1251,0)</f>
        <v>0</v>
      </c>
      <c r="BJ1251" s="22" t="s">
        <v>76</v>
      </c>
      <c r="BK1251" s="227">
        <f>ROUND(I1251*H1251,2)</f>
        <v>0</v>
      </c>
      <c r="BL1251" s="22" t="s">
        <v>159</v>
      </c>
      <c r="BM1251" s="22" t="s">
        <v>2058</v>
      </c>
    </row>
    <row r="1252" spans="2:65" s="1" customFormat="1" ht="25.5" customHeight="1">
      <c r="B1252" s="44"/>
      <c r="C1252" s="216" t="s">
        <v>2059</v>
      </c>
      <c r="D1252" s="216" t="s">
        <v>154</v>
      </c>
      <c r="E1252" s="217" t="s">
        <v>2060</v>
      </c>
      <c r="F1252" s="218" t="s">
        <v>2061</v>
      </c>
      <c r="G1252" s="219" t="s">
        <v>157</v>
      </c>
      <c r="H1252" s="220">
        <v>279</v>
      </c>
      <c r="I1252" s="221"/>
      <c r="J1252" s="222">
        <f>ROUND(I1252*H1252,2)</f>
        <v>0</v>
      </c>
      <c r="K1252" s="218" t="s">
        <v>174</v>
      </c>
      <c r="L1252" s="70"/>
      <c r="M1252" s="223" t="s">
        <v>21</v>
      </c>
      <c r="N1252" s="224" t="s">
        <v>42</v>
      </c>
      <c r="O1252" s="45"/>
      <c r="P1252" s="225">
        <f>O1252*H1252</f>
        <v>0</v>
      </c>
      <c r="Q1252" s="225">
        <v>0</v>
      </c>
      <c r="R1252" s="225">
        <f>Q1252*H1252</f>
        <v>0</v>
      </c>
      <c r="S1252" s="225">
        <v>0</v>
      </c>
      <c r="T1252" s="226">
        <f>S1252*H1252</f>
        <v>0</v>
      </c>
      <c r="AR1252" s="22" t="s">
        <v>159</v>
      </c>
      <c r="AT1252" s="22" t="s">
        <v>154</v>
      </c>
      <c r="AU1252" s="22" t="s">
        <v>81</v>
      </c>
      <c r="AY1252" s="22" t="s">
        <v>151</v>
      </c>
      <c r="BE1252" s="227">
        <f>IF(N1252="základní",J1252,0)</f>
        <v>0</v>
      </c>
      <c r="BF1252" s="227">
        <f>IF(N1252="snížená",J1252,0)</f>
        <v>0</v>
      </c>
      <c r="BG1252" s="227">
        <f>IF(N1252="zákl. přenesená",J1252,0)</f>
        <v>0</v>
      </c>
      <c r="BH1252" s="227">
        <f>IF(N1252="sníž. přenesená",J1252,0)</f>
        <v>0</v>
      </c>
      <c r="BI1252" s="227">
        <f>IF(N1252="nulová",J1252,0)</f>
        <v>0</v>
      </c>
      <c r="BJ1252" s="22" t="s">
        <v>76</v>
      </c>
      <c r="BK1252" s="227">
        <f>ROUND(I1252*H1252,2)</f>
        <v>0</v>
      </c>
      <c r="BL1252" s="22" t="s">
        <v>159</v>
      </c>
      <c r="BM1252" s="22" t="s">
        <v>2062</v>
      </c>
    </row>
    <row r="1253" spans="2:47" s="1" customFormat="1" ht="13.5">
      <c r="B1253" s="44"/>
      <c r="C1253" s="72"/>
      <c r="D1253" s="228" t="s">
        <v>161</v>
      </c>
      <c r="E1253" s="72"/>
      <c r="F1253" s="229" t="s">
        <v>2053</v>
      </c>
      <c r="G1253" s="72"/>
      <c r="H1253" s="72"/>
      <c r="I1253" s="187"/>
      <c r="J1253" s="72"/>
      <c r="K1253" s="72"/>
      <c r="L1253" s="70"/>
      <c r="M1253" s="230"/>
      <c r="N1253" s="45"/>
      <c r="O1253" s="45"/>
      <c r="P1253" s="45"/>
      <c r="Q1253" s="45"/>
      <c r="R1253" s="45"/>
      <c r="S1253" s="45"/>
      <c r="T1253" s="93"/>
      <c r="AT1253" s="22" t="s">
        <v>161</v>
      </c>
      <c r="AU1253" s="22" t="s">
        <v>81</v>
      </c>
    </row>
    <row r="1254" spans="2:51" s="11" customFormat="1" ht="13.5">
      <c r="B1254" s="231"/>
      <c r="C1254" s="232"/>
      <c r="D1254" s="228" t="s">
        <v>163</v>
      </c>
      <c r="E1254" s="233" t="s">
        <v>21</v>
      </c>
      <c r="F1254" s="234" t="s">
        <v>1518</v>
      </c>
      <c r="G1254" s="232"/>
      <c r="H1254" s="235">
        <v>279</v>
      </c>
      <c r="I1254" s="236"/>
      <c r="J1254" s="232"/>
      <c r="K1254" s="232"/>
      <c r="L1254" s="237"/>
      <c r="M1254" s="238"/>
      <c r="N1254" s="239"/>
      <c r="O1254" s="239"/>
      <c r="P1254" s="239"/>
      <c r="Q1254" s="239"/>
      <c r="R1254" s="239"/>
      <c r="S1254" s="239"/>
      <c r="T1254" s="240"/>
      <c r="AT1254" s="241" t="s">
        <v>163</v>
      </c>
      <c r="AU1254" s="241" t="s">
        <v>81</v>
      </c>
      <c r="AV1254" s="11" t="s">
        <v>81</v>
      </c>
      <c r="AW1254" s="11" t="s">
        <v>34</v>
      </c>
      <c r="AX1254" s="11" t="s">
        <v>76</v>
      </c>
      <c r="AY1254" s="241" t="s">
        <v>151</v>
      </c>
    </row>
    <row r="1255" spans="2:65" s="1" customFormat="1" ht="16.5" customHeight="1">
      <c r="B1255" s="44"/>
      <c r="C1255" s="253" t="s">
        <v>2063</v>
      </c>
      <c r="D1255" s="253" t="s">
        <v>275</v>
      </c>
      <c r="E1255" s="254" t="s">
        <v>2064</v>
      </c>
      <c r="F1255" s="255" t="s">
        <v>2065</v>
      </c>
      <c r="G1255" s="256" t="s">
        <v>157</v>
      </c>
      <c r="H1255" s="257">
        <v>24</v>
      </c>
      <c r="I1255" s="258"/>
      <c r="J1255" s="259">
        <f>ROUND(I1255*H1255,2)</f>
        <v>0</v>
      </c>
      <c r="K1255" s="255" t="s">
        <v>174</v>
      </c>
      <c r="L1255" s="260"/>
      <c r="M1255" s="261" t="s">
        <v>21</v>
      </c>
      <c r="N1255" s="262" t="s">
        <v>42</v>
      </c>
      <c r="O1255" s="45"/>
      <c r="P1255" s="225">
        <f>O1255*H1255</f>
        <v>0</v>
      </c>
      <c r="Q1255" s="225">
        <v>0.00106</v>
      </c>
      <c r="R1255" s="225">
        <f>Q1255*H1255</f>
        <v>0.025439999999999997</v>
      </c>
      <c r="S1255" s="225">
        <v>0</v>
      </c>
      <c r="T1255" s="226">
        <f>S1255*H1255</f>
        <v>0</v>
      </c>
      <c r="AR1255" s="22" t="s">
        <v>279</v>
      </c>
      <c r="AT1255" s="22" t="s">
        <v>275</v>
      </c>
      <c r="AU1255" s="22" t="s">
        <v>81</v>
      </c>
      <c r="AY1255" s="22" t="s">
        <v>151</v>
      </c>
      <c r="BE1255" s="227">
        <f>IF(N1255="základní",J1255,0)</f>
        <v>0</v>
      </c>
      <c r="BF1255" s="227">
        <f>IF(N1255="snížená",J1255,0)</f>
        <v>0</v>
      </c>
      <c r="BG1255" s="227">
        <f>IF(N1255="zákl. přenesená",J1255,0)</f>
        <v>0</v>
      </c>
      <c r="BH1255" s="227">
        <f>IF(N1255="sníž. přenesená",J1255,0)</f>
        <v>0</v>
      </c>
      <c r="BI1255" s="227">
        <f>IF(N1255="nulová",J1255,0)</f>
        <v>0</v>
      </c>
      <c r="BJ1255" s="22" t="s">
        <v>76</v>
      </c>
      <c r="BK1255" s="227">
        <f>ROUND(I1255*H1255,2)</f>
        <v>0</v>
      </c>
      <c r="BL1255" s="22" t="s">
        <v>159</v>
      </c>
      <c r="BM1255" s="22" t="s">
        <v>2066</v>
      </c>
    </row>
    <row r="1256" spans="2:63" s="10" customFormat="1" ht="29.85" customHeight="1">
      <c r="B1256" s="200"/>
      <c r="C1256" s="201"/>
      <c r="D1256" s="202" t="s">
        <v>70</v>
      </c>
      <c r="E1256" s="214" t="s">
        <v>1972</v>
      </c>
      <c r="F1256" s="214" t="s">
        <v>2067</v>
      </c>
      <c r="G1256" s="201"/>
      <c r="H1256" s="201"/>
      <c r="I1256" s="204"/>
      <c r="J1256" s="215">
        <f>BK1256</f>
        <v>0</v>
      </c>
      <c r="K1256" s="201"/>
      <c r="L1256" s="206"/>
      <c r="M1256" s="207"/>
      <c r="N1256" s="208"/>
      <c r="O1256" s="208"/>
      <c r="P1256" s="209">
        <f>SUM(P1257:P1318)</f>
        <v>0</v>
      </c>
      <c r="Q1256" s="208"/>
      <c r="R1256" s="209">
        <f>SUM(R1257:R1318)</f>
        <v>0.4395739</v>
      </c>
      <c r="S1256" s="208"/>
      <c r="T1256" s="210">
        <f>SUM(T1257:T1318)</f>
        <v>0</v>
      </c>
      <c r="AR1256" s="211" t="s">
        <v>81</v>
      </c>
      <c r="AT1256" s="212" t="s">
        <v>70</v>
      </c>
      <c r="AU1256" s="212" t="s">
        <v>76</v>
      </c>
      <c r="AY1256" s="211" t="s">
        <v>151</v>
      </c>
      <c r="BK1256" s="213">
        <f>SUM(BK1257:BK1318)</f>
        <v>0</v>
      </c>
    </row>
    <row r="1257" spans="2:65" s="1" customFormat="1" ht="16.5" customHeight="1">
      <c r="B1257" s="44"/>
      <c r="C1257" s="216" t="s">
        <v>545</v>
      </c>
      <c r="D1257" s="216" t="s">
        <v>154</v>
      </c>
      <c r="E1257" s="217" t="s">
        <v>2068</v>
      </c>
      <c r="F1257" s="218" t="s">
        <v>2069</v>
      </c>
      <c r="G1257" s="219" t="s">
        <v>783</v>
      </c>
      <c r="H1257" s="220">
        <v>12</v>
      </c>
      <c r="I1257" s="221"/>
      <c r="J1257" s="222">
        <f>ROUND(I1257*H1257,2)</f>
        <v>0</v>
      </c>
      <c r="K1257" s="218" t="s">
        <v>21</v>
      </c>
      <c r="L1257" s="70"/>
      <c r="M1257" s="223" t="s">
        <v>21</v>
      </c>
      <c r="N1257" s="224" t="s">
        <v>42</v>
      </c>
      <c r="O1257" s="45"/>
      <c r="P1257" s="225">
        <f>O1257*H1257</f>
        <v>0</v>
      </c>
      <c r="Q1257" s="225">
        <v>0</v>
      </c>
      <c r="R1257" s="225">
        <f>Q1257*H1257</f>
        <v>0</v>
      </c>
      <c r="S1257" s="225">
        <v>0</v>
      </c>
      <c r="T1257" s="226">
        <f>S1257*H1257</f>
        <v>0</v>
      </c>
      <c r="AR1257" s="22" t="s">
        <v>159</v>
      </c>
      <c r="AT1257" s="22" t="s">
        <v>154</v>
      </c>
      <c r="AU1257" s="22" t="s">
        <v>81</v>
      </c>
      <c r="AY1257" s="22" t="s">
        <v>151</v>
      </c>
      <c r="BE1257" s="227">
        <f>IF(N1257="základní",J1257,0)</f>
        <v>0</v>
      </c>
      <c r="BF1257" s="227">
        <f>IF(N1257="snížená",J1257,0)</f>
        <v>0</v>
      </c>
      <c r="BG1257" s="227">
        <f>IF(N1257="zákl. přenesená",J1257,0)</f>
        <v>0</v>
      </c>
      <c r="BH1257" s="227">
        <f>IF(N1257="sníž. přenesená",J1257,0)</f>
        <v>0</v>
      </c>
      <c r="BI1257" s="227">
        <f>IF(N1257="nulová",J1257,0)</f>
        <v>0</v>
      </c>
      <c r="BJ1257" s="22" t="s">
        <v>76</v>
      </c>
      <c r="BK1257" s="227">
        <f>ROUND(I1257*H1257,2)</f>
        <v>0</v>
      </c>
      <c r="BL1257" s="22" t="s">
        <v>159</v>
      </c>
      <c r="BM1257" s="22" t="s">
        <v>2070</v>
      </c>
    </row>
    <row r="1258" spans="2:65" s="1" customFormat="1" ht="16.5" customHeight="1">
      <c r="B1258" s="44"/>
      <c r="C1258" s="216" t="s">
        <v>2071</v>
      </c>
      <c r="D1258" s="216" t="s">
        <v>154</v>
      </c>
      <c r="E1258" s="217" t="s">
        <v>2072</v>
      </c>
      <c r="F1258" s="218" t="s">
        <v>2073</v>
      </c>
      <c r="G1258" s="219" t="s">
        <v>1015</v>
      </c>
      <c r="H1258" s="220">
        <v>1</v>
      </c>
      <c r="I1258" s="221"/>
      <c r="J1258" s="222">
        <f>ROUND(I1258*H1258,2)</f>
        <v>0</v>
      </c>
      <c r="K1258" s="218" t="s">
        <v>21</v>
      </c>
      <c r="L1258" s="70"/>
      <c r="M1258" s="223" t="s">
        <v>21</v>
      </c>
      <c r="N1258" s="224" t="s">
        <v>42</v>
      </c>
      <c r="O1258" s="45"/>
      <c r="P1258" s="225">
        <f>O1258*H1258</f>
        <v>0</v>
      </c>
      <c r="Q1258" s="225">
        <v>0</v>
      </c>
      <c r="R1258" s="225">
        <f>Q1258*H1258</f>
        <v>0</v>
      </c>
      <c r="S1258" s="225">
        <v>0</v>
      </c>
      <c r="T1258" s="226">
        <f>S1258*H1258</f>
        <v>0</v>
      </c>
      <c r="AR1258" s="22" t="s">
        <v>159</v>
      </c>
      <c r="AT1258" s="22" t="s">
        <v>154</v>
      </c>
      <c r="AU1258" s="22" t="s">
        <v>81</v>
      </c>
      <c r="AY1258" s="22" t="s">
        <v>151</v>
      </c>
      <c r="BE1258" s="227">
        <f>IF(N1258="základní",J1258,0)</f>
        <v>0</v>
      </c>
      <c r="BF1258" s="227">
        <f>IF(N1258="snížená",J1258,0)</f>
        <v>0</v>
      </c>
      <c r="BG1258" s="227">
        <f>IF(N1258="zákl. přenesená",J1258,0)</f>
        <v>0</v>
      </c>
      <c r="BH1258" s="227">
        <f>IF(N1258="sníž. přenesená",J1258,0)</f>
        <v>0</v>
      </c>
      <c r="BI1258" s="227">
        <f>IF(N1258="nulová",J1258,0)</f>
        <v>0</v>
      </c>
      <c r="BJ1258" s="22" t="s">
        <v>76</v>
      </c>
      <c r="BK1258" s="227">
        <f>ROUND(I1258*H1258,2)</f>
        <v>0</v>
      </c>
      <c r="BL1258" s="22" t="s">
        <v>159</v>
      </c>
      <c r="BM1258" s="22" t="s">
        <v>2074</v>
      </c>
    </row>
    <row r="1259" spans="2:47" s="1" customFormat="1" ht="13.5">
      <c r="B1259" s="44"/>
      <c r="C1259" s="72"/>
      <c r="D1259" s="228" t="s">
        <v>352</v>
      </c>
      <c r="E1259" s="72"/>
      <c r="F1259" s="229" t="s">
        <v>2075</v>
      </c>
      <c r="G1259" s="72"/>
      <c r="H1259" s="72"/>
      <c r="I1259" s="187"/>
      <c r="J1259" s="72"/>
      <c r="K1259" s="72"/>
      <c r="L1259" s="70"/>
      <c r="M1259" s="230"/>
      <c r="N1259" s="45"/>
      <c r="O1259" s="45"/>
      <c r="P1259" s="45"/>
      <c r="Q1259" s="45"/>
      <c r="R1259" s="45"/>
      <c r="S1259" s="45"/>
      <c r="T1259" s="93"/>
      <c r="AT1259" s="22" t="s">
        <v>352</v>
      </c>
      <c r="AU1259" s="22" t="s">
        <v>81</v>
      </c>
    </row>
    <row r="1260" spans="2:65" s="1" customFormat="1" ht="25.5" customHeight="1">
      <c r="B1260" s="44"/>
      <c r="C1260" s="216" t="s">
        <v>2076</v>
      </c>
      <c r="D1260" s="216" t="s">
        <v>154</v>
      </c>
      <c r="E1260" s="217" t="s">
        <v>2077</v>
      </c>
      <c r="F1260" s="218" t="s">
        <v>2078</v>
      </c>
      <c r="G1260" s="219" t="s">
        <v>1015</v>
      </c>
      <c r="H1260" s="220">
        <v>1</v>
      </c>
      <c r="I1260" s="221"/>
      <c r="J1260" s="222">
        <f>ROUND(I1260*H1260,2)</f>
        <v>0</v>
      </c>
      <c r="K1260" s="218" t="s">
        <v>21</v>
      </c>
      <c r="L1260" s="70"/>
      <c r="M1260" s="223" t="s">
        <v>21</v>
      </c>
      <c r="N1260" s="224" t="s">
        <v>42</v>
      </c>
      <c r="O1260" s="45"/>
      <c r="P1260" s="225">
        <f>O1260*H1260</f>
        <v>0</v>
      </c>
      <c r="Q1260" s="225">
        <v>0</v>
      </c>
      <c r="R1260" s="225">
        <f>Q1260*H1260</f>
        <v>0</v>
      </c>
      <c r="S1260" s="225">
        <v>0</v>
      </c>
      <c r="T1260" s="226">
        <f>S1260*H1260</f>
        <v>0</v>
      </c>
      <c r="AR1260" s="22" t="s">
        <v>159</v>
      </c>
      <c r="AT1260" s="22" t="s">
        <v>154</v>
      </c>
      <c r="AU1260" s="22" t="s">
        <v>81</v>
      </c>
      <c r="AY1260" s="22" t="s">
        <v>151</v>
      </c>
      <c r="BE1260" s="227">
        <f>IF(N1260="základní",J1260,0)</f>
        <v>0</v>
      </c>
      <c r="BF1260" s="227">
        <f>IF(N1260="snížená",J1260,0)</f>
        <v>0</v>
      </c>
      <c r="BG1260" s="227">
        <f>IF(N1260="zákl. přenesená",J1260,0)</f>
        <v>0</v>
      </c>
      <c r="BH1260" s="227">
        <f>IF(N1260="sníž. přenesená",J1260,0)</f>
        <v>0</v>
      </c>
      <c r="BI1260" s="227">
        <f>IF(N1260="nulová",J1260,0)</f>
        <v>0</v>
      </c>
      <c r="BJ1260" s="22" t="s">
        <v>76</v>
      </c>
      <c r="BK1260" s="227">
        <f>ROUND(I1260*H1260,2)</f>
        <v>0</v>
      </c>
      <c r="BL1260" s="22" t="s">
        <v>159</v>
      </c>
      <c r="BM1260" s="22" t="s">
        <v>2079</v>
      </c>
    </row>
    <row r="1261" spans="2:47" s="1" customFormat="1" ht="13.5">
      <c r="B1261" s="44"/>
      <c r="C1261" s="72"/>
      <c r="D1261" s="228" t="s">
        <v>352</v>
      </c>
      <c r="E1261" s="72"/>
      <c r="F1261" s="229" t="s">
        <v>2080</v>
      </c>
      <c r="G1261" s="72"/>
      <c r="H1261" s="72"/>
      <c r="I1261" s="187"/>
      <c r="J1261" s="72"/>
      <c r="K1261" s="72"/>
      <c r="L1261" s="70"/>
      <c r="M1261" s="230"/>
      <c r="N1261" s="45"/>
      <c r="O1261" s="45"/>
      <c r="P1261" s="45"/>
      <c r="Q1261" s="45"/>
      <c r="R1261" s="45"/>
      <c r="S1261" s="45"/>
      <c r="T1261" s="93"/>
      <c r="AT1261" s="22" t="s">
        <v>352</v>
      </c>
      <c r="AU1261" s="22" t="s">
        <v>81</v>
      </c>
    </row>
    <row r="1262" spans="2:65" s="1" customFormat="1" ht="16.5" customHeight="1">
      <c r="B1262" s="44"/>
      <c r="C1262" s="216" t="s">
        <v>2081</v>
      </c>
      <c r="D1262" s="216" t="s">
        <v>154</v>
      </c>
      <c r="E1262" s="217" t="s">
        <v>2082</v>
      </c>
      <c r="F1262" s="218" t="s">
        <v>2083</v>
      </c>
      <c r="G1262" s="219" t="s">
        <v>1049</v>
      </c>
      <c r="H1262" s="220">
        <v>1</v>
      </c>
      <c r="I1262" s="221"/>
      <c r="J1262" s="222">
        <f>ROUND(I1262*H1262,2)</f>
        <v>0</v>
      </c>
      <c r="K1262" s="218" t="s">
        <v>21</v>
      </c>
      <c r="L1262" s="70"/>
      <c r="M1262" s="223" t="s">
        <v>21</v>
      </c>
      <c r="N1262" s="224" t="s">
        <v>42</v>
      </c>
      <c r="O1262" s="45"/>
      <c r="P1262" s="225">
        <f>O1262*H1262</f>
        <v>0</v>
      </c>
      <c r="Q1262" s="225">
        <v>0</v>
      </c>
      <c r="R1262" s="225">
        <f>Q1262*H1262</f>
        <v>0</v>
      </c>
      <c r="S1262" s="225">
        <v>0</v>
      </c>
      <c r="T1262" s="226">
        <f>S1262*H1262</f>
        <v>0</v>
      </c>
      <c r="AR1262" s="22" t="s">
        <v>159</v>
      </c>
      <c r="AT1262" s="22" t="s">
        <v>154</v>
      </c>
      <c r="AU1262" s="22" t="s">
        <v>81</v>
      </c>
      <c r="AY1262" s="22" t="s">
        <v>151</v>
      </c>
      <c r="BE1262" s="227">
        <f>IF(N1262="základní",J1262,0)</f>
        <v>0</v>
      </c>
      <c r="BF1262" s="227">
        <f>IF(N1262="snížená",J1262,0)</f>
        <v>0</v>
      </c>
      <c r="BG1262" s="227">
        <f>IF(N1262="zákl. přenesená",J1262,0)</f>
        <v>0</v>
      </c>
      <c r="BH1262" s="227">
        <f>IF(N1262="sníž. přenesená",J1262,0)</f>
        <v>0</v>
      </c>
      <c r="BI1262" s="227">
        <f>IF(N1262="nulová",J1262,0)</f>
        <v>0</v>
      </c>
      <c r="BJ1262" s="22" t="s">
        <v>76</v>
      </c>
      <c r="BK1262" s="227">
        <f>ROUND(I1262*H1262,2)</f>
        <v>0</v>
      </c>
      <c r="BL1262" s="22" t="s">
        <v>159</v>
      </c>
      <c r="BM1262" s="22" t="s">
        <v>2084</v>
      </c>
    </row>
    <row r="1263" spans="2:65" s="1" customFormat="1" ht="16.5" customHeight="1">
      <c r="B1263" s="44"/>
      <c r="C1263" s="216" t="s">
        <v>2085</v>
      </c>
      <c r="D1263" s="216" t="s">
        <v>154</v>
      </c>
      <c r="E1263" s="217" t="s">
        <v>2086</v>
      </c>
      <c r="F1263" s="218" t="s">
        <v>2087</v>
      </c>
      <c r="G1263" s="219" t="s">
        <v>157</v>
      </c>
      <c r="H1263" s="220">
        <v>145</v>
      </c>
      <c r="I1263" s="221"/>
      <c r="J1263" s="222">
        <f>ROUND(I1263*H1263,2)</f>
        <v>0</v>
      </c>
      <c r="K1263" s="218" t="s">
        <v>21</v>
      </c>
      <c r="L1263" s="70"/>
      <c r="M1263" s="223" t="s">
        <v>21</v>
      </c>
      <c r="N1263" s="224" t="s">
        <v>42</v>
      </c>
      <c r="O1263" s="45"/>
      <c r="P1263" s="225">
        <f>O1263*H1263</f>
        <v>0</v>
      </c>
      <c r="Q1263" s="225">
        <v>0</v>
      </c>
      <c r="R1263" s="225">
        <f>Q1263*H1263</f>
        <v>0</v>
      </c>
      <c r="S1263" s="225">
        <v>0</v>
      </c>
      <c r="T1263" s="226">
        <f>S1263*H1263</f>
        <v>0</v>
      </c>
      <c r="AR1263" s="22" t="s">
        <v>159</v>
      </c>
      <c r="AT1263" s="22" t="s">
        <v>154</v>
      </c>
      <c r="AU1263" s="22" t="s">
        <v>81</v>
      </c>
      <c r="AY1263" s="22" t="s">
        <v>151</v>
      </c>
      <c r="BE1263" s="227">
        <f>IF(N1263="základní",J1263,0)</f>
        <v>0</v>
      </c>
      <c r="BF1263" s="227">
        <f>IF(N1263="snížená",J1263,0)</f>
        <v>0</v>
      </c>
      <c r="BG1263" s="227">
        <f>IF(N1263="zákl. přenesená",J1263,0)</f>
        <v>0</v>
      </c>
      <c r="BH1263" s="227">
        <f>IF(N1263="sníž. přenesená",J1263,0)</f>
        <v>0</v>
      </c>
      <c r="BI1263" s="227">
        <f>IF(N1263="nulová",J1263,0)</f>
        <v>0</v>
      </c>
      <c r="BJ1263" s="22" t="s">
        <v>76</v>
      </c>
      <c r="BK1263" s="227">
        <f>ROUND(I1263*H1263,2)</f>
        <v>0</v>
      </c>
      <c r="BL1263" s="22" t="s">
        <v>159</v>
      </c>
      <c r="BM1263" s="22" t="s">
        <v>2088</v>
      </c>
    </row>
    <row r="1264" spans="2:47" s="1" customFormat="1" ht="13.5">
      <c r="B1264" s="44"/>
      <c r="C1264" s="72"/>
      <c r="D1264" s="228" t="s">
        <v>352</v>
      </c>
      <c r="E1264" s="72"/>
      <c r="F1264" s="229" t="s">
        <v>2089</v>
      </c>
      <c r="G1264" s="72"/>
      <c r="H1264" s="72"/>
      <c r="I1264" s="187"/>
      <c r="J1264" s="72"/>
      <c r="K1264" s="72"/>
      <c r="L1264" s="70"/>
      <c r="M1264" s="230"/>
      <c r="N1264" s="45"/>
      <c r="O1264" s="45"/>
      <c r="P1264" s="45"/>
      <c r="Q1264" s="45"/>
      <c r="R1264" s="45"/>
      <c r="S1264" s="45"/>
      <c r="T1264" s="93"/>
      <c r="AT1264" s="22" t="s">
        <v>352</v>
      </c>
      <c r="AU1264" s="22" t="s">
        <v>81</v>
      </c>
    </row>
    <row r="1265" spans="2:51" s="11" customFormat="1" ht="13.5">
      <c r="B1265" s="231"/>
      <c r="C1265" s="232"/>
      <c r="D1265" s="228" t="s">
        <v>163</v>
      </c>
      <c r="E1265" s="233" t="s">
        <v>21</v>
      </c>
      <c r="F1265" s="234" t="s">
        <v>2090</v>
      </c>
      <c r="G1265" s="232"/>
      <c r="H1265" s="235">
        <v>48</v>
      </c>
      <c r="I1265" s="236"/>
      <c r="J1265" s="232"/>
      <c r="K1265" s="232"/>
      <c r="L1265" s="237"/>
      <c r="M1265" s="238"/>
      <c r="N1265" s="239"/>
      <c r="O1265" s="239"/>
      <c r="P1265" s="239"/>
      <c r="Q1265" s="239"/>
      <c r="R1265" s="239"/>
      <c r="S1265" s="239"/>
      <c r="T1265" s="240"/>
      <c r="AT1265" s="241" t="s">
        <v>163</v>
      </c>
      <c r="AU1265" s="241" t="s">
        <v>81</v>
      </c>
      <c r="AV1265" s="11" t="s">
        <v>81</v>
      </c>
      <c r="AW1265" s="11" t="s">
        <v>34</v>
      </c>
      <c r="AX1265" s="11" t="s">
        <v>71</v>
      </c>
      <c r="AY1265" s="241" t="s">
        <v>151</v>
      </c>
    </row>
    <row r="1266" spans="2:51" s="11" customFormat="1" ht="13.5">
      <c r="B1266" s="231"/>
      <c r="C1266" s="232"/>
      <c r="D1266" s="228" t="s">
        <v>163</v>
      </c>
      <c r="E1266" s="233" t="s">
        <v>21</v>
      </c>
      <c r="F1266" s="234" t="s">
        <v>2091</v>
      </c>
      <c r="G1266" s="232"/>
      <c r="H1266" s="235">
        <v>97</v>
      </c>
      <c r="I1266" s="236"/>
      <c r="J1266" s="232"/>
      <c r="K1266" s="232"/>
      <c r="L1266" s="237"/>
      <c r="M1266" s="238"/>
      <c r="N1266" s="239"/>
      <c r="O1266" s="239"/>
      <c r="P1266" s="239"/>
      <c r="Q1266" s="239"/>
      <c r="R1266" s="239"/>
      <c r="S1266" s="239"/>
      <c r="T1266" s="240"/>
      <c r="AT1266" s="241" t="s">
        <v>163</v>
      </c>
      <c r="AU1266" s="241" t="s">
        <v>81</v>
      </c>
      <c r="AV1266" s="11" t="s">
        <v>81</v>
      </c>
      <c r="AW1266" s="11" t="s">
        <v>34</v>
      </c>
      <c r="AX1266" s="11" t="s">
        <v>71</v>
      </c>
      <c r="AY1266" s="241" t="s">
        <v>151</v>
      </c>
    </row>
    <row r="1267" spans="2:51" s="12" customFormat="1" ht="13.5">
      <c r="B1267" s="242"/>
      <c r="C1267" s="243"/>
      <c r="D1267" s="228" t="s">
        <v>163</v>
      </c>
      <c r="E1267" s="244" t="s">
        <v>21</v>
      </c>
      <c r="F1267" s="245" t="s">
        <v>182</v>
      </c>
      <c r="G1267" s="243"/>
      <c r="H1267" s="246">
        <v>145</v>
      </c>
      <c r="I1267" s="247"/>
      <c r="J1267" s="243"/>
      <c r="K1267" s="243"/>
      <c r="L1267" s="248"/>
      <c r="M1267" s="249"/>
      <c r="N1267" s="250"/>
      <c r="O1267" s="250"/>
      <c r="P1267" s="250"/>
      <c r="Q1267" s="250"/>
      <c r="R1267" s="250"/>
      <c r="S1267" s="250"/>
      <c r="T1267" s="251"/>
      <c r="AT1267" s="252" t="s">
        <v>163</v>
      </c>
      <c r="AU1267" s="252" t="s">
        <v>81</v>
      </c>
      <c r="AV1267" s="12" t="s">
        <v>159</v>
      </c>
      <c r="AW1267" s="12" t="s">
        <v>34</v>
      </c>
      <c r="AX1267" s="12" t="s">
        <v>76</v>
      </c>
      <c r="AY1267" s="252" t="s">
        <v>151</v>
      </c>
    </row>
    <row r="1268" spans="2:65" s="1" customFormat="1" ht="16.5" customHeight="1">
      <c r="B1268" s="44"/>
      <c r="C1268" s="216" t="s">
        <v>2092</v>
      </c>
      <c r="D1268" s="216" t="s">
        <v>154</v>
      </c>
      <c r="E1268" s="217" t="s">
        <v>2093</v>
      </c>
      <c r="F1268" s="218" t="s">
        <v>2094</v>
      </c>
      <c r="G1268" s="219" t="s">
        <v>783</v>
      </c>
      <c r="H1268" s="220">
        <v>3</v>
      </c>
      <c r="I1268" s="221"/>
      <c r="J1268" s="222">
        <f>ROUND(I1268*H1268,2)</f>
        <v>0</v>
      </c>
      <c r="K1268" s="218" t="s">
        <v>21</v>
      </c>
      <c r="L1268" s="70"/>
      <c r="M1268" s="223" t="s">
        <v>21</v>
      </c>
      <c r="N1268" s="224" t="s">
        <v>42</v>
      </c>
      <c r="O1268" s="45"/>
      <c r="P1268" s="225">
        <f>O1268*H1268</f>
        <v>0</v>
      </c>
      <c r="Q1268" s="225">
        <v>0</v>
      </c>
      <c r="R1268" s="225">
        <f>Q1268*H1268</f>
        <v>0</v>
      </c>
      <c r="S1268" s="225">
        <v>0</v>
      </c>
      <c r="T1268" s="226">
        <f>S1268*H1268</f>
        <v>0</v>
      </c>
      <c r="AR1268" s="22" t="s">
        <v>159</v>
      </c>
      <c r="AT1268" s="22" t="s">
        <v>154</v>
      </c>
      <c r="AU1268" s="22" t="s">
        <v>81</v>
      </c>
      <c r="AY1268" s="22" t="s">
        <v>151</v>
      </c>
      <c r="BE1268" s="227">
        <f>IF(N1268="základní",J1268,0)</f>
        <v>0</v>
      </c>
      <c r="BF1268" s="227">
        <f>IF(N1268="snížená",J1268,0)</f>
        <v>0</v>
      </c>
      <c r="BG1268" s="227">
        <f>IF(N1268="zákl. přenesená",J1268,0)</f>
        <v>0</v>
      </c>
      <c r="BH1268" s="227">
        <f>IF(N1268="sníž. přenesená",J1268,0)</f>
        <v>0</v>
      </c>
      <c r="BI1268" s="227">
        <f>IF(N1268="nulová",J1268,0)</f>
        <v>0</v>
      </c>
      <c r="BJ1268" s="22" t="s">
        <v>76</v>
      </c>
      <c r="BK1268" s="227">
        <f>ROUND(I1268*H1268,2)</f>
        <v>0</v>
      </c>
      <c r="BL1268" s="22" t="s">
        <v>159</v>
      </c>
      <c r="BM1268" s="22" t="s">
        <v>2095</v>
      </c>
    </row>
    <row r="1269" spans="2:47" s="1" customFormat="1" ht="13.5">
      <c r="B1269" s="44"/>
      <c r="C1269" s="72"/>
      <c r="D1269" s="228" t="s">
        <v>352</v>
      </c>
      <c r="E1269" s="72"/>
      <c r="F1269" s="229" t="s">
        <v>2096</v>
      </c>
      <c r="G1269" s="72"/>
      <c r="H1269" s="72"/>
      <c r="I1269" s="187"/>
      <c r="J1269" s="72"/>
      <c r="K1269" s="72"/>
      <c r="L1269" s="70"/>
      <c r="M1269" s="230"/>
      <c r="N1269" s="45"/>
      <c r="O1269" s="45"/>
      <c r="P1269" s="45"/>
      <c r="Q1269" s="45"/>
      <c r="R1269" s="45"/>
      <c r="S1269" s="45"/>
      <c r="T1269" s="93"/>
      <c r="AT1269" s="22" t="s">
        <v>352</v>
      </c>
      <c r="AU1269" s="22" t="s">
        <v>81</v>
      </c>
    </row>
    <row r="1270" spans="2:65" s="1" customFormat="1" ht="16.5" customHeight="1">
      <c r="B1270" s="44"/>
      <c r="C1270" s="216" t="s">
        <v>2097</v>
      </c>
      <c r="D1270" s="216" t="s">
        <v>154</v>
      </c>
      <c r="E1270" s="217" t="s">
        <v>2098</v>
      </c>
      <c r="F1270" s="218" t="s">
        <v>2099</v>
      </c>
      <c r="G1270" s="219" t="s">
        <v>1015</v>
      </c>
      <c r="H1270" s="220">
        <v>1</v>
      </c>
      <c r="I1270" s="221"/>
      <c r="J1270" s="222">
        <f>ROUND(I1270*H1270,2)</f>
        <v>0</v>
      </c>
      <c r="K1270" s="218" t="s">
        <v>21</v>
      </c>
      <c r="L1270" s="70"/>
      <c r="M1270" s="223" t="s">
        <v>21</v>
      </c>
      <c r="N1270" s="224" t="s">
        <v>42</v>
      </c>
      <c r="O1270" s="45"/>
      <c r="P1270" s="225">
        <f>O1270*H1270</f>
        <v>0</v>
      </c>
      <c r="Q1270" s="225">
        <v>0</v>
      </c>
      <c r="R1270" s="225">
        <f>Q1270*H1270</f>
        <v>0</v>
      </c>
      <c r="S1270" s="225">
        <v>0</v>
      </c>
      <c r="T1270" s="226">
        <f>S1270*H1270</f>
        <v>0</v>
      </c>
      <c r="AR1270" s="22" t="s">
        <v>159</v>
      </c>
      <c r="AT1270" s="22" t="s">
        <v>154</v>
      </c>
      <c r="AU1270" s="22" t="s">
        <v>81</v>
      </c>
      <c r="AY1270" s="22" t="s">
        <v>151</v>
      </c>
      <c r="BE1270" s="227">
        <f>IF(N1270="základní",J1270,0)</f>
        <v>0</v>
      </c>
      <c r="BF1270" s="227">
        <f>IF(N1270="snížená",J1270,0)</f>
        <v>0</v>
      </c>
      <c r="BG1270" s="227">
        <f>IF(N1270="zákl. přenesená",J1270,0)</f>
        <v>0</v>
      </c>
      <c r="BH1270" s="227">
        <f>IF(N1270="sníž. přenesená",J1270,0)</f>
        <v>0</v>
      </c>
      <c r="BI1270" s="227">
        <f>IF(N1270="nulová",J1270,0)</f>
        <v>0</v>
      </c>
      <c r="BJ1270" s="22" t="s">
        <v>76</v>
      </c>
      <c r="BK1270" s="227">
        <f>ROUND(I1270*H1270,2)</f>
        <v>0</v>
      </c>
      <c r="BL1270" s="22" t="s">
        <v>159</v>
      </c>
      <c r="BM1270" s="22" t="s">
        <v>2100</v>
      </c>
    </row>
    <row r="1271" spans="2:47" s="1" customFormat="1" ht="13.5">
      <c r="B1271" s="44"/>
      <c r="C1271" s="72"/>
      <c r="D1271" s="228" t="s">
        <v>352</v>
      </c>
      <c r="E1271" s="72"/>
      <c r="F1271" s="229" t="s">
        <v>2101</v>
      </c>
      <c r="G1271" s="72"/>
      <c r="H1271" s="72"/>
      <c r="I1271" s="187"/>
      <c r="J1271" s="72"/>
      <c r="K1271" s="72"/>
      <c r="L1271" s="70"/>
      <c r="M1271" s="230"/>
      <c r="N1271" s="45"/>
      <c r="O1271" s="45"/>
      <c r="P1271" s="45"/>
      <c r="Q1271" s="45"/>
      <c r="R1271" s="45"/>
      <c r="S1271" s="45"/>
      <c r="T1271" s="93"/>
      <c r="AT1271" s="22" t="s">
        <v>352</v>
      </c>
      <c r="AU1271" s="22" t="s">
        <v>81</v>
      </c>
    </row>
    <row r="1272" spans="2:65" s="1" customFormat="1" ht="25.5" customHeight="1">
      <c r="B1272" s="44"/>
      <c r="C1272" s="216" t="s">
        <v>2102</v>
      </c>
      <c r="D1272" s="216" t="s">
        <v>154</v>
      </c>
      <c r="E1272" s="217" t="s">
        <v>2103</v>
      </c>
      <c r="F1272" s="218" t="s">
        <v>2104</v>
      </c>
      <c r="G1272" s="219" t="s">
        <v>783</v>
      </c>
      <c r="H1272" s="220">
        <v>1</v>
      </c>
      <c r="I1272" s="221"/>
      <c r="J1272" s="222">
        <f>ROUND(I1272*H1272,2)</f>
        <v>0</v>
      </c>
      <c r="K1272" s="218" t="s">
        <v>21</v>
      </c>
      <c r="L1272" s="70"/>
      <c r="M1272" s="223" t="s">
        <v>21</v>
      </c>
      <c r="N1272" s="224" t="s">
        <v>42</v>
      </c>
      <c r="O1272" s="45"/>
      <c r="P1272" s="225">
        <f>O1272*H1272</f>
        <v>0</v>
      </c>
      <c r="Q1272" s="225">
        <v>0</v>
      </c>
      <c r="R1272" s="225">
        <f>Q1272*H1272</f>
        <v>0</v>
      </c>
      <c r="S1272" s="225">
        <v>0</v>
      </c>
      <c r="T1272" s="226">
        <f>S1272*H1272</f>
        <v>0</v>
      </c>
      <c r="AR1272" s="22" t="s">
        <v>159</v>
      </c>
      <c r="AT1272" s="22" t="s">
        <v>154</v>
      </c>
      <c r="AU1272" s="22" t="s">
        <v>81</v>
      </c>
      <c r="AY1272" s="22" t="s">
        <v>151</v>
      </c>
      <c r="BE1272" s="227">
        <f>IF(N1272="základní",J1272,0)</f>
        <v>0</v>
      </c>
      <c r="BF1272" s="227">
        <f>IF(N1272="snížená",J1272,0)</f>
        <v>0</v>
      </c>
      <c r="BG1272" s="227">
        <f>IF(N1272="zákl. přenesená",J1272,0)</f>
        <v>0</v>
      </c>
      <c r="BH1272" s="227">
        <f>IF(N1272="sníž. přenesená",J1272,0)</f>
        <v>0</v>
      </c>
      <c r="BI1272" s="227">
        <f>IF(N1272="nulová",J1272,0)</f>
        <v>0</v>
      </c>
      <c r="BJ1272" s="22" t="s">
        <v>76</v>
      </c>
      <c r="BK1272" s="227">
        <f>ROUND(I1272*H1272,2)</f>
        <v>0</v>
      </c>
      <c r="BL1272" s="22" t="s">
        <v>159</v>
      </c>
      <c r="BM1272" s="22" t="s">
        <v>2105</v>
      </c>
    </row>
    <row r="1273" spans="2:47" s="1" customFormat="1" ht="13.5">
      <c r="B1273" s="44"/>
      <c r="C1273" s="72"/>
      <c r="D1273" s="228" t="s">
        <v>352</v>
      </c>
      <c r="E1273" s="72"/>
      <c r="F1273" s="229" t="s">
        <v>2106</v>
      </c>
      <c r="G1273" s="72"/>
      <c r="H1273" s="72"/>
      <c r="I1273" s="187"/>
      <c r="J1273" s="72"/>
      <c r="K1273" s="72"/>
      <c r="L1273" s="70"/>
      <c r="M1273" s="230"/>
      <c r="N1273" s="45"/>
      <c r="O1273" s="45"/>
      <c r="P1273" s="45"/>
      <c r="Q1273" s="45"/>
      <c r="R1273" s="45"/>
      <c r="S1273" s="45"/>
      <c r="T1273" s="93"/>
      <c r="AT1273" s="22" t="s">
        <v>352</v>
      </c>
      <c r="AU1273" s="22" t="s">
        <v>81</v>
      </c>
    </row>
    <row r="1274" spans="2:65" s="1" customFormat="1" ht="16.5" customHeight="1">
      <c r="B1274" s="44"/>
      <c r="C1274" s="216" t="s">
        <v>2107</v>
      </c>
      <c r="D1274" s="216" t="s">
        <v>154</v>
      </c>
      <c r="E1274" s="217" t="s">
        <v>2108</v>
      </c>
      <c r="F1274" s="218" t="s">
        <v>2109</v>
      </c>
      <c r="G1274" s="219" t="s">
        <v>783</v>
      </c>
      <c r="H1274" s="220">
        <v>7</v>
      </c>
      <c r="I1274" s="221"/>
      <c r="J1274" s="222">
        <f>ROUND(I1274*H1274,2)</f>
        <v>0</v>
      </c>
      <c r="K1274" s="218" t="s">
        <v>21</v>
      </c>
      <c r="L1274" s="70"/>
      <c r="M1274" s="223" t="s">
        <v>21</v>
      </c>
      <c r="N1274" s="224" t="s">
        <v>42</v>
      </c>
      <c r="O1274" s="45"/>
      <c r="P1274" s="225">
        <f>O1274*H1274</f>
        <v>0</v>
      </c>
      <c r="Q1274" s="225">
        <v>0</v>
      </c>
      <c r="R1274" s="225">
        <f>Q1274*H1274</f>
        <v>0</v>
      </c>
      <c r="S1274" s="225">
        <v>0</v>
      </c>
      <c r="T1274" s="226">
        <f>S1274*H1274</f>
        <v>0</v>
      </c>
      <c r="AR1274" s="22" t="s">
        <v>159</v>
      </c>
      <c r="AT1274" s="22" t="s">
        <v>154</v>
      </c>
      <c r="AU1274" s="22" t="s">
        <v>81</v>
      </c>
      <c r="AY1274" s="22" t="s">
        <v>151</v>
      </c>
      <c r="BE1274" s="227">
        <f>IF(N1274="základní",J1274,0)</f>
        <v>0</v>
      </c>
      <c r="BF1274" s="227">
        <f>IF(N1274="snížená",J1274,0)</f>
        <v>0</v>
      </c>
      <c r="BG1274" s="227">
        <f>IF(N1274="zákl. přenesená",J1274,0)</f>
        <v>0</v>
      </c>
      <c r="BH1274" s="227">
        <f>IF(N1274="sníž. přenesená",J1274,0)</f>
        <v>0</v>
      </c>
      <c r="BI1274" s="227">
        <f>IF(N1274="nulová",J1274,0)</f>
        <v>0</v>
      </c>
      <c r="BJ1274" s="22" t="s">
        <v>76</v>
      </c>
      <c r="BK1274" s="227">
        <f>ROUND(I1274*H1274,2)</f>
        <v>0</v>
      </c>
      <c r="BL1274" s="22" t="s">
        <v>159</v>
      </c>
      <c r="BM1274" s="22" t="s">
        <v>2110</v>
      </c>
    </row>
    <row r="1275" spans="2:47" s="1" customFormat="1" ht="13.5">
      <c r="B1275" s="44"/>
      <c r="C1275" s="72"/>
      <c r="D1275" s="228" t="s">
        <v>352</v>
      </c>
      <c r="E1275" s="72"/>
      <c r="F1275" s="229" t="s">
        <v>2111</v>
      </c>
      <c r="G1275" s="72"/>
      <c r="H1275" s="72"/>
      <c r="I1275" s="187"/>
      <c r="J1275" s="72"/>
      <c r="K1275" s="72"/>
      <c r="L1275" s="70"/>
      <c r="M1275" s="230"/>
      <c r="N1275" s="45"/>
      <c r="O1275" s="45"/>
      <c r="P1275" s="45"/>
      <c r="Q1275" s="45"/>
      <c r="R1275" s="45"/>
      <c r="S1275" s="45"/>
      <c r="T1275" s="93"/>
      <c r="AT1275" s="22" t="s">
        <v>352</v>
      </c>
      <c r="AU1275" s="22" t="s">
        <v>81</v>
      </c>
    </row>
    <row r="1276" spans="2:51" s="11" customFormat="1" ht="13.5">
      <c r="B1276" s="231"/>
      <c r="C1276" s="232"/>
      <c r="D1276" s="228" t="s">
        <v>163</v>
      </c>
      <c r="E1276" s="233" t="s">
        <v>21</v>
      </c>
      <c r="F1276" s="234" t="s">
        <v>2112</v>
      </c>
      <c r="G1276" s="232"/>
      <c r="H1276" s="235">
        <v>1</v>
      </c>
      <c r="I1276" s="236"/>
      <c r="J1276" s="232"/>
      <c r="K1276" s="232"/>
      <c r="L1276" s="237"/>
      <c r="M1276" s="238"/>
      <c r="N1276" s="239"/>
      <c r="O1276" s="239"/>
      <c r="P1276" s="239"/>
      <c r="Q1276" s="239"/>
      <c r="R1276" s="239"/>
      <c r="S1276" s="239"/>
      <c r="T1276" s="240"/>
      <c r="AT1276" s="241" t="s">
        <v>163</v>
      </c>
      <c r="AU1276" s="241" t="s">
        <v>81</v>
      </c>
      <c r="AV1276" s="11" t="s">
        <v>81</v>
      </c>
      <c r="AW1276" s="11" t="s">
        <v>34</v>
      </c>
      <c r="AX1276" s="11" t="s">
        <v>71</v>
      </c>
      <c r="AY1276" s="241" t="s">
        <v>151</v>
      </c>
    </row>
    <row r="1277" spans="2:51" s="11" customFormat="1" ht="13.5">
      <c r="B1277" s="231"/>
      <c r="C1277" s="232"/>
      <c r="D1277" s="228" t="s">
        <v>163</v>
      </c>
      <c r="E1277" s="233" t="s">
        <v>21</v>
      </c>
      <c r="F1277" s="234" t="s">
        <v>2113</v>
      </c>
      <c r="G1277" s="232"/>
      <c r="H1277" s="235">
        <v>6</v>
      </c>
      <c r="I1277" s="236"/>
      <c r="J1277" s="232"/>
      <c r="K1277" s="232"/>
      <c r="L1277" s="237"/>
      <c r="M1277" s="238"/>
      <c r="N1277" s="239"/>
      <c r="O1277" s="239"/>
      <c r="P1277" s="239"/>
      <c r="Q1277" s="239"/>
      <c r="R1277" s="239"/>
      <c r="S1277" s="239"/>
      <c r="T1277" s="240"/>
      <c r="AT1277" s="241" t="s">
        <v>163</v>
      </c>
      <c r="AU1277" s="241" t="s">
        <v>81</v>
      </c>
      <c r="AV1277" s="11" t="s">
        <v>81</v>
      </c>
      <c r="AW1277" s="11" t="s">
        <v>34</v>
      </c>
      <c r="AX1277" s="11" t="s">
        <v>71</v>
      </c>
      <c r="AY1277" s="241" t="s">
        <v>151</v>
      </c>
    </row>
    <row r="1278" spans="2:51" s="12" customFormat="1" ht="13.5">
      <c r="B1278" s="242"/>
      <c r="C1278" s="243"/>
      <c r="D1278" s="228" t="s">
        <v>163</v>
      </c>
      <c r="E1278" s="244" t="s">
        <v>21</v>
      </c>
      <c r="F1278" s="245" t="s">
        <v>182</v>
      </c>
      <c r="G1278" s="243"/>
      <c r="H1278" s="246">
        <v>7</v>
      </c>
      <c r="I1278" s="247"/>
      <c r="J1278" s="243"/>
      <c r="K1278" s="243"/>
      <c r="L1278" s="248"/>
      <c r="M1278" s="249"/>
      <c r="N1278" s="250"/>
      <c r="O1278" s="250"/>
      <c r="P1278" s="250"/>
      <c r="Q1278" s="250"/>
      <c r="R1278" s="250"/>
      <c r="S1278" s="250"/>
      <c r="T1278" s="251"/>
      <c r="AT1278" s="252" t="s">
        <v>163</v>
      </c>
      <c r="AU1278" s="252" t="s">
        <v>81</v>
      </c>
      <c r="AV1278" s="12" t="s">
        <v>159</v>
      </c>
      <c r="AW1278" s="12" t="s">
        <v>34</v>
      </c>
      <c r="AX1278" s="12" t="s">
        <v>76</v>
      </c>
      <c r="AY1278" s="252" t="s">
        <v>151</v>
      </c>
    </row>
    <row r="1279" spans="2:65" s="1" customFormat="1" ht="16.5" customHeight="1">
      <c r="B1279" s="44"/>
      <c r="C1279" s="216" t="s">
        <v>2114</v>
      </c>
      <c r="D1279" s="216" t="s">
        <v>154</v>
      </c>
      <c r="E1279" s="217" t="s">
        <v>2115</v>
      </c>
      <c r="F1279" s="218" t="s">
        <v>2116</v>
      </c>
      <c r="G1279" s="219" t="s">
        <v>783</v>
      </c>
      <c r="H1279" s="220">
        <v>1</v>
      </c>
      <c r="I1279" s="221"/>
      <c r="J1279" s="222">
        <f>ROUND(I1279*H1279,2)</f>
        <v>0</v>
      </c>
      <c r="K1279" s="218" t="s">
        <v>21</v>
      </c>
      <c r="L1279" s="70"/>
      <c r="M1279" s="223" t="s">
        <v>21</v>
      </c>
      <c r="N1279" s="224" t="s">
        <v>42</v>
      </c>
      <c r="O1279" s="45"/>
      <c r="P1279" s="225">
        <f>O1279*H1279</f>
        <v>0</v>
      </c>
      <c r="Q1279" s="225">
        <v>0</v>
      </c>
      <c r="R1279" s="225">
        <f>Q1279*H1279</f>
        <v>0</v>
      </c>
      <c r="S1279" s="225">
        <v>0</v>
      </c>
      <c r="T1279" s="226">
        <f>S1279*H1279</f>
        <v>0</v>
      </c>
      <c r="AR1279" s="22" t="s">
        <v>159</v>
      </c>
      <c r="AT1279" s="22" t="s">
        <v>154</v>
      </c>
      <c r="AU1279" s="22" t="s">
        <v>81</v>
      </c>
      <c r="AY1279" s="22" t="s">
        <v>151</v>
      </c>
      <c r="BE1279" s="227">
        <f>IF(N1279="základní",J1279,0)</f>
        <v>0</v>
      </c>
      <c r="BF1279" s="227">
        <f>IF(N1279="snížená",J1279,0)</f>
        <v>0</v>
      </c>
      <c r="BG1279" s="227">
        <f>IF(N1279="zákl. přenesená",J1279,0)</f>
        <v>0</v>
      </c>
      <c r="BH1279" s="227">
        <f>IF(N1279="sníž. přenesená",J1279,0)</f>
        <v>0</v>
      </c>
      <c r="BI1279" s="227">
        <f>IF(N1279="nulová",J1279,0)</f>
        <v>0</v>
      </c>
      <c r="BJ1279" s="22" t="s">
        <v>76</v>
      </c>
      <c r="BK1279" s="227">
        <f>ROUND(I1279*H1279,2)</f>
        <v>0</v>
      </c>
      <c r="BL1279" s="22" t="s">
        <v>159</v>
      </c>
      <c r="BM1279" s="22" t="s">
        <v>2117</v>
      </c>
    </row>
    <row r="1280" spans="2:47" s="1" customFormat="1" ht="13.5">
      <c r="B1280" s="44"/>
      <c r="C1280" s="72"/>
      <c r="D1280" s="228" t="s">
        <v>352</v>
      </c>
      <c r="E1280" s="72"/>
      <c r="F1280" s="229" t="s">
        <v>2118</v>
      </c>
      <c r="G1280" s="72"/>
      <c r="H1280" s="72"/>
      <c r="I1280" s="187"/>
      <c r="J1280" s="72"/>
      <c r="K1280" s="72"/>
      <c r="L1280" s="70"/>
      <c r="M1280" s="230"/>
      <c r="N1280" s="45"/>
      <c r="O1280" s="45"/>
      <c r="P1280" s="45"/>
      <c r="Q1280" s="45"/>
      <c r="R1280" s="45"/>
      <c r="S1280" s="45"/>
      <c r="T1280" s="93"/>
      <c r="AT1280" s="22" t="s">
        <v>352</v>
      </c>
      <c r="AU1280" s="22" t="s">
        <v>81</v>
      </c>
    </row>
    <row r="1281" spans="2:65" s="1" customFormat="1" ht="25.5" customHeight="1">
      <c r="B1281" s="44"/>
      <c r="C1281" s="216" t="s">
        <v>2119</v>
      </c>
      <c r="D1281" s="216" t="s">
        <v>154</v>
      </c>
      <c r="E1281" s="217" t="s">
        <v>2120</v>
      </c>
      <c r="F1281" s="218" t="s">
        <v>2121</v>
      </c>
      <c r="G1281" s="219" t="s">
        <v>157</v>
      </c>
      <c r="H1281" s="220">
        <v>323.4</v>
      </c>
      <c r="I1281" s="221"/>
      <c r="J1281" s="222">
        <f>ROUND(I1281*H1281,2)</f>
        <v>0</v>
      </c>
      <c r="K1281" s="218" t="s">
        <v>174</v>
      </c>
      <c r="L1281" s="70"/>
      <c r="M1281" s="223" t="s">
        <v>21</v>
      </c>
      <c r="N1281" s="224" t="s">
        <v>42</v>
      </c>
      <c r="O1281" s="45"/>
      <c r="P1281" s="225">
        <f>O1281*H1281</f>
        <v>0</v>
      </c>
      <c r="Q1281" s="225">
        <v>0</v>
      </c>
      <c r="R1281" s="225">
        <f>Q1281*H1281</f>
        <v>0</v>
      </c>
      <c r="S1281" s="225">
        <v>0</v>
      </c>
      <c r="T1281" s="226">
        <f>S1281*H1281</f>
        <v>0</v>
      </c>
      <c r="AR1281" s="22" t="s">
        <v>159</v>
      </c>
      <c r="AT1281" s="22" t="s">
        <v>154</v>
      </c>
      <c r="AU1281" s="22" t="s">
        <v>81</v>
      </c>
      <c r="AY1281" s="22" t="s">
        <v>151</v>
      </c>
      <c r="BE1281" s="227">
        <f>IF(N1281="základní",J1281,0)</f>
        <v>0</v>
      </c>
      <c r="BF1281" s="227">
        <f>IF(N1281="snížená",J1281,0)</f>
        <v>0</v>
      </c>
      <c r="BG1281" s="227">
        <f>IF(N1281="zákl. přenesená",J1281,0)</f>
        <v>0</v>
      </c>
      <c r="BH1281" s="227">
        <f>IF(N1281="sníž. přenesená",J1281,0)</f>
        <v>0</v>
      </c>
      <c r="BI1281" s="227">
        <f>IF(N1281="nulová",J1281,0)</f>
        <v>0</v>
      </c>
      <c r="BJ1281" s="22" t="s">
        <v>76</v>
      </c>
      <c r="BK1281" s="227">
        <f>ROUND(I1281*H1281,2)</f>
        <v>0</v>
      </c>
      <c r="BL1281" s="22" t="s">
        <v>159</v>
      </c>
      <c r="BM1281" s="22" t="s">
        <v>2122</v>
      </c>
    </row>
    <row r="1282" spans="2:51" s="11" customFormat="1" ht="13.5">
      <c r="B1282" s="231"/>
      <c r="C1282" s="232"/>
      <c r="D1282" s="228" t="s">
        <v>163</v>
      </c>
      <c r="E1282" s="233" t="s">
        <v>21</v>
      </c>
      <c r="F1282" s="234" t="s">
        <v>1198</v>
      </c>
      <c r="G1282" s="232"/>
      <c r="H1282" s="235">
        <v>43</v>
      </c>
      <c r="I1282" s="236"/>
      <c r="J1282" s="232"/>
      <c r="K1282" s="232"/>
      <c r="L1282" s="237"/>
      <c r="M1282" s="238"/>
      <c r="N1282" s="239"/>
      <c r="O1282" s="239"/>
      <c r="P1282" s="239"/>
      <c r="Q1282" s="239"/>
      <c r="R1282" s="239"/>
      <c r="S1282" s="239"/>
      <c r="T1282" s="240"/>
      <c r="AT1282" s="241" t="s">
        <v>163</v>
      </c>
      <c r="AU1282" s="241" t="s">
        <v>81</v>
      </c>
      <c r="AV1282" s="11" t="s">
        <v>81</v>
      </c>
      <c r="AW1282" s="11" t="s">
        <v>34</v>
      </c>
      <c r="AX1282" s="11" t="s">
        <v>71</v>
      </c>
      <c r="AY1282" s="241" t="s">
        <v>151</v>
      </c>
    </row>
    <row r="1283" spans="2:51" s="11" customFormat="1" ht="13.5">
      <c r="B1283" s="231"/>
      <c r="C1283" s="232"/>
      <c r="D1283" s="228" t="s">
        <v>163</v>
      </c>
      <c r="E1283" s="233" t="s">
        <v>21</v>
      </c>
      <c r="F1283" s="234" t="s">
        <v>1199</v>
      </c>
      <c r="G1283" s="232"/>
      <c r="H1283" s="235">
        <v>92.7</v>
      </c>
      <c r="I1283" s="236"/>
      <c r="J1283" s="232"/>
      <c r="K1283" s="232"/>
      <c r="L1283" s="237"/>
      <c r="M1283" s="238"/>
      <c r="N1283" s="239"/>
      <c r="O1283" s="239"/>
      <c r="P1283" s="239"/>
      <c r="Q1283" s="239"/>
      <c r="R1283" s="239"/>
      <c r="S1283" s="239"/>
      <c r="T1283" s="240"/>
      <c r="AT1283" s="241" t="s">
        <v>163</v>
      </c>
      <c r="AU1283" s="241" t="s">
        <v>81</v>
      </c>
      <c r="AV1283" s="11" t="s">
        <v>81</v>
      </c>
      <c r="AW1283" s="11" t="s">
        <v>34</v>
      </c>
      <c r="AX1283" s="11" t="s">
        <v>71</v>
      </c>
      <c r="AY1283" s="241" t="s">
        <v>151</v>
      </c>
    </row>
    <row r="1284" spans="2:51" s="11" customFormat="1" ht="13.5">
      <c r="B1284" s="231"/>
      <c r="C1284" s="232"/>
      <c r="D1284" s="228" t="s">
        <v>163</v>
      </c>
      <c r="E1284" s="233" t="s">
        <v>21</v>
      </c>
      <c r="F1284" s="234" t="s">
        <v>1200</v>
      </c>
      <c r="G1284" s="232"/>
      <c r="H1284" s="235">
        <v>103.2</v>
      </c>
      <c r="I1284" s="236"/>
      <c r="J1284" s="232"/>
      <c r="K1284" s="232"/>
      <c r="L1284" s="237"/>
      <c r="M1284" s="238"/>
      <c r="N1284" s="239"/>
      <c r="O1284" s="239"/>
      <c r="P1284" s="239"/>
      <c r="Q1284" s="239"/>
      <c r="R1284" s="239"/>
      <c r="S1284" s="239"/>
      <c r="T1284" s="240"/>
      <c r="AT1284" s="241" t="s">
        <v>163</v>
      </c>
      <c r="AU1284" s="241" t="s">
        <v>81</v>
      </c>
      <c r="AV1284" s="11" t="s">
        <v>81</v>
      </c>
      <c r="AW1284" s="11" t="s">
        <v>34</v>
      </c>
      <c r="AX1284" s="11" t="s">
        <v>71</v>
      </c>
      <c r="AY1284" s="241" t="s">
        <v>151</v>
      </c>
    </row>
    <row r="1285" spans="2:51" s="11" customFormat="1" ht="13.5">
      <c r="B1285" s="231"/>
      <c r="C1285" s="232"/>
      <c r="D1285" s="228" t="s">
        <v>163</v>
      </c>
      <c r="E1285" s="233" t="s">
        <v>21</v>
      </c>
      <c r="F1285" s="234" t="s">
        <v>1201</v>
      </c>
      <c r="G1285" s="232"/>
      <c r="H1285" s="235">
        <v>84.5</v>
      </c>
      <c r="I1285" s="236"/>
      <c r="J1285" s="232"/>
      <c r="K1285" s="232"/>
      <c r="L1285" s="237"/>
      <c r="M1285" s="238"/>
      <c r="N1285" s="239"/>
      <c r="O1285" s="239"/>
      <c r="P1285" s="239"/>
      <c r="Q1285" s="239"/>
      <c r="R1285" s="239"/>
      <c r="S1285" s="239"/>
      <c r="T1285" s="240"/>
      <c r="AT1285" s="241" t="s">
        <v>163</v>
      </c>
      <c r="AU1285" s="241" t="s">
        <v>81</v>
      </c>
      <c r="AV1285" s="11" t="s">
        <v>81</v>
      </c>
      <c r="AW1285" s="11" t="s">
        <v>34</v>
      </c>
      <c r="AX1285" s="11" t="s">
        <v>71</v>
      </c>
      <c r="AY1285" s="241" t="s">
        <v>151</v>
      </c>
    </row>
    <row r="1286" spans="2:51" s="12" customFormat="1" ht="13.5">
      <c r="B1286" s="242"/>
      <c r="C1286" s="243"/>
      <c r="D1286" s="228" t="s">
        <v>163</v>
      </c>
      <c r="E1286" s="244" t="s">
        <v>21</v>
      </c>
      <c r="F1286" s="245" t="s">
        <v>182</v>
      </c>
      <c r="G1286" s="243"/>
      <c r="H1286" s="246">
        <v>323.4</v>
      </c>
      <c r="I1286" s="247"/>
      <c r="J1286" s="243"/>
      <c r="K1286" s="243"/>
      <c r="L1286" s="248"/>
      <c r="M1286" s="249"/>
      <c r="N1286" s="250"/>
      <c r="O1286" s="250"/>
      <c r="P1286" s="250"/>
      <c r="Q1286" s="250"/>
      <c r="R1286" s="250"/>
      <c r="S1286" s="250"/>
      <c r="T1286" s="251"/>
      <c r="AT1286" s="252" t="s">
        <v>163</v>
      </c>
      <c r="AU1286" s="252" t="s">
        <v>81</v>
      </c>
      <c r="AV1286" s="12" t="s">
        <v>159</v>
      </c>
      <c r="AW1286" s="12" t="s">
        <v>34</v>
      </c>
      <c r="AX1286" s="12" t="s">
        <v>76</v>
      </c>
      <c r="AY1286" s="252" t="s">
        <v>151</v>
      </c>
    </row>
    <row r="1287" spans="2:65" s="1" customFormat="1" ht="16.5" customHeight="1">
      <c r="B1287" s="44"/>
      <c r="C1287" s="253" t="s">
        <v>2123</v>
      </c>
      <c r="D1287" s="253" t="s">
        <v>275</v>
      </c>
      <c r="E1287" s="254" t="s">
        <v>2124</v>
      </c>
      <c r="F1287" s="255" t="s">
        <v>2125</v>
      </c>
      <c r="G1287" s="256" t="s">
        <v>157</v>
      </c>
      <c r="H1287" s="257">
        <v>294.42</v>
      </c>
      <c r="I1287" s="258"/>
      <c r="J1287" s="259">
        <f>ROUND(I1287*H1287,2)</f>
        <v>0</v>
      </c>
      <c r="K1287" s="255" t="s">
        <v>174</v>
      </c>
      <c r="L1287" s="260"/>
      <c r="M1287" s="261" t="s">
        <v>21</v>
      </c>
      <c r="N1287" s="262" t="s">
        <v>42</v>
      </c>
      <c r="O1287" s="45"/>
      <c r="P1287" s="225">
        <f>O1287*H1287</f>
        <v>0</v>
      </c>
      <c r="Q1287" s="225">
        <v>0.00017</v>
      </c>
      <c r="R1287" s="225">
        <f>Q1287*H1287</f>
        <v>0.05005140000000001</v>
      </c>
      <c r="S1287" s="225">
        <v>0</v>
      </c>
      <c r="T1287" s="226">
        <f>S1287*H1287</f>
        <v>0</v>
      </c>
      <c r="AR1287" s="22" t="s">
        <v>279</v>
      </c>
      <c r="AT1287" s="22" t="s">
        <v>275</v>
      </c>
      <c r="AU1287" s="22" t="s">
        <v>81</v>
      </c>
      <c r="AY1287" s="22" t="s">
        <v>151</v>
      </c>
      <c r="BE1287" s="227">
        <f>IF(N1287="základní",J1287,0)</f>
        <v>0</v>
      </c>
      <c r="BF1287" s="227">
        <f>IF(N1287="snížená",J1287,0)</f>
        <v>0</v>
      </c>
      <c r="BG1287" s="227">
        <f>IF(N1287="zákl. přenesená",J1287,0)</f>
        <v>0</v>
      </c>
      <c r="BH1287" s="227">
        <f>IF(N1287="sníž. přenesená",J1287,0)</f>
        <v>0</v>
      </c>
      <c r="BI1287" s="227">
        <f>IF(N1287="nulová",J1287,0)</f>
        <v>0</v>
      </c>
      <c r="BJ1287" s="22" t="s">
        <v>76</v>
      </c>
      <c r="BK1287" s="227">
        <f>ROUND(I1287*H1287,2)</f>
        <v>0</v>
      </c>
      <c r="BL1287" s="22" t="s">
        <v>159</v>
      </c>
      <c r="BM1287" s="22" t="s">
        <v>2126</v>
      </c>
    </row>
    <row r="1288" spans="2:51" s="11" customFormat="1" ht="13.5">
      <c r="B1288" s="231"/>
      <c r="C1288" s="232"/>
      <c r="D1288" s="228" t="s">
        <v>163</v>
      </c>
      <c r="E1288" s="233" t="s">
        <v>21</v>
      </c>
      <c r="F1288" s="234" t="s">
        <v>1199</v>
      </c>
      <c r="G1288" s="232"/>
      <c r="H1288" s="235">
        <v>92.7</v>
      </c>
      <c r="I1288" s="236"/>
      <c r="J1288" s="232"/>
      <c r="K1288" s="232"/>
      <c r="L1288" s="237"/>
      <c r="M1288" s="238"/>
      <c r="N1288" s="239"/>
      <c r="O1288" s="239"/>
      <c r="P1288" s="239"/>
      <c r="Q1288" s="239"/>
      <c r="R1288" s="239"/>
      <c r="S1288" s="239"/>
      <c r="T1288" s="240"/>
      <c r="AT1288" s="241" t="s">
        <v>163</v>
      </c>
      <c r="AU1288" s="241" t="s">
        <v>81</v>
      </c>
      <c r="AV1288" s="11" t="s">
        <v>81</v>
      </c>
      <c r="AW1288" s="11" t="s">
        <v>34</v>
      </c>
      <c r="AX1288" s="11" t="s">
        <v>71</v>
      </c>
      <c r="AY1288" s="241" t="s">
        <v>151</v>
      </c>
    </row>
    <row r="1289" spans="2:51" s="11" customFormat="1" ht="13.5">
      <c r="B1289" s="231"/>
      <c r="C1289" s="232"/>
      <c r="D1289" s="228" t="s">
        <v>163</v>
      </c>
      <c r="E1289" s="233" t="s">
        <v>21</v>
      </c>
      <c r="F1289" s="234" t="s">
        <v>1200</v>
      </c>
      <c r="G1289" s="232"/>
      <c r="H1289" s="235">
        <v>103.2</v>
      </c>
      <c r="I1289" s="236"/>
      <c r="J1289" s="232"/>
      <c r="K1289" s="232"/>
      <c r="L1289" s="237"/>
      <c r="M1289" s="238"/>
      <c r="N1289" s="239"/>
      <c r="O1289" s="239"/>
      <c r="P1289" s="239"/>
      <c r="Q1289" s="239"/>
      <c r="R1289" s="239"/>
      <c r="S1289" s="239"/>
      <c r="T1289" s="240"/>
      <c r="AT1289" s="241" t="s">
        <v>163</v>
      </c>
      <c r="AU1289" s="241" t="s">
        <v>81</v>
      </c>
      <c r="AV1289" s="11" t="s">
        <v>81</v>
      </c>
      <c r="AW1289" s="11" t="s">
        <v>34</v>
      </c>
      <c r="AX1289" s="11" t="s">
        <v>71</v>
      </c>
      <c r="AY1289" s="241" t="s">
        <v>151</v>
      </c>
    </row>
    <row r="1290" spans="2:51" s="11" customFormat="1" ht="13.5">
      <c r="B1290" s="231"/>
      <c r="C1290" s="232"/>
      <c r="D1290" s="228" t="s">
        <v>163</v>
      </c>
      <c r="E1290" s="233" t="s">
        <v>21</v>
      </c>
      <c r="F1290" s="234" t="s">
        <v>1201</v>
      </c>
      <c r="G1290" s="232"/>
      <c r="H1290" s="235">
        <v>84.5</v>
      </c>
      <c r="I1290" s="236"/>
      <c r="J1290" s="232"/>
      <c r="K1290" s="232"/>
      <c r="L1290" s="237"/>
      <c r="M1290" s="238"/>
      <c r="N1290" s="239"/>
      <c r="O1290" s="239"/>
      <c r="P1290" s="239"/>
      <c r="Q1290" s="239"/>
      <c r="R1290" s="239"/>
      <c r="S1290" s="239"/>
      <c r="T1290" s="240"/>
      <c r="AT1290" s="241" t="s">
        <v>163</v>
      </c>
      <c r="AU1290" s="241" t="s">
        <v>81</v>
      </c>
      <c r="AV1290" s="11" t="s">
        <v>81</v>
      </c>
      <c r="AW1290" s="11" t="s">
        <v>34</v>
      </c>
      <c r="AX1290" s="11" t="s">
        <v>71</v>
      </c>
      <c r="AY1290" s="241" t="s">
        <v>151</v>
      </c>
    </row>
    <row r="1291" spans="2:51" s="12" customFormat="1" ht="13.5">
      <c r="B1291" s="242"/>
      <c r="C1291" s="243"/>
      <c r="D1291" s="228" t="s">
        <v>163</v>
      </c>
      <c r="E1291" s="244" t="s">
        <v>21</v>
      </c>
      <c r="F1291" s="245" t="s">
        <v>182</v>
      </c>
      <c r="G1291" s="243"/>
      <c r="H1291" s="246">
        <v>280.4</v>
      </c>
      <c r="I1291" s="247"/>
      <c r="J1291" s="243"/>
      <c r="K1291" s="243"/>
      <c r="L1291" s="248"/>
      <c r="M1291" s="249"/>
      <c r="N1291" s="250"/>
      <c r="O1291" s="250"/>
      <c r="P1291" s="250"/>
      <c r="Q1291" s="250"/>
      <c r="R1291" s="250"/>
      <c r="S1291" s="250"/>
      <c r="T1291" s="251"/>
      <c r="AT1291" s="252" t="s">
        <v>163</v>
      </c>
      <c r="AU1291" s="252" t="s">
        <v>81</v>
      </c>
      <c r="AV1291" s="12" t="s">
        <v>159</v>
      </c>
      <c r="AW1291" s="12" t="s">
        <v>34</v>
      </c>
      <c r="AX1291" s="12" t="s">
        <v>76</v>
      </c>
      <c r="AY1291" s="252" t="s">
        <v>151</v>
      </c>
    </row>
    <row r="1292" spans="2:51" s="11" customFormat="1" ht="13.5">
      <c r="B1292" s="231"/>
      <c r="C1292" s="232"/>
      <c r="D1292" s="228" t="s">
        <v>163</v>
      </c>
      <c r="E1292" s="232"/>
      <c r="F1292" s="234" t="s">
        <v>2127</v>
      </c>
      <c r="G1292" s="232"/>
      <c r="H1292" s="235">
        <v>294.42</v>
      </c>
      <c r="I1292" s="236"/>
      <c r="J1292" s="232"/>
      <c r="K1292" s="232"/>
      <c r="L1292" s="237"/>
      <c r="M1292" s="238"/>
      <c r="N1292" s="239"/>
      <c r="O1292" s="239"/>
      <c r="P1292" s="239"/>
      <c r="Q1292" s="239"/>
      <c r="R1292" s="239"/>
      <c r="S1292" s="239"/>
      <c r="T1292" s="240"/>
      <c r="AT1292" s="241" t="s">
        <v>163</v>
      </c>
      <c r="AU1292" s="241" t="s">
        <v>81</v>
      </c>
      <c r="AV1292" s="11" t="s">
        <v>81</v>
      </c>
      <c r="AW1292" s="11" t="s">
        <v>6</v>
      </c>
      <c r="AX1292" s="11" t="s">
        <v>76</v>
      </c>
      <c r="AY1292" s="241" t="s">
        <v>151</v>
      </c>
    </row>
    <row r="1293" spans="2:65" s="1" customFormat="1" ht="16.5" customHeight="1">
      <c r="B1293" s="44"/>
      <c r="C1293" s="253" t="s">
        <v>2128</v>
      </c>
      <c r="D1293" s="253" t="s">
        <v>275</v>
      </c>
      <c r="E1293" s="254" t="s">
        <v>2129</v>
      </c>
      <c r="F1293" s="255" t="s">
        <v>2130</v>
      </c>
      <c r="G1293" s="256" t="s">
        <v>157</v>
      </c>
      <c r="H1293" s="257">
        <v>45.15</v>
      </c>
      <c r="I1293" s="258"/>
      <c r="J1293" s="259">
        <f>ROUND(I1293*H1293,2)</f>
        <v>0</v>
      </c>
      <c r="K1293" s="255" t="s">
        <v>174</v>
      </c>
      <c r="L1293" s="260"/>
      <c r="M1293" s="261" t="s">
        <v>21</v>
      </c>
      <c r="N1293" s="262" t="s">
        <v>42</v>
      </c>
      <c r="O1293" s="45"/>
      <c r="P1293" s="225">
        <f>O1293*H1293</f>
        <v>0</v>
      </c>
      <c r="Q1293" s="225">
        <v>0.00035</v>
      </c>
      <c r="R1293" s="225">
        <f>Q1293*H1293</f>
        <v>0.0158025</v>
      </c>
      <c r="S1293" s="225">
        <v>0</v>
      </c>
      <c r="T1293" s="226">
        <f>S1293*H1293</f>
        <v>0</v>
      </c>
      <c r="AR1293" s="22" t="s">
        <v>279</v>
      </c>
      <c r="AT1293" s="22" t="s">
        <v>275</v>
      </c>
      <c r="AU1293" s="22" t="s">
        <v>81</v>
      </c>
      <c r="AY1293" s="22" t="s">
        <v>151</v>
      </c>
      <c r="BE1293" s="227">
        <f>IF(N1293="základní",J1293,0)</f>
        <v>0</v>
      </c>
      <c r="BF1293" s="227">
        <f>IF(N1293="snížená",J1293,0)</f>
        <v>0</v>
      </c>
      <c r="BG1293" s="227">
        <f>IF(N1293="zákl. přenesená",J1293,0)</f>
        <v>0</v>
      </c>
      <c r="BH1293" s="227">
        <f>IF(N1293="sníž. přenesená",J1293,0)</f>
        <v>0</v>
      </c>
      <c r="BI1293" s="227">
        <f>IF(N1293="nulová",J1293,0)</f>
        <v>0</v>
      </c>
      <c r="BJ1293" s="22" t="s">
        <v>76</v>
      </c>
      <c r="BK1293" s="227">
        <f>ROUND(I1293*H1293,2)</f>
        <v>0</v>
      </c>
      <c r="BL1293" s="22" t="s">
        <v>159</v>
      </c>
      <c r="BM1293" s="22" t="s">
        <v>2131</v>
      </c>
    </row>
    <row r="1294" spans="2:51" s="11" customFormat="1" ht="13.5">
      <c r="B1294" s="231"/>
      <c r="C1294" s="232"/>
      <c r="D1294" s="228" t="s">
        <v>163</v>
      </c>
      <c r="E1294" s="233" t="s">
        <v>21</v>
      </c>
      <c r="F1294" s="234" t="s">
        <v>1198</v>
      </c>
      <c r="G1294" s="232"/>
      <c r="H1294" s="235">
        <v>43</v>
      </c>
      <c r="I1294" s="236"/>
      <c r="J1294" s="232"/>
      <c r="K1294" s="232"/>
      <c r="L1294" s="237"/>
      <c r="M1294" s="238"/>
      <c r="N1294" s="239"/>
      <c r="O1294" s="239"/>
      <c r="P1294" s="239"/>
      <c r="Q1294" s="239"/>
      <c r="R1294" s="239"/>
      <c r="S1294" s="239"/>
      <c r="T1294" s="240"/>
      <c r="AT1294" s="241" t="s">
        <v>163</v>
      </c>
      <c r="AU1294" s="241" t="s">
        <v>81</v>
      </c>
      <c r="AV1294" s="11" t="s">
        <v>81</v>
      </c>
      <c r="AW1294" s="11" t="s">
        <v>34</v>
      </c>
      <c r="AX1294" s="11" t="s">
        <v>71</v>
      </c>
      <c r="AY1294" s="241" t="s">
        <v>151</v>
      </c>
    </row>
    <row r="1295" spans="2:51" s="12" customFormat="1" ht="13.5">
      <c r="B1295" s="242"/>
      <c r="C1295" s="243"/>
      <c r="D1295" s="228" t="s">
        <v>163</v>
      </c>
      <c r="E1295" s="244" t="s">
        <v>21</v>
      </c>
      <c r="F1295" s="245" t="s">
        <v>182</v>
      </c>
      <c r="G1295" s="243"/>
      <c r="H1295" s="246">
        <v>43</v>
      </c>
      <c r="I1295" s="247"/>
      <c r="J1295" s="243"/>
      <c r="K1295" s="243"/>
      <c r="L1295" s="248"/>
      <c r="M1295" s="249"/>
      <c r="N1295" s="250"/>
      <c r="O1295" s="250"/>
      <c r="P1295" s="250"/>
      <c r="Q1295" s="250"/>
      <c r="R1295" s="250"/>
      <c r="S1295" s="250"/>
      <c r="T1295" s="251"/>
      <c r="AT1295" s="252" t="s">
        <v>163</v>
      </c>
      <c r="AU1295" s="252" t="s">
        <v>81</v>
      </c>
      <c r="AV1295" s="12" t="s">
        <v>159</v>
      </c>
      <c r="AW1295" s="12" t="s">
        <v>34</v>
      </c>
      <c r="AX1295" s="12" t="s">
        <v>76</v>
      </c>
      <c r="AY1295" s="252" t="s">
        <v>151</v>
      </c>
    </row>
    <row r="1296" spans="2:51" s="11" customFormat="1" ht="13.5">
      <c r="B1296" s="231"/>
      <c r="C1296" s="232"/>
      <c r="D1296" s="228" t="s">
        <v>163</v>
      </c>
      <c r="E1296" s="232"/>
      <c r="F1296" s="234" t="s">
        <v>2132</v>
      </c>
      <c r="G1296" s="232"/>
      <c r="H1296" s="235">
        <v>45.15</v>
      </c>
      <c r="I1296" s="236"/>
      <c r="J1296" s="232"/>
      <c r="K1296" s="232"/>
      <c r="L1296" s="237"/>
      <c r="M1296" s="238"/>
      <c r="N1296" s="239"/>
      <c r="O1296" s="239"/>
      <c r="P1296" s="239"/>
      <c r="Q1296" s="239"/>
      <c r="R1296" s="239"/>
      <c r="S1296" s="239"/>
      <c r="T1296" s="240"/>
      <c r="AT1296" s="241" t="s">
        <v>163</v>
      </c>
      <c r="AU1296" s="241" t="s">
        <v>81</v>
      </c>
      <c r="AV1296" s="11" t="s">
        <v>81</v>
      </c>
      <c r="AW1296" s="11" t="s">
        <v>6</v>
      </c>
      <c r="AX1296" s="11" t="s">
        <v>76</v>
      </c>
      <c r="AY1296" s="241" t="s">
        <v>151</v>
      </c>
    </row>
    <row r="1297" spans="2:65" s="1" customFormat="1" ht="38.25" customHeight="1">
      <c r="B1297" s="44"/>
      <c r="C1297" s="216" t="s">
        <v>2133</v>
      </c>
      <c r="D1297" s="216" t="s">
        <v>154</v>
      </c>
      <c r="E1297" s="217" t="s">
        <v>2134</v>
      </c>
      <c r="F1297" s="218" t="s">
        <v>2135</v>
      </c>
      <c r="G1297" s="219" t="s">
        <v>783</v>
      </c>
      <c r="H1297" s="220">
        <v>43</v>
      </c>
      <c r="I1297" s="221"/>
      <c r="J1297" s="222">
        <f>ROUND(I1297*H1297,2)</f>
        <v>0</v>
      </c>
      <c r="K1297" s="218" t="s">
        <v>174</v>
      </c>
      <c r="L1297" s="70"/>
      <c r="M1297" s="223" t="s">
        <v>21</v>
      </c>
      <c r="N1297" s="224" t="s">
        <v>42</v>
      </c>
      <c r="O1297" s="45"/>
      <c r="P1297" s="225">
        <f>O1297*H1297</f>
        <v>0</v>
      </c>
      <c r="Q1297" s="225">
        <v>0</v>
      </c>
      <c r="R1297" s="225">
        <f>Q1297*H1297</f>
        <v>0</v>
      </c>
      <c r="S1297" s="225">
        <v>0</v>
      </c>
      <c r="T1297" s="226">
        <f>S1297*H1297</f>
        <v>0</v>
      </c>
      <c r="AR1297" s="22" t="s">
        <v>1264</v>
      </c>
      <c r="AT1297" s="22" t="s">
        <v>154</v>
      </c>
      <c r="AU1297" s="22" t="s">
        <v>81</v>
      </c>
      <c r="AY1297" s="22" t="s">
        <v>151</v>
      </c>
      <c r="BE1297" s="227">
        <f>IF(N1297="základní",J1297,0)</f>
        <v>0</v>
      </c>
      <c r="BF1297" s="227">
        <f>IF(N1297="snížená",J1297,0)</f>
        <v>0</v>
      </c>
      <c r="BG1297" s="227">
        <f>IF(N1297="zákl. přenesená",J1297,0)</f>
        <v>0</v>
      </c>
      <c r="BH1297" s="227">
        <f>IF(N1297="sníž. přenesená",J1297,0)</f>
        <v>0</v>
      </c>
      <c r="BI1297" s="227">
        <f>IF(N1297="nulová",J1297,0)</f>
        <v>0</v>
      </c>
      <c r="BJ1297" s="22" t="s">
        <v>76</v>
      </c>
      <c r="BK1297" s="227">
        <f>ROUND(I1297*H1297,2)</f>
        <v>0</v>
      </c>
      <c r="BL1297" s="22" t="s">
        <v>1264</v>
      </c>
      <c r="BM1297" s="22" t="s">
        <v>2136</v>
      </c>
    </row>
    <row r="1298" spans="2:65" s="1" customFormat="1" ht="16.5" customHeight="1">
      <c r="B1298" s="44"/>
      <c r="C1298" s="253" t="s">
        <v>2137</v>
      </c>
      <c r="D1298" s="253" t="s">
        <v>275</v>
      </c>
      <c r="E1298" s="254" t="s">
        <v>2138</v>
      </c>
      <c r="F1298" s="255" t="s">
        <v>2139</v>
      </c>
      <c r="G1298" s="256" t="s">
        <v>783</v>
      </c>
      <c r="H1298" s="257">
        <v>43</v>
      </c>
      <c r="I1298" s="258"/>
      <c r="J1298" s="259">
        <f>ROUND(I1298*H1298,2)</f>
        <v>0</v>
      </c>
      <c r="K1298" s="255" t="s">
        <v>174</v>
      </c>
      <c r="L1298" s="260"/>
      <c r="M1298" s="261" t="s">
        <v>21</v>
      </c>
      <c r="N1298" s="262" t="s">
        <v>42</v>
      </c>
      <c r="O1298" s="45"/>
      <c r="P1298" s="225">
        <f>O1298*H1298</f>
        <v>0</v>
      </c>
      <c r="Q1298" s="225">
        <v>4E-05</v>
      </c>
      <c r="R1298" s="225">
        <f>Q1298*H1298</f>
        <v>0.0017200000000000002</v>
      </c>
      <c r="S1298" s="225">
        <v>0</v>
      </c>
      <c r="T1298" s="226">
        <f>S1298*H1298</f>
        <v>0</v>
      </c>
      <c r="AR1298" s="22" t="s">
        <v>1641</v>
      </c>
      <c r="AT1298" s="22" t="s">
        <v>275</v>
      </c>
      <c r="AU1298" s="22" t="s">
        <v>81</v>
      </c>
      <c r="AY1298" s="22" t="s">
        <v>151</v>
      </c>
      <c r="BE1298" s="227">
        <f>IF(N1298="základní",J1298,0)</f>
        <v>0</v>
      </c>
      <c r="BF1298" s="227">
        <f>IF(N1298="snížená",J1298,0)</f>
        <v>0</v>
      </c>
      <c r="BG1298" s="227">
        <f>IF(N1298="zákl. přenesená",J1298,0)</f>
        <v>0</v>
      </c>
      <c r="BH1298" s="227">
        <f>IF(N1298="sníž. přenesená",J1298,0)</f>
        <v>0</v>
      </c>
      <c r="BI1298" s="227">
        <f>IF(N1298="nulová",J1298,0)</f>
        <v>0</v>
      </c>
      <c r="BJ1298" s="22" t="s">
        <v>76</v>
      </c>
      <c r="BK1298" s="227">
        <f>ROUND(I1298*H1298,2)</f>
        <v>0</v>
      </c>
      <c r="BL1298" s="22" t="s">
        <v>1264</v>
      </c>
      <c r="BM1298" s="22" t="s">
        <v>2140</v>
      </c>
    </row>
    <row r="1299" spans="2:65" s="1" customFormat="1" ht="16.5" customHeight="1">
      <c r="B1299" s="44"/>
      <c r="C1299" s="216" t="s">
        <v>2141</v>
      </c>
      <c r="D1299" s="216" t="s">
        <v>154</v>
      </c>
      <c r="E1299" s="217" t="s">
        <v>2142</v>
      </c>
      <c r="F1299" s="218" t="s">
        <v>2143</v>
      </c>
      <c r="G1299" s="219" t="s">
        <v>783</v>
      </c>
      <c r="H1299" s="220">
        <v>109</v>
      </c>
      <c r="I1299" s="221"/>
      <c r="J1299" s="222">
        <f>ROUND(I1299*H1299,2)</f>
        <v>0</v>
      </c>
      <c r="K1299" s="218" t="s">
        <v>174</v>
      </c>
      <c r="L1299" s="70"/>
      <c r="M1299" s="223" t="s">
        <v>21</v>
      </c>
      <c r="N1299" s="224" t="s">
        <v>42</v>
      </c>
      <c r="O1299" s="45"/>
      <c r="P1299" s="225">
        <f>O1299*H1299</f>
        <v>0</v>
      </c>
      <c r="Q1299" s="225">
        <v>0</v>
      </c>
      <c r="R1299" s="225">
        <f>Q1299*H1299</f>
        <v>0</v>
      </c>
      <c r="S1299" s="225">
        <v>0</v>
      </c>
      <c r="T1299" s="226">
        <f>S1299*H1299</f>
        <v>0</v>
      </c>
      <c r="AR1299" s="22" t="s">
        <v>1264</v>
      </c>
      <c r="AT1299" s="22" t="s">
        <v>154</v>
      </c>
      <c r="AU1299" s="22" t="s">
        <v>81</v>
      </c>
      <c r="AY1299" s="22" t="s">
        <v>151</v>
      </c>
      <c r="BE1299" s="227">
        <f>IF(N1299="základní",J1299,0)</f>
        <v>0</v>
      </c>
      <c r="BF1299" s="227">
        <f>IF(N1299="snížená",J1299,0)</f>
        <v>0</v>
      </c>
      <c r="BG1299" s="227">
        <f>IF(N1299="zákl. přenesená",J1299,0)</f>
        <v>0</v>
      </c>
      <c r="BH1299" s="227">
        <f>IF(N1299="sníž. přenesená",J1299,0)</f>
        <v>0</v>
      </c>
      <c r="BI1299" s="227">
        <f>IF(N1299="nulová",J1299,0)</f>
        <v>0</v>
      </c>
      <c r="BJ1299" s="22" t="s">
        <v>76</v>
      </c>
      <c r="BK1299" s="227">
        <f>ROUND(I1299*H1299,2)</f>
        <v>0</v>
      </c>
      <c r="BL1299" s="22" t="s">
        <v>1264</v>
      </c>
      <c r="BM1299" s="22" t="s">
        <v>2144</v>
      </c>
    </row>
    <row r="1300" spans="2:51" s="11" customFormat="1" ht="13.5">
      <c r="B1300" s="231"/>
      <c r="C1300" s="232"/>
      <c r="D1300" s="228" t="s">
        <v>163</v>
      </c>
      <c r="E1300" s="233" t="s">
        <v>21</v>
      </c>
      <c r="F1300" s="234" t="s">
        <v>2145</v>
      </c>
      <c r="G1300" s="232"/>
      <c r="H1300" s="235">
        <v>109</v>
      </c>
      <c r="I1300" s="236"/>
      <c r="J1300" s="232"/>
      <c r="K1300" s="232"/>
      <c r="L1300" s="237"/>
      <c r="M1300" s="238"/>
      <c r="N1300" s="239"/>
      <c r="O1300" s="239"/>
      <c r="P1300" s="239"/>
      <c r="Q1300" s="239"/>
      <c r="R1300" s="239"/>
      <c r="S1300" s="239"/>
      <c r="T1300" s="240"/>
      <c r="AT1300" s="241" t="s">
        <v>163</v>
      </c>
      <c r="AU1300" s="241" t="s">
        <v>81</v>
      </c>
      <c r="AV1300" s="11" t="s">
        <v>81</v>
      </c>
      <c r="AW1300" s="11" t="s">
        <v>34</v>
      </c>
      <c r="AX1300" s="11" t="s">
        <v>76</v>
      </c>
      <c r="AY1300" s="241" t="s">
        <v>151</v>
      </c>
    </row>
    <row r="1301" spans="2:65" s="1" customFormat="1" ht="16.5" customHeight="1">
      <c r="B1301" s="44"/>
      <c r="C1301" s="216" t="s">
        <v>2146</v>
      </c>
      <c r="D1301" s="216" t="s">
        <v>154</v>
      </c>
      <c r="E1301" s="217" t="s">
        <v>2147</v>
      </c>
      <c r="F1301" s="218" t="s">
        <v>2148</v>
      </c>
      <c r="G1301" s="219" t="s">
        <v>783</v>
      </c>
      <c r="H1301" s="220">
        <v>2</v>
      </c>
      <c r="I1301" s="221"/>
      <c r="J1301" s="222">
        <f>ROUND(I1301*H1301,2)</f>
        <v>0</v>
      </c>
      <c r="K1301" s="218" t="s">
        <v>174</v>
      </c>
      <c r="L1301" s="70"/>
      <c r="M1301" s="223" t="s">
        <v>21</v>
      </c>
      <c r="N1301" s="224" t="s">
        <v>42</v>
      </c>
      <c r="O1301" s="45"/>
      <c r="P1301" s="225">
        <f>O1301*H1301</f>
        <v>0</v>
      </c>
      <c r="Q1301" s="225">
        <v>0</v>
      </c>
      <c r="R1301" s="225">
        <f>Q1301*H1301</f>
        <v>0</v>
      </c>
      <c r="S1301" s="225">
        <v>0</v>
      </c>
      <c r="T1301" s="226">
        <f>S1301*H1301</f>
        <v>0</v>
      </c>
      <c r="AR1301" s="22" t="s">
        <v>1264</v>
      </c>
      <c r="AT1301" s="22" t="s">
        <v>154</v>
      </c>
      <c r="AU1301" s="22" t="s">
        <v>81</v>
      </c>
      <c r="AY1301" s="22" t="s">
        <v>151</v>
      </c>
      <c r="BE1301" s="227">
        <f>IF(N1301="základní",J1301,0)</f>
        <v>0</v>
      </c>
      <c r="BF1301" s="227">
        <f>IF(N1301="snížená",J1301,0)</f>
        <v>0</v>
      </c>
      <c r="BG1301" s="227">
        <f>IF(N1301="zákl. přenesená",J1301,0)</f>
        <v>0</v>
      </c>
      <c r="BH1301" s="227">
        <f>IF(N1301="sníž. přenesená",J1301,0)</f>
        <v>0</v>
      </c>
      <c r="BI1301" s="227">
        <f>IF(N1301="nulová",J1301,0)</f>
        <v>0</v>
      </c>
      <c r="BJ1301" s="22" t="s">
        <v>76</v>
      </c>
      <c r="BK1301" s="227">
        <f>ROUND(I1301*H1301,2)</f>
        <v>0</v>
      </c>
      <c r="BL1301" s="22" t="s">
        <v>1264</v>
      </c>
      <c r="BM1301" s="22" t="s">
        <v>2149</v>
      </c>
    </row>
    <row r="1302" spans="2:65" s="1" customFormat="1" ht="16.5" customHeight="1">
      <c r="B1302" s="44"/>
      <c r="C1302" s="216" t="s">
        <v>2150</v>
      </c>
      <c r="D1302" s="216" t="s">
        <v>154</v>
      </c>
      <c r="E1302" s="217" t="s">
        <v>2151</v>
      </c>
      <c r="F1302" s="218" t="s">
        <v>2152</v>
      </c>
      <c r="G1302" s="219" t="s">
        <v>783</v>
      </c>
      <c r="H1302" s="220">
        <v>20</v>
      </c>
      <c r="I1302" s="221"/>
      <c r="J1302" s="222">
        <f>ROUND(I1302*H1302,2)</f>
        <v>0</v>
      </c>
      <c r="K1302" s="218" t="s">
        <v>21</v>
      </c>
      <c r="L1302" s="70"/>
      <c r="M1302" s="223" t="s">
        <v>21</v>
      </c>
      <c r="N1302" s="224" t="s">
        <v>42</v>
      </c>
      <c r="O1302" s="45"/>
      <c r="P1302" s="225">
        <f>O1302*H1302</f>
        <v>0</v>
      </c>
      <c r="Q1302" s="225">
        <v>0.0186</v>
      </c>
      <c r="R1302" s="225">
        <f>Q1302*H1302</f>
        <v>0.372</v>
      </c>
      <c r="S1302" s="225">
        <v>0</v>
      </c>
      <c r="T1302" s="226">
        <f>S1302*H1302</f>
        <v>0</v>
      </c>
      <c r="AR1302" s="22" t="s">
        <v>1264</v>
      </c>
      <c r="AT1302" s="22" t="s">
        <v>154</v>
      </c>
      <c r="AU1302" s="22" t="s">
        <v>81</v>
      </c>
      <c r="AY1302" s="22" t="s">
        <v>151</v>
      </c>
      <c r="BE1302" s="227">
        <f>IF(N1302="základní",J1302,0)</f>
        <v>0</v>
      </c>
      <c r="BF1302" s="227">
        <f>IF(N1302="snížená",J1302,0)</f>
        <v>0</v>
      </c>
      <c r="BG1302" s="227">
        <f>IF(N1302="zákl. přenesená",J1302,0)</f>
        <v>0</v>
      </c>
      <c r="BH1302" s="227">
        <f>IF(N1302="sníž. přenesená",J1302,0)</f>
        <v>0</v>
      </c>
      <c r="BI1302" s="227">
        <f>IF(N1302="nulová",J1302,0)</f>
        <v>0</v>
      </c>
      <c r="BJ1302" s="22" t="s">
        <v>76</v>
      </c>
      <c r="BK1302" s="227">
        <f>ROUND(I1302*H1302,2)</f>
        <v>0</v>
      </c>
      <c r="BL1302" s="22" t="s">
        <v>1264</v>
      </c>
      <c r="BM1302" s="22" t="s">
        <v>2153</v>
      </c>
    </row>
    <row r="1303" spans="2:47" s="1" customFormat="1" ht="13.5">
      <c r="B1303" s="44"/>
      <c r="C1303" s="72"/>
      <c r="D1303" s="228" t="s">
        <v>352</v>
      </c>
      <c r="E1303" s="72"/>
      <c r="F1303" s="229" t="s">
        <v>2154</v>
      </c>
      <c r="G1303" s="72"/>
      <c r="H1303" s="72"/>
      <c r="I1303" s="187"/>
      <c r="J1303" s="72"/>
      <c r="K1303" s="72"/>
      <c r="L1303" s="70"/>
      <c r="M1303" s="230"/>
      <c r="N1303" s="45"/>
      <c r="O1303" s="45"/>
      <c r="P1303" s="45"/>
      <c r="Q1303" s="45"/>
      <c r="R1303" s="45"/>
      <c r="S1303" s="45"/>
      <c r="T1303" s="93"/>
      <c r="AT1303" s="22" t="s">
        <v>352</v>
      </c>
      <c r="AU1303" s="22" t="s">
        <v>81</v>
      </c>
    </row>
    <row r="1304" spans="2:65" s="1" customFormat="1" ht="16.5" customHeight="1">
      <c r="B1304" s="44"/>
      <c r="C1304" s="216" t="s">
        <v>2155</v>
      </c>
      <c r="D1304" s="216" t="s">
        <v>154</v>
      </c>
      <c r="E1304" s="217" t="s">
        <v>2156</v>
      </c>
      <c r="F1304" s="218" t="s">
        <v>2157</v>
      </c>
      <c r="G1304" s="219" t="s">
        <v>783</v>
      </c>
      <c r="H1304" s="220">
        <v>20</v>
      </c>
      <c r="I1304" s="221"/>
      <c r="J1304" s="222">
        <f>ROUND(I1304*H1304,2)</f>
        <v>0</v>
      </c>
      <c r="K1304" s="218" t="s">
        <v>21</v>
      </c>
      <c r="L1304" s="70"/>
      <c r="M1304" s="223" t="s">
        <v>21</v>
      </c>
      <c r="N1304" s="224" t="s">
        <v>42</v>
      </c>
      <c r="O1304" s="45"/>
      <c r="P1304" s="225">
        <f>O1304*H1304</f>
        <v>0</v>
      </c>
      <c r="Q1304" s="225">
        <v>0</v>
      </c>
      <c r="R1304" s="225">
        <f>Q1304*H1304</f>
        <v>0</v>
      </c>
      <c r="S1304" s="225">
        <v>0</v>
      </c>
      <c r="T1304" s="226">
        <f>S1304*H1304</f>
        <v>0</v>
      </c>
      <c r="AR1304" s="22" t="s">
        <v>1264</v>
      </c>
      <c r="AT1304" s="22" t="s">
        <v>154</v>
      </c>
      <c r="AU1304" s="22" t="s">
        <v>81</v>
      </c>
      <c r="AY1304" s="22" t="s">
        <v>151</v>
      </c>
      <c r="BE1304" s="227">
        <f>IF(N1304="základní",J1304,0)</f>
        <v>0</v>
      </c>
      <c r="BF1304" s="227">
        <f>IF(N1304="snížená",J1304,0)</f>
        <v>0</v>
      </c>
      <c r="BG1304" s="227">
        <f>IF(N1304="zákl. přenesená",J1304,0)</f>
        <v>0</v>
      </c>
      <c r="BH1304" s="227">
        <f>IF(N1304="sníž. přenesená",J1304,0)</f>
        <v>0</v>
      </c>
      <c r="BI1304" s="227">
        <f>IF(N1304="nulová",J1304,0)</f>
        <v>0</v>
      </c>
      <c r="BJ1304" s="22" t="s">
        <v>76</v>
      </c>
      <c r="BK1304" s="227">
        <f>ROUND(I1304*H1304,2)</f>
        <v>0</v>
      </c>
      <c r="BL1304" s="22" t="s">
        <v>1264</v>
      </c>
      <c r="BM1304" s="22" t="s">
        <v>2158</v>
      </c>
    </row>
    <row r="1305" spans="2:47" s="1" customFormat="1" ht="13.5">
      <c r="B1305" s="44"/>
      <c r="C1305" s="72"/>
      <c r="D1305" s="228" t="s">
        <v>352</v>
      </c>
      <c r="E1305" s="72"/>
      <c r="F1305" s="229" t="s">
        <v>2159</v>
      </c>
      <c r="G1305" s="72"/>
      <c r="H1305" s="72"/>
      <c r="I1305" s="187"/>
      <c r="J1305" s="72"/>
      <c r="K1305" s="72"/>
      <c r="L1305" s="70"/>
      <c r="M1305" s="230"/>
      <c r="N1305" s="45"/>
      <c r="O1305" s="45"/>
      <c r="P1305" s="45"/>
      <c r="Q1305" s="45"/>
      <c r="R1305" s="45"/>
      <c r="S1305" s="45"/>
      <c r="T1305" s="93"/>
      <c r="AT1305" s="22" t="s">
        <v>352</v>
      </c>
      <c r="AU1305" s="22" t="s">
        <v>81</v>
      </c>
    </row>
    <row r="1306" spans="2:65" s="1" customFormat="1" ht="16.5" customHeight="1">
      <c r="B1306" s="44"/>
      <c r="C1306" s="216" t="s">
        <v>2160</v>
      </c>
      <c r="D1306" s="216" t="s">
        <v>154</v>
      </c>
      <c r="E1306" s="217" t="s">
        <v>2161</v>
      </c>
      <c r="F1306" s="218" t="s">
        <v>2162</v>
      </c>
      <c r="G1306" s="219" t="s">
        <v>783</v>
      </c>
      <c r="H1306" s="220">
        <v>1</v>
      </c>
      <c r="I1306" s="221"/>
      <c r="J1306" s="222">
        <f>ROUND(I1306*H1306,2)</f>
        <v>0</v>
      </c>
      <c r="K1306" s="218" t="s">
        <v>21</v>
      </c>
      <c r="L1306" s="70"/>
      <c r="M1306" s="223" t="s">
        <v>21</v>
      </c>
      <c r="N1306" s="224" t="s">
        <v>42</v>
      </c>
      <c r="O1306" s="45"/>
      <c r="P1306" s="225">
        <f>O1306*H1306</f>
        <v>0</v>
      </c>
      <c r="Q1306" s="225">
        <v>0</v>
      </c>
      <c r="R1306" s="225">
        <f>Q1306*H1306</f>
        <v>0</v>
      </c>
      <c r="S1306" s="225">
        <v>0</v>
      </c>
      <c r="T1306" s="226">
        <f>S1306*H1306</f>
        <v>0</v>
      </c>
      <c r="AR1306" s="22" t="s">
        <v>1264</v>
      </c>
      <c r="AT1306" s="22" t="s">
        <v>154</v>
      </c>
      <c r="AU1306" s="22" t="s">
        <v>81</v>
      </c>
      <c r="AY1306" s="22" t="s">
        <v>151</v>
      </c>
      <c r="BE1306" s="227">
        <f>IF(N1306="základní",J1306,0)</f>
        <v>0</v>
      </c>
      <c r="BF1306" s="227">
        <f>IF(N1306="snížená",J1306,0)</f>
        <v>0</v>
      </c>
      <c r="BG1306" s="227">
        <f>IF(N1306="zákl. přenesená",J1306,0)</f>
        <v>0</v>
      </c>
      <c r="BH1306" s="227">
        <f>IF(N1306="sníž. přenesená",J1306,0)</f>
        <v>0</v>
      </c>
      <c r="BI1306" s="227">
        <f>IF(N1306="nulová",J1306,0)</f>
        <v>0</v>
      </c>
      <c r="BJ1306" s="22" t="s">
        <v>76</v>
      </c>
      <c r="BK1306" s="227">
        <f>ROUND(I1306*H1306,2)</f>
        <v>0</v>
      </c>
      <c r="BL1306" s="22" t="s">
        <v>1264</v>
      </c>
      <c r="BM1306" s="22" t="s">
        <v>2163</v>
      </c>
    </row>
    <row r="1307" spans="2:47" s="1" customFormat="1" ht="13.5">
      <c r="B1307" s="44"/>
      <c r="C1307" s="72"/>
      <c r="D1307" s="228" t="s">
        <v>352</v>
      </c>
      <c r="E1307" s="72"/>
      <c r="F1307" s="229" t="s">
        <v>2164</v>
      </c>
      <c r="G1307" s="72"/>
      <c r="H1307" s="72"/>
      <c r="I1307" s="187"/>
      <c r="J1307" s="72"/>
      <c r="K1307" s="72"/>
      <c r="L1307" s="70"/>
      <c r="M1307" s="230"/>
      <c r="N1307" s="45"/>
      <c r="O1307" s="45"/>
      <c r="P1307" s="45"/>
      <c r="Q1307" s="45"/>
      <c r="R1307" s="45"/>
      <c r="S1307" s="45"/>
      <c r="T1307" s="93"/>
      <c r="AT1307" s="22" t="s">
        <v>352</v>
      </c>
      <c r="AU1307" s="22" t="s">
        <v>81</v>
      </c>
    </row>
    <row r="1308" spans="2:65" s="1" customFormat="1" ht="16.5" customHeight="1">
      <c r="B1308" s="44"/>
      <c r="C1308" s="216" t="s">
        <v>2165</v>
      </c>
      <c r="D1308" s="216" t="s">
        <v>154</v>
      </c>
      <c r="E1308" s="217" t="s">
        <v>2166</v>
      </c>
      <c r="F1308" s="218" t="s">
        <v>1740</v>
      </c>
      <c r="G1308" s="219" t="s">
        <v>1015</v>
      </c>
      <c r="H1308" s="220">
        <v>1</v>
      </c>
      <c r="I1308" s="221"/>
      <c r="J1308" s="222">
        <f>ROUND(I1308*H1308,2)</f>
        <v>0</v>
      </c>
      <c r="K1308" s="218" t="s">
        <v>21</v>
      </c>
      <c r="L1308" s="70"/>
      <c r="M1308" s="223" t="s">
        <v>21</v>
      </c>
      <c r="N1308" s="224" t="s">
        <v>42</v>
      </c>
      <c r="O1308" s="45"/>
      <c r="P1308" s="225">
        <f>O1308*H1308</f>
        <v>0</v>
      </c>
      <c r="Q1308" s="225">
        <v>0</v>
      </c>
      <c r="R1308" s="225">
        <f>Q1308*H1308</f>
        <v>0</v>
      </c>
      <c r="S1308" s="225">
        <v>0</v>
      </c>
      <c r="T1308" s="226">
        <f>S1308*H1308</f>
        <v>0</v>
      </c>
      <c r="AR1308" s="22" t="s">
        <v>1264</v>
      </c>
      <c r="AT1308" s="22" t="s">
        <v>154</v>
      </c>
      <c r="AU1308" s="22" t="s">
        <v>81</v>
      </c>
      <c r="AY1308" s="22" t="s">
        <v>151</v>
      </c>
      <c r="BE1308" s="227">
        <f>IF(N1308="základní",J1308,0)</f>
        <v>0</v>
      </c>
      <c r="BF1308" s="227">
        <f>IF(N1308="snížená",J1308,0)</f>
        <v>0</v>
      </c>
      <c r="BG1308" s="227">
        <f>IF(N1308="zákl. přenesená",J1308,0)</f>
        <v>0</v>
      </c>
      <c r="BH1308" s="227">
        <f>IF(N1308="sníž. přenesená",J1308,0)</f>
        <v>0</v>
      </c>
      <c r="BI1308" s="227">
        <f>IF(N1308="nulová",J1308,0)</f>
        <v>0</v>
      </c>
      <c r="BJ1308" s="22" t="s">
        <v>76</v>
      </c>
      <c r="BK1308" s="227">
        <f>ROUND(I1308*H1308,2)</f>
        <v>0</v>
      </c>
      <c r="BL1308" s="22" t="s">
        <v>1264</v>
      </c>
      <c r="BM1308" s="22" t="s">
        <v>2167</v>
      </c>
    </row>
    <row r="1309" spans="2:47" s="1" customFormat="1" ht="13.5">
      <c r="B1309" s="44"/>
      <c r="C1309" s="72"/>
      <c r="D1309" s="228" t="s">
        <v>352</v>
      </c>
      <c r="E1309" s="72"/>
      <c r="F1309" s="229" t="s">
        <v>2168</v>
      </c>
      <c r="G1309" s="72"/>
      <c r="H1309" s="72"/>
      <c r="I1309" s="187"/>
      <c r="J1309" s="72"/>
      <c r="K1309" s="72"/>
      <c r="L1309" s="70"/>
      <c r="M1309" s="230"/>
      <c r="N1309" s="45"/>
      <c r="O1309" s="45"/>
      <c r="P1309" s="45"/>
      <c r="Q1309" s="45"/>
      <c r="R1309" s="45"/>
      <c r="S1309" s="45"/>
      <c r="T1309" s="93"/>
      <c r="AT1309" s="22" t="s">
        <v>352</v>
      </c>
      <c r="AU1309" s="22" t="s">
        <v>81</v>
      </c>
    </row>
    <row r="1310" spans="2:65" s="1" customFormat="1" ht="38.25" customHeight="1">
      <c r="B1310" s="44"/>
      <c r="C1310" s="216" t="s">
        <v>2169</v>
      </c>
      <c r="D1310" s="216" t="s">
        <v>154</v>
      </c>
      <c r="E1310" s="217" t="s">
        <v>2170</v>
      </c>
      <c r="F1310" s="218" t="s">
        <v>2171</v>
      </c>
      <c r="G1310" s="219" t="s">
        <v>783</v>
      </c>
      <c r="H1310" s="220">
        <v>1</v>
      </c>
      <c r="I1310" s="221"/>
      <c r="J1310" s="222">
        <f>ROUND(I1310*H1310,2)</f>
        <v>0</v>
      </c>
      <c r="K1310" s="218" t="s">
        <v>174</v>
      </c>
      <c r="L1310" s="70"/>
      <c r="M1310" s="223" t="s">
        <v>21</v>
      </c>
      <c r="N1310" s="224" t="s">
        <v>42</v>
      </c>
      <c r="O1310" s="45"/>
      <c r="P1310" s="225">
        <f>O1310*H1310</f>
        <v>0</v>
      </c>
      <c r="Q1310" s="225">
        <v>0</v>
      </c>
      <c r="R1310" s="225">
        <f>Q1310*H1310</f>
        <v>0</v>
      </c>
      <c r="S1310" s="225">
        <v>0</v>
      </c>
      <c r="T1310" s="226">
        <f>S1310*H1310</f>
        <v>0</v>
      </c>
      <c r="AR1310" s="22" t="s">
        <v>1264</v>
      </c>
      <c r="AT1310" s="22" t="s">
        <v>154</v>
      </c>
      <c r="AU1310" s="22" t="s">
        <v>81</v>
      </c>
      <c r="AY1310" s="22" t="s">
        <v>151</v>
      </c>
      <c r="BE1310" s="227">
        <f>IF(N1310="základní",J1310,0)</f>
        <v>0</v>
      </c>
      <c r="BF1310" s="227">
        <f>IF(N1310="snížená",J1310,0)</f>
        <v>0</v>
      </c>
      <c r="BG1310" s="227">
        <f>IF(N1310="zákl. přenesená",J1310,0)</f>
        <v>0</v>
      </c>
      <c r="BH1310" s="227">
        <f>IF(N1310="sníž. přenesená",J1310,0)</f>
        <v>0</v>
      </c>
      <c r="BI1310" s="227">
        <f>IF(N1310="nulová",J1310,0)</f>
        <v>0</v>
      </c>
      <c r="BJ1310" s="22" t="s">
        <v>76</v>
      </c>
      <c r="BK1310" s="227">
        <f>ROUND(I1310*H1310,2)</f>
        <v>0</v>
      </c>
      <c r="BL1310" s="22" t="s">
        <v>1264</v>
      </c>
      <c r="BM1310" s="22" t="s">
        <v>2172</v>
      </c>
    </row>
    <row r="1311" spans="2:47" s="1" customFormat="1" ht="13.5">
      <c r="B1311" s="44"/>
      <c r="C1311" s="72"/>
      <c r="D1311" s="228" t="s">
        <v>161</v>
      </c>
      <c r="E1311" s="72"/>
      <c r="F1311" s="229" t="s">
        <v>2173</v>
      </c>
      <c r="G1311" s="72"/>
      <c r="H1311" s="72"/>
      <c r="I1311" s="187"/>
      <c r="J1311" s="72"/>
      <c r="K1311" s="72"/>
      <c r="L1311" s="70"/>
      <c r="M1311" s="230"/>
      <c r="N1311" s="45"/>
      <c r="O1311" s="45"/>
      <c r="P1311" s="45"/>
      <c r="Q1311" s="45"/>
      <c r="R1311" s="45"/>
      <c r="S1311" s="45"/>
      <c r="T1311" s="93"/>
      <c r="AT1311" s="22" t="s">
        <v>161</v>
      </c>
      <c r="AU1311" s="22" t="s">
        <v>81</v>
      </c>
    </row>
    <row r="1312" spans="2:65" s="1" customFormat="1" ht="38.25" customHeight="1">
      <c r="B1312" s="44"/>
      <c r="C1312" s="216" t="s">
        <v>2174</v>
      </c>
      <c r="D1312" s="216" t="s">
        <v>154</v>
      </c>
      <c r="E1312" s="217" t="s">
        <v>2175</v>
      </c>
      <c r="F1312" s="218" t="s">
        <v>2176</v>
      </c>
      <c r="G1312" s="219" t="s">
        <v>1745</v>
      </c>
      <c r="H1312" s="263"/>
      <c r="I1312" s="221"/>
      <c r="J1312" s="222">
        <f>ROUND(I1312*H1312,2)</f>
        <v>0</v>
      </c>
      <c r="K1312" s="218" t="s">
        <v>174</v>
      </c>
      <c r="L1312" s="70"/>
      <c r="M1312" s="223" t="s">
        <v>21</v>
      </c>
      <c r="N1312" s="224" t="s">
        <v>42</v>
      </c>
      <c r="O1312" s="45"/>
      <c r="P1312" s="225">
        <f>O1312*H1312</f>
        <v>0</v>
      </c>
      <c r="Q1312" s="225">
        <v>0</v>
      </c>
      <c r="R1312" s="225">
        <f>Q1312*H1312</f>
        <v>0</v>
      </c>
      <c r="S1312" s="225">
        <v>0</v>
      </c>
      <c r="T1312" s="226">
        <f>S1312*H1312</f>
        <v>0</v>
      </c>
      <c r="AR1312" s="22" t="s">
        <v>1264</v>
      </c>
      <c r="AT1312" s="22" t="s">
        <v>154</v>
      </c>
      <c r="AU1312" s="22" t="s">
        <v>81</v>
      </c>
      <c r="AY1312" s="22" t="s">
        <v>151</v>
      </c>
      <c r="BE1312" s="227">
        <f>IF(N1312="základní",J1312,0)</f>
        <v>0</v>
      </c>
      <c r="BF1312" s="227">
        <f>IF(N1312="snížená",J1312,0)</f>
        <v>0</v>
      </c>
      <c r="BG1312" s="227">
        <f>IF(N1312="zákl. přenesená",J1312,0)</f>
        <v>0</v>
      </c>
      <c r="BH1312" s="227">
        <f>IF(N1312="sníž. přenesená",J1312,0)</f>
        <v>0</v>
      </c>
      <c r="BI1312" s="227">
        <f>IF(N1312="nulová",J1312,0)</f>
        <v>0</v>
      </c>
      <c r="BJ1312" s="22" t="s">
        <v>76</v>
      </c>
      <c r="BK1312" s="227">
        <f>ROUND(I1312*H1312,2)</f>
        <v>0</v>
      </c>
      <c r="BL1312" s="22" t="s">
        <v>1264</v>
      </c>
      <c r="BM1312" s="22" t="s">
        <v>2177</v>
      </c>
    </row>
    <row r="1313" spans="2:47" s="1" customFormat="1" ht="13.5">
      <c r="B1313" s="44"/>
      <c r="C1313" s="72"/>
      <c r="D1313" s="228" t="s">
        <v>161</v>
      </c>
      <c r="E1313" s="72"/>
      <c r="F1313" s="229" t="s">
        <v>1747</v>
      </c>
      <c r="G1313" s="72"/>
      <c r="H1313" s="72"/>
      <c r="I1313" s="187"/>
      <c r="J1313" s="72"/>
      <c r="K1313" s="72"/>
      <c r="L1313" s="70"/>
      <c r="M1313" s="230"/>
      <c r="N1313" s="45"/>
      <c r="O1313" s="45"/>
      <c r="P1313" s="45"/>
      <c r="Q1313" s="45"/>
      <c r="R1313" s="45"/>
      <c r="S1313" s="45"/>
      <c r="T1313" s="93"/>
      <c r="AT1313" s="22" t="s">
        <v>161</v>
      </c>
      <c r="AU1313" s="22" t="s">
        <v>81</v>
      </c>
    </row>
    <row r="1314" spans="2:65" s="1" customFormat="1" ht="16.5" customHeight="1">
      <c r="B1314" s="44"/>
      <c r="C1314" s="216" t="s">
        <v>2178</v>
      </c>
      <c r="D1314" s="216" t="s">
        <v>154</v>
      </c>
      <c r="E1314" s="217" t="s">
        <v>2179</v>
      </c>
      <c r="F1314" s="218" t="s">
        <v>2180</v>
      </c>
      <c r="G1314" s="219" t="s">
        <v>2181</v>
      </c>
      <c r="H1314" s="220">
        <v>1</v>
      </c>
      <c r="I1314" s="221"/>
      <c r="J1314" s="222">
        <f>ROUND(I1314*H1314,2)</f>
        <v>0</v>
      </c>
      <c r="K1314" s="218" t="s">
        <v>21</v>
      </c>
      <c r="L1314" s="70"/>
      <c r="M1314" s="223" t="s">
        <v>21</v>
      </c>
      <c r="N1314" s="224" t="s">
        <v>42</v>
      </c>
      <c r="O1314" s="45"/>
      <c r="P1314" s="225">
        <f>O1314*H1314</f>
        <v>0</v>
      </c>
      <c r="Q1314" s="225">
        <v>0</v>
      </c>
      <c r="R1314" s="225">
        <f>Q1314*H1314</f>
        <v>0</v>
      </c>
      <c r="S1314" s="225">
        <v>0</v>
      </c>
      <c r="T1314" s="226">
        <f>S1314*H1314</f>
        <v>0</v>
      </c>
      <c r="AR1314" s="22" t="s">
        <v>1264</v>
      </c>
      <c r="AT1314" s="22" t="s">
        <v>154</v>
      </c>
      <c r="AU1314" s="22" t="s">
        <v>81</v>
      </c>
      <c r="AY1314" s="22" t="s">
        <v>151</v>
      </c>
      <c r="BE1314" s="227">
        <f>IF(N1314="základní",J1314,0)</f>
        <v>0</v>
      </c>
      <c r="BF1314" s="227">
        <f>IF(N1314="snížená",J1314,0)</f>
        <v>0</v>
      </c>
      <c r="BG1314" s="227">
        <f>IF(N1314="zákl. přenesená",J1314,0)</f>
        <v>0</v>
      </c>
      <c r="BH1314" s="227">
        <f>IF(N1314="sníž. přenesená",J1314,0)</f>
        <v>0</v>
      </c>
      <c r="BI1314" s="227">
        <f>IF(N1314="nulová",J1314,0)</f>
        <v>0</v>
      </c>
      <c r="BJ1314" s="22" t="s">
        <v>76</v>
      </c>
      <c r="BK1314" s="227">
        <f>ROUND(I1314*H1314,2)</f>
        <v>0</v>
      </c>
      <c r="BL1314" s="22" t="s">
        <v>1264</v>
      </c>
      <c r="BM1314" s="22" t="s">
        <v>2182</v>
      </c>
    </row>
    <row r="1315" spans="2:65" s="1" customFormat="1" ht="16.5" customHeight="1">
      <c r="B1315" s="44"/>
      <c r="C1315" s="216" t="s">
        <v>2183</v>
      </c>
      <c r="D1315" s="216" t="s">
        <v>154</v>
      </c>
      <c r="E1315" s="217" t="s">
        <v>2184</v>
      </c>
      <c r="F1315" s="218" t="s">
        <v>2185</v>
      </c>
      <c r="G1315" s="219" t="s">
        <v>1015</v>
      </c>
      <c r="H1315" s="220">
        <v>1</v>
      </c>
      <c r="I1315" s="221"/>
      <c r="J1315" s="222">
        <f>ROUND(I1315*H1315,2)</f>
        <v>0</v>
      </c>
      <c r="K1315" s="218" t="s">
        <v>21</v>
      </c>
      <c r="L1315" s="70"/>
      <c r="M1315" s="223" t="s">
        <v>21</v>
      </c>
      <c r="N1315" s="224" t="s">
        <v>42</v>
      </c>
      <c r="O1315" s="45"/>
      <c r="P1315" s="225">
        <f>O1315*H1315</f>
        <v>0</v>
      </c>
      <c r="Q1315" s="225">
        <v>0</v>
      </c>
      <c r="R1315" s="225">
        <f>Q1315*H1315</f>
        <v>0</v>
      </c>
      <c r="S1315" s="225">
        <v>0</v>
      </c>
      <c r="T1315" s="226">
        <f>S1315*H1315</f>
        <v>0</v>
      </c>
      <c r="AR1315" s="22" t="s">
        <v>1264</v>
      </c>
      <c r="AT1315" s="22" t="s">
        <v>154</v>
      </c>
      <c r="AU1315" s="22" t="s">
        <v>81</v>
      </c>
      <c r="AY1315" s="22" t="s">
        <v>151</v>
      </c>
      <c r="BE1315" s="227">
        <f>IF(N1315="základní",J1315,0)</f>
        <v>0</v>
      </c>
      <c r="BF1315" s="227">
        <f>IF(N1315="snížená",J1315,0)</f>
        <v>0</v>
      </c>
      <c r="BG1315" s="227">
        <f>IF(N1315="zákl. přenesená",J1315,0)</f>
        <v>0</v>
      </c>
      <c r="BH1315" s="227">
        <f>IF(N1315="sníž. přenesená",J1315,0)</f>
        <v>0</v>
      </c>
      <c r="BI1315" s="227">
        <f>IF(N1315="nulová",J1315,0)</f>
        <v>0</v>
      </c>
      <c r="BJ1315" s="22" t="s">
        <v>76</v>
      </c>
      <c r="BK1315" s="227">
        <f>ROUND(I1315*H1315,2)</f>
        <v>0</v>
      </c>
      <c r="BL1315" s="22" t="s">
        <v>1264</v>
      </c>
      <c r="BM1315" s="22" t="s">
        <v>2186</v>
      </c>
    </row>
    <row r="1316" spans="2:65" s="1" customFormat="1" ht="16.5" customHeight="1">
      <c r="B1316" s="44"/>
      <c r="C1316" s="216" t="s">
        <v>2187</v>
      </c>
      <c r="D1316" s="216" t="s">
        <v>154</v>
      </c>
      <c r="E1316" s="217" t="s">
        <v>2188</v>
      </c>
      <c r="F1316" s="218" t="s">
        <v>2189</v>
      </c>
      <c r="G1316" s="219" t="s">
        <v>1015</v>
      </c>
      <c r="H1316" s="220">
        <v>1</v>
      </c>
      <c r="I1316" s="221"/>
      <c r="J1316" s="222">
        <f>ROUND(I1316*H1316,2)</f>
        <v>0</v>
      </c>
      <c r="K1316" s="218" t="s">
        <v>21</v>
      </c>
      <c r="L1316" s="70"/>
      <c r="M1316" s="223" t="s">
        <v>21</v>
      </c>
      <c r="N1316" s="224" t="s">
        <v>42</v>
      </c>
      <c r="O1316" s="45"/>
      <c r="P1316" s="225">
        <f>O1316*H1316</f>
        <v>0</v>
      </c>
      <c r="Q1316" s="225">
        <v>0</v>
      </c>
      <c r="R1316" s="225">
        <f>Q1316*H1316</f>
        <v>0</v>
      </c>
      <c r="S1316" s="225">
        <v>0</v>
      </c>
      <c r="T1316" s="226">
        <f>S1316*H1316</f>
        <v>0</v>
      </c>
      <c r="AR1316" s="22" t="s">
        <v>1264</v>
      </c>
      <c r="AT1316" s="22" t="s">
        <v>154</v>
      </c>
      <c r="AU1316" s="22" t="s">
        <v>81</v>
      </c>
      <c r="AY1316" s="22" t="s">
        <v>151</v>
      </c>
      <c r="BE1316" s="227">
        <f>IF(N1316="základní",J1316,0)</f>
        <v>0</v>
      </c>
      <c r="BF1316" s="227">
        <f>IF(N1316="snížená",J1316,0)</f>
        <v>0</v>
      </c>
      <c r="BG1316" s="227">
        <f>IF(N1316="zákl. přenesená",J1316,0)</f>
        <v>0</v>
      </c>
      <c r="BH1316" s="227">
        <f>IF(N1316="sníž. přenesená",J1316,0)</f>
        <v>0</v>
      </c>
      <c r="BI1316" s="227">
        <f>IF(N1316="nulová",J1316,0)</f>
        <v>0</v>
      </c>
      <c r="BJ1316" s="22" t="s">
        <v>76</v>
      </c>
      <c r="BK1316" s="227">
        <f>ROUND(I1316*H1316,2)</f>
        <v>0</v>
      </c>
      <c r="BL1316" s="22" t="s">
        <v>1264</v>
      </c>
      <c r="BM1316" s="22" t="s">
        <v>2190</v>
      </c>
    </row>
    <row r="1317" spans="2:65" s="1" customFormat="1" ht="16.5" customHeight="1">
      <c r="B1317" s="44"/>
      <c r="C1317" s="216" t="s">
        <v>2191</v>
      </c>
      <c r="D1317" s="216" t="s">
        <v>154</v>
      </c>
      <c r="E1317" s="217" t="s">
        <v>2192</v>
      </c>
      <c r="F1317" s="218" t="s">
        <v>2193</v>
      </c>
      <c r="G1317" s="219" t="s">
        <v>2181</v>
      </c>
      <c r="H1317" s="220">
        <v>80</v>
      </c>
      <c r="I1317" s="221"/>
      <c r="J1317" s="222">
        <f>ROUND(I1317*H1317,2)</f>
        <v>0</v>
      </c>
      <c r="K1317" s="218" t="s">
        <v>21</v>
      </c>
      <c r="L1317" s="70"/>
      <c r="M1317" s="223" t="s">
        <v>21</v>
      </c>
      <c r="N1317" s="224" t="s">
        <v>42</v>
      </c>
      <c r="O1317" s="45"/>
      <c r="P1317" s="225">
        <f>O1317*H1317</f>
        <v>0</v>
      </c>
      <c r="Q1317" s="225">
        <v>0</v>
      </c>
      <c r="R1317" s="225">
        <f>Q1317*H1317</f>
        <v>0</v>
      </c>
      <c r="S1317" s="225">
        <v>0</v>
      </c>
      <c r="T1317" s="226">
        <f>S1317*H1317</f>
        <v>0</v>
      </c>
      <c r="AR1317" s="22" t="s">
        <v>1264</v>
      </c>
      <c r="AT1317" s="22" t="s">
        <v>154</v>
      </c>
      <c r="AU1317" s="22" t="s">
        <v>81</v>
      </c>
      <c r="AY1317" s="22" t="s">
        <v>151</v>
      </c>
      <c r="BE1317" s="227">
        <f>IF(N1317="základní",J1317,0)</f>
        <v>0</v>
      </c>
      <c r="BF1317" s="227">
        <f>IF(N1317="snížená",J1317,0)</f>
        <v>0</v>
      </c>
      <c r="BG1317" s="227">
        <f>IF(N1317="zákl. přenesená",J1317,0)</f>
        <v>0</v>
      </c>
      <c r="BH1317" s="227">
        <f>IF(N1317="sníž. přenesená",J1317,0)</f>
        <v>0</v>
      </c>
      <c r="BI1317" s="227">
        <f>IF(N1317="nulová",J1317,0)</f>
        <v>0</v>
      </c>
      <c r="BJ1317" s="22" t="s">
        <v>76</v>
      </c>
      <c r="BK1317" s="227">
        <f>ROUND(I1317*H1317,2)</f>
        <v>0</v>
      </c>
      <c r="BL1317" s="22" t="s">
        <v>1264</v>
      </c>
      <c r="BM1317" s="22" t="s">
        <v>2194</v>
      </c>
    </row>
    <row r="1318" spans="2:51" s="11" customFormat="1" ht="13.5">
      <c r="B1318" s="231"/>
      <c r="C1318" s="232"/>
      <c r="D1318" s="228" t="s">
        <v>163</v>
      </c>
      <c r="E1318" s="232"/>
      <c r="F1318" s="234" t="s">
        <v>2195</v>
      </c>
      <c r="G1318" s="232"/>
      <c r="H1318" s="235">
        <v>80</v>
      </c>
      <c r="I1318" s="236"/>
      <c r="J1318" s="232"/>
      <c r="K1318" s="232"/>
      <c r="L1318" s="237"/>
      <c r="M1318" s="238"/>
      <c r="N1318" s="239"/>
      <c r="O1318" s="239"/>
      <c r="P1318" s="239"/>
      <c r="Q1318" s="239"/>
      <c r="R1318" s="239"/>
      <c r="S1318" s="239"/>
      <c r="T1318" s="240"/>
      <c r="AT1318" s="241" t="s">
        <v>163</v>
      </c>
      <c r="AU1318" s="241" t="s">
        <v>81</v>
      </c>
      <c r="AV1318" s="11" t="s">
        <v>81</v>
      </c>
      <c r="AW1318" s="11" t="s">
        <v>6</v>
      </c>
      <c r="AX1318" s="11" t="s">
        <v>76</v>
      </c>
      <c r="AY1318" s="241" t="s">
        <v>151</v>
      </c>
    </row>
    <row r="1319" spans="2:63" s="10" customFormat="1" ht="29.85" customHeight="1">
      <c r="B1319" s="200"/>
      <c r="C1319" s="201"/>
      <c r="D1319" s="202" t="s">
        <v>70</v>
      </c>
      <c r="E1319" s="214" t="s">
        <v>2009</v>
      </c>
      <c r="F1319" s="214" t="s">
        <v>2196</v>
      </c>
      <c r="G1319" s="201"/>
      <c r="H1319" s="201"/>
      <c r="I1319" s="204"/>
      <c r="J1319" s="215">
        <f>BK1319</f>
        <v>0</v>
      </c>
      <c r="K1319" s="201"/>
      <c r="L1319" s="206"/>
      <c r="M1319" s="207"/>
      <c r="N1319" s="208"/>
      <c r="O1319" s="208"/>
      <c r="P1319" s="209">
        <f>SUM(P1320:P1329)</f>
        <v>0</v>
      </c>
      <c r="Q1319" s="208"/>
      <c r="R1319" s="209">
        <f>SUM(R1320:R1329)</f>
        <v>0.0008</v>
      </c>
      <c r="S1319" s="208"/>
      <c r="T1319" s="210">
        <f>SUM(T1320:T1329)</f>
        <v>0</v>
      </c>
      <c r="AR1319" s="211" t="s">
        <v>81</v>
      </c>
      <c r="AT1319" s="212" t="s">
        <v>70</v>
      </c>
      <c r="AU1319" s="212" t="s">
        <v>76</v>
      </c>
      <c r="AY1319" s="211" t="s">
        <v>151</v>
      </c>
      <c r="BK1319" s="213">
        <f>SUM(BK1320:BK1329)</f>
        <v>0</v>
      </c>
    </row>
    <row r="1320" spans="2:65" s="1" customFormat="1" ht="16.5" customHeight="1">
      <c r="B1320" s="44"/>
      <c r="C1320" s="216" t="s">
        <v>2197</v>
      </c>
      <c r="D1320" s="216" t="s">
        <v>154</v>
      </c>
      <c r="E1320" s="217" t="s">
        <v>2198</v>
      </c>
      <c r="F1320" s="218" t="s">
        <v>2199</v>
      </c>
      <c r="G1320" s="219" t="s">
        <v>157</v>
      </c>
      <c r="H1320" s="220">
        <v>8.5</v>
      </c>
      <c r="I1320" s="221"/>
      <c r="J1320" s="222">
        <f>ROUND(I1320*H1320,2)</f>
        <v>0</v>
      </c>
      <c r="K1320" s="218" t="s">
        <v>21</v>
      </c>
      <c r="L1320" s="70"/>
      <c r="M1320" s="223" t="s">
        <v>21</v>
      </c>
      <c r="N1320" s="224" t="s">
        <v>42</v>
      </c>
      <c r="O1320" s="45"/>
      <c r="P1320" s="225">
        <f>O1320*H1320</f>
        <v>0</v>
      </c>
      <c r="Q1320" s="225">
        <v>0</v>
      </c>
      <c r="R1320" s="225">
        <f>Q1320*H1320</f>
        <v>0</v>
      </c>
      <c r="S1320" s="225">
        <v>0</v>
      </c>
      <c r="T1320" s="226">
        <f>S1320*H1320</f>
        <v>0</v>
      </c>
      <c r="AR1320" s="22" t="s">
        <v>1264</v>
      </c>
      <c r="AT1320" s="22" t="s">
        <v>154</v>
      </c>
      <c r="AU1320" s="22" t="s">
        <v>81</v>
      </c>
      <c r="AY1320" s="22" t="s">
        <v>151</v>
      </c>
      <c r="BE1320" s="227">
        <f>IF(N1320="základní",J1320,0)</f>
        <v>0</v>
      </c>
      <c r="BF1320" s="227">
        <f>IF(N1320="snížená",J1320,0)</f>
        <v>0</v>
      </c>
      <c r="BG1320" s="227">
        <f>IF(N1320="zákl. přenesená",J1320,0)</f>
        <v>0</v>
      </c>
      <c r="BH1320" s="227">
        <f>IF(N1320="sníž. přenesená",J1320,0)</f>
        <v>0</v>
      </c>
      <c r="BI1320" s="227">
        <f>IF(N1320="nulová",J1320,0)</f>
        <v>0</v>
      </c>
      <c r="BJ1320" s="22" t="s">
        <v>76</v>
      </c>
      <c r="BK1320" s="227">
        <f>ROUND(I1320*H1320,2)</f>
        <v>0</v>
      </c>
      <c r="BL1320" s="22" t="s">
        <v>1264</v>
      </c>
      <c r="BM1320" s="22" t="s">
        <v>2200</v>
      </c>
    </row>
    <row r="1321" spans="2:65" s="1" customFormat="1" ht="16.5" customHeight="1">
      <c r="B1321" s="44"/>
      <c r="C1321" s="216" t="s">
        <v>2201</v>
      </c>
      <c r="D1321" s="216" t="s">
        <v>154</v>
      </c>
      <c r="E1321" s="217" t="s">
        <v>2202</v>
      </c>
      <c r="F1321" s="218" t="s">
        <v>2203</v>
      </c>
      <c r="G1321" s="219" t="s">
        <v>157</v>
      </c>
      <c r="H1321" s="220">
        <v>8.5</v>
      </c>
      <c r="I1321" s="221"/>
      <c r="J1321" s="222">
        <f>ROUND(I1321*H1321,2)</f>
        <v>0</v>
      </c>
      <c r="K1321" s="218" t="s">
        <v>21</v>
      </c>
      <c r="L1321" s="70"/>
      <c r="M1321" s="223" t="s">
        <v>21</v>
      </c>
      <c r="N1321" s="224" t="s">
        <v>42</v>
      </c>
      <c r="O1321" s="45"/>
      <c r="P1321" s="225">
        <f>O1321*H1321</f>
        <v>0</v>
      </c>
      <c r="Q1321" s="225">
        <v>0</v>
      </c>
      <c r="R1321" s="225">
        <f>Q1321*H1321</f>
        <v>0</v>
      </c>
      <c r="S1321" s="225">
        <v>0</v>
      </c>
      <c r="T1321" s="226">
        <f>S1321*H1321</f>
        <v>0</v>
      </c>
      <c r="AR1321" s="22" t="s">
        <v>1264</v>
      </c>
      <c r="AT1321" s="22" t="s">
        <v>154</v>
      </c>
      <c r="AU1321" s="22" t="s">
        <v>81</v>
      </c>
      <c r="AY1321" s="22" t="s">
        <v>151</v>
      </c>
      <c r="BE1321" s="227">
        <f>IF(N1321="základní",J1321,0)</f>
        <v>0</v>
      </c>
      <c r="BF1321" s="227">
        <f>IF(N1321="snížená",J1321,0)</f>
        <v>0</v>
      </c>
      <c r="BG1321" s="227">
        <f>IF(N1321="zákl. přenesená",J1321,0)</f>
        <v>0</v>
      </c>
      <c r="BH1321" s="227">
        <f>IF(N1321="sníž. přenesená",J1321,0)</f>
        <v>0</v>
      </c>
      <c r="BI1321" s="227">
        <f>IF(N1321="nulová",J1321,0)</f>
        <v>0</v>
      </c>
      <c r="BJ1321" s="22" t="s">
        <v>76</v>
      </c>
      <c r="BK1321" s="227">
        <f>ROUND(I1321*H1321,2)</f>
        <v>0</v>
      </c>
      <c r="BL1321" s="22" t="s">
        <v>1264</v>
      </c>
      <c r="BM1321" s="22" t="s">
        <v>2204</v>
      </c>
    </row>
    <row r="1322" spans="2:47" s="1" customFormat="1" ht="13.5">
      <c r="B1322" s="44"/>
      <c r="C1322" s="72"/>
      <c r="D1322" s="228" t="s">
        <v>352</v>
      </c>
      <c r="E1322" s="72"/>
      <c r="F1322" s="229" t="s">
        <v>2205</v>
      </c>
      <c r="G1322" s="72"/>
      <c r="H1322" s="72"/>
      <c r="I1322" s="187"/>
      <c r="J1322" s="72"/>
      <c r="K1322" s="72"/>
      <c r="L1322" s="70"/>
      <c r="M1322" s="230"/>
      <c r="N1322" s="45"/>
      <c r="O1322" s="45"/>
      <c r="P1322" s="45"/>
      <c r="Q1322" s="45"/>
      <c r="R1322" s="45"/>
      <c r="S1322" s="45"/>
      <c r="T1322" s="93"/>
      <c r="AT1322" s="22" t="s">
        <v>352</v>
      </c>
      <c r="AU1322" s="22" t="s">
        <v>81</v>
      </c>
    </row>
    <row r="1323" spans="2:65" s="1" customFormat="1" ht="25.5" customHeight="1">
      <c r="B1323" s="44"/>
      <c r="C1323" s="216" t="s">
        <v>2206</v>
      </c>
      <c r="D1323" s="216" t="s">
        <v>154</v>
      </c>
      <c r="E1323" s="217" t="s">
        <v>2207</v>
      </c>
      <c r="F1323" s="218" t="s">
        <v>2208</v>
      </c>
      <c r="G1323" s="219" t="s">
        <v>783</v>
      </c>
      <c r="H1323" s="220">
        <v>1</v>
      </c>
      <c r="I1323" s="221"/>
      <c r="J1323" s="222">
        <f>ROUND(I1323*H1323,2)</f>
        <v>0</v>
      </c>
      <c r="K1323" s="218" t="s">
        <v>174</v>
      </c>
      <c r="L1323" s="70"/>
      <c r="M1323" s="223" t="s">
        <v>21</v>
      </c>
      <c r="N1323" s="224" t="s">
        <v>42</v>
      </c>
      <c r="O1323" s="45"/>
      <c r="P1323" s="225">
        <f>O1323*H1323</f>
        <v>0</v>
      </c>
      <c r="Q1323" s="225">
        <v>0</v>
      </c>
      <c r="R1323" s="225">
        <f>Q1323*H1323</f>
        <v>0</v>
      </c>
      <c r="S1323" s="225">
        <v>0</v>
      </c>
      <c r="T1323" s="226">
        <f>S1323*H1323</f>
        <v>0</v>
      </c>
      <c r="AR1323" s="22" t="s">
        <v>159</v>
      </c>
      <c r="AT1323" s="22" t="s">
        <v>154</v>
      </c>
      <c r="AU1323" s="22" t="s">
        <v>81</v>
      </c>
      <c r="AY1323" s="22" t="s">
        <v>151</v>
      </c>
      <c r="BE1323" s="227">
        <f>IF(N1323="základní",J1323,0)</f>
        <v>0</v>
      </c>
      <c r="BF1323" s="227">
        <f>IF(N1323="snížená",J1323,0)</f>
        <v>0</v>
      </c>
      <c r="BG1323" s="227">
        <f>IF(N1323="zákl. přenesená",J1323,0)</f>
        <v>0</v>
      </c>
      <c r="BH1323" s="227">
        <f>IF(N1323="sníž. přenesená",J1323,0)</f>
        <v>0</v>
      </c>
      <c r="BI1323" s="227">
        <f>IF(N1323="nulová",J1323,0)</f>
        <v>0</v>
      </c>
      <c r="BJ1323" s="22" t="s">
        <v>76</v>
      </c>
      <c r="BK1323" s="227">
        <f>ROUND(I1323*H1323,2)</f>
        <v>0</v>
      </c>
      <c r="BL1323" s="22" t="s">
        <v>159</v>
      </c>
      <c r="BM1323" s="22" t="s">
        <v>2209</v>
      </c>
    </row>
    <row r="1324" spans="2:65" s="1" customFormat="1" ht="16.5" customHeight="1">
      <c r="B1324" s="44"/>
      <c r="C1324" s="253" t="s">
        <v>2210</v>
      </c>
      <c r="D1324" s="253" t="s">
        <v>275</v>
      </c>
      <c r="E1324" s="254" t="s">
        <v>2211</v>
      </c>
      <c r="F1324" s="255" t="s">
        <v>2212</v>
      </c>
      <c r="G1324" s="256" t="s">
        <v>783</v>
      </c>
      <c r="H1324" s="257">
        <v>1</v>
      </c>
      <c r="I1324" s="258"/>
      <c r="J1324" s="259">
        <f>ROUND(I1324*H1324,2)</f>
        <v>0</v>
      </c>
      <c r="K1324" s="255" t="s">
        <v>21</v>
      </c>
      <c r="L1324" s="260"/>
      <c r="M1324" s="261" t="s">
        <v>21</v>
      </c>
      <c r="N1324" s="262" t="s">
        <v>42</v>
      </c>
      <c r="O1324" s="45"/>
      <c r="P1324" s="225">
        <f>O1324*H1324</f>
        <v>0</v>
      </c>
      <c r="Q1324" s="225">
        <v>0</v>
      </c>
      <c r="R1324" s="225">
        <f>Q1324*H1324</f>
        <v>0</v>
      </c>
      <c r="S1324" s="225">
        <v>0</v>
      </c>
      <c r="T1324" s="226">
        <f>S1324*H1324</f>
        <v>0</v>
      </c>
      <c r="AR1324" s="22" t="s">
        <v>279</v>
      </c>
      <c r="AT1324" s="22" t="s">
        <v>275</v>
      </c>
      <c r="AU1324" s="22" t="s">
        <v>81</v>
      </c>
      <c r="AY1324" s="22" t="s">
        <v>151</v>
      </c>
      <c r="BE1324" s="227">
        <f>IF(N1324="základní",J1324,0)</f>
        <v>0</v>
      </c>
      <c r="BF1324" s="227">
        <f>IF(N1324="snížená",J1324,0)</f>
        <v>0</v>
      </c>
      <c r="BG1324" s="227">
        <f>IF(N1324="zákl. přenesená",J1324,0)</f>
        <v>0</v>
      </c>
      <c r="BH1324" s="227">
        <f>IF(N1324="sníž. přenesená",J1324,0)</f>
        <v>0</v>
      </c>
      <c r="BI1324" s="227">
        <f>IF(N1324="nulová",J1324,0)</f>
        <v>0</v>
      </c>
      <c r="BJ1324" s="22" t="s">
        <v>76</v>
      </c>
      <c r="BK1324" s="227">
        <f>ROUND(I1324*H1324,2)</f>
        <v>0</v>
      </c>
      <c r="BL1324" s="22" t="s">
        <v>159</v>
      </c>
      <c r="BM1324" s="22" t="s">
        <v>2213</v>
      </c>
    </row>
    <row r="1325" spans="2:65" s="1" customFormat="1" ht="16.5" customHeight="1">
      <c r="B1325" s="44"/>
      <c r="C1325" s="216" t="s">
        <v>2214</v>
      </c>
      <c r="D1325" s="216" t="s">
        <v>154</v>
      </c>
      <c r="E1325" s="217" t="s">
        <v>2215</v>
      </c>
      <c r="F1325" s="218" t="s">
        <v>2216</v>
      </c>
      <c r="G1325" s="219" t="s">
        <v>783</v>
      </c>
      <c r="H1325" s="220">
        <v>1</v>
      </c>
      <c r="I1325" s="221"/>
      <c r="J1325" s="222">
        <f>ROUND(I1325*H1325,2)</f>
        <v>0</v>
      </c>
      <c r="K1325" s="218" t="s">
        <v>21</v>
      </c>
      <c r="L1325" s="70"/>
      <c r="M1325" s="223" t="s">
        <v>21</v>
      </c>
      <c r="N1325" s="224" t="s">
        <v>42</v>
      </c>
      <c r="O1325" s="45"/>
      <c r="P1325" s="225">
        <f>O1325*H1325</f>
        <v>0</v>
      </c>
      <c r="Q1325" s="225">
        <v>0</v>
      </c>
      <c r="R1325" s="225">
        <f>Q1325*H1325</f>
        <v>0</v>
      </c>
      <c r="S1325" s="225">
        <v>0</v>
      </c>
      <c r="T1325" s="226">
        <f>S1325*H1325</f>
        <v>0</v>
      </c>
      <c r="AR1325" s="22" t="s">
        <v>159</v>
      </c>
      <c r="AT1325" s="22" t="s">
        <v>154</v>
      </c>
      <c r="AU1325" s="22" t="s">
        <v>81</v>
      </c>
      <c r="AY1325" s="22" t="s">
        <v>151</v>
      </c>
      <c r="BE1325" s="227">
        <f>IF(N1325="základní",J1325,0)</f>
        <v>0</v>
      </c>
      <c r="BF1325" s="227">
        <f>IF(N1325="snížená",J1325,0)</f>
        <v>0</v>
      </c>
      <c r="BG1325" s="227">
        <f>IF(N1325="zákl. přenesená",J1325,0)</f>
        <v>0</v>
      </c>
      <c r="BH1325" s="227">
        <f>IF(N1325="sníž. přenesená",J1325,0)</f>
        <v>0</v>
      </c>
      <c r="BI1325" s="227">
        <f>IF(N1325="nulová",J1325,0)</f>
        <v>0</v>
      </c>
      <c r="BJ1325" s="22" t="s">
        <v>76</v>
      </c>
      <c r="BK1325" s="227">
        <f>ROUND(I1325*H1325,2)</f>
        <v>0</v>
      </c>
      <c r="BL1325" s="22" t="s">
        <v>159</v>
      </c>
      <c r="BM1325" s="22" t="s">
        <v>2217</v>
      </c>
    </row>
    <row r="1326" spans="2:65" s="1" customFormat="1" ht="16.5" customHeight="1">
      <c r="B1326" s="44"/>
      <c r="C1326" s="253" t="s">
        <v>2218</v>
      </c>
      <c r="D1326" s="253" t="s">
        <v>275</v>
      </c>
      <c r="E1326" s="254" t="s">
        <v>2219</v>
      </c>
      <c r="F1326" s="255" t="s">
        <v>2220</v>
      </c>
      <c r="G1326" s="256" t="s">
        <v>783</v>
      </c>
      <c r="H1326" s="257">
        <v>1</v>
      </c>
      <c r="I1326" s="258"/>
      <c r="J1326" s="259">
        <f>ROUND(I1326*H1326,2)</f>
        <v>0</v>
      </c>
      <c r="K1326" s="255" t="s">
        <v>174</v>
      </c>
      <c r="L1326" s="260"/>
      <c r="M1326" s="261" t="s">
        <v>21</v>
      </c>
      <c r="N1326" s="262" t="s">
        <v>42</v>
      </c>
      <c r="O1326" s="45"/>
      <c r="P1326" s="225">
        <f>O1326*H1326</f>
        <v>0</v>
      </c>
      <c r="Q1326" s="225">
        <v>0.0008</v>
      </c>
      <c r="R1326" s="225">
        <f>Q1326*H1326</f>
        <v>0.0008</v>
      </c>
      <c r="S1326" s="225">
        <v>0</v>
      </c>
      <c r="T1326" s="226">
        <f>S1326*H1326</f>
        <v>0</v>
      </c>
      <c r="AR1326" s="22" t="s">
        <v>279</v>
      </c>
      <c r="AT1326" s="22" t="s">
        <v>275</v>
      </c>
      <c r="AU1326" s="22" t="s">
        <v>81</v>
      </c>
      <c r="AY1326" s="22" t="s">
        <v>151</v>
      </c>
      <c r="BE1326" s="227">
        <f>IF(N1326="základní",J1326,0)</f>
        <v>0</v>
      </c>
      <c r="BF1326" s="227">
        <f>IF(N1326="snížená",J1326,0)</f>
        <v>0</v>
      </c>
      <c r="BG1326" s="227">
        <f>IF(N1326="zákl. přenesená",J1326,0)</f>
        <v>0</v>
      </c>
      <c r="BH1326" s="227">
        <f>IF(N1326="sníž. přenesená",J1326,0)</f>
        <v>0</v>
      </c>
      <c r="BI1326" s="227">
        <f>IF(N1326="nulová",J1326,0)</f>
        <v>0</v>
      </c>
      <c r="BJ1326" s="22" t="s">
        <v>76</v>
      </c>
      <c r="BK1326" s="227">
        <f>ROUND(I1326*H1326,2)</f>
        <v>0</v>
      </c>
      <c r="BL1326" s="22" t="s">
        <v>159</v>
      </c>
      <c r="BM1326" s="22" t="s">
        <v>2221</v>
      </c>
    </row>
    <row r="1327" spans="2:65" s="1" customFormat="1" ht="16.5" customHeight="1">
      <c r="B1327" s="44"/>
      <c r="C1327" s="216" t="s">
        <v>2222</v>
      </c>
      <c r="D1327" s="216" t="s">
        <v>154</v>
      </c>
      <c r="E1327" s="217" t="s">
        <v>1739</v>
      </c>
      <c r="F1327" s="218" t="s">
        <v>1740</v>
      </c>
      <c r="G1327" s="219" t="s">
        <v>1015</v>
      </c>
      <c r="H1327" s="220">
        <v>1</v>
      </c>
      <c r="I1327" s="221"/>
      <c r="J1327" s="222">
        <f>ROUND(I1327*H1327,2)</f>
        <v>0</v>
      </c>
      <c r="K1327" s="218" t="s">
        <v>21</v>
      </c>
      <c r="L1327" s="70"/>
      <c r="M1327" s="223" t="s">
        <v>21</v>
      </c>
      <c r="N1327" s="224" t="s">
        <v>42</v>
      </c>
      <c r="O1327" s="45"/>
      <c r="P1327" s="225">
        <f>O1327*H1327</f>
        <v>0</v>
      </c>
      <c r="Q1327" s="225">
        <v>0</v>
      </c>
      <c r="R1327" s="225">
        <f>Q1327*H1327</f>
        <v>0</v>
      </c>
      <c r="S1327" s="225">
        <v>0</v>
      </c>
      <c r="T1327" s="226">
        <f>S1327*H1327</f>
        <v>0</v>
      </c>
      <c r="AR1327" s="22" t="s">
        <v>1264</v>
      </c>
      <c r="AT1327" s="22" t="s">
        <v>154</v>
      </c>
      <c r="AU1327" s="22" t="s">
        <v>81</v>
      </c>
      <c r="AY1327" s="22" t="s">
        <v>151</v>
      </c>
      <c r="BE1327" s="227">
        <f>IF(N1327="základní",J1327,0)</f>
        <v>0</v>
      </c>
      <c r="BF1327" s="227">
        <f>IF(N1327="snížená",J1327,0)</f>
        <v>0</v>
      </c>
      <c r="BG1327" s="227">
        <f>IF(N1327="zákl. přenesená",J1327,0)</f>
        <v>0</v>
      </c>
      <c r="BH1327" s="227">
        <f>IF(N1327="sníž. přenesená",J1327,0)</f>
        <v>0</v>
      </c>
      <c r="BI1327" s="227">
        <f>IF(N1327="nulová",J1327,0)</f>
        <v>0</v>
      </c>
      <c r="BJ1327" s="22" t="s">
        <v>76</v>
      </c>
      <c r="BK1327" s="227">
        <f>ROUND(I1327*H1327,2)</f>
        <v>0</v>
      </c>
      <c r="BL1327" s="22" t="s">
        <v>1264</v>
      </c>
      <c r="BM1327" s="22" t="s">
        <v>2223</v>
      </c>
    </row>
    <row r="1328" spans="2:65" s="1" customFormat="1" ht="38.25" customHeight="1">
      <c r="B1328" s="44"/>
      <c r="C1328" s="216" t="s">
        <v>2224</v>
      </c>
      <c r="D1328" s="216" t="s">
        <v>154</v>
      </c>
      <c r="E1328" s="217" t="s">
        <v>2225</v>
      </c>
      <c r="F1328" s="218" t="s">
        <v>2226</v>
      </c>
      <c r="G1328" s="219" t="s">
        <v>1745</v>
      </c>
      <c r="H1328" s="263"/>
      <c r="I1328" s="221"/>
      <c r="J1328" s="222">
        <f>ROUND(I1328*H1328,2)</f>
        <v>0</v>
      </c>
      <c r="K1328" s="218" t="s">
        <v>174</v>
      </c>
      <c r="L1328" s="70"/>
      <c r="M1328" s="223" t="s">
        <v>21</v>
      </c>
      <c r="N1328" s="224" t="s">
        <v>42</v>
      </c>
      <c r="O1328" s="45"/>
      <c r="P1328" s="225">
        <f>O1328*H1328</f>
        <v>0</v>
      </c>
      <c r="Q1328" s="225">
        <v>0</v>
      </c>
      <c r="R1328" s="225">
        <f>Q1328*H1328</f>
        <v>0</v>
      </c>
      <c r="S1328" s="225">
        <v>0</v>
      </c>
      <c r="T1328" s="226">
        <f>S1328*H1328</f>
        <v>0</v>
      </c>
      <c r="AR1328" s="22" t="s">
        <v>1264</v>
      </c>
      <c r="AT1328" s="22" t="s">
        <v>154</v>
      </c>
      <c r="AU1328" s="22" t="s">
        <v>81</v>
      </c>
      <c r="AY1328" s="22" t="s">
        <v>151</v>
      </c>
      <c r="BE1328" s="227">
        <f>IF(N1328="základní",J1328,0)</f>
        <v>0</v>
      </c>
      <c r="BF1328" s="227">
        <f>IF(N1328="snížená",J1328,0)</f>
        <v>0</v>
      </c>
      <c r="BG1328" s="227">
        <f>IF(N1328="zákl. přenesená",J1328,0)</f>
        <v>0</v>
      </c>
      <c r="BH1328" s="227">
        <f>IF(N1328="sníž. přenesená",J1328,0)</f>
        <v>0</v>
      </c>
      <c r="BI1328" s="227">
        <f>IF(N1328="nulová",J1328,0)</f>
        <v>0</v>
      </c>
      <c r="BJ1328" s="22" t="s">
        <v>76</v>
      </c>
      <c r="BK1328" s="227">
        <f>ROUND(I1328*H1328,2)</f>
        <v>0</v>
      </c>
      <c r="BL1328" s="22" t="s">
        <v>1264</v>
      </c>
      <c r="BM1328" s="22" t="s">
        <v>2227</v>
      </c>
    </row>
    <row r="1329" spans="2:47" s="1" customFormat="1" ht="13.5">
      <c r="B1329" s="44"/>
      <c r="C1329" s="72"/>
      <c r="D1329" s="228" t="s">
        <v>161</v>
      </c>
      <c r="E1329" s="72"/>
      <c r="F1329" s="229" t="s">
        <v>1747</v>
      </c>
      <c r="G1329" s="72"/>
      <c r="H1329" s="72"/>
      <c r="I1329" s="187"/>
      <c r="J1329" s="72"/>
      <c r="K1329" s="72"/>
      <c r="L1329" s="70"/>
      <c r="M1329" s="230"/>
      <c r="N1329" s="45"/>
      <c r="O1329" s="45"/>
      <c r="P1329" s="45"/>
      <c r="Q1329" s="45"/>
      <c r="R1329" s="45"/>
      <c r="S1329" s="45"/>
      <c r="T1329" s="93"/>
      <c r="AT1329" s="22" t="s">
        <v>161</v>
      </c>
      <c r="AU1329" s="22" t="s">
        <v>81</v>
      </c>
    </row>
    <row r="1330" spans="2:63" s="10" customFormat="1" ht="29.85" customHeight="1">
      <c r="B1330" s="200"/>
      <c r="C1330" s="201"/>
      <c r="D1330" s="202" t="s">
        <v>70</v>
      </c>
      <c r="E1330" s="214" t="s">
        <v>1789</v>
      </c>
      <c r="F1330" s="214" t="s">
        <v>2228</v>
      </c>
      <c r="G1330" s="201"/>
      <c r="H1330" s="201"/>
      <c r="I1330" s="204"/>
      <c r="J1330" s="215">
        <f>BK1330</f>
        <v>0</v>
      </c>
      <c r="K1330" s="201"/>
      <c r="L1330" s="206"/>
      <c r="M1330" s="207"/>
      <c r="N1330" s="208"/>
      <c r="O1330" s="208"/>
      <c r="P1330" s="209">
        <f>SUM(P1331:P1447)</f>
        <v>0</v>
      </c>
      <c r="Q1330" s="208"/>
      <c r="R1330" s="209">
        <f>SUM(R1331:R1447)</f>
        <v>6.5299270100000015</v>
      </c>
      <c r="S1330" s="208"/>
      <c r="T1330" s="210">
        <f>SUM(T1331:T1447)</f>
        <v>6.296852999999999</v>
      </c>
      <c r="AR1330" s="211" t="s">
        <v>81</v>
      </c>
      <c r="AT1330" s="212" t="s">
        <v>70</v>
      </c>
      <c r="AU1330" s="212" t="s">
        <v>76</v>
      </c>
      <c r="AY1330" s="211" t="s">
        <v>151</v>
      </c>
      <c r="BK1330" s="213">
        <f>SUM(BK1331:BK1447)</f>
        <v>0</v>
      </c>
    </row>
    <row r="1331" spans="2:65" s="1" customFormat="1" ht="25.5" customHeight="1">
      <c r="B1331" s="44"/>
      <c r="C1331" s="216" t="s">
        <v>2229</v>
      </c>
      <c r="D1331" s="216" t="s">
        <v>154</v>
      </c>
      <c r="E1331" s="217" t="s">
        <v>2230</v>
      </c>
      <c r="F1331" s="218" t="s">
        <v>2231</v>
      </c>
      <c r="G1331" s="219" t="s">
        <v>157</v>
      </c>
      <c r="H1331" s="220">
        <v>117.2</v>
      </c>
      <c r="I1331" s="221"/>
      <c r="J1331" s="222">
        <f>ROUND(I1331*H1331,2)</f>
        <v>0</v>
      </c>
      <c r="K1331" s="218" t="s">
        <v>174</v>
      </c>
      <c r="L1331" s="70"/>
      <c r="M1331" s="223" t="s">
        <v>21</v>
      </c>
      <c r="N1331" s="224" t="s">
        <v>42</v>
      </c>
      <c r="O1331" s="45"/>
      <c r="P1331" s="225">
        <f>O1331*H1331</f>
        <v>0</v>
      </c>
      <c r="Q1331" s="225">
        <v>0</v>
      </c>
      <c r="R1331" s="225">
        <f>Q1331*H1331</f>
        <v>0</v>
      </c>
      <c r="S1331" s="225">
        <v>0.008</v>
      </c>
      <c r="T1331" s="226">
        <f>S1331*H1331</f>
        <v>0.9376</v>
      </c>
      <c r="AR1331" s="22" t="s">
        <v>1264</v>
      </c>
      <c r="AT1331" s="22" t="s">
        <v>154</v>
      </c>
      <c r="AU1331" s="22" t="s">
        <v>81</v>
      </c>
      <c r="AY1331" s="22" t="s">
        <v>151</v>
      </c>
      <c r="BE1331" s="227">
        <f>IF(N1331="základní",J1331,0)</f>
        <v>0</v>
      </c>
      <c r="BF1331" s="227">
        <f>IF(N1331="snížená",J1331,0)</f>
        <v>0</v>
      </c>
      <c r="BG1331" s="227">
        <f>IF(N1331="zákl. přenesená",J1331,0)</f>
        <v>0</v>
      </c>
      <c r="BH1331" s="227">
        <f>IF(N1331="sníž. přenesená",J1331,0)</f>
        <v>0</v>
      </c>
      <c r="BI1331" s="227">
        <f>IF(N1331="nulová",J1331,0)</f>
        <v>0</v>
      </c>
      <c r="BJ1331" s="22" t="s">
        <v>76</v>
      </c>
      <c r="BK1331" s="227">
        <f>ROUND(I1331*H1331,2)</f>
        <v>0</v>
      </c>
      <c r="BL1331" s="22" t="s">
        <v>1264</v>
      </c>
      <c r="BM1331" s="22" t="s">
        <v>2232</v>
      </c>
    </row>
    <row r="1332" spans="2:51" s="11" customFormat="1" ht="13.5">
      <c r="B1332" s="231"/>
      <c r="C1332" s="232"/>
      <c r="D1332" s="228" t="s">
        <v>163</v>
      </c>
      <c r="E1332" s="233" t="s">
        <v>21</v>
      </c>
      <c r="F1332" s="234" t="s">
        <v>2233</v>
      </c>
      <c r="G1332" s="232"/>
      <c r="H1332" s="235">
        <v>91</v>
      </c>
      <c r="I1332" s="236"/>
      <c r="J1332" s="232"/>
      <c r="K1332" s="232"/>
      <c r="L1332" s="237"/>
      <c r="M1332" s="238"/>
      <c r="N1332" s="239"/>
      <c r="O1332" s="239"/>
      <c r="P1332" s="239"/>
      <c r="Q1332" s="239"/>
      <c r="R1332" s="239"/>
      <c r="S1332" s="239"/>
      <c r="T1332" s="240"/>
      <c r="AT1332" s="241" t="s">
        <v>163</v>
      </c>
      <c r="AU1332" s="241" t="s">
        <v>81</v>
      </c>
      <c r="AV1332" s="11" t="s">
        <v>81</v>
      </c>
      <c r="AW1332" s="11" t="s">
        <v>34</v>
      </c>
      <c r="AX1332" s="11" t="s">
        <v>71</v>
      </c>
      <c r="AY1332" s="241" t="s">
        <v>151</v>
      </c>
    </row>
    <row r="1333" spans="2:51" s="11" customFormat="1" ht="13.5">
      <c r="B1333" s="231"/>
      <c r="C1333" s="232"/>
      <c r="D1333" s="228" t="s">
        <v>163</v>
      </c>
      <c r="E1333" s="233" t="s">
        <v>21</v>
      </c>
      <c r="F1333" s="234" t="s">
        <v>2234</v>
      </c>
      <c r="G1333" s="232"/>
      <c r="H1333" s="235">
        <v>26.2</v>
      </c>
      <c r="I1333" s="236"/>
      <c r="J1333" s="232"/>
      <c r="K1333" s="232"/>
      <c r="L1333" s="237"/>
      <c r="M1333" s="238"/>
      <c r="N1333" s="239"/>
      <c r="O1333" s="239"/>
      <c r="P1333" s="239"/>
      <c r="Q1333" s="239"/>
      <c r="R1333" s="239"/>
      <c r="S1333" s="239"/>
      <c r="T1333" s="240"/>
      <c r="AT1333" s="241" t="s">
        <v>163</v>
      </c>
      <c r="AU1333" s="241" t="s">
        <v>81</v>
      </c>
      <c r="AV1333" s="11" t="s">
        <v>81</v>
      </c>
      <c r="AW1333" s="11" t="s">
        <v>34</v>
      </c>
      <c r="AX1333" s="11" t="s">
        <v>71</v>
      </c>
      <c r="AY1333" s="241" t="s">
        <v>151</v>
      </c>
    </row>
    <row r="1334" spans="2:51" s="12" customFormat="1" ht="13.5">
      <c r="B1334" s="242"/>
      <c r="C1334" s="243"/>
      <c r="D1334" s="228" t="s">
        <v>163</v>
      </c>
      <c r="E1334" s="244" t="s">
        <v>21</v>
      </c>
      <c r="F1334" s="245" t="s">
        <v>182</v>
      </c>
      <c r="G1334" s="243"/>
      <c r="H1334" s="246">
        <v>117.2</v>
      </c>
      <c r="I1334" s="247"/>
      <c r="J1334" s="243"/>
      <c r="K1334" s="243"/>
      <c r="L1334" s="248"/>
      <c r="M1334" s="249"/>
      <c r="N1334" s="250"/>
      <c r="O1334" s="250"/>
      <c r="P1334" s="250"/>
      <c r="Q1334" s="250"/>
      <c r="R1334" s="250"/>
      <c r="S1334" s="250"/>
      <c r="T1334" s="251"/>
      <c r="AT1334" s="252" t="s">
        <v>163</v>
      </c>
      <c r="AU1334" s="252" t="s">
        <v>81</v>
      </c>
      <c r="AV1334" s="12" t="s">
        <v>159</v>
      </c>
      <c r="AW1334" s="12" t="s">
        <v>34</v>
      </c>
      <c r="AX1334" s="12" t="s">
        <v>76</v>
      </c>
      <c r="AY1334" s="252" t="s">
        <v>151</v>
      </c>
    </row>
    <row r="1335" spans="2:65" s="1" customFormat="1" ht="25.5" customHeight="1">
      <c r="B1335" s="44"/>
      <c r="C1335" s="216" t="s">
        <v>2235</v>
      </c>
      <c r="D1335" s="216" t="s">
        <v>154</v>
      </c>
      <c r="E1335" s="217" t="s">
        <v>2236</v>
      </c>
      <c r="F1335" s="218" t="s">
        <v>2237</v>
      </c>
      <c r="G1335" s="219" t="s">
        <v>157</v>
      </c>
      <c r="H1335" s="220">
        <v>77.71</v>
      </c>
      <c r="I1335" s="221"/>
      <c r="J1335" s="222">
        <f>ROUND(I1335*H1335,2)</f>
        <v>0</v>
      </c>
      <c r="K1335" s="218" t="s">
        <v>174</v>
      </c>
      <c r="L1335" s="70"/>
      <c r="M1335" s="223" t="s">
        <v>21</v>
      </c>
      <c r="N1335" s="224" t="s">
        <v>42</v>
      </c>
      <c r="O1335" s="45"/>
      <c r="P1335" s="225">
        <f>O1335*H1335</f>
        <v>0</v>
      </c>
      <c r="Q1335" s="225">
        <v>0</v>
      </c>
      <c r="R1335" s="225">
        <f>Q1335*H1335</f>
        <v>0</v>
      </c>
      <c r="S1335" s="225">
        <v>0.014</v>
      </c>
      <c r="T1335" s="226">
        <f>S1335*H1335</f>
        <v>1.08794</v>
      </c>
      <c r="AR1335" s="22" t="s">
        <v>1264</v>
      </c>
      <c r="AT1335" s="22" t="s">
        <v>154</v>
      </c>
      <c r="AU1335" s="22" t="s">
        <v>81</v>
      </c>
      <c r="AY1335" s="22" t="s">
        <v>151</v>
      </c>
      <c r="BE1335" s="227">
        <f>IF(N1335="základní",J1335,0)</f>
        <v>0</v>
      </c>
      <c r="BF1335" s="227">
        <f>IF(N1335="snížená",J1335,0)</f>
        <v>0</v>
      </c>
      <c r="BG1335" s="227">
        <f>IF(N1335="zákl. přenesená",J1335,0)</f>
        <v>0</v>
      </c>
      <c r="BH1335" s="227">
        <f>IF(N1335="sníž. přenesená",J1335,0)</f>
        <v>0</v>
      </c>
      <c r="BI1335" s="227">
        <f>IF(N1335="nulová",J1335,0)</f>
        <v>0</v>
      </c>
      <c r="BJ1335" s="22" t="s">
        <v>76</v>
      </c>
      <c r="BK1335" s="227">
        <f>ROUND(I1335*H1335,2)</f>
        <v>0</v>
      </c>
      <c r="BL1335" s="22" t="s">
        <v>1264</v>
      </c>
      <c r="BM1335" s="22" t="s">
        <v>2238</v>
      </c>
    </row>
    <row r="1336" spans="2:51" s="11" customFormat="1" ht="13.5">
      <c r="B1336" s="231"/>
      <c r="C1336" s="232"/>
      <c r="D1336" s="228" t="s">
        <v>163</v>
      </c>
      <c r="E1336" s="233" t="s">
        <v>21</v>
      </c>
      <c r="F1336" s="234" t="s">
        <v>2239</v>
      </c>
      <c r="G1336" s="232"/>
      <c r="H1336" s="235">
        <v>16.48</v>
      </c>
      <c r="I1336" s="236"/>
      <c r="J1336" s="232"/>
      <c r="K1336" s="232"/>
      <c r="L1336" s="237"/>
      <c r="M1336" s="238"/>
      <c r="N1336" s="239"/>
      <c r="O1336" s="239"/>
      <c r="P1336" s="239"/>
      <c r="Q1336" s="239"/>
      <c r="R1336" s="239"/>
      <c r="S1336" s="239"/>
      <c r="T1336" s="240"/>
      <c r="AT1336" s="241" t="s">
        <v>163</v>
      </c>
      <c r="AU1336" s="241" t="s">
        <v>81</v>
      </c>
      <c r="AV1336" s="11" t="s">
        <v>81</v>
      </c>
      <c r="AW1336" s="11" t="s">
        <v>34</v>
      </c>
      <c r="AX1336" s="11" t="s">
        <v>71</v>
      </c>
      <c r="AY1336" s="241" t="s">
        <v>151</v>
      </c>
    </row>
    <row r="1337" spans="2:51" s="11" customFormat="1" ht="13.5">
      <c r="B1337" s="231"/>
      <c r="C1337" s="232"/>
      <c r="D1337" s="228" t="s">
        <v>163</v>
      </c>
      <c r="E1337" s="233" t="s">
        <v>21</v>
      </c>
      <c r="F1337" s="234" t="s">
        <v>2240</v>
      </c>
      <c r="G1337" s="232"/>
      <c r="H1337" s="235">
        <v>61.23</v>
      </c>
      <c r="I1337" s="236"/>
      <c r="J1337" s="232"/>
      <c r="K1337" s="232"/>
      <c r="L1337" s="237"/>
      <c r="M1337" s="238"/>
      <c r="N1337" s="239"/>
      <c r="O1337" s="239"/>
      <c r="P1337" s="239"/>
      <c r="Q1337" s="239"/>
      <c r="R1337" s="239"/>
      <c r="S1337" s="239"/>
      <c r="T1337" s="240"/>
      <c r="AT1337" s="241" t="s">
        <v>163</v>
      </c>
      <c r="AU1337" s="241" t="s">
        <v>81</v>
      </c>
      <c r="AV1337" s="11" t="s">
        <v>81</v>
      </c>
      <c r="AW1337" s="11" t="s">
        <v>34</v>
      </c>
      <c r="AX1337" s="11" t="s">
        <v>71</v>
      </c>
      <c r="AY1337" s="241" t="s">
        <v>151</v>
      </c>
    </row>
    <row r="1338" spans="2:51" s="12" customFormat="1" ht="13.5">
      <c r="B1338" s="242"/>
      <c r="C1338" s="243"/>
      <c r="D1338" s="228" t="s">
        <v>163</v>
      </c>
      <c r="E1338" s="244" t="s">
        <v>21</v>
      </c>
      <c r="F1338" s="245" t="s">
        <v>182</v>
      </c>
      <c r="G1338" s="243"/>
      <c r="H1338" s="246">
        <v>77.71</v>
      </c>
      <c r="I1338" s="247"/>
      <c r="J1338" s="243"/>
      <c r="K1338" s="243"/>
      <c r="L1338" s="248"/>
      <c r="M1338" s="249"/>
      <c r="N1338" s="250"/>
      <c r="O1338" s="250"/>
      <c r="P1338" s="250"/>
      <c r="Q1338" s="250"/>
      <c r="R1338" s="250"/>
      <c r="S1338" s="250"/>
      <c r="T1338" s="251"/>
      <c r="AT1338" s="252" t="s">
        <v>163</v>
      </c>
      <c r="AU1338" s="252" t="s">
        <v>81</v>
      </c>
      <c r="AV1338" s="12" t="s">
        <v>159</v>
      </c>
      <c r="AW1338" s="12" t="s">
        <v>34</v>
      </c>
      <c r="AX1338" s="12" t="s">
        <v>76</v>
      </c>
      <c r="AY1338" s="252" t="s">
        <v>151</v>
      </c>
    </row>
    <row r="1339" spans="2:65" s="1" customFormat="1" ht="38.25" customHeight="1">
      <c r="B1339" s="44"/>
      <c r="C1339" s="216" t="s">
        <v>2241</v>
      </c>
      <c r="D1339" s="216" t="s">
        <v>154</v>
      </c>
      <c r="E1339" s="217" t="s">
        <v>2242</v>
      </c>
      <c r="F1339" s="218" t="s">
        <v>2243</v>
      </c>
      <c r="G1339" s="219" t="s">
        <v>257</v>
      </c>
      <c r="H1339" s="220">
        <v>78.997</v>
      </c>
      <c r="I1339" s="221"/>
      <c r="J1339" s="222">
        <f>ROUND(I1339*H1339,2)</f>
        <v>0</v>
      </c>
      <c r="K1339" s="218" t="s">
        <v>174</v>
      </c>
      <c r="L1339" s="70"/>
      <c r="M1339" s="223" t="s">
        <v>21</v>
      </c>
      <c r="N1339" s="224" t="s">
        <v>42</v>
      </c>
      <c r="O1339" s="45"/>
      <c r="P1339" s="225">
        <f>O1339*H1339</f>
        <v>0</v>
      </c>
      <c r="Q1339" s="225">
        <v>0</v>
      </c>
      <c r="R1339" s="225">
        <f>Q1339*H1339</f>
        <v>0</v>
      </c>
      <c r="S1339" s="225">
        <v>0.014</v>
      </c>
      <c r="T1339" s="226">
        <f>S1339*H1339</f>
        <v>1.105958</v>
      </c>
      <c r="AR1339" s="22" t="s">
        <v>1264</v>
      </c>
      <c r="AT1339" s="22" t="s">
        <v>154</v>
      </c>
      <c r="AU1339" s="22" t="s">
        <v>81</v>
      </c>
      <c r="AY1339" s="22" t="s">
        <v>151</v>
      </c>
      <c r="BE1339" s="227">
        <f>IF(N1339="základní",J1339,0)</f>
        <v>0</v>
      </c>
      <c r="BF1339" s="227">
        <f>IF(N1339="snížená",J1339,0)</f>
        <v>0</v>
      </c>
      <c r="BG1339" s="227">
        <f>IF(N1339="zákl. přenesená",J1339,0)</f>
        <v>0</v>
      </c>
      <c r="BH1339" s="227">
        <f>IF(N1339="sníž. přenesená",J1339,0)</f>
        <v>0</v>
      </c>
      <c r="BI1339" s="227">
        <f>IF(N1339="nulová",J1339,0)</f>
        <v>0</v>
      </c>
      <c r="BJ1339" s="22" t="s">
        <v>76</v>
      </c>
      <c r="BK1339" s="227">
        <f>ROUND(I1339*H1339,2)</f>
        <v>0</v>
      </c>
      <c r="BL1339" s="22" t="s">
        <v>1264</v>
      </c>
      <c r="BM1339" s="22" t="s">
        <v>2244</v>
      </c>
    </row>
    <row r="1340" spans="2:51" s="11" customFormat="1" ht="13.5">
      <c r="B1340" s="231"/>
      <c r="C1340" s="232"/>
      <c r="D1340" s="228" t="s">
        <v>163</v>
      </c>
      <c r="E1340" s="233" t="s">
        <v>21</v>
      </c>
      <c r="F1340" s="234" t="s">
        <v>2245</v>
      </c>
      <c r="G1340" s="232"/>
      <c r="H1340" s="235">
        <v>12.88</v>
      </c>
      <c r="I1340" s="236"/>
      <c r="J1340" s="232"/>
      <c r="K1340" s="232"/>
      <c r="L1340" s="237"/>
      <c r="M1340" s="238"/>
      <c r="N1340" s="239"/>
      <c r="O1340" s="239"/>
      <c r="P1340" s="239"/>
      <c r="Q1340" s="239"/>
      <c r="R1340" s="239"/>
      <c r="S1340" s="239"/>
      <c r="T1340" s="240"/>
      <c r="AT1340" s="241" t="s">
        <v>163</v>
      </c>
      <c r="AU1340" s="241" t="s">
        <v>81</v>
      </c>
      <c r="AV1340" s="11" t="s">
        <v>81</v>
      </c>
      <c r="AW1340" s="11" t="s">
        <v>34</v>
      </c>
      <c r="AX1340" s="11" t="s">
        <v>71</v>
      </c>
      <c r="AY1340" s="241" t="s">
        <v>151</v>
      </c>
    </row>
    <row r="1341" spans="2:51" s="11" customFormat="1" ht="13.5">
      <c r="B1341" s="231"/>
      <c r="C1341" s="232"/>
      <c r="D1341" s="228" t="s">
        <v>163</v>
      </c>
      <c r="E1341" s="233" t="s">
        <v>21</v>
      </c>
      <c r="F1341" s="234" t="s">
        <v>2246</v>
      </c>
      <c r="G1341" s="232"/>
      <c r="H1341" s="235">
        <v>59.043</v>
      </c>
      <c r="I1341" s="236"/>
      <c r="J1341" s="232"/>
      <c r="K1341" s="232"/>
      <c r="L1341" s="237"/>
      <c r="M1341" s="238"/>
      <c r="N1341" s="239"/>
      <c r="O1341" s="239"/>
      <c r="P1341" s="239"/>
      <c r="Q1341" s="239"/>
      <c r="R1341" s="239"/>
      <c r="S1341" s="239"/>
      <c r="T1341" s="240"/>
      <c r="AT1341" s="241" t="s">
        <v>163</v>
      </c>
      <c r="AU1341" s="241" t="s">
        <v>81</v>
      </c>
      <c r="AV1341" s="11" t="s">
        <v>81</v>
      </c>
      <c r="AW1341" s="11" t="s">
        <v>34</v>
      </c>
      <c r="AX1341" s="11" t="s">
        <v>71</v>
      </c>
      <c r="AY1341" s="241" t="s">
        <v>151</v>
      </c>
    </row>
    <row r="1342" spans="2:51" s="11" customFormat="1" ht="13.5">
      <c r="B1342" s="231"/>
      <c r="C1342" s="232"/>
      <c r="D1342" s="228" t="s">
        <v>163</v>
      </c>
      <c r="E1342" s="233" t="s">
        <v>21</v>
      </c>
      <c r="F1342" s="234" t="s">
        <v>2247</v>
      </c>
      <c r="G1342" s="232"/>
      <c r="H1342" s="235">
        <v>7.074</v>
      </c>
      <c r="I1342" s="236"/>
      <c r="J1342" s="232"/>
      <c r="K1342" s="232"/>
      <c r="L1342" s="237"/>
      <c r="M1342" s="238"/>
      <c r="N1342" s="239"/>
      <c r="O1342" s="239"/>
      <c r="P1342" s="239"/>
      <c r="Q1342" s="239"/>
      <c r="R1342" s="239"/>
      <c r="S1342" s="239"/>
      <c r="T1342" s="240"/>
      <c r="AT1342" s="241" t="s">
        <v>163</v>
      </c>
      <c r="AU1342" s="241" t="s">
        <v>81</v>
      </c>
      <c r="AV1342" s="11" t="s">
        <v>81</v>
      </c>
      <c r="AW1342" s="11" t="s">
        <v>34</v>
      </c>
      <c r="AX1342" s="11" t="s">
        <v>71</v>
      </c>
      <c r="AY1342" s="241" t="s">
        <v>151</v>
      </c>
    </row>
    <row r="1343" spans="2:51" s="12" customFormat="1" ht="13.5">
      <c r="B1343" s="242"/>
      <c r="C1343" s="243"/>
      <c r="D1343" s="228" t="s">
        <v>163</v>
      </c>
      <c r="E1343" s="244" t="s">
        <v>21</v>
      </c>
      <c r="F1343" s="245" t="s">
        <v>182</v>
      </c>
      <c r="G1343" s="243"/>
      <c r="H1343" s="246">
        <v>78.997</v>
      </c>
      <c r="I1343" s="247"/>
      <c r="J1343" s="243"/>
      <c r="K1343" s="243"/>
      <c r="L1343" s="248"/>
      <c r="M1343" s="249"/>
      <c r="N1343" s="250"/>
      <c r="O1343" s="250"/>
      <c r="P1343" s="250"/>
      <c r="Q1343" s="250"/>
      <c r="R1343" s="250"/>
      <c r="S1343" s="250"/>
      <c r="T1343" s="251"/>
      <c r="AT1343" s="252" t="s">
        <v>163</v>
      </c>
      <c r="AU1343" s="252" t="s">
        <v>81</v>
      </c>
      <c r="AV1343" s="12" t="s">
        <v>159</v>
      </c>
      <c r="AW1343" s="12" t="s">
        <v>34</v>
      </c>
      <c r="AX1343" s="12" t="s">
        <v>76</v>
      </c>
      <c r="AY1343" s="252" t="s">
        <v>151</v>
      </c>
    </row>
    <row r="1344" spans="2:65" s="1" customFormat="1" ht="38.25" customHeight="1">
      <c r="B1344" s="44"/>
      <c r="C1344" s="216" t="s">
        <v>2248</v>
      </c>
      <c r="D1344" s="216" t="s">
        <v>154</v>
      </c>
      <c r="E1344" s="217" t="s">
        <v>2249</v>
      </c>
      <c r="F1344" s="218" t="s">
        <v>2250</v>
      </c>
      <c r="G1344" s="219" t="s">
        <v>257</v>
      </c>
      <c r="H1344" s="220">
        <v>66.495</v>
      </c>
      <c r="I1344" s="221"/>
      <c r="J1344" s="222">
        <f>ROUND(I1344*H1344,2)</f>
        <v>0</v>
      </c>
      <c r="K1344" s="218" t="s">
        <v>174</v>
      </c>
      <c r="L1344" s="70"/>
      <c r="M1344" s="223" t="s">
        <v>21</v>
      </c>
      <c r="N1344" s="224" t="s">
        <v>42</v>
      </c>
      <c r="O1344" s="45"/>
      <c r="P1344" s="225">
        <f>O1344*H1344</f>
        <v>0</v>
      </c>
      <c r="Q1344" s="225">
        <v>0</v>
      </c>
      <c r="R1344" s="225">
        <f>Q1344*H1344</f>
        <v>0</v>
      </c>
      <c r="S1344" s="225">
        <v>0.005</v>
      </c>
      <c r="T1344" s="226">
        <f>S1344*H1344</f>
        <v>0.332475</v>
      </c>
      <c r="AR1344" s="22" t="s">
        <v>1264</v>
      </c>
      <c r="AT1344" s="22" t="s">
        <v>154</v>
      </c>
      <c r="AU1344" s="22" t="s">
        <v>81</v>
      </c>
      <c r="AY1344" s="22" t="s">
        <v>151</v>
      </c>
      <c r="BE1344" s="227">
        <f>IF(N1344="základní",J1344,0)</f>
        <v>0</v>
      </c>
      <c r="BF1344" s="227">
        <f>IF(N1344="snížená",J1344,0)</f>
        <v>0</v>
      </c>
      <c r="BG1344" s="227">
        <f>IF(N1344="zákl. přenesená",J1344,0)</f>
        <v>0</v>
      </c>
      <c r="BH1344" s="227">
        <f>IF(N1344="sníž. přenesená",J1344,0)</f>
        <v>0</v>
      </c>
      <c r="BI1344" s="227">
        <f>IF(N1344="nulová",J1344,0)</f>
        <v>0</v>
      </c>
      <c r="BJ1344" s="22" t="s">
        <v>76</v>
      </c>
      <c r="BK1344" s="227">
        <f>ROUND(I1344*H1344,2)</f>
        <v>0</v>
      </c>
      <c r="BL1344" s="22" t="s">
        <v>1264</v>
      </c>
      <c r="BM1344" s="22" t="s">
        <v>2251</v>
      </c>
    </row>
    <row r="1345" spans="2:65" s="1" customFormat="1" ht="25.5" customHeight="1">
      <c r="B1345" s="44"/>
      <c r="C1345" s="216" t="s">
        <v>2252</v>
      </c>
      <c r="D1345" s="216" t="s">
        <v>154</v>
      </c>
      <c r="E1345" s="217" t="s">
        <v>2253</v>
      </c>
      <c r="F1345" s="218" t="s">
        <v>2254</v>
      </c>
      <c r="G1345" s="219" t="s">
        <v>257</v>
      </c>
      <c r="H1345" s="220">
        <v>62.81</v>
      </c>
      <c r="I1345" s="221"/>
      <c r="J1345" s="222">
        <f>ROUND(I1345*H1345,2)</f>
        <v>0</v>
      </c>
      <c r="K1345" s="218" t="s">
        <v>174</v>
      </c>
      <c r="L1345" s="70"/>
      <c r="M1345" s="223" t="s">
        <v>21</v>
      </c>
      <c r="N1345" s="224" t="s">
        <v>42</v>
      </c>
      <c r="O1345" s="45"/>
      <c r="P1345" s="225">
        <f>O1345*H1345</f>
        <v>0</v>
      </c>
      <c r="Q1345" s="225">
        <v>0.02076</v>
      </c>
      <c r="R1345" s="225">
        <f>Q1345*H1345</f>
        <v>1.3039356000000002</v>
      </c>
      <c r="S1345" s="225">
        <v>0</v>
      </c>
      <c r="T1345" s="226">
        <f>S1345*H1345</f>
        <v>0</v>
      </c>
      <c r="AR1345" s="22" t="s">
        <v>1264</v>
      </c>
      <c r="AT1345" s="22" t="s">
        <v>154</v>
      </c>
      <c r="AU1345" s="22" t="s">
        <v>81</v>
      </c>
      <c r="AY1345" s="22" t="s">
        <v>151</v>
      </c>
      <c r="BE1345" s="227">
        <f>IF(N1345="základní",J1345,0)</f>
        <v>0</v>
      </c>
      <c r="BF1345" s="227">
        <f>IF(N1345="snížená",J1345,0)</f>
        <v>0</v>
      </c>
      <c r="BG1345" s="227">
        <f>IF(N1345="zákl. přenesená",J1345,0)</f>
        <v>0</v>
      </c>
      <c r="BH1345" s="227">
        <f>IF(N1345="sníž. přenesená",J1345,0)</f>
        <v>0</v>
      </c>
      <c r="BI1345" s="227">
        <f>IF(N1345="nulová",J1345,0)</f>
        <v>0</v>
      </c>
      <c r="BJ1345" s="22" t="s">
        <v>76</v>
      </c>
      <c r="BK1345" s="227">
        <f>ROUND(I1345*H1345,2)</f>
        <v>0</v>
      </c>
      <c r="BL1345" s="22" t="s">
        <v>1264</v>
      </c>
      <c r="BM1345" s="22" t="s">
        <v>2255</v>
      </c>
    </row>
    <row r="1346" spans="2:47" s="1" customFormat="1" ht="13.5">
      <c r="B1346" s="44"/>
      <c r="C1346" s="72"/>
      <c r="D1346" s="228" t="s">
        <v>161</v>
      </c>
      <c r="E1346" s="72"/>
      <c r="F1346" s="229" t="s">
        <v>2256</v>
      </c>
      <c r="G1346" s="72"/>
      <c r="H1346" s="72"/>
      <c r="I1346" s="187"/>
      <c r="J1346" s="72"/>
      <c r="K1346" s="72"/>
      <c r="L1346" s="70"/>
      <c r="M1346" s="230"/>
      <c r="N1346" s="45"/>
      <c r="O1346" s="45"/>
      <c r="P1346" s="45"/>
      <c r="Q1346" s="45"/>
      <c r="R1346" s="45"/>
      <c r="S1346" s="45"/>
      <c r="T1346" s="93"/>
      <c r="AT1346" s="22" t="s">
        <v>161</v>
      </c>
      <c r="AU1346" s="22" t="s">
        <v>81</v>
      </c>
    </row>
    <row r="1347" spans="2:51" s="11" customFormat="1" ht="13.5">
      <c r="B1347" s="231"/>
      <c r="C1347" s="232"/>
      <c r="D1347" s="228" t="s">
        <v>163</v>
      </c>
      <c r="E1347" s="233" t="s">
        <v>21</v>
      </c>
      <c r="F1347" s="234" t="s">
        <v>707</v>
      </c>
      <c r="G1347" s="232"/>
      <c r="H1347" s="235">
        <v>16.8</v>
      </c>
      <c r="I1347" s="236"/>
      <c r="J1347" s="232"/>
      <c r="K1347" s="232"/>
      <c r="L1347" s="237"/>
      <c r="M1347" s="238"/>
      <c r="N1347" s="239"/>
      <c r="O1347" s="239"/>
      <c r="P1347" s="239"/>
      <c r="Q1347" s="239"/>
      <c r="R1347" s="239"/>
      <c r="S1347" s="239"/>
      <c r="T1347" s="240"/>
      <c r="AT1347" s="241" t="s">
        <v>163</v>
      </c>
      <c r="AU1347" s="241" t="s">
        <v>81</v>
      </c>
      <c r="AV1347" s="11" t="s">
        <v>81</v>
      </c>
      <c r="AW1347" s="11" t="s">
        <v>34</v>
      </c>
      <c r="AX1347" s="11" t="s">
        <v>71</v>
      </c>
      <c r="AY1347" s="241" t="s">
        <v>151</v>
      </c>
    </row>
    <row r="1348" spans="2:51" s="11" customFormat="1" ht="13.5">
      <c r="B1348" s="231"/>
      <c r="C1348" s="232"/>
      <c r="D1348" s="228" t="s">
        <v>163</v>
      </c>
      <c r="E1348" s="233" t="s">
        <v>21</v>
      </c>
      <c r="F1348" s="234" t="s">
        <v>708</v>
      </c>
      <c r="G1348" s="232"/>
      <c r="H1348" s="235">
        <v>2.96</v>
      </c>
      <c r="I1348" s="236"/>
      <c r="J1348" s="232"/>
      <c r="K1348" s="232"/>
      <c r="L1348" s="237"/>
      <c r="M1348" s="238"/>
      <c r="N1348" s="239"/>
      <c r="O1348" s="239"/>
      <c r="P1348" s="239"/>
      <c r="Q1348" s="239"/>
      <c r="R1348" s="239"/>
      <c r="S1348" s="239"/>
      <c r="T1348" s="240"/>
      <c r="AT1348" s="241" t="s">
        <v>163</v>
      </c>
      <c r="AU1348" s="241" t="s">
        <v>81</v>
      </c>
      <c r="AV1348" s="11" t="s">
        <v>81</v>
      </c>
      <c r="AW1348" s="11" t="s">
        <v>34</v>
      </c>
      <c r="AX1348" s="11" t="s">
        <v>71</v>
      </c>
      <c r="AY1348" s="241" t="s">
        <v>151</v>
      </c>
    </row>
    <row r="1349" spans="2:51" s="11" customFormat="1" ht="13.5">
      <c r="B1349" s="231"/>
      <c r="C1349" s="232"/>
      <c r="D1349" s="228" t="s">
        <v>163</v>
      </c>
      <c r="E1349" s="233" t="s">
        <v>21</v>
      </c>
      <c r="F1349" s="234" t="s">
        <v>709</v>
      </c>
      <c r="G1349" s="232"/>
      <c r="H1349" s="235">
        <v>43.05</v>
      </c>
      <c r="I1349" s="236"/>
      <c r="J1349" s="232"/>
      <c r="K1349" s="232"/>
      <c r="L1349" s="237"/>
      <c r="M1349" s="238"/>
      <c r="N1349" s="239"/>
      <c r="O1349" s="239"/>
      <c r="P1349" s="239"/>
      <c r="Q1349" s="239"/>
      <c r="R1349" s="239"/>
      <c r="S1349" s="239"/>
      <c r="T1349" s="240"/>
      <c r="AT1349" s="241" t="s">
        <v>163</v>
      </c>
      <c r="AU1349" s="241" t="s">
        <v>81</v>
      </c>
      <c r="AV1349" s="11" t="s">
        <v>81</v>
      </c>
      <c r="AW1349" s="11" t="s">
        <v>34</v>
      </c>
      <c r="AX1349" s="11" t="s">
        <v>71</v>
      </c>
      <c r="AY1349" s="241" t="s">
        <v>151</v>
      </c>
    </row>
    <row r="1350" spans="2:51" s="12" customFormat="1" ht="13.5">
      <c r="B1350" s="242"/>
      <c r="C1350" s="243"/>
      <c r="D1350" s="228" t="s">
        <v>163</v>
      </c>
      <c r="E1350" s="244" t="s">
        <v>21</v>
      </c>
      <c r="F1350" s="245" t="s">
        <v>182</v>
      </c>
      <c r="G1350" s="243"/>
      <c r="H1350" s="246">
        <v>62.81</v>
      </c>
      <c r="I1350" s="247"/>
      <c r="J1350" s="243"/>
      <c r="K1350" s="243"/>
      <c r="L1350" s="248"/>
      <c r="M1350" s="249"/>
      <c r="N1350" s="250"/>
      <c r="O1350" s="250"/>
      <c r="P1350" s="250"/>
      <c r="Q1350" s="250"/>
      <c r="R1350" s="250"/>
      <c r="S1350" s="250"/>
      <c r="T1350" s="251"/>
      <c r="AT1350" s="252" t="s">
        <v>163</v>
      </c>
      <c r="AU1350" s="252" t="s">
        <v>81</v>
      </c>
      <c r="AV1350" s="12" t="s">
        <v>159</v>
      </c>
      <c r="AW1350" s="12" t="s">
        <v>34</v>
      </c>
      <c r="AX1350" s="12" t="s">
        <v>76</v>
      </c>
      <c r="AY1350" s="252" t="s">
        <v>151</v>
      </c>
    </row>
    <row r="1351" spans="2:65" s="1" customFormat="1" ht="25.5" customHeight="1">
      <c r="B1351" s="44"/>
      <c r="C1351" s="216" t="s">
        <v>2257</v>
      </c>
      <c r="D1351" s="216" t="s">
        <v>154</v>
      </c>
      <c r="E1351" s="217" t="s">
        <v>2258</v>
      </c>
      <c r="F1351" s="218" t="s">
        <v>2259</v>
      </c>
      <c r="G1351" s="219" t="s">
        <v>257</v>
      </c>
      <c r="H1351" s="220">
        <v>62.81</v>
      </c>
      <c r="I1351" s="221"/>
      <c r="J1351" s="222">
        <f>ROUND(I1351*H1351,2)</f>
        <v>0</v>
      </c>
      <c r="K1351" s="218" t="s">
        <v>174</v>
      </c>
      <c r="L1351" s="70"/>
      <c r="M1351" s="223" t="s">
        <v>21</v>
      </c>
      <c r="N1351" s="224" t="s">
        <v>42</v>
      </c>
      <c r="O1351" s="45"/>
      <c r="P1351" s="225">
        <f>O1351*H1351</f>
        <v>0</v>
      </c>
      <c r="Q1351" s="225">
        <v>0.0002</v>
      </c>
      <c r="R1351" s="225">
        <f>Q1351*H1351</f>
        <v>0.012562</v>
      </c>
      <c r="S1351" s="225">
        <v>0</v>
      </c>
      <c r="T1351" s="226">
        <f>S1351*H1351</f>
        <v>0</v>
      </c>
      <c r="AR1351" s="22" t="s">
        <v>1264</v>
      </c>
      <c r="AT1351" s="22" t="s">
        <v>154</v>
      </c>
      <c r="AU1351" s="22" t="s">
        <v>81</v>
      </c>
      <c r="AY1351" s="22" t="s">
        <v>151</v>
      </c>
      <c r="BE1351" s="227">
        <f>IF(N1351="základní",J1351,0)</f>
        <v>0</v>
      </c>
      <c r="BF1351" s="227">
        <f>IF(N1351="snížená",J1351,0)</f>
        <v>0</v>
      </c>
      <c r="BG1351" s="227">
        <f>IF(N1351="zákl. přenesená",J1351,0)</f>
        <v>0</v>
      </c>
      <c r="BH1351" s="227">
        <f>IF(N1351="sníž. přenesená",J1351,0)</f>
        <v>0</v>
      </c>
      <c r="BI1351" s="227">
        <f>IF(N1351="nulová",J1351,0)</f>
        <v>0</v>
      </c>
      <c r="BJ1351" s="22" t="s">
        <v>76</v>
      </c>
      <c r="BK1351" s="227">
        <f>ROUND(I1351*H1351,2)</f>
        <v>0</v>
      </c>
      <c r="BL1351" s="22" t="s">
        <v>1264</v>
      </c>
      <c r="BM1351" s="22" t="s">
        <v>2260</v>
      </c>
    </row>
    <row r="1352" spans="2:47" s="1" customFormat="1" ht="13.5">
      <c r="B1352" s="44"/>
      <c r="C1352" s="72"/>
      <c r="D1352" s="228" t="s">
        <v>161</v>
      </c>
      <c r="E1352" s="72"/>
      <c r="F1352" s="229" t="s">
        <v>2261</v>
      </c>
      <c r="G1352" s="72"/>
      <c r="H1352" s="72"/>
      <c r="I1352" s="187"/>
      <c r="J1352" s="72"/>
      <c r="K1352" s="72"/>
      <c r="L1352" s="70"/>
      <c r="M1352" s="230"/>
      <c r="N1352" s="45"/>
      <c r="O1352" s="45"/>
      <c r="P1352" s="45"/>
      <c r="Q1352" s="45"/>
      <c r="R1352" s="45"/>
      <c r="S1352" s="45"/>
      <c r="T1352" s="93"/>
      <c r="AT1352" s="22" t="s">
        <v>161</v>
      </c>
      <c r="AU1352" s="22" t="s">
        <v>81</v>
      </c>
    </row>
    <row r="1353" spans="2:65" s="1" customFormat="1" ht="16.5" customHeight="1">
      <c r="B1353" s="44"/>
      <c r="C1353" s="216" t="s">
        <v>2262</v>
      </c>
      <c r="D1353" s="216" t="s">
        <v>154</v>
      </c>
      <c r="E1353" s="217" t="s">
        <v>2263</v>
      </c>
      <c r="F1353" s="218" t="s">
        <v>2264</v>
      </c>
      <c r="G1353" s="219" t="s">
        <v>157</v>
      </c>
      <c r="H1353" s="220">
        <v>62.81</v>
      </c>
      <c r="I1353" s="221"/>
      <c r="J1353" s="222">
        <f>ROUND(I1353*H1353,2)</f>
        <v>0</v>
      </c>
      <c r="K1353" s="218" t="s">
        <v>174</v>
      </c>
      <c r="L1353" s="70"/>
      <c r="M1353" s="223" t="s">
        <v>21</v>
      </c>
      <c r="N1353" s="224" t="s">
        <v>42</v>
      </c>
      <c r="O1353" s="45"/>
      <c r="P1353" s="225">
        <f>O1353*H1353</f>
        <v>0</v>
      </c>
      <c r="Q1353" s="225">
        <v>2E-05</v>
      </c>
      <c r="R1353" s="225">
        <f>Q1353*H1353</f>
        <v>0.0012562</v>
      </c>
      <c r="S1353" s="225">
        <v>0</v>
      </c>
      <c r="T1353" s="226">
        <f>S1353*H1353</f>
        <v>0</v>
      </c>
      <c r="AR1353" s="22" t="s">
        <v>1264</v>
      </c>
      <c r="AT1353" s="22" t="s">
        <v>154</v>
      </c>
      <c r="AU1353" s="22" t="s">
        <v>81</v>
      </c>
      <c r="AY1353" s="22" t="s">
        <v>151</v>
      </c>
      <c r="BE1353" s="227">
        <f>IF(N1353="základní",J1353,0)</f>
        <v>0</v>
      </c>
      <c r="BF1353" s="227">
        <f>IF(N1353="snížená",J1353,0)</f>
        <v>0</v>
      </c>
      <c r="BG1353" s="227">
        <f>IF(N1353="zákl. přenesená",J1353,0)</f>
        <v>0</v>
      </c>
      <c r="BH1353" s="227">
        <f>IF(N1353="sníž. přenesená",J1353,0)</f>
        <v>0</v>
      </c>
      <c r="BI1353" s="227">
        <f>IF(N1353="nulová",J1353,0)</f>
        <v>0</v>
      </c>
      <c r="BJ1353" s="22" t="s">
        <v>76</v>
      </c>
      <c r="BK1353" s="227">
        <f>ROUND(I1353*H1353,2)</f>
        <v>0</v>
      </c>
      <c r="BL1353" s="22" t="s">
        <v>1264</v>
      </c>
      <c r="BM1353" s="22" t="s">
        <v>2265</v>
      </c>
    </row>
    <row r="1354" spans="2:47" s="1" customFormat="1" ht="13.5">
      <c r="B1354" s="44"/>
      <c r="C1354" s="72"/>
      <c r="D1354" s="228" t="s">
        <v>161</v>
      </c>
      <c r="E1354" s="72"/>
      <c r="F1354" s="229" t="s">
        <v>2256</v>
      </c>
      <c r="G1354" s="72"/>
      <c r="H1354" s="72"/>
      <c r="I1354" s="187"/>
      <c r="J1354" s="72"/>
      <c r="K1354" s="72"/>
      <c r="L1354" s="70"/>
      <c r="M1354" s="230"/>
      <c r="N1354" s="45"/>
      <c r="O1354" s="45"/>
      <c r="P1354" s="45"/>
      <c r="Q1354" s="45"/>
      <c r="R1354" s="45"/>
      <c r="S1354" s="45"/>
      <c r="T1354" s="93"/>
      <c r="AT1354" s="22" t="s">
        <v>161</v>
      </c>
      <c r="AU1354" s="22" t="s">
        <v>81</v>
      </c>
    </row>
    <row r="1355" spans="2:51" s="11" customFormat="1" ht="13.5">
      <c r="B1355" s="231"/>
      <c r="C1355" s="232"/>
      <c r="D1355" s="228" t="s">
        <v>163</v>
      </c>
      <c r="E1355" s="233" t="s">
        <v>21</v>
      </c>
      <c r="F1355" s="234" t="s">
        <v>707</v>
      </c>
      <c r="G1355" s="232"/>
      <c r="H1355" s="235">
        <v>16.8</v>
      </c>
      <c r="I1355" s="236"/>
      <c r="J1355" s="232"/>
      <c r="K1355" s="232"/>
      <c r="L1355" s="237"/>
      <c r="M1355" s="238"/>
      <c r="N1355" s="239"/>
      <c r="O1355" s="239"/>
      <c r="P1355" s="239"/>
      <c r="Q1355" s="239"/>
      <c r="R1355" s="239"/>
      <c r="S1355" s="239"/>
      <c r="T1355" s="240"/>
      <c r="AT1355" s="241" t="s">
        <v>163</v>
      </c>
      <c r="AU1355" s="241" t="s">
        <v>81</v>
      </c>
      <c r="AV1355" s="11" t="s">
        <v>81</v>
      </c>
      <c r="AW1355" s="11" t="s">
        <v>34</v>
      </c>
      <c r="AX1355" s="11" t="s">
        <v>71</v>
      </c>
      <c r="AY1355" s="241" t="s">
        <v>151</v>
      </c>
    </row>
    <row r="1356" spans="2:51" s="11" customFormat="1" ht="13.5">
      <c r="B1356" s="231"/>
      <c r="C1356" s="232"/>
      <c r="D1356" s="228" t="s">
        <v>163</v>
      </c>
      <c r="E1356" s="233" t="s">
        <v>21</v>
      </c>
      <c r="F1356" s="234" t="s">
        <v>708</v>
      </c>
      <c r="G1356" s="232"/>
      <c r="H1356" s="235">
        <v>2.96</v>
      </c>
      <c r="I1356" s="236"/>
      <c r="J1356" s="232"/>
      <c r="K1356" s="232"/>
      <c r="L1356" s="237"/>
      <c r="M1356" s="238"/>
      <c r="N1356" s="239"/>
      <c r="O1356" s="239"/>
      <c r="P1356" s="239"/>
      <c r="Q1356" s="239"/>
      <c r="R1356" s="239"/>
      <c r="S1356" s="239"/>
      <c r="T1356" s="240"/>
      <c r="AT1356" s="241" t="s">
        <v>163</v>
      </c>
      <c r="AU1356" s="241" t="s">
        <v>81</v>
      </c>
      <c r="AV1356" s="11" t="s">
        <v>81</v>
      </c>
      <c r="AW1356" s="11" t="s">
        <v>34</v>
      </c>
      <c r="AX1356" s="11" t="s">
        <v>71</v>
      </c>
      <c r="AY1356" s="241" t="s">
        <v>151</v>
      </c>
    </row>
    <row r="1357" spans="2:51" s="11" customFormat="1" ht="13.5">
      <c r="B1357" s="231"/>
      <c r="C1357" s="232"/>
      <c r="D1357" s="228" t="s">
        <v>163</v>
      </c>
      <c r="E1357" s="233" t="s">
        <v>21</v>
      </c>
      <c r="F1357" s="234" t="s">
        <v>709</v>
      </c>
      <c r="G1357" s="232"/>
      <c r="H1357" s="235">
        <v>43.05</v>
      </c>
      <c r="I1357" s="236"/>
      <c r="J1357" s="232"/>
      <c r="K1357" s="232"/>
      <c r="L1357" s="237"/>
      <c r="M1357" s="238"/>
      <c r="N1357" s="239"/>
      <c r="O1357" s="239"/>
      <c r="P1357" s="239"/>
      <c r="Q1357" s="239"/>
      <c r="R1357" s="239"/>
      <c r="S1357" s="239"/>
      <c r="T1357" s="240"/>
      <c r="AT1357" s="241" t="s">
        <v>163</v>
      </c>
      <c r="AU1357" s="241" t="s">
        <v>81</v>
      </c>
      <c r="AV1357" s="11" t="s">
        <v>81</v>
      </c>
      <c r="AW1357" s="11" t="s">
        <v>34</v>
      </c>
      <c r="AX1357" s="11" t="s">
        <v>71</v>
      </c>
      <c r="AY1357" s="241" t="s">
        <v>151</v>
      </c>
    </row>
    <row r="1358" spans="2:51" s="12" customFormat="1" ht="13.5">
      <c r="B1358" s="242"/>
      <c r="C1358" s="243"/>
      <c r="D1358" s="228" t="s">
        <v>163</v>
      </c>
      <c r="E1358" s="244" t="s">
        <v>21</v>
      </c>
      <c r="F1358" s="245" t="s">
        <v>182</v>
      </c>
      <c r="G1358" s="243"/>
      <c r="H1358" s="246">
        <v>62.81</v>
      </c>
      <c r="I1358" s="247"/>
      <c r="J1358" s="243"/>
      <c r="K1358" s="243"/>
      <c r="L1358" s="248"/>
      <c r="M1358" s="249"/>
      <c r="N1358" s="250"/>
      <c r="O1358" s="250"/>
      <c r="P1358" s="250"/>
      <c r="Q1358" s="250"/>
      <c r="R1358" s="250"/>
      <c r="S1358" s="250"/>
      <c r="T1358" s="251"/>
      <c r="AT1358" s="252" t="s">
        <v>163</v>
      </c>
      <c r="AU1358" s="252" t="s">
        <v>81</v>
      </c>
      <c r="AV1358" s="12" t="s">
        <v>159</v>
      </c>
      <c r="AW1358" s="12" t="s">
        <v>34</v>
      </c>
      <c r="AX1358" s="12" t="s">
        <v>76</v>
      </c>
      <c r="AY1358" s="252" t="s">
        <v>151</v>
      </c>
    </row>
    <row r="1359" spans="2:65" s="1" customFormat="1" ht="16.5" customHeight="1">
      <c r="B1359" s="44"/>
      <c r="C1359" s="253" t="s">
        <v>2266</v>
      </c>
      <c r="D1359" s="253" t="s">
        <v>275</v>
      </c>
      <c r="E1359" s="254" t="s">
        <v>2267</v>
      </c>
      <c r="F1359" s="255" t="s">
        <v>2268</v>
      </c>
      <c r="G1359" s="256" t="s">
        <v>157</v>
      </c>
      <c r="H1359" s="257">
        <v>65.322</v>
      </c>
      <c r="I1359" s="258"/>
      <c r="J1359" s="259">
        <f>ROUND(I1359*H1359,2)</f>
        <v>0</v>
      </c>
      <c r="K1359" s="255" t="s">
        <v>174</v>
      </c>
      <c r="L1359" s="260"/>
      <c r="M1359" s="261" t="s">
        <v>21</v>
      </c>
      <c r="N1359" s="262" t="s">
        <v>42</v>
      </c>
      <c r="O1359" s="45"/>
      <c r="P1359" s="225">
        <f>O1359*H1359</f>
        <v>0</v>
      </c>
      <c r="Q1359" s="225">
        <v>0.00072</v>
      </c>
      <c r="R1359" s="225">
        <f>Q1359*H1359</f>
        <v>0.047031840000000005</v>
      </c>
      <c r="S1359" s="225">
        <v>0</v>
      </c>
      <c r="T1359" s="226">
        <f>S1359*H1359</f>
        <v>0</v>
      </c>
      <c r="AR1359" s="22" t="s">
        <v>1641</v>
      </c>
      <c r="AT1359" s="22" t="s">
        <v>275</v>
      </c>
      <c r="AU1359" s="22" t="s">
        <v>81</v>
      </c>
      <c r="AY1359" s="22" t="s">
        <v>151</v>
      </c>
      <c r="BE1359" s="227">
        <f>IF(N1359="základní",J1359,0)</f>
        <v>0</v>
      </c>
      <c r="BF1359" s="227">
        <f>IF(N1359="snížená",J1359,0)</f>
        <v>0</v>
      </c>
      <c r="BG1359" s="227">
        <f>IF(N1359="zákl. přenesená",J1359,0)</f>
        <v>0</v>
      </c>
      <c r="BH1359" s="227">
        <f>IF(N1359="sníž. přenesená",J1359,0)</f>
        <v>0</v>
      </c>
      <c r="BI1359" s="227">
        <f>IF(N1359="nulová",J1359,0)</f>
        <v>0</v>
      </c>
      <c r="BJ1359" s="22" t="s">
        <v>76</v>
      </c>
      <c r="BK1359" s="227">
        <f>ROUND(I1359*H1359,2)</f>
        <v>0</v>
      </c>
      <c r="BL1359" s="22" t="s">
        <v>1264</v>
      </c>
      <c r="BM1359" s="22" t="s">
        <v>2269</v>
      </c>
    </row>
    <row r="1360" spans="2:51" s="11" customFormat="1" ht="13.5">
      <c r="B1360" s="231"/>
      <c r="C1360" s="232"/>
      <c r="D1360" s="228" t="s">
        <v>163</v>
      </c>
      <c r="E1360" s="232"/>
      <c r="F1360" s="234" t="s">
        <v>2270</v>
      </c>
      <c r="G1360" s="232"/>
      <c r="H1360" s="235">
        <v>65.322</v>
      </c>
      <c r="I1360" s="236"/>
      <c r="J1360" s="232"/>
      <c r="K1360" s="232"/>
      <c r="L1360" s="237"/>
      <c r="M1360" s="238"/>
      <c r="N1360" s="239"/>
      <c r="O1360" s="239"/>
      <c r="P1360" s="239"/>
      <c r="Q1360" s="239"/>
      <c r="R1360" s="239"/>
      <c r="S1360" s="239"/>
      <c r="T1360" s="240"/>
      <c r="AT1360" s="241" t="s">
        <v>163</v>
      </c>
      <c r="AU1360" s="241" t="s">
        <v>81</v>
      </c>
      <c r="AV1360" s="11" t="s">
        <v>81</v>
      </c>
      <c r="AW1360" s="11" t="s">
        <v>6</v>
      </c>
      <c r="AX1360" s="11" t="s">
        <v>76</v>
      </c>
      <c r="AY1360" s="241" t="s">
        <v>151</v>
      </c>
    </row>
    <row r="1361" spans="2:65" s="1" customFormat="1" ht="25.5" customHeight="1">
      <c r="B1361" s="44"/>
      <c r="C1361" s="216" t="s">
        <v>2271</v>
      </c>
      <c r="D1361" s="216" t="s">
        <v>154</v>
      </c>
      <c r="E1361" s="217" t="s">
        <v>2272</v>
      </c>
      <c r="F1361" s="218" t="s">
        <v>2273</v>
      </c>
      <c r="G1361" s="219" t="s">
        <v>257</v>
      </c>
      <c r="H1361" s="220">
        <v>72.92</v>
      </c>
      <c r="I1361" s="221"/>
      <c r="J1361" s="222">
        <f>ROUND(I1361*H1361,2)</f>
        <v>0</v>
      </c>
      <c r="K1361" s="218" t="s">
        <v>174</v>
      </c>
      <c r="L1361" s="70"/>
      <c r="M1361" s="223" t="s">
        <v>21</v>
      </c>
      <c r="N1361" s="224" t="s">
        <v>42</v>
      </c>
      <c r="O1361" s="45"/>
      <c r="P1361" s="225">
        <f>O1361*H1361</f>
        <v>0</v>
      </c>
      <c r="Q1361" s="225">
        <v>0</v>
      </c>
      <c r="R1361" s="225">
        <f>Q1361*H1361</f>
        <v>0</v>
      </c>
      <c r="S1361" s="225">
        <v>0.014</v>
      </c>
      <c r="T1361" s="226">
        <f>S1361*H1361</f>
        <v>1.02088</v>
      </c>
      <c r="AR1361" s="22" t="s">
        <v>1264</v>
      </c>
      <c r="AT1361" s="22" t="s">
        <v>154</v>
      </c>
      <c r="AU1361" s="22" t="s">
        <v>81</v>
      </c>
      <c r="AY1361" s="22" t="s">
        <v>151</v>
      </c>
      <c r="BE1361" s="227">
        <f>IF(N1361="základní",J1361,0)</f>
        <v>0</v>
      </c>
      <c r="BF1361" s="227">
        <f>IF(N1361="snížená",J1361,0)</f>
        <v>0</v>
      </c>
      <c r="BG1361" s="227">
        <f>IF(N1361="zákl. přenesená",J1361,0)</f>
        <v>0</v>
      </c>
      <c r="BH1361" s="227">
        <f>IF(N1361="sníž. přenesená",J1361,0)</f>
        <v>0</v>
      </c>
      <c r="BI1361" s="227">
        <f>IF(N1361="nulová",J1361,0)</f>
        <v>0</v>
      </c>
      <c r="BJ1361" s="22" t="s">
        <v>76</v>
      </c>
      <c r="BK1361" s="227">
        <f>ROUND(I1361*H1361,2)</f>
        <v>0</v>
      </c>
      <c r="BL1361" s="22" t="s">
        <v>1264</v>
      </c>
      <c r="BM1361" s="22" t="s">
        <v>2274</v>
      </c>
    </row>
    <row r="1362" spans="2:51" s="11" customFormat="1" ht="13.5">
      <c r="B1362" s="231"/>
      <c r="C1362" s="232"/>
      <c r="D1362" s="228" t="s">
        <v>163</v>
      </c>
      <c r="E1362" s="233" t="s">
        <v>21</v>
      </c>
      <c r="F1362" s="234" t="s">
        <v>2275</v>
      </c>
      <c r="G1362" s="232"/>
      <c r="H1362" s="235">
        <v>61.04</v>
      </c>
      <c r="I1362" s="236"/>
      <c r="J1362" s="232"/>
      <c r="K1362" s="232"/>
      <c r="L1362" s="237"/>
      <c r="M1362" s="238"/>
      <c r="N1362" s="239"/>
      <c r="O1362" s="239"/>
      <c r="P1362" s="239"/>
      <c r="Q1362" s="239"/>
      <c r="R1362" s="239"/>
      <c r="S1362" s="239"/>
      <c r="T1362" s="240"/>
      <c r="AT1362" s="241" t="s">
        <v>163</v>
      </c>
      <c r="AU1362" s="241" t="s">
        <v>81</v>
      </c>
      <c r="AV1362" s="11" t="s">
        <v>81</v>
      </c>
      <c r="AW1362" s="11" t="s">
        <v>34</v>
      </c>
      <c r="AX1362" s="11" t="s">
        <v>71</v>
      </c>
      <c r="AY1362" s="241" t="s">
        <v>151</v>
      </c>
    </row>
    <row r="1363" spans="2:51" s="11" customFormat="1" ht="13.5">
      <c r="B1363" s="231"/>
      <c r="C1363" s="232"/>
      <c r="D1363" s="228" t="s">
        <v>163</v>
      </c>
      <c r="E1363" s="233" t="s">
        <v>21</v>
      </c>
      <c r="F1363" s="234" t="s">
        <v>2276</v>
      </c>
      <c r="G1363" s="232"/>
      <c r="H1363" s="235">
        <v>8.46</v>
      </c>
      <c r="I1363" s="236"/>
      <c r="J1363" s="232"/>
      <c r="K1363" s="232"/>
      <c r="L1363" s="237"/>
      <c r="M1363" s="238"/>
      <c r="N1363" s="239"/>
      <c r="O1363" s="239"/>
      <c r="P1363" s="239"/>
      <c r="Q1363" s="239"/>
      <c r="R1363" s="239"/>
      <c r="S1363" s="239"/>
      <c r="T1363" s="240"/>
      <c r="AT1363" s="241" t="s">
        <v>163</v>
      </c>
      <c r="AU1363" s="241" t="s">
        <v>81</v>
      </c>
      <c r="AV1363" s="11" t="s">
        <v>81</v>
      </c>
      <c r="AW1363" s="11" t="s">
        <v>34</v>
      </c>
      <c r="AX1363" s="11" t="s">
        <v>71</v>
      </c>
      <c r="AY1363" s="241" t="s">
        <v>151</v>
      </c>
    </row>
    <row r="1364" spans="2:51" s="11" customFormat="1" ht="13.5">
      <c r="B1364" s="231"/>
      <c r="C1364" s="232"/>
      <c r="D1364" s="228" t="s">
        <v>163</v>
      </c>
      <c r="E1364" s="233" t="s">
        <v>21</v>
      </c>
      <c r="F1364" s="234" t="s">
        <v>2277</v>
      </c>
      <c r="G1364" s="232"/>
      <c r="H1364" s="235">
        <v>3.42</v>
      </c>
      <c r="I1364" s="236"/>
      <c r="J1364" s="232"/>
      <c r="K1364" s="232"/>
      <c r="L1364" s="237"/>
      <c r="M1364" s="238"/>
      <c r="N1364" s="239"/>
      <c r="O1364" s="239"/>
      <c r="P1364" s="239"/>
      <c r="Q1364" s="239"/>
      <c r="R1364" s="239"/>
      <c r="S1364" s="239"/>
      <c r="T1364" s="240"/>
      <c r="AT1364" s="241" t="s">
        <v>163</v>
      </c>
      <c r="AU1364" s="241" t="s">
        <v>81</v>
      </c>
      <c r="AV1364" s="11" t="s">
        <v>81</v>
      </c>
      <c r="AW1364" s="11" t="s">
        <v>34</v>
      </c>
      <c r="AX1364" s="11" t="s">
        <v>71</v>
      </c>
      <c r="AY1364" s="241" t="s">
        <v>151</v>
      </c>
    </row>
    <row r="1365" spans="2:51" s="12" customFormat="1" ht="13.5">
      <c r="B1365" s="242"/>
      <c r="C1365" s="243"/>
      <c r="D1365" s="228" t="s">
        <v>163</v>
      </c>
      <c r="E1365" s="244" t="s">
        <v>21</v>
      </c>
      <c r="F1365" s="245" t="s">
        <v>182</v>
      </c>
      <c r="G1365" s="243"/>
      <c r="H1365" s="246">
        <v>72.92</v>
      </c>
      <c r="I1365" s="247"/>
      <c r="J1365" s="243"/>
      <c r="K1365" s="243"/>
      <c r="L1365" s="248"/>
      <c r="M1365" s="249"/>
      <c r="N1365" s="250"/>
      <c r="O1365" s="250"/>
      <c r="P1365" s="250"/>
      <c r="Q1365" s="250"/>
      <c r="R1365" s="250"/>
      <c r="S1365" s="250"/>
      <c r="T1365" s="251"/>
      <c r="AT1365" s="252" t="s">
        <v>163</v>
      </c>
      <c r="AU1365" s="252" t="s">
        <v>81</v>
      </c>
      <c r="AV1365" s="12" t="s">
        <v>159</v>
      </c>
      <c r="AW1365" s="12" t="s">
        <v>34</v>
      </c>
      <c r="AX1365" s="12" t="s">
        <v>76</v>
      </c>
      <c r="AY1365" s="252" t="s">
        <v>151</v>
      </c>
    </row>
    <row r="1366" spans="2:65" s="1" customFormat="1" ht="25.5" customHeight="1">
      <c r="B1366" s="44"/>
      <c r="C1366" s="216" t="s">
        <v>2278</v>
      </c>
      <c r="D1366" s="216" t="s">
        <v>154</v>
      </c>
      <c r="E1366" s="217" t="s">
        <v>2279</v>
      </c>
      <c r="F1366" s="218" t="s">
        <v>2280</v>
      </c>
      <c r="G1366" s="219" t="s">
        <v>257</v>
      </c>
      <c r="H1366" s="220">
        <v>45.3</v>
      </c>
      <c r="I1366" s="221"/>
      <c r="J1366" s="222">
        <f>ROUND(I1366*H1366,2)</f>
        <v>0</v>
      </c>
      <c r="K1366" s="218" t="s">
        <v>174</v>
      </c>
      <c r="L1366" s="70"/>
      <c r="M1366" s="223" t="s">
        <v>21</v>
      </c>
      <c r="N1366" s="224" t="s">
        <v>42</v>
      </c>
      <c r="O1366" s="45"/>
      <c r="P1366" s="225">
        <f>O1366*H1366</f>
        <v>0</v>
      </c>
      <c r="Q1366" s="225">
        <v>0</v>
      </c>
      <c r="R1366" s="225">
        <f>Q1366*H1366</f>
        <v>0</v>
      </c>
      <c r="S1366" s="225">
        <v>0.04</v>
      </c>
      <c r="T1366" s="226">
        <f>S1366*H1366</f>
        <v>1.8119999999999998</v>
      </c>
      <c r="AR1366" s="22" t="s">
        <v>1264</v>
      </c>
      <c r="AT1366" s="22" t="s">
        <v>154</v>
      </c>
      <c r="AU1366" s="22" t="s">
        <v>81</v>
      </c>
      <c r="AY1366" s="22" t="s">
        <v>151</v>
      </c>
      <c r="BE1366" s="227">
        <f>IF(N1366="základní",J1366,0)</f>
        <v>0</v>
      </c>
      <c r="BF1366" s="227">
        <f>IF(N1366="snížená",J1366,0)</f>
        <v>0</v>
      </c>
      <c r="BG1366" s="227">
        <f>IF(N1366="zákl. přenesená",J1366,0)</f>
        <v>0</v>
      </c>
      <c r="BH1366" s="227">
        <f>IF(N1366="sníž. přenesená",J1366,0)</f>
        <v>0</v>
      </c>
      <c r="BI1366" s="227">
        <f>IF(N1366="nulová",J1366,0)</f>
        <v>0</v>
      </c>
      <c r="BJ1366" s="22" t="s">
        <v>76</v>
      </c>
      <c r="BK1366" s="227">
        <f>ROUND(I1366*H1366,2)</f>
        <v>0</v>
      </c>
      <c r="BL1366" s="22" t="s">
        <v>1264</v>
      </c>
      <c r="BM1366" s="22" t="s">
        <v>2281</v>
      </c>
    </row>
    <row r="1367" spans="2:51" s="11" customFormat="1" ht="13.5">
      <c r="B1367" s="231"/>
      <c r="C1367" s="232"/>
      <c r="D1367" s="228" t="s">
        <v>163</v>
      </c>
      <c r="E1367" s="233" t="s">
        <v>21</v>
      </c>
      <c r="F1367" s="234" t="s">
        <v>1755</v>
      </c>
      <c r="G1367" s="232"/>
      <c r="H1367" s="235">
        <v>39.5</v>
      </c>
      <c r="I1367" s="236"/>
      <c r="J1367" s="232"/>
      <c r="K1367" s="232"/>
      <c r="L1367" s="237"/>
      <c r="M1367" s="238"/>
      <c r="N1367" s="239"/>
      <c r="O1367" s="239"/>
      <c r="P1367" s="239"/>
      <c r="Q1367" s="239"/>
      <c r="R1367" s="239"/>
      <c r="S1367" s="239"/>
      <c r="T1367" s="240"/>
      <c r="AT1367" s="241" t="s">
        <v>163</v>
      </c>
      <c r="AU1367" s="241" t="s">
        <v>81</v>
      </c>
      <c r="AV1367" s="11" t="s">
        <v>81</v>
      </c>
      <c r="AW1367" s="11" t="s">
        <v>34</v>
      </c>
      <c r="AX1367" s="11" t="s">
        <v>71</v>
      </c>
      <c r="AY1367" s="241" t="s">
        <v>151</v>
      </c>
    </row>
    <row r="1368" spans="2:51" s="11" customFormat="1" ht="13.5">
      <c r="B1368" s="231"/>
      <c r="C1368" s="232"/>
      <c r="D1368" s="228" t="s">
        <v>163</v>
      </c>
      <c r="E1368" s="233" t="s">
        <v>21</v>
      </c>
      <c r="F1368" s="234" t="s">
        <v>2282</v>
      </c>
      <c r="G1368" s="232"/>
      <c r="H1368" s="235">
        <v>5.8</v>
      </c>
      <c r="I1368" s="236"/>
      <c r="J1368" s="232"/>
      <c r="K1368" s="232"/>
      <c r="L1368" s="237"/>
      <c r="M1368" s="238"/>
      <c r="N1368" s="239"/>
      <c r="O1368" s="239"/>
      <c r="P1368" s="239"/>
      <c r="Q1368" s="239"/>
      <c r="R1368" s="239"/>
      <c r="S1368" s="239"/>
      <c r="T1368" s="240"/>
      <c r="AT1368" s="241" t="s">
        <v>163</v>
      </c>
      <c r="AU1368" s="241" t="s">
        <v>81</v>
      </c>
      <c r="AV1368" s="11" t="s">
        <v>81</v>
      </c>
      <c r="AW1368" s="11" t="s">
        <v>34</v>
      </c>
      <c r="AX1368" s="11" t="s">
        <v>71</v>
      </c>
      <c r="AY1368" s="241" t="s">
        <v>151</v>
      </c>
    </row>
    <row r="1369" spans="2:51" s="12" customFormat="1" ht="13.5">
      <c r="B1369" s="242"/>
      <c r="C1369" s="243"/>
      <c r="D1369" s="228" t="s">
        <v>163</v>
      </c>
      <c r="E1369" s="244" t="s">
        <v>21</v>
      </c>
      <c r="F1369" s="245" t="s">
        <v>182</v>
      </c>
      <c r="G1369" s="243"/>
      <c r="H1369" s="246">
        <v>45.3</v>
      </c>
      <c r="I1369" s="247"/>
      <c r="J1369" s="243"/>
      <c r="K1369" s="243"/>
      <c r="L1369" s="248"/>
      <c r="M1369" s="249"/>
      <c r="N1369" s="250"/>
      <c r="O1369" s="250"/>
      <c r="P1369" s="250"/>
      <c r="Q1369" s="250"/>
      <c r="R1369" s="250"/>
      <c r="S1369" s="250"/>
      <c r="T1369" s="251"/>
      <c r="AT1369" s="252" t="s">
        <v>163</v>
      </c>
      <c r="AU1369" s="252" t="s">
        <v>81</v>
      </c>
      <c r="AV1369" s="12" t="s">
        <v>159</v>
      </c>
      <c r="AW1369" s="12" t="s">
        <v>34</v>
      </c>
      <c r="AX1369" s="12" t="s">
        <v>76</v>
      </c>
      <c r="AY1369" s="252" t="s">
        <v>151</v>
      </c>
    </row>
    <row r="1370" spans="2:65" s="1" customFormat="1" ht="38.25" customHeight="1">
      <c r="B1370" s="44"/>
      <c r="C1370" s="216" t="s">
        <v>2283</v>
      </c>
      <c r="D1370" s="216" t="s">
        <v>154</v>
      </c>
      <c r="E1370" s="217" t="s">
        <v>2284</v>
      </c>
      <c r="F1370" s="218" t="s">
        <v>2285</v>
      </c>
      <c r="G1370" s="219" t="s">
        <v>257</v>
      </c>
      <c r="H1370" s="220">
        <v>102.735</v>
      </c>
      <c r="I1370" s="221"/>
      <c r="J1370" s="222">
        <f>ROUND(I1370*H1370,2)</f>
        <v>0</v>
      </c>
      <c r="K1370" s="218" t="s">
        <v>174</v>
      </c>
      <c r="L1370" s="70"/>
      <c r="M1370" s="223" t="s">
        <v>21</v>
      </c>
      <c r="N1370" s="224" t="s">
        <v>42</v>
      </c>
      <c r="O1370" s="45"/>
      <c r="P1370" s="225">
        <f>O1370*H1370</f>
        <v>0</v>
      </c>
      <c r="Q1370" s="225">
        <v>0</v>
      </c>
      <c r="R1370" s="225">
        <f>Q1370*H1370</f>
        <v>0</v>
      </c>
      <c r="S1370" s="225">
        <v>0</v>
      </c>
      <c r="T1370" s="226">
        <f>S1370*H1370</f>
        <v>0</v>
      </c>
      <c r="AR1370" s="22" t="s">
        <v>1264</v>
      </c>
      <c r="AT1370" s="22" t="s">
        <v>154</v>
      </c>
      <c r="AU1370" s="22" t="s">
        <v>81</v>
      </c>
      <c r="AY1370" s="22" t="s">
        <v>151</v>
      </c>
      <c r="BE1370" s="227">
        <f>IF(N1370="základní",J1370,0)</f>
        <v>0</v>
      </c>
      <c r="BF1370" s="227">
        <f>IF(N1370="snížená",J1370,0)</f>
        <v>0</v>
      </c>
      <c r="BG1370" s="227">
        <f>IF(N1370="zákl. přenesená",J1370,0)</f>
        <v>0</v>
      </c>
      <c r="BH1370" s="227">
        <f>IF(N1370="sníž. přenesená",J1370,0)</f>
        <v>0</v>
      </c>
      <c r="BI1370" s="227">
        <f>IF(N1370="nulová",J1370,0)</f>
        <v>0</v>
      </c>
      <c r="BJ1370" s="22" t="s">
        <v>76</v>
      </c>
      <c r="BK1370" s="227">
        <f>ROUND(I1370*H1370,2)</f>
        <v>0</v>
      </c>
      <c r="BL1370" s="22" t="s">
        <v>1264</v>
      </c>
      <c r="BM1370" s="22" t="s">
        <v>2286</v>
      </c>
    </row>
    <row r="1371" spans="2:47" s="1" customFormat="1" ht="13.5">
      <c r="B1371" s="44"/>
      <c r="C1371" s="72"/>
      <c r="D1371" s="228" t="s">
        <v>161</v>
      </c>
      <c r="E1371" s="72"/>
      <c r="F1371" s="229" t="s">
        <v>2287</v>
      </c>
      <c r="G1371" s="72"/>
      <c r="H1371" s="72"/>
      <c r="I1371" s="187"/>
      <c r="J1371" s="72"/>
      <c r="K1371" s="72"/>
      <c r="L1371" s="70"/>
      <c r="M1371" s="230"/>
      <c r="N1371" s="45"/>
      <c r="O1371" s="45"/>
      <c r="P1371" s="45"/>
      <c r="Q1371" s="45"/>
      <c r="R1371" s="45"/>
      <c r="S1371" s="45"/>
      <c r="T1371" s="93"/>
      <c r="AT1371" s="22" t="s">
        <v>161</v>
      </c>
      <c r="AU1371" s="22" t="s">
        <v>81</v>
      </c>
    </row>
    <row r="1372" spans="2:51" s="11" customFormat="1" ht="13.5">
      <c r="B1372" s="231"/>
      <c r="C1372" s="232"/>
      <c r="D1372" s="228" t="s">
        <v>163</v>
      </c>
      <c r="E1372" s="233" t="s">
        <v>21</v>
      </c>
      <c r="F1372" s="234" t="s">
        <v>1860</v>
      </c>
      <c r="G1372" s="232"/>
      <c r="H1372" s="235">
        <v>66.495</v>
      </c>
      <c r="I1372" s="236"/>
      <c r="J1372" s="232"/>
      <c r="K1372" s="232"/>
      <c r="L1372" s="237"/>
      <c r="M1372" s="238"/>
      <c r="N1372" s="239"/>
      <c r="O1372" s="239"/>
      <c r="P1372" s="239"/>
      <c r="Q1372" s="239"/>
      <c r="R1372" s="239"/>
      <c r="S1372" s="239"/>
      <c r="T1372" s="240"/>
      <c r="AT1372" s="241" t="s">
        <v>163</v>
      </c>
      <c r="AU1372" s="241" t="s">
        <v>81</v>
      </c>
      <c r="AV1372" s="11" t="s">
        <v>81</v>
      </c>
      <c r="AW1372" s="11" t="s">
        <v>34</v>
      </c>
      <c r="AX1372" s="11" t="s">
        <v>71</v>
      </c>
      <c r="AY1372" s="241" t="s">
        <v>151</v>
      </c>
    </row>
    <row r="1373" spans="2:51" s="11" customFormat="1" ht="13.5">
      <c r="B1373" s="231"/>
      <c r="C1373" s="232"/>
      <c r="D1373" s="228" t="s">
        <v>163</v>
      </c>
      <c r="E1373" s="233" t="s">
        <v>21</v>
      </c>
      <c r="F1373" s="234" t="s">
        <v>2288</v>
      </c>
      <c r="G1373" s="232"/>
      <c r="H1373" s="235">
        <v>11.44</v>
      </c>
      <c r="I1373" s="236"/>
      <c r="J1373" s="232"/>
      <c r="K1373" s="232"/>
      <c r="L1373" s="237"/>
      <c r="M1373" s="238"/>
      <c r="N1373" s="239"/>
      <c r="O1373" s="239"/>
      <c r="P1373" s="239"/>
      <c r="Q1373" s="239"/>
      <c r="R1373" s="239"/>
      <c r="S1373" s="239"/>
      <c r="T1373" s="240"/>
      <c r="AT1373" s="241" t="s">
        <v>163</v>
      </c>
      <c r="AU1373" s="241" t="s">
        <v>81</v>
      </c>
      <c r="AV1373" s="11" t="s">
        <v>81</v>
      </c>
      <c r="AW1373" s="11" t="s">
        <v>34</v>
      </c>
      <c r="AX1373" s="11" t="s">
        <v>71</v>
      </c>
      <c r="AY1373" s="241" t="s">
        <v>151</v>
      </c>
    </row>
    <row r="1374" spans="2:51" s="11" customFormat="1" ht="13.5">
      <c r="B1374" s="231"/>
      <c r="C1374" s="232"/>
      <c r="D1374" s="228" t="s">
        <v>163</v>
      </c>
      <c r="E1374" s="233" t="s">
        <v>21</v>
      </c>
      <c r="F1374" s="234" t="s">
        <v>1779</v>
      </c>
      <c r="G1374" s="232"/>
      <c r="H1374" s="235">
        <v>24.8</v>
      </c>
      <c r="I1374" s="236"/>
      <c r="J1374" s="232"/>
      <c r="K1374" s="232"/>
      <c r="L1374" s="237"/>
      <c r="M1374" s="238"/>
      <c r="N1374" s="239"/>
      <c r="O1374" s="239"/>
      <c r="P1374" s="239"/>
      <c r="Q1374" s="239"/>
      <c r="R1374" s="239"/>
      <c r="S1374" s="239"/>
      <c r="T1374" s="240"/>
      <c r="AT1374" s="241" t="s">
        <v>163</v>
      </c>
      <c r="AU1374" s="241" t="s">
        <v>81</v>
      </c>
      <c r="AV1374" s="11" t="s">
        <v>81</v>
      </c>
      <c r="AW1374" s="11" t="s">
        <v>34</v>
      </c>
      <c r="AX1374" s="11" t="s">
        <v>71</v>
      </c>
      <c r="AY1374" s="241" t="s">
        <v>151</v>
      </c>
    </row>
    <row r="1375" spans="2:51" s="12" customFormat="1" ht="13.5">
      <c r="B1375" s="242"/>
      <c r="C1375" s="243"/>
      <c r="D1375" s="228" t="s">
        <v>163</v>
      </c>
      <c r="E1375" s="244" t="s">
        <v>21</v>
      </c>
      <c r="F1375" s="245" t="s">
        <v>182</v>
      </c>
      <c r="G1375" s="243"/>
      <c r="H1375" s="246">
        <v>102.735</v>
      </c>
      <c r="I1375" s="247"/>
      <c r="J1375" s="243"/>
      <c r="K1375" s="243"/>
      <c r="L1375" s="248"/>
      <c r="M1375" s="249"/>
      <c r="N1375" s="250"/>
      <c r="O1375" s="250"/>
      <c r="P1375" s="250"/>
      <c r="Q1375" s="250"/>
      <c r="R1375" s="250"/>
      <c r="S1375" s="250"/>
      <c r="T1375" s="251"/>
      <c r="AT1375" s="252" t="s">
        <v>163</v>
      </c>
      <c r="AU1375" s="252" t="s">
        <v>81</v>
      </c>
      <c r="AV1375" s="12" t="s">
        <v>159</v>
      </c>
      <c r="AW1375" s="12" t="s">
        <v>34</v>
      </c>
      <c r="AX1375" s="12" t="s">
        <v>76</v>
      </c>
      <c r="AY1375" s="252" t="s">
        <v>151</v>
      </c>
    </row>
    <row r="1376" spans="2:65" s="1" customFormat="1" ht="16.5" customHeight="1">
      <c r="B1376" s="44"/>
      <c r="C1376" s="253" t="s">
        <v>2289</v>
      </c>
      <c r="D1376" s="253" t="s">
        <v>275</v>
      </c>
      <c r="E1376" s="254" t="s">
        <v>2290</v>
      </c>
      <c r="F1376" s="255" t="s">
        <v>2291</v>
      </c>
      <c r="G1376" s="256" t="s">
        <v>257</v>
      </c>
      <c r="H1376" s="257">
        <v>113.009</v>
      </c>
      <c r="I1376" s="258"/>
      <c r="J1376" s="259">
        <f>ROUND(I1376*H1376,2)</f>
        <v>0</v>
      </c>
      <c r="K1376" s="255" t="s">
        <v>174</v>
      </c>
      <c r="L1376" s="260"/>
      <c r="M1376" s="261" t="s">
        <v>21</v>
      </c>
      <c r="N1376" s="262" t="s">
        <v>42</v>
      </c>
      <c r="O1376" s="45"/>
      <c r="P1376" s="225">
        <f>O1376*H1376</f>
        <v>0</v>
      </c>
      <c r="Q1376" s="225">
        <v>0.0145</v>
      </c>
      <c r="R1376" s="225">
        <f>Q1376*H1376</f>
        <v>1.6386305</v>
      </c>
      <c r="S1376" s="225">
        <v>0</v>
      </c>
      <c r="T1376" s="226">
        <f>S1376*H1376</f>
        <v>0</v>
      </c>
      <c r="AR1376" s="22" t="s">
        <v>1641</v>
      </c>
      <c r="AT1376" s="22" t="s">
        <v>275</v>
      </c>
      <c r="AU1376" s="22" t="s">
        <v>81</v>
      </c>
      <c r="AY1376" s="22" t="s">
        <v>151</v>
      </c>
      <c r="BE1376" s="227">
        <f>IF(N1376="základní",J1376,0)</f>
        <v>0</v>
      </c>
      <c r="BF1376" s="227">
        <f>IF(N1376="snížená",J1376,0)</f>
        <v>0</v>
      </c>
      <c r="BG1376" s="227">
        <f>IF(N1376="zákl. přenesená",J1376,0)</f>
        <v>0</v>
      </c>
      <c r="BH1376" s="227">
        <f>IF(N1376="sníž. přenesená",J1376,0)</f>
        <v>0</v>
      </c>
      <c r="BI1376" s="227">
        <f>IF(N1376="nulová",J1376,0)</f>
        <v>0</v>
      </c>
      <c r="BJ1376" s="22" t="s">
        <v>76</v>
      </c>
      <c r="BK1376" s="227">
        <f>ROUND(I1376*H1376,2)</f>
        <v>0</v>
      </c>
      <c r="BL1376" s="22" t="s">
        <v>1264</v>
      </c>
      <c r="BM1376" s="22" t="s">
        <v>2292</v>
      </c>
    </row>
    <row r="1377" spans="2:51" s="11" customFormat="1" ht="13.5">
      <c r="B1377" s="231"/>
      <c r="C1377" s="232"/>
      <c r="D1377" s="228" t="s">
        <v>163</v>
      </c>
      <c r="E1377" s="232"/>
      <c r="F1377" s="234" t="s">
        <v>2293</v>
      </c>
      <c r="G1377" s="232"/>
      <c r="H1377" s="235">
        <v>113.009</v>
      </c>
      <c r="I1377" s="236"/>
      <c r="J1377" s="232"/>
      <c r="K1377" s="232"/>
      <c r="L1377" s="237"/>
      <c r="M1377" s="238"/>
      <c r="N1377" s="239"/>
      <c r="O1377" s="239"/>
      <c r="P1377" s="239"/>
      <c r="Q1377" s="239"/>
      <c r="R1377" s="239"/>
      <c r="S1377" s="239"/>
      <c r="T1377" s="240"/>
      <c r="AT1377" s="241" t="s">
        <v>163</v>
      </c>
      <c r="AU1377" s="241" t="s">
        <v>81</v>
      </c>
      <c r="AV1377" s="11" t="s">
        <v>81</v>
      </c>
      <c r="AW1377" s="11" t="s">
        <v>6</v>
      </c>
      <c r="AX1377" s="11" t="s">
        <v>76</v>
      </c>
      <c r="AY1377" s="241" t="s">
        <v>151</v>
      </c>
    </row>
    <row r="1378" spans="2:65" s="1" customFormat="1" ht="16.5" customHeight="1">
      <c r="B1378" s="44"/>
      <c r="C1378" s="216" t="s">
        <v>2294</v>
      </c>
      <c r="D1378" s="216" t="s">
        <v>154</v>
      </c>
      <c r="E1378" s="217" t="s">
        <v>2295</v>
      </c>
      <c r="F1378" s="218" t="s">
        <v>2296</v>
      </c>
      <c r="G1378" s="219" t="s">
        <v>257</v>
      </c>
      <c r="H1378" s="220">
        <v>85.729</v>
      </c>
      <c r="I1378" s="221"/>
      <c r="J1378" s="222">
        <f>ROUND(I1378*H1378,2)</f>
        <v>0</v>
      </c>
      <c r="K1378" s="218" t="s">
        <v>21</v>
      </c>
      <c r="L1378" s="70"/>
      <c r="M1378" s="223" t="s">
        <v>21</v>
      </c>
      <c r="N1378" s="224" t="s">
        <v>42</v>
      </c>
      <c r="O1378" s="45"/>
      <c r="P1378" s="225">
        <f>O1378*H1378</f>
        <v>0</v>
      </c>
      <c r="Q1378" s="225">
        <v>0</v>
      </c>
      <c r="R1378" s="225">
        <f>Q1378*H1378</f>
        <v>0</v>
      </c>
      <c r="S1378" s="225">
        <v>0</v>
      </c>
      <c r="T1378" s="226">
        <f>S1378*H1378</f>
        <v>0</v>
      </c>
      <c r="AR1378" s="22" t="s">
        <v>1264</v>
      </c>
      <c r="AT1378" s="22" t="s">
        <v>154</v>
      </c>
      <c r="AU1378" s="22" t="s">
        <v>81</v>
      </c>
      <c r="AY1378" s="22" t="s">
        <v>151</v>
      </c>
      <c r="BE1378" s="227">
        <f>IF(N1378="základní",J1378,0)</f>
        <v>0</v>
      </c>
      <c r="BF1378" s="227">
        <f>IF(N1378="snížená",J1378,0)</f>
        <v>0</v>
      </c>
      <c r="BG1378" s="227">
        <f>IF(N1378="zákl. přenesená",J1378,0)</f>
        <v>0</v>
      </c>
      <c r="BH1378" s="227">
        <f>IF(N1378="sníž. přenesená",J1378,0)</f>
        <v>0</v>
      </c>
      <c r="BI1378" s="227">
        <f>IF(N1378="nulová",J1378,0)</f>
        <v>0</v>
      </c>
      <c r="BJ1378" s="22" t="s">
        <v>76</v>
      </c>
      <c r="BK1378" s="227">
        <f>ROUND(I1378*H1378,2)</f>
        <v>0</v>
      </c>
      <c r="BL1378" s="22" t="s">
        <v>1264</v>
      </c>
      <c r="BM1378" s="22" t="s">
        <v>2297</v>
      </c>
    </row>
    <row r="1379" spans="2:47" s="1" customFormat="1" ht="13.5">
      <c r="B1379" s="44"/>
      <c r="C1379" s="72"/>
      <c r="D1379" s="228" t="s">
        <v>352</v>
      </c>
      <c r="E1379" s="72"/>
      <c r="F1379" s="229" t="s">
        <v>2298</v>
      </c>
      <c r="G1379" s="72"/>
      <c r="H1379" s="72"/>
      <c r="I1379" s="187"/>
      <c r="J1379" s="72"/>
      <c r="K1379" s="72"/>
      <c r="L1379" s="70"/>
      <c r="M1379" s="230"/>
      <c r="N1379" s="45"/>
      <c r="O1379" s="45"/>
      <c r="P1379" s="45"/>
      <c r="Q1379" s="45"/>
      <c r="R1379" s="45"/>
      <c r="S1379" s="45"/>
      <c r="T1379" s="93"/>
      <c r="AT1379" s="22" t="s">
        <v>352</v>
      </c>
      <c r="AU1379" s="22" t="s">
        <v>81</v>
      </c>
    </row>
    <row r="1380" spans="2:65" s="1" customFormat="1" ht="38.25" customHeight="1">
      <c r="B1380" s="44"/>
      <c r="C1380" s="216" t="s">
        <v>2299</v>
      </c>
      <c r="D1380" s="216" t="s">
        <v>154</v>
      </c>
      <c r="E1380" s="217" t="s">
        <v>2300</v>
      </c>
      <c r="F1380" s="218" t="s">
        <v>2301</v>
      </c>
      <c r="G1380" s="219" t="s">
        <v>157</v>
      </c>
      <c r="H1380" s="220">
        <v>71.587</v>
      </c>
      <c r="I1380" s="221"/>
      <c r="J1380" s="222">
        <f>ROUND(I1380*H1380,2)</f>
        <v>0</v>
      </c>
      <c r="K1380" s="218" t="s">
        <v>174</v>
      </c>
      <c r="L1380" s="70"/>
      <c r="M1380" s="223" t="s">
        <v>21</v>
      </c>
      <c r="N1380" s="224" t="s">
        <v>42</v>
      </c>
      <c r="O1380" s="45"/>
      <c r="P1380" s="225">
        <f>O1380*H1380</f>
        <v>0</v>
      </c>
      <c r="Q1380" s="225">
        <v>0</v>
      </c>
      <c r="R1380" s="225">
        <f>Q1380*H1380</f>
        <v>0</v>
      </c>
      <c r="S1380" s="225">
        <v>0</v>
      </c>
      <c r="T1380" s="226">
        <f>S1380*H1380</f>
        <v>0</v>
      </c>
      <c r="AR1380" s="22" t="s">
        <v>1264</v>
      </c>
      <c r="AT1380" s="22" t="s">
        <v>154</v>
      </c>
      <c r="AU1380" s="22" t="s">
        <v>81</v>
      </c>
      <c r="AY1380" s="22" t="s">
        <v>151</v>
      </c>
      <c r="BE1380" s="227">
        <f>IF(N1380="základní",J1380,0)</f>
        <v>0</v>
      </c>
      <c r="BF1380" s="227">
        <f>IF(N1380="snížená",J1380,0)</f>
        <v>0</v>
      </c>
      <c r="BG1380" s="227">
        <f>IF(N1380="zákl. přenesená",J1380,0)</f>
        <v>0</v>
      </c>
      <c r="BH1380" s="227">
        <f>IF(N1380="sníž. přenesená",J1380,0)</f>
        <v>0</v>
      </c>
      <c r="BI1380" s="227">
        <f>IF(N1380="nulová",J1380,0)</f>
        <v>0</v>
      </c>
      <c r="BJ1380" s="22" t="s">
        <v>76</v>
      </c>
      <c r="BK1380" s="227">
        <f>ROUND(I1380*H1380,2)</f>
        <v>0</v>
      </c>
      <c r="BL1380" s="22" t="s">
        <v>1264</v>
      </c>
      <c r="BM1380" s="22" t="s">
        <v>2302</v>
      </c>
    </row>
    <row r="1381" spans="2:47" s="1" customFormat="1" ht="13.5">
      <c r="B1381" s="44"/>
      <c r="C1381" s="72"/>
      <c r="D1381" s="228" t="s">
        <v>161</v>
      </c>
      <c r="E1381" s="72"/>
      <c r="F1381" s="229" t="s">
        <v>2303</v>
      </c>
      <c r="G1381" s="72"/>
      <c r="H1381" s="72"/>
      <c r="I1381" s="187"/>
      <c r="J1381" s="72"/>
      <c r="K1381" s="72"/>
      <c r="L1381" s="70"/>
      <c r="M1381" s="230"/>
      <c r="N1381" s="45"/>
      <c r="O1381" s="45"/>
      <c r="P1381" s="45"/>
      <c r="Q1381" s="45"/>
      <c r="R1381" s="45"/>
      <c r="S1381" s="45"/>
      <c r="T1381" s="93"/>
      <c r="AT1381" s="22" t="s">
        <v>161</v>
      </c>
      <c r="AU1381" s="22" t="s">
        <v>81</v>
      </c>
    </row>
    <row r="1382" spans="2:51" s="11" customFormat="1" ht="13.5">
      <c r="B1382" s="231"/>
      <c r="C1382" s="232"/>
      <c r="D1382" s="228" t="s">
        <v>163</v>
      </c>
      <c r="E1382" s="233" t="s">
        <v>21</v>
      </c>
      <c r="F1382" s="234" t="s">
        <v>2304</v>
      </c>
      <c r="G1382" s="232"/>
      <c r="H1382" s="235">
        <v>55.487</v>
      </c>
      <c r="I1382" s="236"/>
      <c r="J1382" s="232"/>
      <c r="K1382" s="232"/>
      <c r="L1382" s="237"/>
      <c r="M1382" s="238"/>
      <c r="N1382" s="239"/>
      <c r="O1382" s="239"/>
      <c r="P1382" s="239"/>
      <c r="Q1382" s="239"/>
      <c r="R1382" s="239"/>
      <c r="S1382" s="239"/>
      <c r="T1382" s="240"/>
      <c r="AT1382" s="241" t="s">
        <v>163</v>
      </c>
      <c r="AU1382" s="241" t="s">
        <v>81</v>
      </c>
      <c r="AV1382" s="11" t="s">
        <v>81</v>
      </c>
      <c r="AW1382" s="11" t="s">
        <v>34</v>
      </c>
      <c r="AX1382" s="11" t="s">
        <v>71</v>
      </c>
      <c r="AY1382" s="241" t="s">
        <v>151</v>
      </c>
    </row>
    <row r="1383" spans="2:51" s="11" customFormat="1" ht="13.5">
      <c r="B1383" s="231"/>
      <c r="C1383" s="232"/>
      <c r="D1383" s="228" t="s">
        <v>163</v>
      </c>
      <c r="E1383" s="233" t="s">
        <v>21</v>
      </c>
      <c r="F1383" s="234" t="s">
        <v>2305</v>
      </c>
      <c r="G1383" s="232"/>
      <c r="H1383" s="235">
        <v>9.6</v>
      </c>
      <c r="I1383" s="236"/>
      <c r="J1383" s="232"/>
      <c r="K1383" s="232"/>
      <c r="L1383" s="237"/>
      <c r="M1383" s="238"/>
      <c r="N1383" s="239"/>
      <c r="O1383" s="239"/>
      <c r="P1383" s="239"/>
      <c r="Q1383" s="239"/>
      <c r="R1383" s="239"/>
      <c r="S1383" s="239"/>
      <c r="T1383" s="240"/>
      <c r="AT1383" s="241" t="s">
        <v>163</v>
      </c>
      <c r="AU1383" s="241" t="s">
        <v>81</v>
      </c>
      <c r="AV1383" s="11" t="s">
        <v>81</v>
      </c>
      <c r="AW1383" s="11" t="s">
        <v>34</v>
      </c>
      <c r="AX1383" s="11" t="s">
        <v>71</v>
      </c>
      <c r="AY1383" s="241" t="s">
        <v>151</v>
      </c>
    </row>
    <row r="1384" spans="2:51" s="11" customFormat="1" ht="13.5">
      <c r="B1384" s="231"/>
      <c r="C1384" s="232"/>
      <c r="D1384" s="228" t="s">
        <v>163</v>
      </c>
      <c r="E1384" s="233" t="s">
        <v>21</v>
      </c>
      <c r="F1384" s="234" t="s">
        <v>2306</v>
      </c>
      <c r="G1384" s="232"/>
      <c r="H1384" s="235">
        <v>6.5</v>
      </c>
      <c r="I1384" s="236"/>
      <c r="J1384" s="232"/>
      <c r="K1384" s="232"/>
      <c r="L1384" s="237"/>
      <c r="M1384" s="238"/>
      <c r="N1384" s="239"/>
      <c r="O1384" s="239"/>
      <c r="P1384" s="239"/>
      <c r="Q1384" s="239"/>
      <c r="R1384" s="239"/>
      <c r="S1384" s="239"/>
      <c r="T1384" s="240"/>
      <c r="AT1384" s="241" t="s">
        <v>163</v>
      </c>
      <c r="AU1384" s="241" t="s">
        <v>81</v>
      </c>
      <c r="AV1384" s="11" t="s">
        <v>81</v>
      </c>
      <c r="AW1384" s="11" t="s">
        <v>34</v>
      </c>
      <c r="AX1384" s="11" t="s">
        <v>71</v>
      </c>
      <c r="AY1384" s="241" t="s">
        <v>151</v>
      </c>
    </row>
    <row r="1385" spans="2:51" s="12" customFormat="1" ht="13.5">
      <c r="B1385" s="242"/>
      <c r="C1385" s="243"/>
      <c r="D1385" s="228" t="s">
        <v>163</v>
      </c>
      <c r="E1385" s="244" t="s">
        <v>21</v>
      </c>
      <c r="F1385" s="245" t="s">
        <v>182</v>
      </c>
      <c r="G1385" s="243"/>
      <c r="H1385" s="246">
        <v>71.587</v>
      </c>
      <c r="I1385" s="247"/>
      <c r="J1385" s="243"/>
      <c r="K1385" s="243"/>
      <c r="L1385" s="248"/>
      <c r="M1385" s="249"/>
      <c r="N1385" s="250"/>
      <c r="O1385" s="250"/>
      <c r="P1385" s="250"/>
      <c r="Q1385" s="250"/>
      <c r="R1385" s="250"/>
      <c r="S1385" s="250"/>
      <c r="T1385" s="251"/>
      <c r="AT1385" s="252" t="s">
        <v>163</v>
      </c>
      <c r="AU1385" s="252" t="s">
        <v>81</v>
      </c>
      <c r="AV1385" s="12" t="s">
        <v>159</v>
      </c>
      <c r="AW1385" s="12" t="s">
        <v>34</v>
      </c>
      <c r="AX1385" s="12" t="s">
        <v>76</v>
      </c>
      <c r="AY1385" s="252" t="s">
        <v>151</v>
      </c>
    </row>
    <row r="1386" spans="2:65" s="1" customFormat="1" ht="16.5" customHeight="1">
      <c r="B1386" s="44"/>
      <c r="C1386" s="253" t="s">
        <v>2307</v>
      </c>
      <c r="D1386" s="253" t="s">
        <v>275</v>
      </c>
      <c r="E1386" s="254" t="s">
        <v>2308</v>
      </c>
      <c r="F1386" s="255" t="s">
        <v>2309</v>
      </c>
      <c r="G1386" s="256" t="s">
        <v>173</v>
      </c>
      <c r="H1386" s="257">
        <v>3.1</v>
      </c>
      <c r="I1386" s="258"/>
      <c r="J1386" s="259">
        <f>ROUND(I1386*H1386,2)</f>
        <v>0</v>
      </c>
      <c r="K1386" s="255" t="s">
        <v>174</v>
      </c>
      <c r="L1386" s="260"/>
      <c r="M1386" s="261" t="s">
        <v>21</v>
      </c>
      <c r="N1386" s="262" t="s">
        <v>42</v>
      </c>
      <c r="O1386" s="45"/>
      <c r="P1386" s="225">
        <f>O1386*H1386</f>
        <v>0</v>
      </c>
      <c r="Q1386" s="225">
        <v>0.55</v>
      </c>
      <c r="R1386" s="225">
        <f>Q1386*H1386</f>
        <v>1.7050000000000003</v>
      </c>
      <c r="S1386" s="225">
        <v>0</v>
      </c>
      <c r="T1386" s="226">
        <f>S1386*H1386</f>
        <v>0</v>
      </c>
      <c r="AR1386" s="22" t="s">
        <v>1641</v>
      </c>
      <c r="AT1386" s="22" t="s">
        <v>275</v>
      </c>
      <c r="AU1386" s="22" t="s">
        <v>81</v>
      </c>
      <c r="AY1386" s="22" t="s">
        <v>151</v>
      </c>
      <c r="BE1386" s="227">
        <f>IF(N1386="základní",J1386,0)</f>
        <v>0</v>
      </c>
      <c r="BF1386" s="227">
        <f>IF(N1386="snížená",J1386,0)</f>
        <v>0</v>
      </c>
      <c r="BG1386" s="227">
        <f>IF(N1386="zákl. přenesená",J1386,0)</f>
        <v>0</v>
      </c>
      <c r="BH1386" s="227">
        <f>IF(N1386="sníž. přenesená",J1386,0)</f>
        <v>0</v>
      </c>
      <c r="BI1386" s="227">
        <f>IF(N1386="nulová",J1386,0)</f>
        <v>0</v>
      </c>
      <c r="BJ1386" s="22" t="s">
        <v>76</v>
      </c>
      <c r="BK1386" s="227">
        <f>ROUND(I1386*H1386,2)</f>
        <v>0</v>
      </c>
      <c r="BL1386" s="22" t="s">
        <v>1264</v>
      </c>
      <c r="BM1386" s="22" t="s">
        <v>2310</v>
      </c>
    </row>
    <row r="1387" spans="2:51" s="11" customFormat="1" ht="13.5">
      <c r="B1387" s="231"/>
      <c r="C1387" s="232"/>
      <c r="D1387" s="228" t="s">
        <v>163</v>
      </c>
      <c r="E1387" s="233" t="s">
        <v>21</v>
      </c>
      <c r="F1387" s="234" t="s">
        <v>2311</v>
      </c>
      <c r="G1387" s="232"/>
      <c r="H1387" s="235">
        <v>1.953</v>
      </c>
      <c r="I1387" s="236"/>
      <c r="J1387" s="232"/>
      <c r="K1387" s="232"/>
      <c r="L1387" s="237"/>
      <c r="M1387" s="238"/>
      <c r="N1387" s="239"/>
      <c r="O1387" s="239"/>
      <c r="P1387" s="239"/>
      <c r="Q1387" s="239"/>
      <c r="R1387" s="239"/>
      <c r="S1387" s="239"/>
      <c r="T1387" s="240"/>
      <c r="AT1387" s="241" t="s">
        <v>163</v>
      </c>
      <c r="AU1387" s="241" t="s">
        <v>81</v>
      </c>
      <c r="AV1387" s="11" t="s">
        <v>81</v>
      </c>
      <c r="AW1387" s="11" t="s">
        <v>34</v>
      </c>
      <c r="AX1387" s="11" t="s">
        <v>71</v>
      </c>
      <c r="AY1387" s="241" t="s">
        <v>151</v>
      </c>
    </row>
    <row r="1388" spans="2:51" s="11" customFormat="1" ht="13.5">
      <c r="B1388" s="231"/>
      <c r="C1388" s="232"/>
      <c r="D1388" s="228" t="s">
        <v>163</v>
      </c>
      <c r="E1388" s="233" t="s">
        <v>21</v>
      </c>
      <c r="F1388" s="234" t="s">
        <v>2312</v>
      </c>
      <c r="G1388" s="232"/>
      <c r="H1388" s="235">
        <v>0.152</v>
      </c>
      <c r="I1388" s="236"/>
      <c r="J1388" s="232"/>
      <c r="K1388" s="232"/>
      <c r="L1388" s="237"/>
      <c r="M1388" s="238"/>
      <c r="N1388" s="239"/>
      <c r="O1388" s="239"/>
      <c r="P1388" s="239"/>
      <c r="Q1388" s="239"/>
      <c r="R1388" s="239"/>
      <c r="S1388" s="239"/>
      <c r="T1388" s="240"/>
      <c r="AT1388" s="241" t="s">
        <v>163</v>
      </c>
      <c r="AU1388" s="241" t="s">
        <v>81</v>
      </c>
      <c r="AV1388" s="11" t="s">
        <v>81</v>
      </c>
      <c r="AW1388" s="11" t="s">
        <v>34</v>
      </c>
      <c r="AX1388" s="11" t="s">
        <v>71</v>
      </c>
      <c r="AY1388" s="241" t="s">
        <v>151</v>
      </c>
    </row>
    <row r="1389" spans="2:51" s="11" customFormat="1" ht="13.5">
      <c r="B1389" s="231"/>
      <c r="C1389" s="232"/>
      <c r="D1389" s="228" t="s">
        <v>163</v>
      </c>
      <c r="E1389" s="233" t="s">
        <v>21</v>
      </c>
      <c r="F1389" s="234" t="s">
        <v>2313</v>
      </c>
      <c r="G1389" s="232"/>
      <c r="H1389" s="235">
        <v>0.336</v>
      </c>
      <c r="I1389" s="236"/>
      <c r="J1389" s="232"/>
      <c r="K1389" s="232"/>
      <c r="L1389" s="237"/>
      <c r="M1389" s="238"/>
      <c r="N1389" s="239"/>
      <c r="O1389" s="239"/>
      <c r="P1389" s="239"/>
      <c r="Q1389" s="239"/>
      <c r="R1389" s="239"/>
      <c r="S1389" s="239"/>
      <c r="T1389" s="240"/>
      <c r="AT1389" s="241" t="s">
        <v>163</v>
      </c>
      <c r="AU1389" s="241" t="s">
        <v>81</v>
      </c>
      <c r="AV1389" s="11" t="s">
        <v>81</v>
      </c>
      <c r="AW1389" s="11" t="s">
        <v>34</v>
      </c>
      <c r="AX1389" s="11" t="s">
        <v>71</v>
      </c>
      <c r="AY1389" s="241" t="s">
        <v>151</v>
      </c>
    </row>
    <row r="1390" spans="2:51" s="11" customFormat="1" ht="13.5">
      <c r="B1390" s="231"/>
      <c r="C1390" s="232"/>
      <c r="D1390" s="228" t="s">
        <v>163</v>
      </c>
      <c r="E1390" s="233" t="s">
        <v>21</v>
      </c>
      <c r="F1390" s="234" t="s">
        <v>2314</v>
      </c>
      <c r="G1390" s="232"/>
      <c r="H1390" s="235">
        <v>0.43</v>
      </c>
      <c r="I1390" s="236"/>
      <c r="J1390" s="232"/>
      <c r="K1390" s="232"/>
      <c r="L1390" s="237"/>
      <c r="M1390" s="238"/>
      <c r="N1390" s="239"/>
      <c r="O1390" s="239"/>
      <c r="P1390" s="239"/>
      <c r="Q1390" s="239"/>
      <c r="R1390" s="239"/>
      <c r="S1390" s="239"/>
      <c r="T1390" s="240"/>
      <c r="AT1390" s="241" t="s">
        <v>163</v>
      </c>
      <c r="AU1390" s="241" t="s">
        <v>81</v>
      </c>
      <c r="AV1390" s="11" t="s">
        <v>81</v>
      </c>
      <c r="AW1390" s="11" t="s">
        <v>34</v>
      </c>
      <c r="AX1390" s="11" t="s">
        <v>71</v>
      </c>
      <c r="AY1390" s="241" t="s">
        <v>151</v>
      </c>
    </row>
    <row r="1391" spans="2:51" s="11" customFormat="1" ht="13.5">
      <c r="B1391" s="231"/>
      <c r="C1391" s="232"/>
      <c r="D1391" s="228" t="s">
        <v>163</v>
      </c>
      <c r="E1391" s="233" t="s">
        <v>21</v>
      </c>
      <c r="F1391" s="234" t="s">
        <v>2315</v>
      </c>
      <c r="G1391" s="232"/>
      <c r="H1391" s="235">
        <v>0.229</v>
      </c>
      <c r="I1391" s="236"/>
      <c r="J1391" s="232"/>
      <c r="K1391" s="232"/>
      <c r="L1391" s="237"/>
      <c r="M1391" s="238"/>
      <c r="N1391" s="239"/>
      <c r="O1391" s="239"/>
      <c r="P1391" s="239"/>
      <c r="Q1391" s="239"/>
      <c r="R1391" s="239"/>
      <c r="S1391" s="239"/>
      <c r="T1391" s="240"/>
      <c r="AT1391" s="241" t="s">
        <v>163</v>
      </c>
      <c r="AU1391" s="241" t="s">
        <v>81</v>
      </c>
      <c r="AV1391" s="11" t="s">
        <v>81</v>
      </c>
      <c r="AW1391" s="11" t="s">
        <v>34</v>
      </c>
      <c r="AX1391" s="11" t="s">
        <v>71</v>
      </c>
      <c r="AY1391" s="241" t="s">
        <v>151</v>
      </c>
    </row>
    <row r="1392" spans="2:51" s="12" customFormat="1" ht="13.5">
      <c r="B1392" s="242"/>
      <c r="C1392" s="243"/>
      <c r="D1392" s="228" t="s">
        <v>163</v>
      </c>
      <c r="E1392" s="244" t="s">
        <v>21</v>
      </c>
      <c r="F1392" s="245" t="s">
        <v>182</v>
      </c>
      <c r="G1392" s="243"/>
      <c r="H1392" s="246">
        <v>3.1</v>
      </c>
      <c r="I1392" s="247"/>
      <c r="J1392" s="243"/>
      <c r="K1392" s="243"/>
      <c r="L1392" s="248"/>
      <c r="M1392" s="249"/>
      <c r="N1392" s="250"/>
      <c r="O1392" s="250"/>
      <c r="P1392" s="250"/>
      <c r="Q1392" s="250"/>
      <c r="R1392" s="250"/>
      <c r="S1392" s="250"/>
      <c r="T1392" s="251"/>
      <c r="AT1392" s="252" t="s">
        <v>163</v>
      </c>
      <c r="AU1392" s="252" t="s">
        <v>81</v>
      </c>
      <c r="AV1392" s="12" t="s">
        <v>159</v>
      </c>
      <c r="AW1392" s="12" t="s">
        <v>34</v>
      </c>
      <c r="AX1392" s="12" t="s">
        <v>76</v>
      </c>
      <c r="AY1392" s="252" t="s">
        <v>151</v>
      </c>
    </row>
    <row r="1393" spans="2:65" s="1" customFormat="1" ht="38.25" customHeight="1">
      <c r="B1393" s="44"/>
      <c r="C1393" s="216" t="s">
        <v>2316</v>
      </c>
      <c r="D1393" s="216" t="s">
        <v>154</v>
      </c>
      <c r="E1393" s="217" t="s">
        <v>2317</v>
      </c>
      <c r="F1393" s="218" t="s">
        <v>2318</v>
      </c>
      <c r="G1393" s="219" t="s">
        <v>157</v>
      </c>
      <c r="H1393" s="220">
        <v>22.9</v>
      </c>
      <c r="I1393" s="221"/>
      <c r="J1393" s="222">
        <f>ROUND(I1393*H1393,2)</f>
        <v>0</v>
      </c>
      <c r="K1393" s="218" t="s">
        <v>174</v>
      </c>
      <c r="L1393" s="70"/>
      <c r="M1393" s="223" t="s">
        <v>21</v>
      </c>
      <c r="N1393" s="224" t="s">
        <v>42</v>
      </c>
      <c r="O1393" s="45"/>
      <c r="P1393" s="225">
        <f>O1393*H1393</f>
        <v>0</v>
      </c>
      <c r="Q1393" s="225">
        <v>0</v>
      </c>
      <c r="R1393" s="225">
        <f>Q1393*H1393</f>
        <v>0</v>
      </c>
      <c r="S1393" s="225">
        <v>0</v>
      </c>
      <c r="T1393" s="226">
        <f>S1393*H1393</f>
        <v>0</v>
      </c>
      <c r="AR1393" s="22" t="s">
        <v>1264</v>
      </c>
      <c r="AT1393" s="22" t="s">
        <v>154</v>
      </c>
      <c r="AU1393" s="22" t="s">
        <v>81</v>
      </c>
      <c r="AY1393" s="22" t="s">
        <v>151</v>
      </c>
      <c r="BE1393" s="227">
        <f>IF(N1393="základní",J1393,0)</f>
        <v>0</v>
      </c>
      <c r="BF1393" s="227">
        <f>IF(N1393="snížená",J1393,0)</f>
        <v>0</v>
      </c>
      <c r="BG1393" s="227">
        <f>IF(N1393="zákl. přenesená",J1393,0)</f>
        <v>0</v>
      </c>
      <c r="BH1393" s="227">
        <f>IF(N1393="sníž. přenesená",J1393,0)</f>
        <v>0</v>
      </c>
      <c r="BI1393" s="227">
        <f>IF(N1393="nulová",J1393,0)</f>
        <v>0</v>
      </c>
      <c r="BJ1393" s="22" t="s">
        <v>76</v>
      </c>
      <c r="BK1393" s="227">
        <f>ROUND(I1393*H1393,2)</f>
        <v>0</v>
      </c>
      <c r="BL1393" s="22" t="s">
        <v>1264</v>
      </c>
      <c r="BM1393" s="22" t="s">
        <v>2319</v>
      </c>
    </row>
    <row r="1394" spans="2:47" s="1" customFormat="1" ht="13.5">
      <c r="B1394" s="44"/>
      <c r="C1394" s="72"/>
      <c r="D1394" s="228" t="s">
        <v>161</v>
      </c>
      <c r="E1394" s="72"/>
      <c r="F1394" s="229" t="s">
        <v>2303</v>
      </c>
      <c r="G1394" s="72"/>
      <c r="H1394" s="72"/>
      <c r="I1394" s="187"/>
      <c r="J1394" s="72"/>
      <c r="K1394" s="72"/>
      <c r="L1394" s="70"/>
      <c r="M1394" s="230"/>
      <c r="N1394" s="45"/>
      <c r="O1394" s="45"/>
      <c r="P1394" s="45"/>
      <c r="Q1394" s="45"/>
      <c r="R1394" s="45"/>
      <c r="S1394" s="45"/>
      <c r="T1394" s="93"/>
      <c r="AT1394" s="22" t="s">
        <v>161</v>
      </c>
      <c r="AU1394" s="22" t="s">
        <v>81</v>
      </c>
    </row>
    <row r="1395" spans="2:51" s="11" customFormat="1" ht="13.5">
      <c r="B1395" s="231"/>
      <c r="C1395" s="232"/>
      <c r="D1395" s="228" t="s">
        <v>163</v>
      </c>
      <c r="E1395" s="233" t="s">
        <v>21</v>
      </c>
      <c r="F1395" s="234" t="s">
        <v>2320</v>
      </c>
      <c r="G1395" s="232"/>
      <c r="H1395" s="235">
        <v>7.9</v>
      </c>
      <c r="I1395" s="236"/>
      <c r="J1395" s="232"/>
      <c r="K1395" s="232"/>
      <c r="L1395" s="237"/>
      <c r="M1395" s="238"/>
      <c r="N1395" s="239"/>
      <c r="O1395" s="239"/>
      <c r="P1395" s="239"/>
      <c r="Q1395" s="239"/>
      <c r="R1395" s="239"/>
      <c r="S1395" s="239"/>
      <c r="T1395" s="240"/>
      <c r="AT1395" s="241" t="s">
        <v>163</v>
      </c>
      <c r="AU1395" s="241" t="s">
        <v>81</v>
      </c>
      <c r="AV1395" s="11" t="s">
        <v>81</v>
      </c>
      <c r="AW1395" s="11" t="s">
        <v>34</v>
      </c>
      <c r="AX1395" s="11" t="s">
        <v>71</v>
      </c>
      <c r="AY1395" s="241" t="s">
        <v>151</v>
      </c>
    </row>
    <row r="1396" spans="2:51" s="11" customFormat="1" ht="13.5">
      <c r="B1396" s="231"/>
      <c r="C1396" s="232"/>
      <c r="D1396" s="228" t="s">
        <v>163</v>
      </c>
      <c r="E1396" s="233" t="s">
        <v>21</v>
      </c>
      <c r="F1396" s="234" t="s">
        <v>2321</v>
      </c>
      <c r="G1396" s="232"/>
      <c r="H1396" s="235">
        <v>15</v>
      </c>
      <c r="I1396" s="236"/>
      <c r="J1396" s="232"/>
      <c r="K1396" s="232"/>
      <c r="L1396" s="237"/>
      <c r="M1396" s="238"/>
      <c r="N1396" s="239"/>
      <c r="O1396" s="239"/>
      <c r="P1396" s="239"/>
      <c r="Q1396" s="239"/>
      <c r="R1396" s="239"/>
      <c r="S1396" s="239"/>
      <c r="T1396" s="240"/>
      <c r="AT1396" s="241" t="s">
        <v>163</v>
      </c>
      <c r="AU1396" s="241" t="s">
        <v>81</v>
      </c>
      <c r="AV1396" s="11" t="s">
        <v>81</v>
      </c>
      <c r="AW1396" s="11" t="s">
        <v>34</v>
      </c>
      <c r="AX1396" s="11" t="s">
        <v>71</v>
      </c>
      <c r="AY1396" s="241" t="s">
        <v>151</v>
      </c>
    </row>
    <row r="1397" spans="2:51" s="12" customFormat="1" ht="13.5">
      <c r="B1397" s="242"/>
      <c r="C1397" s="243"/>
      <c r="D1397" s="228" t="s">
        <v>163</v>
      </c>
      <c r="E1397" s="244" t="s">
        <v>21</v>
      </c>
      <c r="F1397" s="245" t="s">
        <v>182</v>
      </c>
      <c r="G1397" s="243"/>
      <c r="H1397" s="246">
        <v>22.9</v>
      </c>
      <c r="I1397" s="247"/>
      <c r="J1397" s="243"/>
      <c r="K1397" s="243"/>
      <c r="L1397" s="248"/>
      <c r="M1397" s="249"/>
      <c r="N1397" s="250"/>
      <c r="O1397" s="250"/>
      <c r="P1397" s="250"/>
      <c r="Q1397" s="250"/>
      <c r="R1397" s="250"/>
      <c r="S1397" s="250"/>
      <c r="T1397" s="251"/>
      <c r="AT1397" s="252" t="s">
        <v>163</v>
      </c>
      <c r="AU1397" s="252" t="s">
        <v>81</v>
      </c>
      <c r="AV1397" s="12" t="s">
        <v>159</v>
      </c>
      <c r="AW1397" s="12" t="s">
        <v>34</v>
      </c>
      <c r="AX1397" s="12" t="s">
        <v>76</v>
      </c>
      <c r="AY1397" s="252" t="s">
        <v>151</v>
      </c>
    </row>
    <row r="1398" spans="2:65" s="1" customFormat="1" ht="38.25" customHeight="1">
      <c r="B1398" s="44"/>
      <c r="C1398" s="216" t="s">
        <v>2322</v>
      </c>
      <c r="D1398" s="216" t="s">
        <v>154</v>
      </c>
      <c r="E1398" s="217" t="s">
        <v>2323</v>
      </c>
      <c r="F1398" s="218" t="s">
        <v>2324</v>
      </c>
      <c r="G1398" s="219" t="s">
        <v>157</v>
      </c>
      <c r="H1398" s="220">
        <v>183.1</v>
      </c>
      <c r="I1398" s="221"/>
      <c r="J1398" s="222">
        <f>ROUND(I1398*H1398,2)</f>
        <v>0</v>
      </c>
      <c r="K1398" s="218" t="s">
        <v>174</v>
      </c>
      <c r="L1398" s="70"/>
      <c r="M1398" s="223" t="s">
        <v>21</v>
      </c>
      <c r="N1398" s="224" t="s">
        <v>42</v>
      </c>
      <c r="O1398" s="45"/>
      <c r="P1398" s="225">
        <f>O1398*H1398</f>
        <v>0</v>
      </c>
      <c r="Q1398" s="225">
        <v>0</v>
      </c>
      <c r="R1398" s="225">
        <f>Q1398*H1398</f>
        <v>0</v>
      </c>
      <c r="S1398" s="225">
        <v>0</v>
      </c>
      <c r="T1398" s="226">
        <f>S1398*H1398</f>
        <v>0</v>
      </c>
      <c r="AR1398" s="22" t="s">
        <v>1264</v>
      </c>
      <c r="AT1398" s="22" t="s">
        <v>154</v>
      </c>
      <c r="AU1398" s="22" t="s">
        <v>81</v>
      </c>
      <c r="AY1398" s="22" t="s">
        <v>151</v>
      </c>
      <c r="BE1398" s="227">
        <f>IF(N1398="základní",J1398,0)</f>
        <v>0</v>
      </c>
      <c r="BF1398" s="227">
        <f>IF(N1398="snížená",J1398,0)</f>
        <v>0</v>
      </c>
      <c r="BG1398" s="227">
        <f>IF(N1398="zákl. přenesená",J1398,0)</f>
        <v>0</v>
      </c>
      <c r="BH1398" s="227">
        <f>IF(N1398="sníž. přenesená",J1398,0)</f>
        <v>0</v>
      </c>
      <c r="BI1398" s="227">
        <f>IF(N1398="nulová",J1398,0)</f>
        <v>0</v>
      </c>
      <c r="BJ1398" s="22" t="s">
        <v>76</v>
      </c>
      <c r="BK1398" s="227">
        <f>ROUND(I1398*H1398,2)</f>
        <v>0</v>
      </c>
      <c r="BL1398" s="22" t="s">
        <v>1264</v>
      </c>
      <c r="BM1398" s="22" t="s">
        <v>2325</v>
      </c>
    </row>
    <row r="1399" spans="2:47" s="1" customFormat="1" ht="13.5">
      <c r="B1399" s="44"/>
      <c r="C1399" s="72"/>
      <c r="D1399" s="228" t="s">
        <v>161</v>
      </c>
      <c r="E1399" s="72"/>
      <c r="F1399" s="229" t="s">
        <v>2303</v>
      </c>
      <c r="G1399" s="72"/>
      <c r="H1399" s="72"/>
      <c r="I1399" s="187"/>
      <c r="J1399" s="72"/>
      <c r="K1399" s="72"/>
      <c r="L1399" s="70"/>
      <c r="M1399" s="230"/>
      <c r="N1399" s="45"/>
      <c r="O1399" s="45"/>
      <c r="P1399" s="45"/>
      <c r="Q1399" s="45"/>
      <c r="R1399" s="45"/>
      <c r="S1399" s="45"/>
      <c r="T1399" s="93"/>
      <c r="AT1399" s="22" t="s">
        <v>161</v>
      </c>
      <c r="AU1399" s="22" t="s">
        <v>81</v>
      </c>
    </row>
    <row r="1400" spans="2:51" s="11" customFormat="1" ht="13.5">
      <c r="B1400" s="231"/>
      <c r="C1400" s="232"/>
      <c r="D1400" s="228" t="s">
        <v>163</v>
      </c>
      <c r="E1400" s="233" t="s">
        <v>21</v>
      </c>
      <c r="F1400" s="234" t="s">
        <v>2326</v>
      </c>
      <c r="G1400" s="232"/>
      <c r="H1400" s="235">
        <v>105.2</v>
      </c>
      <c r="I1400" s="236"/>
      <c r="J1400" s="232"/>
      <c r="K1400" s="232"/>
      <c r="L1400" s="237"/>
      <c r="M1400" s="238"/>
      <c r="N1400" s="239"/>
      <c r="O1400" s="239"/>
      <c r="P1400" s="239"/>
      <c r="Q1400" s="239"/>
      <c r="R1400" s="239"/>
      <c r="S1400" s="239"/>
      <c r="T1400" s="240"/>
      <c r="AT1400" s="241" t="s">
        <v>163</v>
      </c>
      <c r="AU1400" s="241" t="s">
        <v>81</v>
      </c>
      <c r="AV1400" s="11" t="s">
        <v>81</v>
      </c>
      <c r="AW1400" s="11" t="s">
        <v>34</v>
      </c>
      <c r="AX1400" s="11" t="s">
        <v>71</v>
      </c>
      <c r="AY1400" s="241" t="s">
        <v>151</v>
      </c>
    </row>
    <row r="1401" spans="2:51" s="11" customFormat="1" ht="13.5">
      <c r="B1401" s="231"/>
      <c r="C1401" s="232"/>
      <c r="D1401" s="228" t="s">
        <v>163</v>
      </c>
      <c r="E1401" s="233" t="s">
        <v>21</v>
      </c>
      <c r="F1401" s="234" t="s">
        <v>2327</v>
      </c>
      <c r="G1401" s="232"/>
      <c r="H1401" s="235">
        <v>18.2</v>
      </c>
      <c r="I1401" s="236"/>
      <c r="J1401" s="232"/>
      <c r="K1401" s="232"/>
      <c r="L1401" s="237"/>
      <c r="M1401" s="238"/>
      <c r="N1401" s="239"/>
      <c r="O1401" s="239"/>
      <c r="P1401" s="239"/>
      <c r="Q1401" s="239"/>
      <c r="R1401" s="239"/>
      <c r="S1401" s="239"/>
      <c r="T1401" s="240"/>
      <c r="AT1401" s="241" t="s">
        <v>163</v>
      </c>
      <c r="AU1401" s="241" t="s">
        <v>81</v>
      </c>
      <c r="AV1401" s="11" t="s">
        <v>81</v>
      </c>
      <c r="AW1401" s="11" t="s">
        <v>34</v>
      </c>
      <c r="AX1401" s="11" t="s">
        <v>71</v>
      </c>
      <c r="AY1401" s="241" t="s">
        <v>151</v>
      </c>
    </row>
    <row r="1402" spans="2:51" s="11" customFormat="1" ht="13.5">
      <c r="B1402" s="231"/>
      <c r="C1402" s="232"/>
      <c r="D1402" s="228" t="s">
        <v>163</v>
      </c>
      <c r="E1402" s="233" t="s">
        <v>21</v>
      </c>
      <c r="F1402" s="234" t="s">
        <v>2234</v>
      </c>
      <c r="G1402" s="232"/>
      <c r="H1402" s="235">
        <v>26.2</v>
      </c>
      <c r="I1402" s="236"/>
      <c r="J1402" s="232"/>
      <c r="K1402" s="232"/>
      <c r="L1402" s="237"/>
      <c r="M1402" s="238"/>
      <c r="N1402" s="239"/>
      <c r="O1402" s="239"/>
      <c r="P1402" s="239"/>
      <c r="Q1402" s="239"/>
      <c r="R1402" s="239"/>
      <c r="S1402" s="239"/>
      <c r="T1402" s="240"/>
      <c r="AT1402" s="241" t="s">
        <v>163</v>
      </c>
      <c r="AU1402" s="241" t="s">
        <v>81</v>
      </c>
      <c r="AV1402" s="11" t="s">
        <v>81</v>
      </c>
      <c r="AW1402" s="11" t="s">
        <v>34</v>
      </c>
      <c r="AX1402" s="11" t="s">
        <v>71</v>
      </c>
      <c r="AY1402" s="241" t="s">
        <v>151</v>
      </c>
    </row>
    <row r="1403" spans="2:51" s="11" customFormat="1" ht="13.5">
      <c r="B1403" s="231"/>
      <c r="C1403" s="232"/>
      <c r="D1403" s="228" t="s">
        <v>163</v>
      </c>
      <c r="E1403" s="233" t="s">
        <v>21</v>
      </c>
      <c r="F1403" s="234" t="s">
        <v>2328</v>
      </c>
      <c r="G1403" s="232"/>
      <c r="H1403" s="235">
        <v>33.5</v>
      </c>
      <c r="I1403" s="236"/>
      <c r="J1403" s="232"/>
      <c r="K1403" s="232"/>
      <c r="L1403" s="237"/>
      <c r="M1403" s="238"/>
      <c r="N1403" s="239"/>
      <c r="O1403" s="239"/>
      <c r="P1403" s="239"/>
      <c r="Q1403" s="239"/>
      <c r="R1403" s="239"/>
      <c r="S1403" s="239"/>
      <c r="T1403" s="240"/>
      <c r="AT1403" s="241" t="s">
        <v>163</v>
      </c>
      <c r="AU1403" s="241" t="s">
        <v>81</v>
      </c>
      <c r="AV1403" s="11" t="s">
        <v>81</v>
      </c>
      <c r="AW1403" s="11" t="s">
        <v>34</v>
      </c>
      <c r="AX1403" s="11" t="s">
        <v>71</v>
      </c>
      <c r="AY1403" s="241" t="s">
        <v>151</v>
      </c>
    </row>
    <row r="1404" spans="2:51" s="12" customFormat="1" ht="13.5">
      <c r="B1404" s="242"/>
      <c r="C1404" s="243"/>
      <c r="D1404" s="228" t="s">
        <v>163</v>
      </c>
      <c r="E1404" s="244" t="s">
        <v>21</v>
      </c>
      <c r="F1404" s="245" t="s">
        <v>182</v>
      </c>
      <c r="G1404" s="243"/>
      <c r="H1404" s="246">
        <v>183.1</v>
      </c>
      <c r="I1404" s="247"/>
      <c r="J1404" s="243"/>
      <c r="K1404" s="243"/>
      <c r="L1404" s="248"/>
      <c r="M1404" s="249"/>
      <c r="N1404" s="250"/>
      <c r="O1404" s="250"/>
      <c r="P1404" s="250"/>
      <c r="Q1404" s="250"/>
      <c r="R1404" s="250"/>
      <c r="S1404" s="250"/>
      <c r="T1404" s="251"/>
      <c r="AT1404" s="252" t="s">
        <v>163</v>
      </c>
      <c r="AU1404" s="252" t="s">
        <v>81</v>
      </c>
      <c r="AV1404" s="12" t="s">
        <v>159</v>
      </c>
      <c r="AW1404" s="12" t="s">
        <v>34</v>
      </c>
      <c r="AX1404" s="12" t="s">
        <v>76</v>
      </c>
      <c r="AY1404" s="252" t="s">
        <v>151</v>
      </c>
    </row>
    <row r="1405" spans="2:65" s="1" customFormat="1" ht="16.5" customHeight="1">
      <c r="B1405" s="44"/>
      <c r="C1405" s="253" t="s">
        <v>2329</v>
      </c>
      <c r="D1405" s="253" t="s">
        <v>275</v>
      </c>
      <c r="E1405" s="254" t="s">
        <v>2330</v>
      </c>
      <c r="F1405" s="255" t="s">
        <v>2331</v>
      </c>
      <c r="G1405" s="256" t="s">
        <v>173</v>
      </c>
      <c r="H1405" s="257">
        <v>1.691</v>
      </c>
      <c r="I1405" s="258"/>
      <c r="J1405" s="259">
        <f>ROUND(I1405*H1405,2)</f>
        <v>0</v>
      </c>
      <c r="K1405" s="255" t="s">
        <v>174</v>
      </c>
      <c r="L1405" s="260"/>
      <c r="M1405" s="261" t="s">
        <v>21</v>
      </c>
      <c r="N1405" s="262" t="s">
        <v>42</v>
      </c>
      <c r="O1405" s="45"/>
      <c r="P1405" s="225">
        <f>O1405*H1405</f>
        <v>0</v>
      </c>
      <c r="Q1405" s="225">
        <v>0.55</v>
      </c>
      <c r="R1405" s="225">
        <f>Q1405*H1405</f>
        <v>0.9300500000000002</v>
      </c>
      <c r="S1405" s="225">
        <v>0</v>
      </c>
      <c r="T1405" s="226">
        <f>S1405*H1405</f>
        <v>0</v>
      </c>
      <c r="AR1405" s="22" t="s">
        <v>1641</v>
      </c>
      <c r="AT1405" s="22" t="s">
        <v>275</v>
      </c>
      <c r="AU1405" s="22" t="s">
        <v>81</v>
      </c>
      <c r="AY1405" s="22" t="s">
        <v>151</v>
      </c>
      <c r="BE1405" s="227">
        <f>IF(N1405="základní",J1405,0)</f>
        <v>0</v>
      </c>
      <c r="BF1405" s="227">
        <f>IF(N1405="snížená",J1405,0)</f>
        <v>0</v>
      </c>
      <c r="BG1405" s="227">
        <f>IF(N1405="zákl. přenesená",J1405,0)</f>
        <v>0</v>
      </c>
      <c r="BH1405" s="227">
        <f>IF(N1405="sníž. přenesená",J1405,0)</f>
        <v>0</v>
      </c>
      <c r="BI1405" s="227">
        <f>IF(N1405="nulová",J1405,0)</f>
        <v>0</v>
      </c>
      <c r="BJ1405" s="22" t="s">
        <v>76</v>
      </c>
      <c r="BK1405" s="227">
        <f>ROUND(I1405*H1405,2)</f>
        <v>0</v>
      </c>
      <c r="BL1405" s="22" t="s">
        <v>1264</v>
      </c>
      <c r="BM1405" s="22" t="s">
        <v>2332</v>
      </c>
    </row>
    <row r="1406" spans="2:51" s="11" customFormat="1" ht="13.5">
      <c r="B1406" s="231"/>
      <c r="C1406" s="232"/>
      <c r="D1406" s="228" t="s">
        <v>163</v>
      </c>
      <c r="E1406" s="233" t="s">
        <v>21</v>
      </c>
      <c r="F1406" s="234" t="s">
        <v>2333</v>
      </c>
      <c r="G1406" s="232"/>
      <c r="H1406" s="235">
        <v>1.01</v>
      </c>
      <c r="I1406" s="236"/>
      <c r="J1406" s="232"/>
      <c r="K1406" s="232"/>
      <c r="L1406" s="237"/>
      <c r="M1406" s="238"/>
      <c r="N1406" s="239"/>
      <c r="O1406" s="239"/>
      <c r="P1406" s="239"/>
      <c r="Q1406" s="239"/>
      <c r="R1406" s="239"/>
      <c r="S1406" s="239"/>
      <c r="T1406" s="240"/>
      <c r="AT1406" s="241" t="s">
        <v>163</v>
      </c>
      <c r="AU1406" s="241" t="s">
        <v>81</v>
      </c>
      <c r="AV1406" s="11" t="s">
        <v>81</v>
      </c>
      <c r="AW1406" s="11" t="s">
        <v>34</v>
      </c>
      <c r="AX1406" s="11" t="s">
        <v>71</v>
      </c>
      <c r="AY1406" s="241" t="s">
        <v>151</v>
      </c>
    </row>
    <row r="1407" spans="2:51" s="11" customFormat="1" ht="13.5">
      <c r="B1407" s="231"/>
      <c r="C1407" s="232"/>
      <c r="D1407" s="228" t="s">
        <v>163</v>
      </c>
      <c r="E1407" s="233" t="s">
        <v>21</v>
      </c>
      <c r="F1407" s="234" t="s">
        <v>2334</v>
      </c>
      <c r="G1407" s="232"/>
      <c r="H1407" s="235">
        <v>0.153</v>
      </c>
      <c r="I1407" s="236"/>
      <c r="J1407" s="232"/>
      <c r="K1407" s="232"/>
      <c r="L1407" s="237"/>
      <c r="M1407" s="238"/>
      <c r="N1407" s="239"/>
      <c r="O1407" s="239"/>
      <c r="P1407" s="239"/>
      <c r="Q1407" s="239"/>
      <c r="R1407" s="239"/>
      <c r="S1407" s="239"/>
      <c r="T1407" s="240"/>
      <c r="AT1407" s="241" t="s">
        <v>163</v>
      </c>
      <c r="AU1407" s="241" t="s">
        <v>81</v>
      </c>
      <c r="AV1407" s="11" t="s">
        <v>81</v>
      </c>
      <c r="AW1407" s="11" t="s">
        <v>34</v>
      </c>
      <c r="AX1407" s="11" t="s">
        <v>71</v>
      </c>
      <c r="AY1407" s="241" t="s">
        <v>151</v>
      </c>
    </row>
    <row r="1408" spans="2:51" s="11" customFormat="1" ht="13.5">
      <c r="B1408" s="231"/>
      <c r="C1408" s="232"/>
      <c r="D1408" s="228" t="s">
        <v>163</v>
      </c>
      <c r="E1408" s="233" t="s">
        <v>21</v>
      </c>
      <c r="F1408" s="234" t="s">
        <v>2335</v>
      </c>
      <c r="G1408" s="232"/>
      <c r="H1408" s="235">
        <v>0.314</v>
      </c>
      <c r="I1408" s="236"/>
      <c r="J1408" s="232"/>
      <c r="K1408" s="232"/>
      <c r="L1408" s="237"/>
      <c r="M1408" s="238"/>
      <c r="N1408" s="239"/>
      <c r="O1408" s="239"/>
      <c r="P1408" s="239"/>
      <c r="Q1408" s="239"/>
      <c r="R1408" s="239"/>
      <c r="S1408" s="239"/>
      <c r="T1408" s="240"/>
      <c r="AT1408" s="241" t="s">
        <v>163</v>
      </c>
      <c r="AU1408" s="241" t="s">
        <v>81</v>
      </c>
      <c r="AV1408" s="11" t="s">
        <v>81</v>
      </c>
      <c r="AW1408" s="11" t="s">
        <v>34</v>
      </c>
      <c r="AX1408" s="11" t="s">
        <v>71</v>
      </c>
      <c r="AY1408" s="241" t="s">
        <v>151</v>
      </c>
    </row>
    <row r="1409" spans="2:51" s="11" customFormat="1" ht="13.5">
      <c r="B1409" s="231"/>
      <c r="C1409" s="232"/>
      <c r="D1409" s="228" t="s">
        <v>163</v>
      </c>
      <c r="E1409" s="233" t="s">
        <v>21</v>
      </c>
      <c r="F1409" s="234" t="s">
        <v>2336</v>
      </c>
      <c r="G1409" s="232"/>
      <c r="H1409" s="235">
        <v>0.214</v>
      </c>
      <c r="I1409" s="236"/>
      <c r="J1409" s="232"/>
      <c r="K1409" s="232"/>
      <c r="L1409" s="237"/>
      <c r="M1409" s="238"/>
      <c r="N1409" s="239"/>
      <c r="O1409" s="239"/>
      <c r="P1409" s="239"/>
      <c r="Q1409" s="239"/>
      <c r="R1409" s="239"/>
      <c r="S1409" s="239"/>
      <c r="T1409" s="240"/>
      <c r="AT1409" s="241" t="s">
        <v>163</v>
      </c>
      <c r="AU1409" s="241" t="s">
        <v>81</v>
      </c>
      <c r="AV1409" s="11" t="s">
        <v>81</v>
      </c>
      <c r="AW1409" s="11" t="s">
        <v>34</v>
      </c>
      <c r="AX1409" s="11" t="s">
        <v>71</v>
      </c>
      <c r="AY1409" s="241" t="s">
        <v>151</v>
      </c>
    </row>
    <row r="1410" spans="2:51" s="12" customFormat="1" ht="13.5">
      <c r="B1410" s="242"/>
      <c r="C1410" s="243"/>
      <c r="D1410" s="228" t="s">
        <v>163</v>
      </c>
      <c r="E1410" s="244" t="s">
        <v>21</v>
      </c>
      <c r="F1410" s="245" t="s">
        <v>182</v>
      </c>
      <c r="G1410" s="243"/>
      <c r="H1410" s="246">
        <v>1.691</v>
      </c>
      <c r="I1410" s="247"/>
      <c r="J1410" s="243"/>
      <c r="K1410" s="243"/>
      <c r="L1410" s="248"/>
      <c r="M1410" s="249"/>
      <c r="N1410" s="250"/>
      <c r="O1410" s="250"/>
      <c r="P1410" s="250"/>
      <c r="Q1410" s="250"/>
      <c r="R1410" s="250"/>
      <c r="S1410" s="250"/>
      <c r="T1410" s="251"/>
      <c r="AT1410" s="252" t="s">
        <v>163</v>
      </c>
      <c r="AU1410" s="252" t="s">
        <v>81</v>
      </c>
      <c r="AV1410" s="12" t="s">
        <v>159</v>
      </c>
      <c r="AW1410" s="12" t="s">
        <v>34</v>
      </c>
      <c r="AX1410" s="12" t="s">
        <v>76</v>
      </c>
      <c r="AY1410" s="252" t="s">
        <v>151</v>
      </c>
    </row>
    <row r="1411" spans="2:65" s="1" customFormat="1" ht="25.5" customHeight="1">
      <c r="B1411" s="44"/>
      <c r="C1411" s="216" t="s">
        <v>2337</v>
      </c>
      <c r="D1411" s="216" t="s">
        <v>154</v>
      </c>
      <c r="E1411" s="217" t="s">
        <v>2338</v>
      </c>
      <c r="F1411" s="218" t="s">
        <v>2339</v>
      </c>
      <c r="G1411" s="219" t="s">
        <v>257</v>
      </c>
      <c r="H1411" s="220">
        <v>77.935</v>
      </c>
      <c r="I1411" s="221"/>
      <c r="J1411" s="222">
        <f>ROUND(I1411*H1411,2)</f>
        <v>0</v>
      </c>
      <c r="K1411" s="218" t="s">
        <v>174</v>
      </c>
      <c r="L1411" s="70"/>
      <c r="M1411" s="223" t="s">
        <v>21</v>
      </c>
      <c r="N1411" s="224" t="s">
        <v>42</v>
      </c>
      <c r="O1411" s="45"/>
      <c r="P1411" s="225">
        <f>O1411*H1411</f>
        <v>0</v>
      </c>
      <c r="Q1411" s="225">
        <v>0</v>
      </c>
      <c r="R1411" s="225">
        <f>Q1411*H1411</f>
        <v>0</v>
      </c>
      <c r="S1411" s="225">
        <v>0</v>
      </c>
      <c r="T1411" s="226">
        <f>S1411*H1411</f>
        <v>0</v>
      </c>
      <c r="AR1411" s="22" t="s">
        <v>1264</v>
      </c>
      <c r="AT1411" s="22" t="s">
        <v>154</v>
      </c>
      <c r="AU1411" s="22" t="s">
        <v>81</v>
      </c>
      <c r="AY1411" s="22" t="s">
        <v>151</v>
      </c>
      <c r="BE1411" s="227">
        <f>IF(N1411="základní",J1411,0)</f>
        <v>0</v>
      </c>
      <c r="BF1411" s="227">
        <f>IF(N1411="snížená",J1411,0)</f>
        <v>0</v>
      </c>
      <c r="BG1411" s="227">
        <f>IF(N1411="zákl. přenesená",J1411,0)</f>
        <v>0</v>
      </c>
      <c r="BH1411" s="227">
        <f>IF(N1411="sníž. přenesená",J1411,0)</f>
        <v>0</v>
      </c>
      <c r="BI1411" s="227">
        <f>IF(N1411="nulová",J1411,0)</f>
        <v>0</v>
      </c>
      <c r="BJ1411" s="22" t="s">
        <v>76</v>
      </c>
      <c r="BK1411" s="227">
        <f>ROUND(I1411*H1411,2)</f>
        <v>0</v>
      </c>
      <c r="BL1411" s="22" t="s">
        <v>1264</v>
      </c>
      <c r="BM1411" s="22" t="s">
        <v>2340</v>
      </c>
    </row>
    <row r="1412" spans="2:47" s="1" customFormat="1" ht="13.5">
      <c r="B1412" s="44"/>
      <c r="C1412" s="72"/>
      <c r="D1412" s="228" t="s">
        <v>161</v>
      </c>
      <c r="E1412" s="72"/>
      <c r="F1412" s="229" t="s">
        <v>2287</v>
      </c>
      <c r="G1412" s="72"/>
      <c r="H1412" s="72"/>
      <c r="I1412" s="187"/>
      <c r="J1412" s="72"/>
      <c r="K1412" s="72"/>
      <c r="L1412" s="70"/>
      <c r="M1412" s="230"/>
      <c r="N1412" s="45"/>
      <c r="O1412" s="45"/>
      <c r="P1412" s="45"/>
      <c r="Q1412" s="45"/>
      <c r="R1412" s="45"/>
      <c r="S1412" s="45"/>
      <c r="T1412" s="93"/>
      <c r="AT1412" s="22" t="s">
        <v>161</v>
      </c>
      <c r="AU1412" s="22" t="s">
        <v>81</v>
      </c>
    </row>
    <row r="1413" spans="2:51" s="11" customFormat="1" ht="13.5">
      <c r="B1413" s="231"/>
      <c r="C1413" s="232"/>
      <c r="D1413" s="228" t="s">
        <v>163</v>
      </c>
      <c r="E1413" s="233" t="s">
        <v>21</v>
      </c>
      <c r="F1413" s="234" t="s">
        <v>1860</v>
      </c>
      <c r="G1413" s="232"/>
      <c r="H1413" s="235">
        <v>66.495</v>
      </c>
      <c r="I1413" s="236"/>
      <c r="J1413" s="232"/>
      <c r="K1413" s="232"/>
      <c r="L1413" s="237"/>
      <c r="M1413" s="238"/>
      <c r="N1413" s="239"/>
      <c r="O1413" s="239"/>
      <c r="P1413" s="239"/>
      <c r="Q1413" s="239"/>
      <c r="R1413" s="239"/>
      <c r="S1413" s="239"/>
      <c r="T1413" s="240"/>
      <c r="AT1413" s="241" t="s">
        <v>163</v>
      </c>
      <c r="AU1413" s="241" t="s">
        <v>81</v>
      </c>
      <c r="AV1413" s="11" t="s">
        <v>81</v>
      </c>
      <c r="AW1413" s="11" t="s">
        <v>34</v>
      </c>
      <c r="AX1413" s="11" t="s">
        <v>71</v>
      </c>
      <c r="AY1413" s="241" t="s">
        <v>151</v>
      </c>
    </row>
    <row r="1414" spans="2:51" s="11" customFormat="1" ht="13.5">
      <c r="B1414" s="231"/>
      <c r="C1414" s="232"/>
      <c r="D1414" s="228" t="s">
        <v>163</v>
      </c>
      <c r="E1414" s="233" t="s">
        <v>21</v>
      </c>
      <c r="F1414" s="234" t="s">
        <v>2288</v>
      </c>
      <c r="G1414" s="232"/>
      <c r="H1414" s="235">
        <v>11.44</v>
      </c>
      <c r="I1414" s="236"/>
      <c r="J1414" s="232"/>
      <c r="K1414" s="232"/>
      <c r="L1414" s="237"/>
      <c r="M1414" s="238"/>
      <c r="N1414" s="239"/>
      <c r="O1414" s="239"/>
      <c r="P1414" s="239"/>
      <c r="Q1414" s="239"/>
      <c r="R1414" s="239"/>
      <c r="S1414" s="239"/>
      <c r="T1414" s="240"/>
      <c r="AT1414" s="241" t="s">
        <v>163</v>
      </c>
      <c r="AU1414" s="241" t="s">
        <v>81</v>
      </c>
      <c r="AV1414" s="11" t="s">
        <v>81</v>
      </c>
      <c r="AW1414" s="11" t="s">
        <v>34</v>
      </c>
      <c r="AX1414" s="11" t="s">
        <v>71</v>
      </c>
      <c r="AY1414" s="241" t="s">
        <v>151</v>
      </c>
    </row>
    <row r="1415" spans="2:51" s="12" customFormat="1" ht="13.5">
      <c r="B1415" s="242"/>
      <c r="C1415" s="243"/>
      <c r="D1415" s="228" t="s">
        <v>163</v>
      </c>
      <c r="E1415" s="244" t="s">
        <v>21</v>
      </c>
      <c r="F1415" s="245" t="s">
        <v>182</v>
      </c>
      <c r="G1415" s="243"/>
      <c r="H1415" s="246">
        <v>77.935</v>
      </c>
      <c r="I1415" s="247"/>
      <c r="J1415" s="243"/>
      <c r="K1415" s="243"/>
      <c r="L1415" s="248"/>
      <c r="M1415" s="249"/>
      <c r="N1415" s="250"/>
      <c r="O1415" s="250"/>
      <c r="P1415" s="250"/>
      <c r="Q1415" s="250"/>
      <c r="R1415" s="250"/>
      <c r="S1415" s="250"/>
      <c r="T1415" s="251"/>
      <c r="AT1415" s="252" t="s">
        <v>163</v>
      </c>
      <c r="AU1415" s="252" t="s">
        <v>81</v>
      </c>
      <c r="AV1415" s="12" t="s">
        <v>159</v>
      </c>
      <c r="AW1415" s="12" t="s">
        <v>34</v>
      </c>
      <c r="AX1415" s="12" t="s">
        <v>76</v>
      </c>
      <c r="AY1415" s="252" t="s">
        <v>151</v>
      </c>
    </row>
    <row r="1416" spans="2:65" s="1" customFormat="1" ht="16.5" customHeight="1">
      <c r="B1416" s="44"/>
      <c r="C1416" s="216" t="s">
        <v>2341</v>
      </c>
      <c r="D1416" s="216" t="s">
        <v>154</v>
      </c>
      <c r="E1416" s="217" t="s">
        <v>2342</v>
      </c>
      <c r="F1416" s="218" t="s">
        <v>2343</v>
      </c>
      <c r="G1416" s="219" t="s">
        <v>157</v>
      </c>
      <c r="H1416" s="220">
        <v>101.387</v>
      </c>
      <c r="I1416" s="221"/>
      <c r="J1416" s="222">
        <f>ROUND(I1416*H1416,2)</f>
        <v>0</v>
      </c>
      <c r="K1416" s="218" t="s">
        <v>174</v>
      </c>
      <c r="L1416" s="70"/>
      <c r="M1416" s="223" t="s">
        <v>21</v>
      </c>
      <c r="N1416" s="224" t="s">
        <v>42</v>
      </c>
      <c r="O1416" s="45"/>
      <c r="P1416" s="225">
        <f>O1416*H1416</f>
        <v>0</v>
      </c>
      <c r="Q1416" s="225">
        <v>0</v>
      </c>
      <c r="R1416" s="225">
        <f>Q1416*H1416</f>
        <v>0</v>
      </c>
      <c r="S1416" s="225">
        <v>0</v>
      </c>
      <c r="T1416" s="226">
        <f>S1416*H1416</f>
        <v>0</v>
      </c>
      <c r="AR1416" s="22" t="s">
        <v>1264</v>
      </c>
      <c r="AT1416" s="22" t="s">
        <v>154</v>
      </c>
      <c r="AU1416" s="22" t="s">
        <v>81</v>
      </c>
      <c r="AY1416" s="22" t="s">
        <v>151</v>
      </c>
      <c r="BE1416" s="227">
        <f>IF(N1416="základní",J1416,0)</f>
        <v>0</v>
      </c>
      <c r="BF1416" s="227">
        <f>IF(N1416="snížená",J1416,0)</f>
        <v>0</v>
      </c>
      <c r="BG1416" s="227">
        <f>IF(N1416="zákl. přenesená",J1416,0)</f>
        <v>0</v>
      </c>
      <c r="BH1416" s="227">
        <f>IF(N1416="sníž. přenesená",J1416,0)</f>
        <v>0</v>
      </c>
      <c r="BI1416" s="227">
        <f>IF(N1416="nulová",J1416,0)</f>
        <v>0</v>
      </c>
      <c r="BJ1416" s="22" t="s">
        <v>76</v>
      </c>
      <c r="BK1416" s="227">
        <f>ROUND(I1416*H1416,2)</f>
        <v>0</v>
      </c>
      <c r="BL1416" s="22" t="s">
        <v>1264</v>
      </c>
      <c r="BM1416" s="22" t="s">
        <v>2344</v>
      </c>
    </row>
    <row r="1417" spans="2:47" s="1" customFormat="1" ht="13.5">
      <c r="B1417" s="44"/>
      <c r="C1417" s="72"/>
      <c r="D1417" s="228" t="s">
        <v>161</v>
      </c>
      <c r="E1417" s="72"/>
      <c r="F1417" s="229" t="s">
        <v>2287</v>
      </c>
      <c r="G1417" s="72"/>
      <c r="H1417" s="72"/>
      <c r="I1417" s="187"/>
      <c r="J1417" s="72"/>
      <c r="K1417" s="72"/>
      <c r="L1417" s="70"/>
      <c r="M1417" s="230"/>
      <c r="N1417" s="45"/>
      <c r="O1417" s="45"/>
      <c r="P1417" s="45"/>
      <c r="Q1417" s="45"/>
      <c r="R1417" s="45"/>
      <c r="S1417" s="45"/>
      <c r="T1417" s="93"/>
      <c r="AT1417" s="22" t="s">
        <v>161</v>
      </c>
      <c r="AU1417" s="22" t="s">
        <v>81</v>
      </c>
    </row>
    <row r="1418" spans="2:51" s="11" customFormat="1" ht="13.5">
      <c r="B1418" s="231"/>
      <c r="C1418" s="232"/>
      <c r="D1418" s="228" t="s">
        <v>163</v>
      </c>
      <c r="E1418" s="233" t="s">
        <v>21</v>
      </c>
      <c r="F1418" s="234" t="s">
        <v>2345</v>
      </c>
      <c r="G1418" s="232"/>
      <c r="H1418" s="235">
        <v>26.2</v>
      </c>
      <c r="I1418" s="236"/>
      <c r="J1418" s="232"/>
      <c r="K1418" s="232"/>
      <c r="L1418" s="237"/>
      <c r="M1418" s="238"/>
      <c r="N1418" s="239"/>
      <c r="O1418" s="239"/>
      <c r="P1418" s="239"/>
      <c r="Q1418" s="239"/>
      <c r="R1418" s="239"/>
      <c r="S1418" s="239"/>
      <c r="T1418" s="240"/>
      <c r="AT1418" s="241" t="s">
        <v>163</v>
      </c>
      <c r="AU1418" s="241" t="s">
        <v>81</v>
      </c>
      <c r="AV1418" s="11" t="s">
        <v>81</v>
      </c>
      <c r="AW1418" s="11" t="s">
        <v>34</v>
      </c>
      <c r="AX1418" s="11" t="s">
        <v>71</v>
      </c>
      <c r="AY1418" s="241" t="s">
        <v>151</v>
      </c>
    </row>
    <row r="1419" spans="2:51" s="11" customFormat="1" ht="13.5">
      <c r="B1419" s="231"/>
      <c r="C1419" s="232"/>
      <c r="D1419" s="228" t="s">
        <v>163</v>
      </c>
      <c r="E1419" s="233" t="s">
        <v>21</v>
      </c>
      <c r="F1419" s="234" t="s">
        <v>2304</v>
      </c>
      <c r="G1419" s="232"/>
      <c r="H1419" s="235">
        <v>55.487</v>
      </c>
      <c r="I1419" s="236"/>
      <c r="J1419" s="232"/>
      <c r="K1419" s="232"/>
      <c r="L1419" s="237"/>
      <c r="M1419" s="238"/>
      <c r="N1419" s="239"/>
      <c r="O1419" s="239"/>
      <c r="P1419" s="239"/>
      <c r="Q1419" s="239"/>
      <c r="R1419" s="239"/>
      <c r="S1419" s="239"/>
      <c r="T1419" s="240"/>
      <c r="AT1419" s="241" t="s">
        <v>163</v>
      </c>
      <c r="AU1419" s="241" t="s">
        <v>81</v>
      </c>
      <c r="AV1419" s="11" t="s">
        <v>81</v>
      </c>
      <c r="AW1419" s="11" t="s">
        <v>34</v>
      </c>
      <c r="AX1419" s="11" t="s">
        <v>71</v>
      </c>
      <c r="AY1419" s="241" t="s">
        <v>151</v>
      </c>
    </row>
    <row r="1420" spans="2:51" s="11" customFormat="1" ht="13.5">
      <c r="B1420" s="231"/>
      <c r="C1420" s="232"/>
      <c r="D1420" s="228" t="s">
        <v>163</v>
      </c>
      <c r="E1420" s="233" t="s">
        <v>21</v>
      </c>
      <c r="F1420" s="234" t="s">
        <v>2306</v>
      </c>
      <c r="G1420" s="232"/>
      <c r="H1420" s="235">
        <v>6.5</v>
      </c>
      <c r="I1420" s="236"/>
      <c r="J1420" s="232"/>
      <c r="K1420" s="232"/>
      <c r="L1420" s="237"/>
      <c r="M1420" s="238"/>
      <c r="N1420" s="239"/>
      <c r="O1420" s="239"/>
      <c r="P1420" s="239"/>
      <c r="Q1420" s="239"/>
      <c r="R1420" s="239"/>
      <c r="S1420" s="239"/>
      <c r="T1420" s="240"/>
      <c r="AT1420" s="241" t="s">
        <v>163</v>
      </c>
      <c r="AU1420" s="241" t="s">
        <v>81</v>
      </c>
      <c r="AV1420" s="11" t="s">
        <v>81</v>
      </c>
      <c r="AW1420" s="11" t="s">
        <v>34</v>
      </c>
      <c r="AX1420" s="11" t="s">
        <v>71</v>
      </c>
      <c r="AY1420" s="241" t="s">
        <v>151</v>
      </c>
    </row>
    <row r="1421" spans="2:51" s="11" customFormat="1" ht="13.5">
      <c r="B1421" s="231"/>
      <c r="C1421" s="232"/>
      <c r="D1421" s="228" t="s">
        <v>163</v>
      </c>
      <c r="E1421" s="233" t="s">
        <v>21</v>
      </c>
      <c r="F1421" s="234" t="s">
        <v>2346</v>
      </c>
      <c r="G1421" s="232"/>
      <c r="H1421" s="235">
        <v>13.2</v>
      </c>
      <c r="I1421" s="236"/>
      <c r="J1421" s="232"/>
      <c r="K1421" s="232"/>
      <c r="L1421" s="237"/>
      <c r="M1421" s="238"/>
      <c r="N1421" s="239"/>
      <c r="O1421" s="239"/>
      <c r="P1421" s="239"/>
      <c r="Q1421" s="239"/>
      <c r="R1421" s="239"/>
      <c r="S1421" s="239"/>
      <c r="T1421" s="240"/>
      <c r="AT1421" s="241" t="s">
        <v>163</v>
      </c>
      <c r="AU1421" s="241" t="s">
        <v>81</v>
      </c>
      <c r="AV1421" s="11" t="s">
        <v>81</v>
      </c>
      <c r="AW1421" s="11" t="s">
        <v>34</v>
      </c>
      <c r="AX1421" s="11" t="s">
        <v>71</v>
      </c>
      <c r="AY1421" s="241" t="s">
        <v>151</v>
      </c>
    </row>
    <row r="1422" spans="2:51" s="12" customFormat="1" ht="13.5">
      <c r="B1422" s="242"/>
      <c r="C1422" s="243"/>
      <c r="D1422" s="228" t="s">
        <v>163</v>
      </c>
      <c r="E1422" s="244" t="s">
        <v>21</v>
      </c>
      <c r="F1422" s="245" t="s">
        <v>182</v>
      </c>
      <c r="G1422" s="243"/>
      <c r="H1422" s="246">
        <v>101.387</v>
      </c>
      <c r="I1422" s="247"/>
      <c r="J1422" s="243"/>
      <c r="K1422" s="243"/>
      <c r="L1422" s="248"/>
      <c r="M1422" s="249"/>
      <c r="N1422" s="250"/>
      <c r="O1422" s="250"/>
      <c r="P1422" s="250"/>
      <c r="Q1422" s="250"/>
      <c r="R1422" s="250"/>
      <c r="S1422" s="250"/>
      <c r="T1422" s="251"/>
      <c r="AT1422" s="252" t="s">
        <v>163</v>
      </c>
      <c r="AU1422" s="252" t="s">
        <v>81</v>
      </c>
      <c r="AV1422" s="12" t="s">
        <v>159</v>
      </c>
      <c r="AW1422" s="12" t="s">
        <v>34</v>
      </c>
      <c r="AX1422" s="12" t="s">
        <v>76</v>
      </c>
      <c r="AY1422" s="252" t="s">
        <v>151</v>
      </c>
    </row>
    <row r="1423" spans="2:65" s="1" customFormat="1" ht="16.5" customHeight="1">
      <c r="B1423" s="44"/>
      <c r="C1423" s="253" t="s">
        <v>2347</v>
      </c>
      <c r="D1423" s="253" t="s">
        <v>275</v>
      </c>
      <c r="E1423" s="254" t="s">
        <v>2348</v>
      </c>
      <c r="F1423" s="255" t="s">
        <v>2349</v>
      </c>
      <c r="G1423" s="256" t="s">
        <v>173</v>
      </c>
      <c r="H1423" s="257">
        <v>1.249</v>
      </c>
      <c r="I1423" s="258"/>
      <c r="J1423" s="259">
        <f>ROUND(I1423*H1423,2)</f>
        <v>0</v>
      </c>
      <c r="K1423" s="255" t="s">
        <v>174</v>
      </c>
      <c r="L1423" s="260"/>
      <c r="M1423" s="261" t="s">
        <v>21</v>
      </c>
      <c r="N1423" s="262" t="s">
        <v>42</v>
      </c>
      <c r="O1423" s="45"/>
      <c r="P1423" s="225">
        <f>O1423*H1423</f>
        <v>0</v>
      </c>
      <c r="Q1423" s="225">
        <v>0.55</v>
      </c>
      <c r="R1423" s="225">
        <f>Q1423*H1423</f>
        <v>0.6869500000000001</v>
      </c>
      <c r="S1423" s="225">
        <v>0</v>
      </c>
      <c r="T1423" s="226">
        <f>S1423*H1423</f>
        <v>0</v>
      </c>
      <c r="AR1423" s="22" t="s">
        <v>1641</v>
      </c>
      <c r="AT1423" s="22" t="s">
        <v>275</v>
      </c>
      <c r="AU1423" s="22" t="s">
        <v>81</v>
      </c>
      <c r="AY1423" s="22" t="s">
        <v>151</v>
      </c>
      <c r="BE1423" s="227">
        <f>IF(N1423="základní",J1423,0)</f>
        <v>0</v>
      </c>
      <c r="BF1423" s="227">
        <f>IF(N1423="snížená",J1423,0)</f>
        <v>0</v>
      </c>
      <c r="BG1423" s="227">
        <f>IF(N1423="zákl. přenesená",J1423,0)</f>
        <v>0</v>
      </c>
      <c r="BH1423" s="227">
        <f>IF(N1423="sníž. přenesená",J1423,0)</f>
        <v>0</v>
      </c>
      <c r="BI1423" s="227">
        <f>IF(N1423="nulová",J1423,0)</f>
        <v>0</v>
      </c>
      <c r="BJ1423" s="22" t="s">
        <v>76</v>
      </c>
      <c r="BK1423" s="227">
        <f>ROUND(I1423*H1423,2)</f>
        <v>0</v>
      </c>
      <c r="BL1423" s="22" t="s">
        <v>1264</v>
      </c>
      <c r="BM1423" s="22" t="s">
        <v>2350</v>
      </c>
    </row>
    <row r="1424" spans="2:51" s="11" customFormat="1" ht="13.5">
      <c r="B1424" s="231"/>
      <c r="C1424" s="232"/>
      <c r="D1424" s="228" t="s">
        <v>163</v>
      </c>
      <c r="E1424" s="233" t="s">
        <v>21</v>
      </c>
      <c r="F1424" s="234" t="s">
        <v>2351</v>
      </c>
      <c r="G1424" s="232"/>
      <c r="H1424" s="235">
        <v>0.063</v>
      </c>
      <c r="I1424" s="236"/>
      <c r="J1424" s="232"/>
      <c r="K1424" s="232"/>
      <c r="L1424" s="237"/>
      <c r="M1424" s="238"/>
      <c r="N1424" s="239"/>
      <c r="O1424" s="239"/>
      <c r="P1424" s="239"/>
      <c r="Q1424" s="239"/>
      <c r="R1424" s="239"/>
      <c r="S1424" s="239"/>
      <c r="T1424" s="240"/>
      <c r="AT1424" s="241" t="s">
        <v>163</v>
      </c>
      <c r="AU1424" s="241" t="s">
        <v>81</v>
      </c>
      <c r="AV1424" s="11" t="s">
        <v>81</v>
      </c>
      <c r="AW1424" s="11" t="s">
        <v>34</v>
      </c>
      <c r="AX1424" s="11" t="s">
        <v>71</v>
      </c>
      <c r="AY1424" s="241" t="s">
        <v>151</v>
      </c>
    </row>
    <row r="1425" spans="2:51" s="11" customFormat="1" ht="13.5">
      <c r="B1425" s="231"/>
      <c r="C1425" s="232"/>
      <c r="D1425" s="228" t="s">
        <v>163</v>
      </c>
      <c r="E1425" s="233" t="s">
        <v>21</v>
      </c>
      <c r="F1425" s="234" t="s">
        <v>2352</v>
      </c>
      <c r="G1425" s="232"/>
      <c r="H1425" s="235">
        <v>0.133</v>
      </c>
      <c r="I1425" s="236"/>
      <c r="J1425" s="232"/>
      <c r="K1425" s="232"/>
      <c r="L1425" s="237"/>
      <c r="M1425" s="238"/>
      <c r="N1425" s="239"/>
      <c r="O1425" s="239"/>
      <c r="P1425" s="239"/>
      <c r="Q1425" s="239"/>
      <c r="R1425" s="239"/>
      <c r="S1425" s="239"/>
      <c r="T1425" s="240"/>
      <c r="AT1425" s="241" t="s">
        <v>163</v>
      </c>
      <c r="AU1425" s="241" t="s">
        <v>81</v>
      </c>
      <c r="AV1425" s="11" t="s">
        <v>81</v>
      </c>
      <c r="AW1425" s="11" t="s">
        <v>34</v>
      </c>
      <c r="AX1425" s="11" t="s">
        <v>71</v>
      </c>
      <c r="AY1425" s="241" t="s">
        <v>151</v>
      </c>
    </row>
    <row r="1426" spans="2:51" s="11" customFormat="1" ht="13.5">
      <c r="B1426" s="231"/>
      <c r="C1426" s="232"/>
      <c r="D1426" s="228" t="s">
        <v>163</v>
      </c>
      <c r="E1426" s="233" t="s">
        <v>21</v>
      </c>
      <c r="F1426" s="234" t="s">
        <v>2353</v>
      </c>
      <c r="G1426" s="232"/>
      <c r="H1426" s="235">
        <v>0.016</v>
      </c>
      <c r="I1426" s="236"/>
      <c r="J1426" s="232"/>
      <c r="K1426" s="232"/>
      <c r="L1426" s="237"/>
      <c r="M1426" s="238"/>
      <c r="N1426" s="239"/>
      <c r="O1426" s="239"/>
      <c r="P1426" s="239"/>
      <c r="Q1426" s="239"/>
      <c r="R1426" s="239"/>
      <c r="S1426" s="239"/>
      <c r="T1426" s="240"/>
      <c r="AT1426" s="241" t="s">
        <v>163</v>
      </c>
      <c r="AU1426" s="241" t="s">
        <v>81</v>
      </c>
      <c r="AV1426" s="11" t="s">
        <v>81</v>
      </c>
      <c r="AW1426" s="11" t="s">
        <v>34</v>
      </c>
      <c r="AX1426" s="11" t="s">
        <v>71</v>
      </c>
      <c r="AY1426" s="241" t="s">
        <v>151</v>
      </c>
    </row>
    <row r="1427" spans="2:51" s="11" customFormat="1" ht="13.5">
      <c r="B1427" s="231"/>
      <c r="C1427" s="232"/>
      <c r="D1427" s="228" t="s">
        <v>163</v>
      </c>
      <c r="E1427" s="233" t="s">
        <v>21</v>
      </c>
      <c r="F1427" s="234" t="s">
        <v>2354</v>
      </c>
      <c r="G1427" s="232"/>
      <c r="H1427" s="235">
        <v>0.76</v>
      </c>
      <c r="I1427" s="236"/>
      <c r="J1427" s="232"/>
      <c r="K1427" s="232"/>
      <c r="L1427" s="237"/>
      <c r="M1427" s="238"/>
      <c r="N1427" s="239"/>
      <c r="O1427" s="239"/>
      <c r="P1427" s="239"/>
      <c r="Q1427" s="239"/>
      <c r="R1427" s="239"/>
      <c r="S1427" s="239"/>
      <c r="T1427" s="240"/>
      <c r="AT1427" s="241" t="s">
        <v>163</v>
      </c>
      <c r="AU1427" s="241" t="s">
        <v>81</v>
      </c>
      <c r="AV1427" s="11" t="s">
        <v>81</v>
      </c>
      <c r="AW1427" s="11" t="s">
        <v>34</v>
      </c>
      <c r="AX1427" s="11" t="s">
        <v>71</v>
      </c>
      <c r="AY1427" s="241" t="s">
        <v>151</v>
      </c>
    </row>
    <row r="1428" spans="2:51" s="11" customFormat="1" ht="13.5">
      <c r="B1428" s="231"/>
      <c r="C1428" s="232"/>
      <c r="D1428" s="228" t="s">
        <v>163</v>
      </c>
      <c r="E1428" s="233" t="s">
        <v>21</v>
      </c>
      <c r="F1428" s="234" t="s">
        <v>2355</v>
      </c>
      <c r="G1428" s="232"/>
      <c r="H1428" s="235">
        <v>0.032</v>
      </c>
      <c r="I1428" s="236"/>
      <c r="J1428" s="232"/>
      <c r="K1428" s="232"/>
      <c r="L1428" s="237"/>
      <c r="M1428" s="238"/>
      <c r="N1428" s="239"/>
      <c r="O1428" s="239"/>
      <c r="P1428" s="239"/>
      <c r="Q1428" s="239"/>
      <c r="R1428" s="239"/>
      <c r="S1428" s="239"/>
      <c r="T1428" s="240"/>
      <c r="AT1428" s="241" t="s">
        <v>163</v>
      </c>
      <c r="AU1428" s="241" t="s">
        <v>81</v>
      </c>
      <c r="AV1428" s="11" t="s">
        <v>81</v>
      </c>
      <c r="AW1428" s="11" t="s">
        <v>34</v>
      </c>
      <c r="AX1428" s="11" t="s">
        <v>71</v>
      </c>
      <c r="AY1428" s="241" t="s">
        <v>151</v>
      </c>
    </row>
    <row r="1429" spans="2:51" s="11" customFormat="1" ht="13.5">
      <c r="B1429" s="231"/>
      <c r="C1429" s="232"/>
      <c r="D1429" s="228" t="s">
        <v>163</v>
      </c>
      <c r="E1429" s="233" t="s">
        <v>21</v>
      </c>
      <c r="F1429" s="234" t="s">
        <v>2356</v>
      </c>
      <c r="G1429" s="232"/>
      <c r="H1429" s="235">
        <v>0.131</v>
      </c>
      <c r="I1429" s="236"/>
      <c r="J1429" s="232"/>
      <c r="K1429" s="232"/>
      <c r="L1429" s="237"/>
      <c r="M1429" s="238"/>
      <c r="N1429" s="239"/>
      <c r="O1429" s="239"/>
      <c r="P1429" s="239"/>
      <c r="Q1429" s="239"/>
      <c r="R1429" s="239"/>
      <c r="S1429" s="239"/>
      <c r="T1429" s="240"/>
      <c r="AT1429" s="241" t="s">
        <v>163</v>
      </c>
      <c r="AU1429" s="241" t="s">
        <v>81</v>
      </c>
      <c r="AV1429" s="11" t="s">
        <v>81</v>
      </c>
      <c r="AW1429" s="11" t="s">
        <v>34</v>
      </c>
      <c r="AX1429" s="11" t="s">
        <v>71</v>
      </c>
      <c r="AY1429" s="241" t="s">
        <v>151</v>
      </c>
    </row>
    <row r="1430" spans="2:51" s="12" customFormat="1" ht="13.5">
      <c r="B1430" s="242"/>
      <c r="C1430" s="243"/>
      <c r="D1430" s="228" t="s">
        <v>163</v>
      </c>
      <c r="E1430" s="244" t="s">
        <v>21</v>
      </c>
      <c r="F1430" s="245" t="s">
        <v>182</v>
      </c>
      <c r="G1430" s="243"/>
      <c r="H1430" s="246">
        <v>1.135</v>
      </c>
      <c r="I1430" s="247"/>
      <c r="J1430" s="243"/>
      <c r="K1430" s="243"/>
      <c r="L1430" s="248"/>
      <c r="M1430" s="249"/>
      <c r="N1430" s="250"/>
      <c r="O1430" s="250"/>
      <c r="P1430" s="250"/>
      <c r="Q1430" s="250"/>
      <c r="R1430" s="250"/>
      <c r="S1430" s="250"/>
      <c r="T1430" s="251"/>
      <c r="AT1430" s="252" t="s">
        <v>163</v>
      </c>
      <c r="AU1430" s="252" t="s">
        <v>81</v>
      </c>
      <c r="AV1430" s="12" t="s">
        <v>159</v>
      </c>
      <c r="AW1430" s="12" t="s">
        <v>34</v>
      </c>
      <c r="AX1430" s="12" t="s">
        <v>76</v>
      </c>
      <c r="AY1430" s="252" t="s">
        <v>151</v>
      </c>
    </row>
    <row r="1431" spans="2:51" s="11" customFormat="1" ht="13.5">
      <c r="B1431" s="231"/>
      <c r="C1431" s="232"/>
      <c r="D1431" s="228" t="s">
        <v>163</v>
      </c>
      <c r="E1431" s="232"/>
      <c r="F1431" s="234" t="s">
        <v>2357</v>
      </c>
      <c r="G1431" s="232"/>
      <c r="H1431" s="235">
        <v>1.249</v>
      </c>
      <c r="I1431" s="236"/>
      <c r="J1431" s="232"/>
      <c r="K1431" s="232"/>
      <c r="L1431" s="237"/>
      <c r="M1431" s="238"/>
      <c r="N1431" s="239"/>
      <c r="O1431" s="239"/>
      <c r="P1431" s="239"/>
      <c r="Q1431" s="239"/>
      <c r="R1431" s="239"/>
      <c r="S1431" s="239"/>
      <c r="T1431" s="240"/>
      <c r="AT1431" s="241" t="s">
        <v>163</v>
      </c>
      <c r="AU1431" s="241" t="s">
        <v>81</v>
      </c>
      <c r="AV1431" s="11" t="s">
        <v>81</v>
      </c>
      <c r="AW1431" s="11" t="s">
        <v>6</v>
      </c>
      <c r="AX1431" s="11" t="s">
        <v>76</v>
      </c>
      <c r="AY1431" s="241" t="s">
        <v>151</v>
      </c>
    </row>
    <row r="1432" spans="2:65" s="1" customFormat="1" ht="25.5" customHeight="1">
      <c r="B1432" s="44"/>
      <c r="C1432" s="216" t="s">
        <v>2358</v>
      </c>
      <c r="D1432" s="216" t="s">
        <v>154</v>
      </c>
      <c r="E1432" s="217" t="s">
        <v>2359</v>
      </c>
      <c r="F1432" s="218" t="s">
        <v>2360</v>
      </c>
      <c r="G1432" s="219" t="s">
        <v>173</v>
      </c>
      <c r="H1432" s="220">
        <v>5.926</v>
      </c>
      <c r="I1432" s="221"/>
      <c r="J1432" s="222">
        <f>ROUND(I1432*H1432,2)</f>
        <v>0</v>
      </c>
      <c r="K1432" s="218" t="s">
        <v>174</v>
      </c>
      <c r="L1432" s="70"/>
      <c r="M1432" s="223" t="s">
        <v>21</v>
      </c>
      <c r="N1432" s="224" t="s">
        <v>42</v>
      </c>
      <c r="O1432" s="45"/>
      <c r="P1432" s="225">
        <f>O1432*H1432</f>
        <v>0</v>
      </c>
      <c r="Q1432" s="225">
        <v>0.02337</v>
      </c>
      <c r="R1432" s="225">
        <f>Q1432*H1432</f>
        <v>0.13849061999999998</v>
      </c>
      <c r="S1432" s="225">
        <v>0</v>
      </c>
      <c r="T1432" s="226">
        <f>S1432*H1432</f>
        <v>0</v>
      </c>
      <c r="AR1432" s="22" t="s">
        <v>1264</v>
      </c>
      <c r="AT1432" s="22" t="s">
        <v>154</v>
      </c>
      <c r="AU1432" s="22" t="s">
        <v>81</v>
      </c>
      <c r="AY1432" s="22" t="s">
        <v>151</v>
      </c>
      <c r="BE1432" s="227">
        <f>IF(N1432="základní",J1432,0)</f>
        <v>0</v>
      </c>
      <c r="BF1432" s="227">
        <f>IF(N1432="snížená",J1432,0)</f>
        <v>0</v>
      </c>
      <c r="BG1432" s="227">
        <f>IF(N1432="zákl. přenesená",J1432,0)</f>
        <v>0</v>
      </c>
      <c r="BH1432" s="227">
        <f>IF(N1432="sníž. přenesená",J1432,0)</f>
        <v>0</v>
      </c>
      <c r="BI1432" s="227">
        <f>IF(N1432="nulová",J1432,0)</f>
        <v>0</v>
      </c>
      <c r="BJ1432" s="22" t="s">
        <v>76</v>
      </c>
      <c r="BK1432" s="227">
        <f>ROUND(I1432*H1432,2)</f>
        <v>0</v>
      </c>
      <c r="BL1432" s="22" t="s">
        <v>1264</v>
      </c>
      <c r="BM1432" s="22" t="s">
        <v>2361</v>
      </c>
    </row>
    <row r="1433" spans="2:47" s="1" customFormat="1" ht="13.5">
      <c r="B1433" s="44"/>
      <c r="C1433" s="72"/>
      <c r="D1433" s="228" t="s">
        <v>161</v>
      </c>
      <c r="E1433" s="72"/>
      <c r="F1433" s="229" t="s">
        <v>2362</v>
      </c>
      <c r="G1433" s="72"/>
      <c r="H1433" s="72"/>
      <c r="I1433" s="187"/>
      <c r="J1433" s="72"/>
      <c r="K1433" s="72"/>
      <c r="L1433" s="70"/>
      <c r="M1433" s="230"/>
      <c r="N1433" s="45"/>
      <c r="O1433" s="45"/>
      <c r="P1433" s="45"/>
      <c r="Q1433" s="45"/>
      <c r="R1433" s="45"/>
      <c r="S1433" s="45"/>
      <c r="T1433" s="93"/>
      <c r="AT1433" s="22" t="s">
        <v>161</v>
      </c>
      <c r="AU1433" s="22" t="s">
        <v>81</v>
      </c>
    </row>
    <row r="1434" spans="2:65" s="1" customFormat="1" ht="25.5" customHeight="1">
      <c r="B1434" s="44"/>
      <c r="C1434" s="216" t="s">
        <v>1601</v>
      </c>
      <c r="D1434" s="216" t="s">
        <v>154</v>
      </c>
      <c r="E1434" s="217" t="s">
        <v>2359</v>
      </c>
      <c r="F1434" s="218" t="s">
        <v>2360</v>
      </c>
      <c r="G1434" s="219" t="s">
        <v>173</v>
      </c>
      <c r="H1434" s="220">
        <v>2.825</v>
      </c>
      <c r="I1434" s="221"/>
      <c r="J1434" s="222">
        <f>ROUND(I1434*H1434,2)</f>
        <v>0</v>
      </c>
      <c r="K1434" s="218" t="s">
        <v>174</v>
      </c>
      <c r="L1434" s="70"/>
      <c r="M1434" s="223" t="s">
        <v>21</v>
      </c>
      <c r="N1434" s="224" t="s">
        <v>42</v>
      </c>
      <c r="O1434" s="45"/>
      <c r="P1434" s="225">
        <f>O1434*H1434</f>
        <v>0</v>
      </c>
      <c r="Q1434" s="225">
        <v>0.02337</v>
      </c>
      <c r="R1434" s="225">
        <f>Q1434*H1434</f>
        <v>0.06602025</v>
      </c>
      <c r="S1434" s="225">
        <v>0</v>
      </c>
      <c r="T1434" s="226">
        <f>S1434*H1434</f>
        <v>0</v>
      </c>
      <c r="AR1434" s="22" t="s">
        <v>1264</v>
      </c>
      <c r="AT1434" s="22" t="s">
        <v>154</v>
      </c>
      <c r="AU1434" s="22" t="s">
        <v>81</v>
      </c>
      <c r="AY1434" s="22" t="s">
        <v>151</v>
      </c>
      <c r="BE1434" s="227">
        <f>IF(N1434="základní",J1434,0)</f>
        <v>0</v>
      </c>
      <c r="BF1434" s="227">
        <f>IF(N1434="snížená",J1434,0)</f>
        <v>0</v>
      </c>
      <c r="BG1434" s="227">
        <f>IF(N1434="zákl. přenesená",J1434,0)</f>
        <v>0</v>
      </c>
      <c r="BH1434" s="227">
        <f>IF(N1434="sníž. přenesená",J1434,0)</f>
        <v>0</v>
      </c>
      <c r="BI1434" s="227">
        <f>IF(N1434="nulová",J1434,0)</f>
        <v>0</v>
      </c>
      <c r="BJ1434" s="22" t="s">
        <v>76</v>
      </c>
      <c r="BK1434" s="227">
        <f>ROUND(I1434*H1434,2)</f>
        <v>0</v>
      </c>
      <c r="BL1434" s="22" t="s">
        <v>1264</v>
      </c>
      <c r="BM1434" s="22" t="s">
        <v>2363</v>
      </c>
    </row>
    <row r="1435" spans="2:47" s="1" customFormat="1" ht="13.5">
      <c r="B1435" s="44"/>
      <c r="C1435" s="72"/>
      <c r="D1435" s="228" t="s">
        <v>161</v>
      </c>
      <c r="E1435" s="72"/>
      <c r="F1435" s="229" t="s">
        <v>2362</v>
      </c>
      <c r="G1435" s="72"/>
      <c r="H1435" s="72"/>
      <c r="I1435" s="187"/>
      <c r="J1435" s="72"/>
      <c r="K1435" s="72"/>
      <c r="L1435" s="70"/>
      <c r="M1435" s="230"/>
      <c r="N1435" s="45"/>
      <c r="O1435" s="45"/>
      <c r="P1435" s="45"/>
      <c r="Q1435" s="45"/>
      <c r="R1435" s="45"/>
      <c r="S1435" s="45"/>
      <c r="T1435" s="93"/>
      <c r="AT1435" s="22" t="s">
        <v>161</v>
      </c>
      <c r="AU1435" s="22" t="s">
        <v>81</v>
      </c>
    </row>
    <row r="1436" spans="2:51" s="11" customFormat="1" ht="13.5">
      <c r="B1436" s="231"/>
      <c r="C1436" s="232"/>
      <c r="D1436" s="228" t="s">
        <v>163</v>
      </c>
      <c r="E1436" s="233" t="s">
        <v>21</v>
      </c>
      <c r="F1436" s="234" t="s">
        <v>2364</v>
      </c>
      <c r="G1436" s="232"/>
      <c r="H1436" s="235">
        <v>2.825</v>
      </c>
      <c r="I1436" s="236"/>
      <c r="J1436" s="232"/>
      <c r="K1436" s="232"/>
      <c r="L1436" s="237"/>
      <c r="M1436" s="238"/>
      <c r="N1436" s="239"/>
      <c r="O1436" s="239"/>
      <c r="P1436" s="239"/>
      <c r="Q1436" s="239"/>
      <c r="R1436" s="239"/>
      <c r="S1436" s="239"/>
      <c r="T1436" s="240"/>
      <c r="AT1436" s="241" t="s">
        <v>163</v>
      </c>
      <c r="AU1436" s="241" t="s">
        <v>81</v>
      </c>
      <c r="AV1436" s="11" t="s">
        <v>81</v>
      </c>
      <c r="AW1436" s="11" t="s">
        <v>34</v>
      </c>
      <c r="AX1436" s="11" t="s">
        <v>76</v>
      </c>
      <c r="AY1436" s="241" t="s">
        <v>151</v>
      </c>
    </row>
    <row r="1437" spans="2:65" s="1" customFormat="1" ht="25.5" customHeight="1">
      <c r="B1437" s="44"/>
      <c r="C1437" s="216" t="s">
        <v>2365</v>
      </c>
      <c r="D1437" s="216" t="s">
        <v>154</v>
      </c>
      <c r="E1437" s="217" t="s">
        <v>2366</v>
      </c>
      <c r="F1437" s="218" t="s">
        <v>2367</v>
      </c>
      <c r="G1437" s="219" t="s">
        <v>783</v>
      </c>
      <c r="H1437" s="220">
        <v>24</v>
      </c>
      <c r="I1437" s="221"/>
      <c r="J1437" s="222">
        <f>ROUND(I1437*H1437,2)</f>
        <v>0</v>
      </c>
      <c r="K1437" s="218" t="s">
        <v>174</v>
      </c>
      <c r="L1437" s="70"/>
      <c r="M1437" s="223" t="s">
        <v>21</v>
      </c>
      <c r="N1437" s="224" t="s">
        <v>42</v>
      </c>
      <c r="O1437" s="45"/>
      <c r="P1437" s="225">
        <f>O1437*H1437</f>
        <v>0</v>
      </c>
      <c r="Q1437" s="225">
        <v>0</v>
      </c>
      <c r="R1437" s="225">
        <f>Q1437*H1437</f>
        <v>0</v>
      </c>
      <c r="S1437" s="225">
        <v>0</v>
      </c>
      <c r="T1437" s="226">
        <f>S1437*H1437</f>
        <v>0</v>
      </c>
      <c r="AR1437" s="22" t="s">
        <v>1264</v>
      </c>
      <c r="AT1437" s="22" t="s">
        <v>154</v>
      </c>
      <c r="AU1437" s="22" t="s">
        <v>81</v>
      </c>
      <c r="AY1437" s="22" t="s">
        <v>151</v>
      </c>
      <c r="BE1437" s="227">
        <f>IF(N1437="základní",J1437,0)</f>
        <v>0</v>
      </c>
      <c r="BF1437" s="227">
        <f>IF(N1437="snížená",J1437,0)</f>
        <v>0</v>
      </c>
      <c r="BG1437" s="227">
        <f>IF(N1437="zákl. přenesená",J1437,0)</f>
        <v>0</v>
      </c>
      <c r="BH1437" s="227">
        <f>IF(N1437="sníž. přenesená",J1437,0)</f>
        <v>0</v>
      </c>
      <c r="BI1437" s="227">
        <f>IF(N1437="nulová",J1437,0)</f>
        <v>0</v>
      </c>
      <c r="BJ1437" s="22" t="s">
        <v>76</v>
      </c>
      <c r="BK1437" s="227">
        <f>ROUND(I1437*H1437,2)</f>
        <v>0</v>
      </c>
      <c r="BL1437" s="22" t="s">
        <v>1264</v>
      </c>
      <c r="BM1437" s="22" t="s">
        <v>2368</v>
      </c>
    </row>
    <row r="1438" spans="2:47" s="1" customFormat="1" ht="13.5">
      <c r="B1438" s="44"/>
      <c r="C1438" s="72"/>
      <c r="D1438" s="228" t="s">
        <v>161</v>
      </c>
      <c r="E1438" s="72"/>
      <c r="F1438" s="229" t="s">
        <v>2369</v>
      </c>
      <c r="G1438" s="72"/>
      <c r="H1438" s="72"/>
      <c r="I1438" s="187"/>
      <c r="J1438" s="72"/>
      <c r="K1438" s="72"/>
      <c r="L1438" s="70"/>
      <c r="M1438" s="230"/>
      <c r="N1438" s="45"/>
      <c r="O1438" s="45"/>
      <c r="P1438" s="45"/>
      <c r="Q1438" s="45"/>
      <c r="R1438" s="45"/>
      <c r="S1438" s="45"/>
      <c r="T1438" s="93"/>
      <c r="AT1438" s="22" t="s">
        <v>161</v>
      </c>
      <c r="AU1438" s="22" t="s">
        <v>81</v>
      </c>
    </row>
    <row r="1439" spans="2:51" s="11" customFormat="1" ht="13.5">
      <c r="B1439" s="231"/>
      <c r="C1439" s="232"/>
      <c r="D1439" s="228" t="s">
        <v>163</v>
      </c>
      <c r="E1439" s="233" t="s">
        <v>21</v>
      </c>
      <c r="F1439" s="234" t="s">
        <v>2370</v>
      </c>
      <c r="G1439" s="232"/>
      <c r="H1439" s="235">
        <v>24</v>
      </c>
      <c r="I1439" s="236"/>
      <c r="J1439" s="232"/>
      <c r="K1439" s="232"/>
      <c r="L1439" s="237"/>
      <c r="M1439" s="238"/>
      <c r="N1439" s="239"/>
      <c r="O1439" s="239"/>
      <c r="P1439" s="239"/>
      <c r="Q1439" s="239"/>
      <c r="R1439" s="239"/>
      <c r="S1439" s="239"/>
      <c r="T1439" s="240"/>
      <c r="AT1439" s="241" t="s">
        <v>163</v>
      </c>
      <c r="AU1439" s="241" t="s">
        <v>81</v>
      </c>
      <c r="AV1439" s="11" t="s">
        <v>81</v>
      </c>
      <c r="AW1439" s="11" t="s">
        <v>34</v>
      </c>
      <c r="AX1439" s="11" t="s">
        <v>76</v>
      </c>
      <c r="AY1439" s="241" t="s">
        <v>151</v>
      </c>
    </row>
    <row r="1440" spans="2:65" s="1" customFormat="1" ht="16.5" customHeight="1">
      <c r="B1440" s="44"/>
      <c r="C1440" s="216" t="s">
        <v>2371</v>
      </c>
      <c r="D1440" s="216" t="s">
        <v>154</v>
      </c>
      <c r="E1440" s="217" t="s">
        <v>2372</v>
      </c>
      <c r="F1440" s="218" t="s">
        <v>2373</v>
      </c>
      <c r="G1440" s="219" t="s">
        <v>1049</v>
      </c>
      <c r="H1440" s="220">
        <v>1</v>
      </c>
      <c r="I1440" s="221"/>
      <c r="J1440" s="222">
        <f>ROUND(I1440*H1440,2)</f>
        <v>0</v>
      </c>
      <c r="K1440" s="218" t="s">
        <v>21</v>
      </c>
      <c r="L1440" s="70"/>
      <c r="M1440" s="223" t="s">
        <v>21</v>
      </c>
      <c r="N1440" s="224" t="s">
        <v>42</v>
      </c>
      <c r="O1440" s="45"/>
      <c r="P1440" s="225">
        <f>O1440*H1440</f>
        <v>0</v>
      </c>
      <c r="Q1440" s="225">
        <v>0</v>
      </c>
      <c r="R1440" s="225">
        <f>Q1440*H1440</f>
        <v>0</v>
      </c>
      <c r="S1440" s="225">
        <v>0</v>
      </c>
      <c r="T1440" s="226">
        <f>S1440*H1440</f>
        <v>0</v>
      </c>
      <c r="AR1440" s="22" t="s">
        <v>1264</v>
      </c>
      <c r="AT1440" s="22" t="s">
        <v>154</v>
      </c>
      <c r="AU1440" s="22" t="s">
        <v>81</v>
      </c>
      <c r="AY1440" s="22" t="s">
        <v>151</v>
      </c>
      <c r="BE1440" s="227">
        <f>IF(N1440="základní",J1440,0)</f>
        <v>0</v>
      </c>
      <c r="BF1440" s="227">
        <f>IF(N1440="snížená",J1440,0)</f>
        <v>0</v>
      </c>
      <c r="BG1440" s="227">
        <f>IF(N1440="zákl. přenesená",J1440,0)</f>
        <v>0</v>
      </c>
      <c r="BH1440" s="227">
        <f>IF(N1440="sníž. přenesená",J1440,0)</f>
        <v>0</v>
      </c>
      <c r="BI1440" s="227">
        <f>IF(N1440="nulová",J1440,0)</f>
        <v>0</v>
      </c>
      <c r="BJ1440" s="22" t="s">
        <v>76</v>
      </c>
      <c r="BK1440" s="227">
        <f>ROUND(I1440*H1440,2)</f>
        <v>0</v>
      </c>
      <c r="BL1440" s="22" t="s">
        <v>1264</v>
      </c>
      <c r="BM1440" s="22" t="s">
        <v>2374</v>
      </c>
    </row>
    <row r="1441" spans="2:47" s="1" customFormat="1" ht="13.5">
      <c r="B1441" s="44"/>
      <c r="C1441" s="72"/>
      <c r="D1441" s="228" t="s">
        <v>352</v>
      </c>
      <c r="E1441" s="72"/>
      <c r="F1441" s="229" t="s">
        <v>1507</v>
      </c>
      <c r="G1441" s="72"/>
      <c r="H1441" s="72"/>
      <c r="I1441" s="187"/>
      <c r="J1441" s="72"/>
      <c r="K1441" s="72"/>
      <c r="L1441" s="70"/>
      <c r="M1441" s="230"/>
      <c r="N1441" s="45"/>
      <c r="O1441" s="45"/>
      <c r="P1441" s="45"/>
      <c r="Q1441" s="45"/>
      <c r="R1441" s="45"/>
      <c r="S1441" s="45"/>
      <c r="T1441" s="93"/>
      <c r="AT1441" s="22" t="s">
        <v>352</v>
      </c>
      <c r="AU1441" s="22" t="s">
        <v>81</v>
      </c>
    </row>
    <row r="1442" spans="2:65" s="1" customFormat="1" ht="16.5" customHeight="1">
      <c r="B1442" s="44"/>
      <c r="C1442" s="216" t="s">
        <v>2375</v>
      </c>
      <c r="D1442" s="216" t="s">
        <v>154</v>
      </c>
      <c r="E1442" s="217" t="s">
        <v>2376</v>
      </c>
      <c r="F1442" s="218" t="s">
        <v>2377</v>
      </c>
      <c r="G1442" s="219" t="s">
        <v>783</v>
      </c>
      <c r="H1442" s="220">
        <v>106</v>
      </c>
      <c r="I1442" s="221"/>
      <c r="J1442" s="222">
        <f>ROUND(I1442*H1442,2)</f>
        <v>0</v>
      </c>
      <c r="K1442" s="218" t="s">
        <v>21</v>
      </c>
      <c r="L1442" s="70"/>
      <c r="M1442" s="223" t="s">
        <v>21</v>
      </c>
      <c r="N1442" s="224" t="s">
        <v>42</v>
      </c>
      <c r="O1442" s="45"/>
      <c r="P1442" s="225">
        <f>O1442*H1442</f>
        <v>0</v>
      </c>
      <c r="Q1442" s="225">
        <v>0</v>
      </c>
      <c r="R1442" s="225">
        <f>Q1442*H1442</f>
        <v>0</v>
      </c>
      <c r="S1442" s="225">
        <v>0</v>
      </c>
      <c r="T1442" s="226">
        <f>S1442*H1442</f>
        <v>0</v>
      </c>
      <c r="AR1442" s="22" t="s">
        <v>1264</v>
      </c>
      <c r="AT1442" s="22" t="s">
        <v>154</v>
      </c>
      <c r="AU1442" s="22" t="s">
        <v>81</v>
      </c>
      <c r="AY1442" s="22" t="s">
        <v>151</v>
      </c>
      <c r="BE1442" s="227">
        <f>IF(N1442="základní",J1442,0)</f>
        <v>0</v>
      </c>
      <c r="BF1442" s="227">
        <f>IF(N1442="snížená",J1442,0)</f>
        <v>0</v>
      </c>
      <c r="BG1442" s="227">
        <f>IF(N1442="zákl. přenesená",J1442,0)</f>
        <v>0</v>
      </c>
      <c r="BH1442" s="227">
        <f>IF(N1442="sníž. přenesená",J1442,0)</f>
        <v>0</v>
      </c>
      <c r="BI1442" s="227">
        <f>IF(N1442="nulová",J1442,0)</f>
        <v>0</v>
      </c>
      <c r="BJ1442" s="22" t="s">
        <v>76</v>
      </c>
      <c r="BK1442" s="227">
        <f>ROUND(I1442*H1442,2)</f>
        <v>0</v>
      </c>
      <c r="BL1442" s="22" t="s">
        <v>1264</v>
      </c>
      <c r="BM1442" s="22" t="s">
        <v>2378</v>
      </c>
    </row>
    <row r="1443" spans="2:47" s="1" customFormat="1" ht="13.5">
      <c r="B1443" s="44"/>
      <c r="C1443" s="72"/>
      <c r="D1443" s="228" t="s">
        <v>352</v>
      </c>
      <c r="E1443" s="72"/>
      <c r="F1443" s="229" t="s">
        <v>2379</v>
      </c>
      <c r="G1443" s="72"/>
      <c r="H1443" s="72"/>
      <c r="I1443" s="187"/>
      <c r="J1443" s="72"/>
      <c r="K1443" s="72"/>
      <c r="L1443" s="70"/>
      <c r="M1443" s="230"/>
      <c r="N1443" s="45"/>
      <c r="O1443" s="45"/>
      <c r="P1443" s="45"/>
      <c r="Q1443" s="45"/>
      <c r="R1443" s="45"/>
      <c r="S1443" s="45"/>
      <c r="T1443" s="93"/>
      <c r="AT1443" s="22" t="s">
        <v>352</v>
      </c>
      <c r="AU1443" s="22" t="s">
        <v>81</v>
      </c>
    </row>
    <row r="1444" spans="2:51" s="11" customFormat="1" ht="13.5">
      <c r="B1444" s="231"/>
      <c r="C1444" s="232"/>
      <c r="D1444" s="228" t="s">
        <v>163</v>
      </c>
      <c r="E1444" s="233" t="s">
        <v>21</v>
      </c>
      <c r="F1444" s="234" t="s">
        <v>2380</v>
      </c>
      <c r="G1444" s="232"/>
      <c r="H1444" s="235">
        <v>106</v>
      </c>
      <c r="I1444" s="236"/>
      <c r="J1444" s="232"/>
      <c r="K1444" s="232"/>
      <c r="L1444" s="237"/>
      <c r="M1444" s="238"/>
      <c r="N1444" s="239"/>
      <c r="O1444" s="239"/>
      <c r="P1444" s="239"/>
      <c r="Q1444" s="239"/>
      <c r="R1444" s="239"/>
      <c r="S1444" s="239"/>
      <c r="T1444" s="240"/>
      <c r="AT1444" s="241" t="s">
        <v>163</v>
      </c>
      <c r="AU1444" s="241" t="s">
        <v>81</v>
      </c>
      <c r="AV1444" s="11" t="s">
        <v>81</v>
      </c>
      <c r="AW1444" s="11" t="s">
        <v>34</v>
      </c>
      <c r="AX1444" s="11" t="s">
        <v>76</v>
      </c>
      <c r="AY1444" s="241" t="s">
        <v>151</v>
      </c>
    </row>
    <row r="1445" spans="2:65" s="1" customFormat="1" ht="16.5" customHeight="1">
      <c r="B1445" s="44"/>
      <c r="C1445" s="216" t="s">
        <v>2381</v>
      </c>
      <c r="D1445" s="216" t="s">
        <v>154</v>
      </c>
      <c r="E1445" s="217" t="s">
        <v>1739</v>
      </c>
      <c r="F1445" s="218" t="s">
        <v>1740</v>
      </c>
      <c r="G1445" s="219" t="s">
        <v>1015</v>
      </c>
      <c r="H1445" s="220">
        <v>1</v>
      </c>
      <c r="I1445" s="221"/>
      <c r="J1445" s="222">
        <f>ROUND(I1445*H1445,2)</f>
        <v>0</v>
      </c>
      <c r="K1445" s="218" t="s">
        <v>21</v>
      </c>
      <c r="L1445" s="70"/>
      <c r="M1445" s="223" t="s">
        <v>21</v>
      </c>
      <c r="N1445" s="224" t="s">
        <v>42</v>
      </c>
      <c r="O1445" s="45"/>
      <c r="P1445" s="225">
        <f>O1445*H1445</f>
        <v>0</v>
      </c>
      <c r="Q1445" s="225">
        <v>0</v>
      </c>
      <c r="R1445" s="225">
        <f>Q1445*H1445</f>
        <v>0</v>
      </c>
      <c r="S1445" s="225">
        <v>0</v>
      </c>
      <c r="T1445" s="226">
        <f>S1445*H1445</f>
        <v>0</v>
      </c>
      <c r="AR1445" s="22" t="s">
        <v>1264</v>
      </c>
      <c r="AT1445" s="22" t="s">
        <v>154</v>
      </c>
      <c r="AU1445" s="22" t="s">
        <v>81</v>
      </c>
      <c r="AY1445" s="22" t="s">
        <v>151</v>
      </c>
      <c r="BE1445" s="227">
        <f>IF(N1445="základní",J1445,0)</f>
        <v>0</v>
      </c>
      <c r="BF1445" s="227">
        <f>IF(N1445="snížená",J1445,0)</f>
        <v>0</v>
      </c>
      <c r="BG1445" s="227">
        <f>IF(N1445="zákl. přenesená",J1445,0)</f>
        <v>0</v>
      </c>
      <c r="BH1445" s="227">
        <f>IF(N1445="sníž. přenesená",J1445,0)</f>
        <v>0</v>
      </c>
      <c r="BI1445" s="227">
        <f>IF(N1445="nulová",J1445,0)</f>
        <v>0</v>
      </c>
      <c r="BJ1445" s="22" t="s">
        <v>76</v>
      </c>
      <c r="BK1445" s="227">
        <f>ROUND(I1445*H1445,2)</f>
        <v>0</v>
      </c>
      <c r="BL1445" s="22" t="s">
        <v>1264</v>
      </c>
      <c r="BM1445" s="22" t="s">
        <v>2382</v>
      </c>
    </row>
    <row r="1446" spans="2:65" s="1" customFormat="1" ht="38.25" customHeight="1">
      <c r="B1446" s="44"/>
      <c r="C1446" s="216" t="s">
        <v>2383</v>
      </c>
      <c r="D1446" s="216" t="s">
        <v>154</v>
      </c>
      <c r="E1446" s="217" t="s">
        <v>2384</v>
      </c>
      <c r="F1446" s="218" t="s">
        <v>2385</v>
      </c>
      <c r="G1446" s="219" t="s">
        <v>1745</v>
      </c>
      <c r="H1446" s="263"/>
      <c r="I1446" s="221"/>
      <c r="J1446" s="222">
        <f>ROUND(I1446*H1446,2)</f>
        <v>0</v>
      </c>
      <c r="K1446" s="218" t="s">
        <v>174</v>
      </c>
      <c r="L1446" s="70"/>
      <c r="M1446" s="223" t="s">
        <v>21</v>
      </c>
      <c r="N1446" s="224" t="s">
        <v>42</v>
      </c>
      <c r="O1446" s="45"/>
      <c r="P1446" s="225">
        <f>O1446*H1446</f>
        <v>0</v>
      </c>
      <c r="Q1446" s="225">
        <v>0</v>
      </c>
      <c r="R1446" s="225">
        <f>Q1446*H1446</f>
        <v>0</v>
      </c>
      <c r="S1446" s="225">
        <v>0</v>
      </c>
      <c r="T1446" s="226">
        <f>S1446*H1446</f>
        <v>0</v>
      </c>
      <c r="AR1446" s="22" t="s">
        <v>1264</v>
      </c>
      <c r="AT1446" s="22" t="s">
        <v>154</v>
      </c>
      <c r="AU1446" s="22" t="s">
        <v>81</v>
      </c>
      <c r="AY1446" s="22" t="s">
        <v>151</v>
      </c>
      <c r="BE1446" s="227">
        <f>IF(N1446="základní",J1446,0)</f>
        <v>0</v>
      </c>
      <c r="BF1446" s="227">
        <f>IF(N1446="snížená",J1446,0)</f>
        <v>0</v>
      </c>
      <c r="BG1446" s="227">
        <f>IF(N1446="zákl. přenesená",J1446,0)</f>
        <v>0</v>
      </c>
      <c r="BH1446" s="227">
        <f>IF(N1446="sníž. přenesená",J1446,0)</f>
        <v>0</v>
      </c>
      <c r="BI1446" s="227">
        <f>IF(N1446="nulová",J1446,0)</f>
        <v>0</v>
      </c>
      <c r="BJ1446" s="22" t="s">
        <v>76</v>
      </c>
      <c r="BK1446" s="227">
        <f>ROUND(I1446*H1446,2)</f>
        <v>0</v>
      </c>
      <c r="BL1446" s="22" t="s">
        <v>1264</v>
      </c>
      <c r="BM1446" s="22" t="s">
        <v>2386</v>
      </c>
    </row>
    <row r="1447" spans="2:47" s="1" customFormat="1" ht="13.5">
      <c r="B1447" s="44"/>
      <c r="C1447" s="72"/>
      <c r="D1447" s="228" t="s">
        <v>161</v>
      </c>
      <c r="E1447" s="72"/>
      <c r="F1447" s="229" t="s">
        <v>2029</v>
      </c>
      <c r="G1447" s="72"/>
      <c r="H1447" s="72"/>
      <c r="I1447" s="187"/>
      <c r="J1447" s="72"/>
      <c r="K1447" s="72"/>
      <c r="L1447" s="70"/>
      <c r="M1447" s="230"/>
      <c r="N1447" s="45"/>
      <c r="O1447" s="45"/>
      <c r="P1447" s="45"/>
      <c r="Q1447" s="45"/>
      <c r="R1447" s="45"/>
      <c r="S1447" s="45"/>
      <c r="T1447" s="93"/>
      <c r="AT1447" s="22" t="s">
        <v>161</v>
      </c>
      <c r="AU1447" s="22" t="s">
        <v>81</v>
      </c>
    </row>
    <row r="1448" spans="2:63" s="10" customFormat="1" ht="29.85" customHeight="1">
      <c r="B1448" s="200"/>
      <c r="C1448" s="201"/>
      <c r="D1448" s="202" t="s">
        <v>70</v>
      </c>
      <c r="E1448" s="214" t="s">
        <v>1793</v>
      </c>
      <c r="F1448" s="214" t="s">
        <v>2387</v>
      </c>
      <c r="G1448" s="201"/>
      <c r="H1448" s="201"/>
      <c r="I1448" s="204"/>
      <c r="J1448" s="215">
        <f>BK1448</f>
        <v>0</v>
      </c>
      <c r="K1448" s="201"/>
      <c r="L1448" s="206"/>
      <c r="M1448" s="207"/>
      <c r="N1448" s="208"/>
      <c r="O1448" s="208"/>
      <c r="P1448" s="209">
        <f>SUM(P1449:P1467)</f>
        <v>0</v>
      </c>
      <c r="Q1448" s="208"/>
      <c r="R1448" s="209">
        <f>SUM(R1449:R1467)</f>
        <v>1.38779305</v>
      </c>
      <c r="S1448" s="208"/>
      <c r="T1448" s="210">
        <f>SUM(T1449:T1467)</f>
        <v>0</v>
      </c>
      <c r="AR1448" s="211" t="s">
        <v>81</v>
      </c>
      <c r="AT1448" s="212" t="s">
        <v>70</v>
      </c>
      <c r="AU1448" s="212" t="s">
        <v>76</v>
      </c>
      <c r="AY1448" s="211" t="s">
        <v>151</v>
      </c>
      <c r="BK1448" s="213">
        <f>SUM(BK1449:BK1467)</f>
        <v>0</v>
      </c>
    </row>
    <row r="1449" spans="2:65" s="1" customFormat="1" ht="38.25" customHeight="1">
      <c r="B1449" s="44"/>
      <c r="C1449" s="216" t="s">
        <v>2388</v>
      </c>
      <c r="D1449" s="216" t="s">
        <v>154</v>
      </c>
      <c r="E1449" s="217" t="s">
        <v>2389</v>
      </c>
      <c r="F1449" s="218" t="s">
        <v>2390</v>
      </c>
      <c r="G1449" s="219" t="s">
        <v>257</v>
      </c>
      <c r="H1449" s="220">
        <v>44.5</v>
      </c>
      <c r="I1449" s="221"/>
      <c r="J1449" s="222">
        <f>ROUND(I1449*H1449,2)</f>
        <v>0</v>
      </c>
      <c r="K1449" s="218" t="s">
        <v>174</v>
      </c>
      <c r="L1449" s="70"/>
      <c r="M1449" s="223" t="s">
        <v>21</v>
      </c>
      <c r="N1449" s="224" t="s">
        <v>42</v>
      </c>
      <c r="O1449" s="45"/>
      <c r="P1449" s="225">
        <f>O1449*H1449</f>
        <v>0</v>
      </c>
      <c r="Q1449" s="225">
        <v>0.02572</v>
      </c>
      <c r="R1449" s="225">
        <f>Q1449*H1449</f>
        <v>1.14454</v>
      </c>
      <c r="S1449" s="225">
        <v>0</v>
      </c>
      <c r="T1449" s="226">
        <f>S1449*H1449</f>
        <v>0</v>
      </c>
      <c r="AR1449" s="22" t="s">
        <v>1264</v>
      </c>
      <c r="AT1449" s="22" t="s">
        <v>154</v>
      </c>
      <c r="AU1449" s="22" t="s">
        <v>81</v>
      </c>
      <c r="AY1449" s="22" t="s">
        <v>151</v>
      </c>
      <c r="BE1449" s="227">
        <f>IF(N1449="základní",J1449,0)</f>
        <v>0</v>
      </c>
      <c r="BF1449" s="227">
        <f>IF(N1449="snížená",J1449,0)</f>
        <v>0</v>
      </c>
      <c r="BG1449" s="227">
        <f>IF(N1449="zákl. přenesená",J1449,0)</f>
        <v>0</v>
      </c>
      <c r="BH1449" s="227">
        <f>IF(N1449="sníž. přenesená",J1449,0)</f>
        <v>0</v>
      </c>
      <c r="BI1449" s="227">
        <f>IF(N1449="nulová",J1449,0)</f>
        <v>0</v>
      </c>
      <c r="BJ1449" s="22" t="s">
        <v>76</v>
      </c>
      <c r="BK1449" s="227">
        <f>ROUND(I1449*H1449,2)</f>
        <v>0</v>
      </c>
      <c r="BL1449" s="22" t="s">
        <v>1264</v>
      </c>
      <c r="BM1449" s="22" t="s">
        <v>2391</v>
      </c>
    </row>
    <row r="1450" spans="2:47" s="1" customFormat="1" ht="13.5">
      <c r="B1450" s="44"/>
      <c r="C1450" s="72"/>
      <c r="D1450" s="228" t="s">
        <v>161</v>
      </c>
      <c r="E1450" s="72"/>
      <c r="F1450" s="229" t="s">
        <v>2392</v>
      </c>
      <c r="G1450" s="72"/>
      <c r="H1450" s="72"/>
      <c r="I1450" s="187"/>
      <c r="J1450" s="72"/>
      <c r="K1450" s="72"/>
      <c r="L1450" s="70"/>
      <c r="M1450" s="230"/>
      <c r="N1450" s="45"/>
      <c r="O1450" s="45"/>
      <c r="P1450" s="45"/>
      <c r="Q1450" s="45"/>
      <c r="R1450" s="45"/>
      <c r="S1450" s="45"/>
      <c r="T1450" s="93"/>
      <c r="AT1450" s="22" t="s">
        <v>161</v>
      </c>
      <c r="AU1450" s="22" t="s">
        <v>81</v>
      </c>
    </row>
    <row r="1451" spans="2:51" s="11" customFormat="1" ht="13.5">
      <c r="B1451" s="231"/>
      <c r="C1451" s="232"/>
      <c r="D1451" s="228" t="s">
        <v>163</v>
      </c>
      <c r="E1451" s="233" t="s">
        <v>21</v>
      </c>
      <c r="F1451" s="234" t="s">
        <v>2393</v>
      </c>
      <c r="G1451" s="232"/>
      <c r="H1451" s="235">
        <v>44.5</v>
      </c>
      <c r="I1451" s="236"/>
      <c r="J1451" s="232"/>
      <c r="K1451" s="232"/>
      <c r="L1451" s="237"/>
      <c r="M1451" s="238"/>
      <c r="N1451" s="239"/>
      <c r="O1451" s="239"/>
      <c r="P1451" s="239"/>
      <c r="Q1451" s="239"/>
      <c r="R1451" s="239"/>
      <c r="S1451" s="239"/>
      <c r="T1451" s="240"/>
      <c r="AT1451" s="241" t="s">
        <v>163</v>
      </c>
      <c r="AU1451" s="241" t="s">
        <v>81</v>
      </c>
      <c r="AV1451" s="11" t="s">
        <v>81</v>
      </c>
      <c r="AW1451" s="11" t="s">
        <v>34</v>
      </c>
      <c r="AX1451" s="11" t="s">
        <v>76</v>
      </c>
      <c r="AY1451" s="241" t="s">
        <v>151</v>
      </c>
    </row>
    <row r="1452" spans="2:65" s="1" customFormat="1" ht="25.5" customHeight="1">
      <c r="B1452" s="44"/>
      <c r="C1452" s="216" t="s">
        <v>2394</v>
      </c>
      <c r="D1452" s="216" t="s">
        <v>154</v>
      </c>
      <c r="E1452" s="217" t="s">
        <v>2395</v>
      </c>
      <c r="F1452" s="218" t="s">
        <v>2396</v>
      </c>
      <c r="G1452" s="219" t="s">
        <v>257</v>
      </c>
      <c r="H1452" s="220">
        <v>44.5</v>
      </c>
      <c r="I1452" s="221"/>
      <c r="J1452" s="222">
        <f>ROUND(I1452*H1452,2)</f>
        <v>0</v>
      </c>
      <c r="K1452" s="218" t="s">
        <v>174</v>
      </c>
      <c r="L1452" s="70"/>
      <c r="M1452" s="223" t="s">
        <v>21</v>
      </c>
      <c r="N1452" s="224" t="s">
        <v>42</v>
      </c>
      <c r="O1452" s="45"/>
      <c r="P1452" s="225">
        <f>O1452*H1452</f>
        <v>0</v>
      </c>
      <c r="Q1452" s="225">
        <v>0</v>
      </c>
      <c r="R1452" s="225">
        <f>Q1452*H1452</f>
        <v>0</v>
      </c>
      <c r="S1452" s="225">
        <v>0</v>
      </c>
      <c r="T1452" s="226">
        <f>S1452*H1452</f>
        <v>0</v>
      </c>
      <c r="AR1452" s="22" t="s">
        <v>1264</v>
      </c>
      <c r="AT1452" s="22" t="s">
        <v>154</v>
      </c>
      <c r="AU1452" s="22" t="s">
        <v>81</v>
      </c>
      <c r="AY1452" s="22" t="s">
        <v>151</v>
      </c>
      <c r="BE1452" s="227">
        <f>IF(N1452="základní",J1452,0)</f>
        <v>0</v>
      </c>
      <c r="BF1452" s="227">
        <f>IF(N1452="snížená",J1452,0)</f>
        <v>0</v>
      </c>
      <c r="BG1452" s="227">
        <f>IF(N1452="zákl. přenesená",J1452,0)</f>
        <v>0</v>
      </c>
      <c r="BH1452" s="227">
        <f>IF(N1452="sníž. přenesená",J1452,0)</f>
        <v>0</v>
      </c>
      <c r="BI1452" s="227">
        <f>IF(N1452="nulová",J1452,0)</f>
        <v>0</v>
      </c>
      <c r="BJ1452" s="22" t="s">
        <v>76</v>
      </c>
      <c r="BK1452" s="227">
        <f>ROUND(I1452*H1452,2)</f>
        <v>0</v>
      </c>
      <c r="BL1452" s="22" t="s">
        <v>1264</v>
      </c>
      <c r="BM1452" s="22" t="s">
        <v>2397</v>
      </c>
    </row>
    <row r="1453" spans="2:47" s="1" customFormat="1" ht="13.5">
      <c r="B1453" s="44"/>
      <c r="C1453" s="72"/>
      <c r="D1453" s="228" t="s">
        <v>161</v>
      </c>
      <c r="E1453" s="72"/>
      <c r="F1453" s="229" t="s">
        <v>2392</v>
      </c>
      <c r="G1453" s="72"/>
      <c r="H1453" s="72"/>
      <c r="I1453" s="187"/>
      <c r="J1453" s="72"/>
      <c r="K1453" s="72"/>
      <c r="L1453" s="70"/>
      <c r="M1453" s="230"/>
      <c r="N1453" s="45"/>
      <c r="O1453" s="45"/>
      <c r="P1453" s="45"/>
      <c r="Q1453" s="45"/>
      <c r="R1453" s="45"/>
      <c r="S1453" s="45"/>
      <c r="T1453" s="93"/>
      <c r="AT1453" s="22" t="s">
        <v>161</v>
      </c>
      <c r="AU1453" s="22" t="s">
        <v>81</v>
      </c>
    </row>
    <row r="1454" spans="2:65" s="1" customFormat="1" ht="16.5" customHeight="1">
      <c r="B1454" s="44"/>
      <c r="C1454" s="253" t="s">
        <v>2398</v>
      </c>
      <c r="D1454" s="253" t="s">
        <v>275</v>
      </c>
      <c r="E1454" s="254" t="s">
        <v>2399</v>
      </c>
      <c r="F1454" s="255" t="s">
        <v>2400</v>
      </c>
      <c r="G1454" s="256" t="s">
        <v>257</v>
      </c>
      <c r="H1454" s="257">
        <v>48.95</v>
      </c>
      <c r="I1454" s="258"/>
      <c r="J1454" s="259">
        <f>ROUND(I1454*H1454,2)</f>
        <v>0</v>
      </c>
      <c r="K1454" s="255" t="s">
        <v>174</v>
      </c>
      <c r="L1454" s="260"/>
      <c r="M1454" s="261" t="s">
        <v>21</v>
      </c>
      <c r="N1454" s="262" t="s">
        <v>42</v>
      </c>
      <c r="O1454" s="45"/>
      <c r="P1454" s="225">
        <f>O1454*H1454</f>
        <v>0</v>
      </c>
      <c r="Q1454" s="225">
        <v>0.00016</v>
      </c>
      <c r="R1454" s="225">
        <f>Q1454*H1454</f>
        <v>0.007832</v>
      </c>
      <c r="S1454" s="225">
        <v>0</v>
      </c>
      <c r="T1454" s="226">
        <f>S1454*H1454</f>
        <v>0</v>
      </c>
      <c r="AR1454" s="22" t="s">
        <v>1641</v>
      </c>
      <c r="AT1454" s="22" t="s">
        <v>275</v>
      </c>
      <c r="AU1454" s="22" t="s">
        <v>81</v>
      </c>
      <c r="AY1454" s="22" t="s">
        <v>151</v>
      </c>
      <c r="BE1454" s="227">
        <f>IF(N1454="základní",J1454,0)</f>
        <v>0</v>
      </c>
      <c r="BF1454" s="227">
        <f>IF(N1454="snížená",J1454,0)</f>
        <v>0</v>
      </c>
      <c r="BG1454" s="227">
        <f>IF(N1454="zákl. přenesená",J1454,0)</f>
        <v>0</v>
      </c>
      <c r="BH1454" s="227">
        <f>IF(N1454="sníž. přenesená",J1454,0)</f>
        <v>0</v>
      </c>
      <c r="BI1454" s="227">
        <f>IF(N1454="nulová",J1454,0)</f>
        <v>0</v>
      </c>
      <c r="BJ1454" s="22" t="s">
        <v>76</v>
      </c>
      <c r="BK1454" s="227">
        <f>ROUND(I1454*H1454,2)</f>
        <v>0</v>
      </c>
      <c r="BL1454" s="22" t="s">
        <v>1264</v>
      </c>
      <c r="BM1454" s="22" t="s">
        <v>2401</v>
      </c>
    </row>
    <row r="1455" spans="2:51" s="11" customFormat="1" ht="13.5">
      <c r="B1455" s="231"/>
      <c r="C1455" s="232"/>
      <c r="D1455" s="228" t="s">
        <v>163</v>
      </c>
      <c r="E1455" s="232"/>
      <c r="F1455" s="234" t="s">
        <v>2402</v>
      </c>
      <c r="G1455" s="232"/>
      <c r="H1455" s="235">
        <v>48.95</v>
      </c>
      <c r="I1455" s="236"/>
      <c r="J1455" s="232"/>
      <c r="K1455" s="232"/>
      <c r="L1455" s="237"/>
      <c r="M1455" s="238"/>
      <c r="N1455" s="239"/>
      <c r="O1455" s="239"/>
      <c r="P1455" s="239"/>
      <c r="Q1455" s="239"/>
      <c r="R1455" s="239"/>
      <c r="S1455" s="239"/>
      <c r="T1455" s="240"/>
      <c r="AT1455" s="241" t="s">
        <v>163</v>
      </c>
      <c r="AU1455" s="241" t="s">
        <v>81</v>
      </c>
      <c r="AV1455" s="11" t="s">
        <v>81</v>
      </c>
      <c r="AW1455" s="11" t="s">
        <v>6</v>
      </c>
      <c r="AX1455" s="11" t="s">
        <v>76</v>
      </c>
      <c r="AY1455" s="241" t="s">
        <v>151</v>
      </c>
    </row>
    <row r="1456" spans="2:65" s="1" customFormat="1" ht="38.25" customHeight="1">
      <c r="B1456" s="44"/>
      <c r="C1456" s="216" t="s">
        <v>2403</v>
      </c>
      <c r="D1456" s="216" t="s">
        <v>154</v>
      </c>
      <c r="E1456" s="217" t="s">
        <v>2404</v>
      </c>
      <c r="F1456" s="218" t="s">
        <v>2405</v>
      </c>
      <c r="G1456" s="219" t="s">
        <v>257</v>
      </c>
      <c r="H1456" s="220">
        <v>14.243</v>
      </c>
      <c r="I1456" s="221"/>
      <c r="J1456" s="222">
        <f>ROUND(I1456*H1456,2)</f>
        <v>0</v>
      </c>
      <c r="K1456" s="218" t="s">
        <v>174</v>
      </c>
      <c r="L1456" s="70"/>
      <c r="M1456" s="223" t="s">
        <v>21</v>
      </c>
      <c r="N1456" s="224" t="s">
        <v>42</v>
      </c>
      <c r="O1456" s="45"/>
      <c r="P1456" s="225">
        <f>O1456*H1456</f>
        <v>0</v>
      </c>
      <c r="Q1456" s="225">
        <v>0.01635</v>
      </c>
      <c r="R1456" s="225">
        <f>Q1456*H1456</f>
        <v>0.23287305</v>
      </c>
      <c r="S1456" s="225">
        <v>0</v>
      </c>
      <c r="T1456" s="226">
        <f>S1456*H1456</f>
        <v>0</v>
      </c>
      <c r="AR1456" s="22" t="s">
        <v>1264</v>
      </c>
      <c r="AT1456" s="22" t="s">
        <v>154</v>
      </c>
      <c r="AU1456" s="22" t="s">
        <v>81</v>
      </c>
      <c r="AY1456" s="22" t="s">
        <v>151</v>
      </c>
      <c r="BE1456" s="227">
        <f>IF(N1456="základní",J1456,0)</f>
        <v>0</v>
      </c>
      <c r="BF1456" s="227">
        <f>IF(N1456="snížená",J1456,0)</f>
        <v>0</v>
      </c>
      <c r="BG1456" s="227">
        <f>IF(N1456="zákl. přenesená",J1456,0)</f>
        <v>0</v>
      </c>
      <c r="BH1456" s="227">
        <f>IF(N1456="sníž. přenesená",J1456,0)</f>
        <v>0</v>
      </c>
      <c r="BI1456" s="227">
        <f>IF(N1456="nulová",J1456,0)</f>
        <v>0</v>
      </c>
      <c r="BJ1456" s="22" t="s">
        <v>76</v>
      </c>
      <c r="BK1456" s="227">
        <f>ROUND(I1456*H1456,2)</f>
        <v>0</v>
      </c>
      <c r="BL1456" s="22" t="s">
        <v>1264</v>
      </c>
      <c r="BM1456" s="22" t="s">
        <v>2406</v>
      </c>
    </row>
    <row r="1457" spans="2:47" s="1" customFormat="1" ht="13.5">
      <c r="B1457" s="44"/>
      <c r="C1457" s="72"/>
      <c r="D1457" s="228" t="s">
        <v>161</v>
      </c>
      <c r="E1457" s="72"/>
      <c r="F1457" s="229" t="s">
        <v>2407</v>
      </c>
      <c r="G1457" s="72"/>
      <c r="H1457" s="72"/>
      <c r="I1457" s="187"/>
      <c r="J1457" s="72"/>
      <c r="K1457" s="72"/>
      <c r="L1457" s="70"/>
      <c r="M1457" s="230"/>
      <c r="N1457" s="45"/>
      <c r="O1457" s="45"/>
      <c r="P1457" s="45"/>
      <c r="Q1457" s="45"/>
      <c r="R1457" s="45"/>
      <c r="S1457" s="45"/>
      <c r="T1457" s="93"/>
      <c r="AT1457" s="22" t="s">
        <v>161</v>
      </c>
      <c r="AU1457" s="22" t="s">
        <v>81</v>
      </c>
    </row>
    <row r="1458" spans="2:51" s="11" customFormat="1" ht="13.5">
      <c r="B1458" s="231"/>
      <c r="C1458" s="232"/>
      <c r="D1458" s="228" t="s">
        <v>163</v>
      </c>
      <c r="E1458" s="233" t="s">
        <v>21</v>
      </c>
      <c r="F1458" s="234" t="s">
        <v>2408</v>
      </c>
      <c r="G1458" s="232"/>
      <c r="H1458" s="235">
        <v>13.565</v>
      </c>
      <c r="I1458" s="236"/>
      <c r="J1458" s="232"/>
      <c r="K1458" s="232"/>
      <c r="L1458" s="237"/>
      <c r="M1458" s="238"/>
      <c r="N1458" s="239"/>
      <c r="O1458" s="239"/>
      <c r="P1458" s="239"/>
      <c r="Q1458" s="239"/>
      <c r="R1458" s="239"/>
      <c r="S1458" s="239"/>
      <c r="T1458" s="240"/>
      <c r="AT1458" s="241" t="s">
        <v>163</v>
      </c>
      <c r="AU1458" s="241" t="s">
        <v>81</v>
      </c>
      <c r="AV1458" s="11" t="s">
        <v>81</v>
      </c>
      <c r="AW1458" s="11" t="s">
        <v>34</v>
      </c>
      <c r="AX1458" s="11" t="s">
        <v>71</v>
      </c>
      <c r="AY1458" s="241" t="s">
        <v>151</v>
      </c>
    </row>
    <row r="1459" spans="2:51" s="12" customFormat="1" ht="13.5">
      <c r="B1459" s="242"/>
      <c r="C1459" s="243"/>
      <c r="D1459" s="228" t="s">
        <v>163</v>
      </c>
      <c r="E1459" s="244" t="s">
        <v>21</v>
      </c>
      <c r="F1459" s="245" t="s">
        <v>182</v>
      </c>
      <c r="G1459" s="243"/>
      <c r="H1459" s="246">
        <v>13.565</v>
      </c>
      <c r="I1459" s="247"/>
      <c r="J1459" s="243"/>
      <c r="K1459" s="243"/>
      <c r="L1459" s="248"/>
      <c r="M1459" s="249"/>
      <c r="N1459" s="250"/>
      <c r="O1459" s="250"/>
      <c r="P1459" s="250"/>
      <c r="Q1459" s="250"/>
      <c r="R1459" s="250"/>
      <c r="S1459" s="250"/>
      <c r="T1459" s="251"/>
      <c r="AT1459" s="252" t="s">
        <v>163</v>
      </c>
      <c r="AU1459" s="252" t="s">
        <v>81</v>
      </c>
      <c r="AV1459" s="12" t="s">
        <v>159</v>
      </c>
      <c r="AW1459" s="12" t="s">
        <v>34</v>
      </c>
      <c r="AX1459" s="12" t="s">
        <v>76</v>
      </c>
      <c r="AY1459" s="252" t="s">
        <v>151</v>
      </c>
    </row>
    <row r="1460" spans="2:51" s="11" customFormat="1" ht="13.5">
      <c r="B1460" s="231"/>
      <c r="C1460" s="232"/>
      <c r="D1460" s="228" t="s">
        <v>163</v>
      </c>
      <c r="E1460" s="232"/>
      <c r="F1460" s="234" t="s">
        <v>2409</v>
      </c>
      <c r="G1460" s="232"/>
      <c r="H1460" s="235">
        <v>14.243</v>
      </c>
      <c r="I1460" s="236"/>
      <c r="J1460" s="232"/>
      <c r="K1460" s="232"/>
      <c r="L1460" s="237"/>
      <c r="M1460" s="238"/>
      <c r="N1460" s="239"/>
      <c r="O1460" s="239"/>
      <c r="P1460" s="239"/>
      <c r="Q1460" s="239"/>
      <c r="R1460" s="239"/>
      <c r="S1460" s="239"/>
      <c r="T1460" s="240"/>
      <c r="AT1460" s="241" t="s">
        <v>163</v>
      </c>
      <c r="AU1460" s="241" t="s">
        <v>81</v>
      </c>
      <c r="AV1460" s="11" t="s">
        <v>81</v>
      </c>
      <c r="AW1460" s="11" t="s">
        <v>6</v>
      </c>
      <c r="AX1460" s="11" t="s">
        <v>76</v>
      </c>
      <c r="AY1460" s="241" t="s">
        <v>151</v>
      </c>
    </row>
    <row r="1461" spans="2:65" s="1" customFormat="1" ht="25.5" customHeight="1">
      <c r="B1461" s="44"/>
      <c r="C1461" s="216" t="s">
        <v>2410</v>
      </c>
      <c r="D1461" s="216" t="s">
        <v>154</v>
      </c>
      <c r="E1461" s="217" t="s">
        <v>2411</v>
      </c>
      <c r="F1461" s="218" t="s">
        <v>2412</v>
      </c>
      <c r="G1461" s="219" t="s">
        <v>257</v>
      </c>
      <c r="H1461" s="220">
        <v>12.74</v>
      </c>
      <c r="I1461" s="221"/>
      <c r="J1461" s="222">
        <f>ROUND(I1461*H1461,2)</f>
        <v>0</v>
      </c>
      <c r="K1461" s="218" t="s">
        <v>174</v>
      </c>
      <c r="L1461" s="70"/>
      <c r="M1461" s="223" t="s">
        <v>21</v>
      </c>
      <c r="N1461" s="224" t="s">
        <v>42</v>
      </c>
      <c r="O1461" s="45"/>
      <c r="P1461" s="225">
        <f>O1461*H1461</f>
        <v>0</v>
      </c>
      <c r="Q1461" s="225">
        <v>0.0002</v>
      </c>
      <c r="R1461" s="225">
        <f>Q1461*H1461</f>
        <v>0.0025480000000000004</v>
      </c>
      <c r="S1461" s="225">
        <v>0</v>
      </c>
      <c r="T1461" s="226">
        <f>S1461*H1461</f>
        <v>0</v>
      </c>
      <c r="AR1461" s="22" t="s">
        <v>1264</v>
      </c>
      <c r="AT1461" s="22" t="s">
        <v>154</v>
      </c>
      <c r="AU1461" s="22" t="s">
        <v>81</v>
      </c>
      <c r="AY1461" s="22" t="s">
        <v>151</v>
      </c>
      <c r="BE1461" s="227">
        <f>IF(N1461="základní",J1461,0)</f>
        <v>0</v>
      </c>
      <c r="BF1461" s="227">
        <f>IF(N1461="snížená",J1461,0)</f>
        <v>0</v>
      </c>
      <c r="BG1461" s="227">
        <f>IF(N1461="zákl. přenesená",J1461,0)</f>
        <v>0</v>
      </c>
      <c r="BH1461" s="227">
        <f>IF(N1461="sníž. přenesená",J1461,0)</f>
        <v>0</v>
      </c>
      <c r="BI1461" s="227">
        <f>IF(N1461="nulová",J1461,0)</f>
        <v>0</v>
      </c>
      <c r="BJ1461" s="22" t="s">
        <v>76</v>
      </c>
      <c r="BK1461" s="227">
        <f>ROUND(I1461*H1461,2)</f>
        <v>0</v>
      </c>
      <c r="BL1461" s="22" t="s">
        <v>1264</v>
      </c>
      <c r="BM1461" s="22" t="s">
        <v>2413</v>
      </c>
    </row>
    <row r="1462" spans="2:47" s="1" customFormat="1" ht="13.5">
      <c r="B1462" s="44"/>
      <c r="C1462" s="72"/>
      <c r="D1462" s="228" t="s">
        <v>161</v>
      </c>
      <c r="E1462" s="72"/>
      <c r="F1462" s="229" t="s">
        <v>2414</v>
      </c>
      <c r="G1462" s="72"/>
      <c r="H1462" s="72"/>
      <c r="I1462" s="187"/>
      <c r="J1462" s="72"/>
      <c r="K1462" s="72"/>
      <c r="L1462" s="70"/>
      <c r="M1462" s="230"/>
      <c r="N1462" s="45"/>
      <c r="O1462" s="45"/>
      <c r="P1462" s="45"/>
      <c r="Q1462" s="45"/>
      <c r="R1462" s="45"/>
      <c r="S1462" s="45"/>
      <c r="T1462" s="93"/>
      <c r="AT1462" s="22" t="s">
        <v>161</v>
      </c>
      <c r="AU1462" s="22" t="s">
        <v>81</v>
      </c>
    </row>
    <row r="1463" spans="2:51" s="11" customFormat="1" ht="13.5">
      <c r="B1463" s="231"/>
      <c r="C1463" s="232"/>
      <c r="D1463" s="228" t="s">
        <v>163</v>
      </c>
      <c r="E1463" s="233" t="s">
        <v>21</v>
      </c>
      <c r="F1463" s="234" t="s">
        <v>710</v>
      </c>
      <c r="G1463" s="232"/>
      <c r="H1463" s="235">
        <v>12.74</v>
      </c>
      <c r="I1463" s="236"/>
      <c r="J1463" s="232"/>
      <c r="K1463" s="232"/>
      <c r="L1463" s="237"/>
      <c r="M1463" s="238"/>
      <c r="N1463" s="239"/>
      <c r="O1463" s="239"/>
      <c r="P1463" s="239"/>
      <c r="Q1463" s="239"/>
      <c r="R1463" s="239"/>
      <c r="S1463" s="239"/>
      <c r="T1463" s="240"/>
      <c r="AT1463" s="241" t="s">
        <v>163</v>
      </c>
      <c r="AU1463" s="241" t="s">
        <v>81</v>
      </c>
      <c r="AV1463" s="11" t="s">
        <v>81</v>
      </c>
      <c r="AW1463" s="11" t="s">
        <v>34</v>
      </c>
      <c r="AX1463" s="11" t="s">
        <v>71</v>
      </c>
      <c r="AY1463" s="241" t="s">
        <v>151</v>
      </c>
    </row>
    <row r="1464" spans="2:51" s="12" customFormat="1" ht="13.5">
      <c r="B1464" s="242"/>
      <c r="C1464" s="243"/>
      <c r="D1464" s="228" t="s">
        <v>163</v>
      </c>
      <c r="E1464" s="244" t="s">
        <v>21</v>
      </c>
      <c r="F1464" s="245" t="s">
        <v>182</v>
      </c>
      <c r="G1464" s="243"/>
      <c r="H1464" s="246">
        <v>12.74</v>
      </c>
      <c r="I1464" s="247"/>
      <c r="J1464" s="243"/>
      <c r="K1464" s="243"/>
      <c r="L1464" s="248"/>
      <c r="M1464" s="249"/>
      <c r="N1464" s="250"/>
      <c r="O1464" s="250"/>
      <c r="P1464" s="250"/>
      <c r="Q1464" s="250"/>
      <c r="R1464" s="250"/>
      <c r="S1464" s="250"/>
      <c r="T1464" s="251"/>
      <c r="AT1464" s="252" t="s">
        <v>163</v>
      </c>
      <c r="AU1464" s="252" t="s">
        <v>81</v>
      </c>
      <c r="AV1464" s="12" t="s">
        <v>159</v>
      </c>
      <c r="AW1464" s="12" t="s">
        <v>34</v>
      </c>
      <c r="AX1464" s="12" t="s">
        <v>76</v>
      </c>
      <c r="AY1464" s="252" t="s">
        <v>151</v>
      </c>
    </row>
    <row r="1465" spans="2:65" s="1" customFormat="1" ht="16.5" customHeight="1">
      <c r="B1465" s="44"/>
      <c r="C1465" s="216" t="s">
        <v>2415</v>
      </c>
      <c r="D1465" s="216" t="s">
        <v>154</v>
      </c>
      <c r="E1465" s="217" t="s">
        <v>1739</v>
      </c>
      <c r="F1465" s="218" t="s">
        <v>1740</v>
      </c>
      <c r="G1465" s="219" t="s">
        <v>1015</v>
      </c>
      <c r="H1465" s="220">
        <v>1</v>
      </c>
      <c r="I1465" s="221"/>
      <c r="J1465" s="222">
        <f>ROUND(I1465*H1465,2)</f>
        <v>0</v>
      </c>
      <c r="K1465" s="218" t="s">
        <v>21</v>
      </c>
      <c r="L1465" s="70"/>
      <c r="M1465" s="223" t="s">
        <v>21</v>
      </c>
      <c r="N1465" s="224" t="s">
        <v>42</v>
      </c>
      <c r="O1465" s="45"/>
      <c r="P1465" s="225">
        <f>O1465*H1465</f>
        <v>0</v>
      </c>
      <c r="Q1465" s="225">
        <v>0</v>
      </c>
      <c r="R1465" s="225">
        <f>Q1465*H1465</f>
        <v>0</v>
      </c>
      <c r="S1465" s="225">
        <v>0</v>
      </c>
      <c r="T1465" s="226">
        <f>S1465*H1465</f>
        <v>0</v>
      </c>
      <c r="AR1465" s="22" t="s">
        <v>1264</v>
      </c>
      <c r="AT1465" s="22" t="s">
        <v>154</v>
      </c>
      <c r="AU1465" s="22" t="s">
        <v>81</v>
      </c>
      <c r="AY1465" s="22" t="s">
        <v>151</v>
      </c>
      <c r="BE1465" s="227">
        <f>IF(N1465="základní",J1465,0)</f>
        <v>0</v>
      </c>
      <c r="BF1465" s="227">
        <f>IF(N1465="snížená",J1465,0)</f>
        <v>0</v>
      </c>
      <c r="BG1465" s="227">
        <f>IF(N1465="zákl. přenesená",J1465,0)</f>
        <v>0</v>
      </c>
      <c r="BH1465" s="227">
        <f>IF(N1465="sníž. přenesená",J1465,0)</f>
        <v>0</v>
      </c>
      <c r="BI1465" s="227">
        <f>IF(N1465="nulová",J1465,0)</f>
        <v>0</v>
      </c>
      <c r="BJ1465" s="22" t="s">
        <v>76</v>
      </c>
      <c r="BK1465" s="227">
        <f>ROUND(I1465*H1465,2)</f>
        <v>0</v>
      </c>
      <c r="BL1465" s="22" t="s">
        <v>1264</v>
      </c>
      <c r="BM1465" s="22" t="s">
        <v>2416</v>
      </c>
    </row>
    <row r="1466" spans="2:65" s="1" customFormat="1" ht="38.25" customHeight="1">
      <c r="B1466" s="44"/>
      <c r="C1466" s="216" t="s">
        <v>2417</v>
      </c>
      <c r="D1466" s="216" t="s">
        <v>154</v>
      </c>
      <c r="E1466" s="217" t="s">
        <v>2418</v>
      </c>
      <c r="F1466" s="218" t="s">
        <v>2419</v>
      </c>
      <c r="G1466" s="219" t="s">
        <v>1745</v>
      </c>
      <c r="H1466" s="263"/>
      <c r="I1466" s="221"/>
      <c r="J1466" s="222">
        <f>ROUND(I1466*H1466,2)</f>
        <v>0</v>
      </c>
      <c r="K1466" s="218" t="s">
        <v>174</v>
      </c>
      <c r="L1466" s="70"/>
      <c r="M1466" s="223" t="s">
        <v>21</v>
      </c>
      <c r="N1466" s="224" t="s">
        <v>42</v>
      </c>
      <c r="O1466" s="45"/>
      <c r="P1466" s="225">
        <f>O1466*H1466</f>
        <v>0</v>
      </c>
      <c r="Q1466" s="225">
        <v>0</v>
      </c>
      <c r="R1466" s="225">
        <f>Q1466*H1466</f>
        <v>0</v>
      </c>
      <c r="S1466" s="225">
        <v>0</v>
      </c>
      <c r="T1466" s="226">
        <f>S1466*H1466</f>
        <v>0</v>
      </c>
      <c r="AR1466" s="22" t="s">
        <v>1264</v>
      </c>
      <c r="AT1466" s="22" t="s">
        <v>154</v>
      </c>
      <c r="AU1466" s="22" t="s">
        <v>81</v>
      </c>
      <c r="AY1466" s="22" t="s">
        <v>151</v>
      </c>
      <c r="BE1466" s="227">
        <f>IF(N1466="základní",J1466,0)</f>
        <v>0</v>
      </c>
      <c r="BF1466" s="227">
        <f>IF(N1466="snížená",J1466,0)</f>
        <v>0</v>
      </c>
      <c r="BG1466" s="227">
        <f>IF(N1466="zákl. přenesená",J1466,0)</f>
        <v>0</v>
      </c>
      <c r="BH1466" s="227">
        <f>IF(N1466="sníž. přenesená",J1466,0)</f>
        <v>0</v>
      </c>
      <c r="BI1466" s="227">
        <f>IF(N1466="nulová",J1466,0)</f>
        <v>0</v>
      </c>
      <c r="BJ1466" s="22" t="s">
        <v>76</v>
      </c>
      <c r="BK1466" s="227">
        <f>ROUND(I1466*H1466,2)</f>
        <v>0</v>
      </c>
      <c r="BL1466" s="22" t="s">
        <v>1264</v>
      </c>
      <c r="BM1466" s="22" t="s">
        <v>2420</v>
      </c>
    </row>
    <row r="1467" spans="2:47" s="1" customFormat="1" ht="13.5">
      <c r="B1467" s="44"/>
      <c r="C1467" s="72"/>
      <c r="D1467" s="228" t="s">
        <v>161</v>
      </c>
      <c r="E1467" s="72"/>
      <c r="F1467" s="229" t="s">
        <v>2421</v>
      </c>
      <c r="G1467" s="72"/>
      <c r="H1467" s="72"/>
      <c r="I1467" s="187"/>
      <c r="J1467" s="72"/>
      <c r="K1467" s="72"/>
      <c r="L1467" s="70"/>
      <c r="M1467" s="230"/>
      <c r="N1467" s="45"/>
      <c r="O1467" s="45"/>
      <c r="P1467" s="45"/>
      <c r="Q1467" s="45"/>
      <c r="R1467" s="45"/>
      <c r="S1467" s="45"/>
      <c r="T1467" s="93"/>
      <c r="AT1467" s="22" t="s">
        <v>161</v>
      </c>
      <c r="AU1467" s="22" t="s">
        <v>81</v>
      </c>
    </row>
    <row r="1468" spans="2:63" s="10" customFormat="1" ht="29.85" customHeight="1">
      <c r="B1468" s="200"/>
      <c r="C1468" s="201"/>
      <c r="D1468" s="202" t="s">
        <v>70</v>
      </c>
      <c r="E1468" s="214" t="s">
        <v>1806</v>
      </c>
      <c r="F1468" s="214" t="s">
        <v>2422</v>
      </c>
      <c r="G1468" s="201"/>
      <c r="H1468" s="201"/>
      <c r="I1468" s="204"/>
      <c r="J1468" s="215">
        <f>BK1468</f>
        <v>0</v>
      </c>
      <c r="K1468" s="201"/>
      <c r="L1468" s="206"/>
      <c r="M1468" s="207"/>
      <c r="N1468" s="208"/>
      <c r="O1468" s="208"/>
      <c r="P1468" s="209">
        <f>SUM(P1469:P1548)</f>
        <v>0</v>
      </c>
      <c r="Q1468" s="208"/>
      <c r="R1468" s="209">
        <f>SUM(R1469:R1548)</f>
        <v>1.7576455400000002</v>
      </c>
      <c r="S1468" s="208"/>
      <c r="T1468" s="210">
        <f>SUM(T1469:T1548)</f>
        <v>1.43389795</v>
      </c>
      <c r="AR1468" s="211" t="s">
        <v>81</v>
      </c>
      <c r="AT1468" s="212" t="s">
        <v>70</v>
      </c>
      <c r="AU1468" s="212" t="s">
        <v>76</v>
      </c>
      <c r="AY1468" s="211" t="s">
        <v>151</v>
      </c>
      <c r="BK1468" s="213">
        <f>SUM(BK1469:BK1548)</f>
        <v>0</v>
      </c>
    </row>
    <row r="1469" spans="2:65" s="1" customFormat="1" ht="25.5" customHeight="1">
      <c r="B1469" s="44"/>
      <c r="C1469" s="216" t="s">
        <v>2423</v>
      </c>
      <c r="D1469" s="216" t="s">
        <v>154</v>
      </c>
      <c r="E1469" s="217" t="s">
        <v>2424</v>
      </c>
      <c r="F1469" s="218" t="s">
        <v>2425</v>
      </c>
      <c r="G1469" s="219" t="s">
        <v>157</v>
      </c>
      <c r="H1469" s="220">
        <v>32</v>
      </c>
      <c r="I1469" s="221"/>
      <c r="J1469" s="222">
        <f>ROUND(I1469*H1469,2)</f>
        <v>0</v>
      </c>
      <c r="K1469" s="218" t="s">
        <v>174</v>
      </c>
      <c r="L1469" s="70"/>
      <c r="M1469" s="223" t="s">
        <v>21</v>
      </c>
      <c r="N1469" s="224" t="s">
        <v>42</v>
      </c>
      <c r="O1469" s="45"/>
      <c r="P1469" s="225">
        <f>O1469*H1469</f>
        <v>0</v>
      </c>
      <c r="Q1469" s="225">
        <v>0</v>
      </c>
      <c r="R1469" s="225">
        <f>Q1469*H1469</f>
        <v>0</v>
      </c>
      <c r="S1469" s="225">
        <v>0.00191</v>
      </c>
      <c r="T1469" s="226">
        <f>S1469*H1469</f>
        <v>0.06112</v>
      </c>
      <c r="AR1469" s="22" t="s">
        <v>1264</v>
      </c>
      <c r="AT1469" s="22" t="s">
        <v>154</v>
      </c>
      <c r="AU1469" s="22" t="s">
        <v>81</v>
      </c>
      <c r="AY1469" s="22" t="s">
        <v>151</v>
      </c>
      <c r="BE1469" s="227">
        <f>IF(N1469="základní",J1469,0)</f>
        <v>0</v>
      </c>
      <c r="BF1469" s="227">
        <f>IF(N1469="snížená",J1469,0)</f>
        <v>0</v>
      </c>
      <c r="BG1469" s="227">
        <f>IF(N1469="zákl. přenesená",J1469,0)</f>
        <v>0</v>
      </c>
      <c r="BH1469" s="227">
        <f>IF(N1469="sníž. přenesená",J1469,0)</f>
        <v>0</v>
      </c>
      <c r="BI1469" s="227">
        <f>IF(N1469="nulová",J1469,0)</f>
        <v>0</v>
      </c>
      <c r="BJ1469" s="22" t="s">
        <v>76</v>
      </c>
      <c r="BK1469" s="227">
        <f>ROUND(I1469*H1469,2)</f>
        <v>0</v>
      </c>
      <c r="BL1469" s="22" t="s">
        <v>1264</v>
      </c>
      <c r="BM1469" s="22" t="s">
        <v>2426</v>
      </c>
    </row>
    <row r="1470" spans="2:51" s="11" customFormat="1" ht="13.5">
      <c r="B1470" s="231"/>
      <c r="C1470" s="232"/>
      <c r="D1470" s="228" t="s">
        <v>163</v>
      </c>
      <c r="E1470" s="233" t="s">
        <v>21</v>
      </c>
      <c r="F1470" s="234" t="s">
        <v>2427</v>
      </c>
      <c r="G1470" s="232"/>
      <c r="H1470" s="235">
        <v>32</v>
      </c>
      <c r="I1470" s="236"/>
      <c r="J1470" s="232"/>
      <c r="K1470" s="232"/>
      <c r="L1470" s="237"/>
      <c r="M1470" s="238"/>
      <c r="N1470" s="239"/>
      <c r="O1470" s="239"/>
      <c r="P1470" s="239"/>
      <c r="Q1470" s="239"/>
      <c r="R1470" s="239"/>
      <c r="S1470" s="239"/>
      <c r="T1470" s="240"/>
      <c r="AT1470" s="241" t="s">
        <v>163</v>
      </c>
      <c r="AU1470" s="241" t="s">
        <v>81</v>
      </c>
      <c r="AV1470" s="11" t="s">
        <v>81</v>
      </c>
      <c r="AW1470" s="11" t="s">
        <v>34</v>
      </c>
      <c r="AX1470" s="11" t="s">
        <v>76</v>
      </c>
      <c r="AY1470" s="241" t="s">
        <v>151</v>
      </c>
    </row>
    <row r="1471" spans="2:65" s="1" customFormat="1" ht="16.5" customHeight="1">
      <c r="B1471" s="44"/>
      <c r="C1471" s="216" t="s">
        <v>2428</v>
      </c>
      <c r="D1471" s="216" t="s">
        <v>154</v>
      </c>
      <c r="E1471" s="217" t="s">
        <v>2429</v>
      </c>
      <c r="F1471" s="218" t="s">
        <v>2430</v>
      </c>
      <c r="G1471" s="219" t="s">
        <v>157</v>
      </c>
      <c r="H1471" s="220">
        <v>125.485</v>
      </c>
      <c r="I1471" s="221"/>
      <c r="J1471" s="222">
        <f>ROUND(I1471*H1471,2)</f>
        <v>0</v>
      </c>
      <c r="K1471" s="218" t="s">
        <v>174</v>
      </c>
      <c r="L1471" s="70"/>
      <c r="M1471" s="223" t="s">
        <v>21</v>
      </c>
      <c r="N1471" s="224" t="s">
        <v>42</v>
      </c>
      <c r="O1471" s="45"/>
      <c r="P1471" s="225">
        <f>O1471*H1471</f>
        <v>0</v>
      </c>
      <c r="Q1471" s="225">
        <v>0</v>
      </c>
      <c r="R1471" s="225">
        <f>Q1471*H1471</f>
        <v>0</v>
      </c>
      <c r="S1471" s="225">
        <v>0.00167</v>
      </c>
      <c r="T1471" s="226">
        <f>S1471*H1471</f>
        <v>0.20955995</v>
      </c>
      <c r="AR1471" s="22" t="s">
        <v>1264</v>
      </c>
      <c r="AT1471" s="22" t="s">
        <v>154</v>
      </c>
      <c r="AU1471" s="22" t="s">
        <v>81</v>
      </c>
      <c r="AY1471" s="22" t="s">
        <v>151</v>
      </c>
      <c r="BE1471" s="227">
        <f>IF(N1471="základní",J1471,0)</f>
        <v>0</v>
      </c>
      <c r="BF1471" s="227">
        <f>IF(N1471="snížená",J1471,0)</f>
        <v>0</v>
      </c>
      <c r="BG1471" s="227">
        <f>IF(N1471="zákl. přenesená",J1471,0)</f>
        <v>0</v>
      </c>
      <c r="BH1471" s="227">
        <f>IF(N1471="sníž. přenesená",J1471,0)</f>
        <v>0</v>
      </c>
      <c r="BI1471" s="227">
        <f>IF(N1471="nulová",J1471,0)</f>
        <v>0</v>
      </c>
      <c r="BJ1471" s="22" t="s">
        <v>76</v>
      </c>
      <c r="BK1471" s="227">
        <f>ROUND(I1471*H1471,2)</f>
        <v>0</v>
      </c>
      <c r="BL1471" s="22" t="s">
        <v>1264</v>
      </c>
      <c r="BM1471" s="22" t="s">
        <v>2431</v>
      </c>
    </row>
    <row r="1472" spans="2:51" s="11" customFormat="1" ht="13.5">
      <c r="B1472" s="231"/>
      <c r="C1472" s="232"/>
      <c r="D1472" s="228" t="s">
        <v>163</v>
      </c>
      <c r="E1472" s="233" t="s">
        <v>21</v>
      </c>
      <c r="F1472" s="234" t="s">
        <v>2432</v>
      </c>
      <c r="G1472" s="232"/>
      <c r="H1472" s="235">
        <v>4.2</v>
      </c>
      <c r="I1472" s="236"/>
      <c r="J1472" s="232"/>
      <c r="K1472" s="232"/>
      <c r="L1472" s="237"/>
      <c r="M1472" s="238"/>
      <c r="N1472" s="239"/>
      <c r="O1472" s="239"/>
      <c r="P1472" s="239"/>
      <c r="Q1472" s="239"/>
      <c r="R1472" s="239"/>
      <c r="S1472" s="239"/>
      <c r="T1472" s="240"/>
      <c r="AT1472" s="241" t="s">
        <v>163</v>
      </c>
      <c r="AU1472" s="241" t="s">
        <v>81</v>
      </c>
      <c r="AV1472" s="11" t="s">
        <v>81</v>
      </c>
      <c r="AW1472" s="11" t="s">
        <v>34</v>
      </c>
      <c r="AX1472" s="11" t="s">
        <v>71</v>
      </c>
      <c r="AY1472" s="241" t="s">
        <v>151</v>
      </c>
    </row>
    <row r="1473" spans="2:51" s="11" customFormat="1" ht="13.5">
      <c r="B1473" s="231"/>
      <c r="C1473" s="232"/>
      <c r="D1473" s="228" t="s">
        <v>163</v>
      </c>
      <c r="E1473" s="233" t="s">
        <v>21</v>
      </c>
      <c r="F1473" s="234" t="s">
        <v>2433</v>
      </c>
      <c r="G1473" s="232"/>
      <c r="H1473" s="235">
        <v>38.265</v>
      </c>
      <c r="I1473" s="236"/>
      <c r="J1473" s="232"/>
      <c r="K1473" s="232"/>
      <c r="L1473" s="237"/>
      <c r="M1473" s="238"/>
      <c r="N1473" s="239"/>
      <c r="O1473" s="239"/>
      <c r="P1473" s="239"/>
      <c r="Q1473" s="239"/>
      <c r="R1473" s="239"/>
      <c r="S1473" s="239"/>
      <c r="T1473" s="240"/>
      <c r="AT1473" s="241" t="s">
        <v>163</v>
      </c>
      <c r="AU1473" s="241" t="s">
        <v>81</v>
      </c>
      <c r="AV1473" s="11" t="s">
        <v>81</v>
      </c>
      <c r="AW1473" s="11" t="s">
        <v>34</v>
      </c>
      <c r="AX1473" s="11" t="s">
        <v>71</v>
      </c>
      <c r="AY1473" s="241" t="s">
        <v>151</v>
      </c>
    </row>
    <row r="1474" spans="2:51" s="11" customFormat="1" ht="13.5">
      <c r="B1474" s="231"/>
      <c r="C1474" s="232"/>
      <c r="D1474" s="228" t="s">
        <v>163</v>
      </c>
      <c r="E1474" s="233" t="s">
        <v>21</v>
      </c>
      <c r="F1474" s="234" t="s">
        <v>2434</v>
      </c>
      <c r="G1474" s="232"/>
      <c r="H1474" s="235">
        <v>48.04</v>
      </c>
      <c r="I1474" s="236"/>
      <c r="J1474" s="232"/>
      <c r="K1474" s="232"/>
      <c r="L1474" s="237"/>
      <c r="M1474" s="238"/>
      <c r="N1474" s="239"/>
      <c r="O1474" s="239"/>
      <c r="P1474" s="239"/>
      <c r="Q1474" s="239"/>
      <c r="R1474" s="239"/>
      <c r="S1474" s="239"/>
      <c r="T1474" s="240"/>
      <c r="AT1474" s="241" t="s">
        <v>163</v>
      </c>
      <c r="AU1474" s="241" t="s">
        <v>81</v>
      </c>
      <c r="AV1474" s="11" t="s">
        <v>81</v>
      </c>
      <c r="AW1474" s="11" t="s">
        <v>34</v>
      </c>
      <c r="AX1474" s="11" t="s">
        <v>71</v>
      </c>
      <c r="AY1474" s="241" t="s">
        <v>151</v>
      </c>
    </row>
    <row r="1475" spans="2:51" s="11" customFormat="1" ht="13.5">
      <c r="B1475" s="231"/>
      <c r="C1475" s="232"/>
      <c r="D1475" s="228" t="s">
        <v>163</v>
      </c>
      <c r="E1475" s="233" t="s">
        <v>21</v>
      </c>
      <c r="F1475" s="234" t="s">
        <v>2435</v>
      </c>
      <c r="G1475" s="232"/>
      <c r="H1475" s="235">
        <v>34.98</v>
      </c>
      <c r="I1475" s="236"/>
      <c r="J1475" s="232"/>
      <c r="K1475" s="232"/>
      <c r="L1475" s="237"/>
      <c r="M1475" s="238"/>
      <c r="N1475" s="239"/>
      <c r="O1475" s="239"/>
      <c r="P1475" s="239"/>
      <c r="Q1475" s="239"/>
      <c r="R1475" s="239"/>
      <c r="S1475" s="239"/>
      <c r="T1475" s="240"/>
      <c r="AT1475" s="241" t="s">
        <v>163</v>
      </c>
      <c r="AU1475" s="241" t="s">
        <v>81</v>
      </c>
      <c r="AV1475" s="11" t="s">
        <v>81</v>
      </c>
      <c r="AW1475" s="11" t="s">
        <v>34</v>
      </c>
      <c r="AX1475" s="11" t="s">
        <v>71</v>
      </c>
      <c r="AY1475" s="241" t="s">
        <v>151</v>
      </c>
    </row>
    <row r="1476" spans="2:65" s="1" customFormat="1" ht="16.5" customHeight="1">
      <c r="B1476" s="44"/>
      <c r="C1476" s="216" t="s">
        <v>2436</v>
      </c>
      <c r="D1476" s="216" t="s">
        <v>154</v>
      </c>
      <c r="E1476" s="217" t="s">
        <v>2437</v>
      </c>
      <c r="F1476" s="218" t="s">
        <v>2438</v>
      </c>
      <c r="G1476" s="219" t="s">
        <v>157</v>
      </c>
      <c r="H1476" s="220">
        <v>54.6</v>
      </c>
      <c r="I1476" s="221"/>
      <c r="J1476" s="222">
        <f>ROUND(I1476*H1476,2)</f>
        <v>0</v>
      </c>
      <c r="K1476" s="218" t="s">
        <v>174</v>
      </c>
      <c r="L1476" s="70"/>
      <c r="M1476" s="223" t="s">
        <v>21</v>
      </c>
      <c r="N1476" s="224" t="s">
        <v>42</v>
      </c>
      <c r="O1476" s="45"/>
      <c r="P1476" s="225">
        <f>O1476*H1476</f>
        <v>0</v>
      </c>
      <c r="Q1476" s="225">
        <v>0</v>
      </c>
      <c r="R1476" s="225">
        <f>Q1476*H1476</f>
        <v>0</v>
      </c>
      <c r="S1476" s="225">
        <v>0.00175</v>
      </c>
      <c r="T1476" s="226">
        <f>S1476*H1476</f>
        <v>0.09555000000000001</v>
      </c>
      <c r="AR1476" s="22" t="s">
        <v>1264</v>
      </c>
      <c r="AT1476" s="22" t="s">
        <v>154</v>
      </c>
      <c r="AU1476" s="22" t="s">
        <v>81</v>
      </c>
      <c r="AY1476" s="22" t="s">
        <v>151</v>
      </c>
      <c r="BE1476" s="227">
        <f>IF(N1476="základní",J1476,0)</f>
        <v>0</v>
      </c>
      <c r="BF1476" s="227">
        <f>IF(N1476="snížená",J1476,0)</f>
        <v>0</v>
      </c>
      <c r="BG1476" s="227">
        <f>IF(N1476="zákl. přenesená",J1476,0)</f>
        <v>0</v>
      </c>
      <c r="BH1476" s="227">
        <f>IF(N1476="sníž. přenesená",J1476,0)</f>
        <v>0</v>
      </c>
      <c r="BI1476" s="227">
        <f>IF(N1476="nulová",J1476,0)</f>
        <v>0</v>
      </c>
      <c r="BJ1476" s="22" t="s">
        <v>76</v>
      </c>
      <c r="BK1476" s="227">
        <f>ROUND(I1476*H1476,2)</f>
        <v>0</v>
      </c>
      <c r="BL1476" s="22" t="s">
        <v>1264</v>
      </c>
      <c r="BM1476" s="22" t="s">
        <v>2439</v>
      </c>
    </row>
    <row r="1477" spans="2:51" s="11" customFormat="1" ht="13.5">
      <c r="B1477" s="231"/>
      <c r="C1477" s="232"/>
      <c r="D1477" s="228" t="s">
        <v>163</v>
      </c>
      <c r="E1477" s="233" t="s">
        <v>21</v>
      </c>
      <c r="F1477" s="234" t="s">
        <v>2440</v>
      </c>
      <c r="G1477" s="232"/>
      <c r="H1477" s="235">
        <v>54.6</v>
      </c>
      <c r="I1477" s="236"/>
      <c r="J1477" s="232"/>
      <c r="K1477" s="232"/>
      <c r="L1477" s="237"/>
      <c r="M1477" s="238"/>
      <c r="N1477" s="239"/>
      <c r="O1477" s="239"/>
      <c r="P1477" s="239"/>
      <c r="Q1477" s="239"/>
      <c r="R1477" s="239"/>
      <c r="S1477" s="239"/>
      <c r="T1477" s="240"/>
      <c r="AT1477" s="241" t="s">
        <v>163</v>
      </c>
      <c r="AU1477" s="241" t="s">
        <v>81</v>
      </c>
      <c r="AV1477" s="11" t="s">
        <v>81</v>
      </c>
      <c r="AW1477" s="11" t="s">
        <v>34</v>
      </c>
      <c r="AX1477" s="11" t="s">
        <v>76</v>
      </c>
      <c r="AY1477" s="241" t="s">
        <v>151</v>
      </c>
    </row>
    <row r="1478" spans="2:65" s="1" customFormat="1" ht="16.5" customHeight="1">
      <c r="B1478" s="44"/>
      <c r="C1478" s="216" t="s">
        <v>2441</v>
      </c>
      <c r="D1478" s="216" t="s">
        <v>154</v>
      </c>
      <c r="E1478" s="217" t="s">
        <v>2442</v>
      </c>
      <c r="F1478" s="218" t="s">
        <v>2443</v>
      </c>
      <c r="G1478" s="219" t="s">
        <v>157</v>
      </c>
      <c r="H1478" s="220">
        <v>135.9</v>
      </c>
      <c r="I1478" s="221"/>
      <c r="J1478" s="222">
        <f>ROUND(I1478*H1478,2)</f>
        <v>0</v>
      </c>
      <c r="K1478" s="218" t="s">
        <v>174</v>
      </c>
      <c r="L1478" s="70"/>
      <c r="M1478" s="223" t="s">
        <v>21</v>
      </c>
      <c r="N1478" s="224" t="s">
        <v>42</v>
      </c>
      <c r="O1478" s="45"/>
      <c r="P1478" s="225">
        <f>O1478*H1478</f>
        <v>0</v>
      </c>
      <c r="Q1478" s="225">
        <v>0</v>
      </c>
      <c r="R1478" s="225">
        <f>Q1478*H1478</f>
        <v>0</v>
      </c>
      <c r="S1478" s="225">
        <v>0.0026</v>
      </c>
      <c r="T1478" s="226">
        <f>S1478*H1478</f>
        <v>0.35334</v>
      </c>
      <c r="AR1478" s="22" t="s">
        <v>1264</v>
      </c>
      <c r="AT1478" s="22" t="s">
        <v>154</v>
      </c>
      <c r="AU1478" s="22" t="s">
        <v>81</v>
      </c>
      <c r="AY1478" s="22" t="s">
        <v>151</v>
      </c>
      <c r="BE1478" s="227">
        <f>IF(N1478="základní",J1478,0)</f>
        <v>0</v>
      </c>
      <c r="BF1478" s="227">
        <f>IF(N1478="snížená",J1478,0)</f>
        <v>0</v>
      </c>
      <c r="BG1478" s="227">
        <f>IF(N1478="zákl. přenesená",J1478,0)</f>
        <v>0</v>
      </c>
      <c r="BH1478" s="227">
        <f>IF(N1478="sníž. přenesená",J1478,0)</f>
        <v>0</v>
      </c>
      <c r="BI1478" s="227">
        <f>IF(N1478="nulová",J1478,0)</f>
        <v>0</v>
      </c>
      <c r="BJ1478" s="22" t="s">
        <v>76</v>
      </c>
      <c r="BK1478" s="227">
        <f>ROUND(I1478*H1478,2)</f>
        <v>0</v>
      </c>
      <c r="BL1478" s="22" t="s">
        <v>1264</v>
      </c>
      <c r="BM1478" s="22" t="s">
        <v>2444</v>
      </c>
    </row>
    <row r="1479" spans="2:51" s="11" customFormat="1" ht="13.5">
      <c r="B1479" s="231"/>
      <c r="C1479" s="232"/>
      <c r="D1479" s="228" t="s">
        <v>163</v>
      </c>
      <c r="E1479" s="233" t="s">
        <v>21</v>
      </c>
      <c r="F1479" s="234" t="s">
        <v>2445</v>
      </c>
      <c r="G1479" s="232"/>
      <c r="H1479" s="235">
        <v>99.3</v>
      </c>
      <c r="I1479" s="236"/>
      <c r="J1479" s="232"/>
      <c r="K1479" s="232"/>
      <c r="L1479" s="237"/>
      <c r="M1479" s="238"/>
      <c r="N1479" s="239"/>
      <c r="O1479" s="239"/>
      <c r="P1479" s="239"/>
      <c r="Q1479" s="239"/>
      <c r="R1479" s="239"/>
      <c r="S1479" s="239"/>
      <c r="T1479" s="240"/>
      <c r="AT1479" s="241" t="s">
        <v>163</v>
      </c>
      <c r="AU1479" s="241" t="s">
        <v>81</v>
      </c>
      <c r="AV1479" s="11" t="s">
        <v>81</v>
      </c>
      <c r="AW1479" s="11" t="s">
        <v>34</v>
      </c>
      <c r="AX1479" s="11" t="s">
        <v>71</v>
      </c>
      <c r="AY1479" s="241" t="s">
        <v>151</v>
      </c>
    </row>
    <row r="1480" spans="2:51" s="11" customFormat="1" ht="13.5">
      <c r="B1480" s="231"/>
      <c r="C1480" s="232"/>
      <c r="D1480" s="228" t="s">
        <v>163</v>
      </c>
      <c r="E1480" s="233" t="s">
        <v>21</v>
      </c>
      <c r="F1480" s="234" t="s">
        <v>2446</v>
      </c>
      <c r="G1480" s="232"/>
      <c r="H1480" s="235">
        <v>24.8</v>
      </c>
      <c r="I1480" s="236"/>
      <c r="J1480" s="232"/>
      <c r="K1480" s="232"/>
      <c r="L1480" s="237"/>
      <c r="M1480" s="238"/>
      <c r="N1480" s="239"/>
      <c r="O1480" s="239"/>
      <c r="P1480" s="239"/>
      <c r="Q1480" s="239"/>
      <c r="R1480" s="239"/>
      <c r="S1480" s="239"/>
      <c r="T1480" s="240"/>
      <c r="AT1480" s="241" t="s">
        <v>163</v>
      </c>
      <c r="AU1480" s="241" t="s">
        <v>81</v>
      </c>
      <c r="AV1480" s="11" t="s">
        <v>81</v>
      </c>
      <c r="AW1480" s="11" t="s">
        <v>34</v>
      </c>
      <c r="AX1480" s="11" t="s">
        <v>71</v>
      </c>
      <c r="AY1480" s="241" t="s">
        <v>151</v>
      </c>
    </row>
    <row r="1481" spans="2:51" s="11" customFormat="1" ht="13.5">
      <c r="B1481" s="231"/>
      <c r="C1481" s="232"/>
      <c r="D1481" s="228" t="s">
        <v>163</v>
      </c>
      <c r="E1481" s="233" t="s">
        <v>21</v>
      </c>
      <c r="F1481" s="234" t="s">
        <v>2447</v>
      </c>
      <c r="G1481" s="232"/>
      <c r="H1481" s="235">
        <v>11.8</v>
      </c>
      <c r="I1481" s="236"/>
      <c r="J1481" s="232"/>
      <c r="K1481" s="232"/>
      <c r="L1481" s="237"/>
      <c r="M1481" s="238"/>
      <c r="N1481" s="239"/>
      <c r="O1481" s="239"/>
      <c r="P1481" s="239"/>
      <c r="Q1481" s="239"/>
      <c r="R1481" s="239"/>
      <c r="S1481" s="239"/>
      <c r="T1481" s="240"/>
      <c r="AT1481" s="241" t="s">
        <v>163</v>
      </c>
      <c r="AU1481" s="241" t="s">
        <v>81</v>
      </c>
      <c r="AV1481" s="11" t="s">
        <v>81</v>
      </c>
      <c r="AW1481" s="11" t="s">
        <v>34</v>
      </c>
      <c r="AX1481" s="11" t="s">
        <v>71</v>
      </c>
      <c r="AY1481" s="241" t="s">
        <v>151</v>
      </c>
    </row>
    <row r="1482" spans="2:65" s="1" customFormat="1" ht="25.5" customHeight="1">
      <c r="B1482" s="44"/>
      <c r="C1482" s="216" t="s">
        <v>2448</v>
      </c>
      <c r="D1482" s="216" t="s">
        <v>154</v>
      </c>
      <c r="E1482" s="217" t="s">
        <v>2449</v>
      </c>
      <c r="F1482" s="218" t="s">
        <v>2450</v>
      </c>
      <c r="G1482" s="219" t="s">
        <v>157</v>
      </c>
      <c r="H1482" s="220">
        <v>135.9</v>
      </c>
      <c r="I1482" s="221"/>
      <c r="J1482" s="222">
        <f>ROUND(I1482*H1482,2)</f>
        <v>0</v>
      </c>
      <c r="K1482" s="218" t="s">
        <v>174</v>
      </c>
      <c r="L1482" s="70"/>
      <c r="M1482" s="223" t="s">
        <v>21</v>
      </c>
      <c r="N1482" s="224" t="s">
        <v>42</v>
      </c>
      <c r="O1482" s="45"/>
      <c r="P1482" s="225">
        <f>O1482*H1482</f>
        <v>0</v>
      </c>
      <c r="Q1482" s="225">
        <v>0</v>
      </c>
      <c r="R1482" s="225">
        <f>Q1482*H1482</f>
        <v>0</v>
      </c>
      <c r="S1482" s="225">
        <v>0.00177</v>
      </c>
      <c r="T1482" s="226">
        <f>S1482*H1482</f>
        <v>0.24054300000000003</v>
      </c>
      <c r="AR1482" s="22" t="s">
        <v>1264</v>
      </c>
      <c r="AT1482" s="22" t="s">
        <v>154</v>
      </c>
      <c r="AU1482" s="22" t="s">
        <v>81</v>
      </c>
      <c r="AY1482" s="22" t="s">
        <v>151</v>
      </c>
      <c r="BE1482" s="227">
        <f>IF(N1482="základní",J1482,0)</f>
        <v>0</v>
      </c>
      <c r="BF1482" s="227">
        <f>IF(N1482="snížená",J1482,0)</f>
        <v>0</v>
      </c>
      <c r="BG1482" s="227">
        <f>IF(N1482="zákl. přenesená",J1482,0)</f>
        <v>0</v>
      </c>
      <c r="BH1482" s="227">
        <f>IF(N1482="sníž. přenesená",J1482,0)</f>
        <v>0</v>
      </c>
      <c r="BI1482" s="227">
        <f>IF(N1482="nulová",J1482,0)</f>
        <v>0</v>
      </c>
      <c r="BJ1482" s="22" t="s">
        <v>76</v>
      </c>
      <c r="BK1482" s="227">
        <f>ROUND(I1482*H1482,2)</f>
        <v>0</v>
      </c>
      <c r="BL1482" s="22" t="s">
        <v>1264</v>
      </c>
      <c r="BM1482" s="22" t="s">
        <v>2451</v>
      </c>
    </row>
    <row r="1483" spans="2:65" s="1" customFormat="1" ht="16.5" customHeight="1">
      <c r="B1483" s="44"/>
      <c r="C1483" s="216" t="s">
        <v>2452</v>
      </c>
      <c r="D1483" s="216" t="s">
        <v>154</v>
      </c>
      <c r="E1483" s="217" t="s">
        <v>2453</v>
      </c>
      <c r="F1483" s="218" t="s">
        <v>2454</v>
      </c>
      <c r="G1483" s="219" t="s">
        <v>157</v>
      </c>
      <c r="H1483" s="220">
        <v>120.25</v>
      </c>
      <c r="I1483" s="221"/>
      <c r="J1483" s="222">
        <f>ROUND(I1483*H1483,2)</f>
        <v>0</v>
      </c>
      <c r="K1483" s="218" t="s">
        <v>174</v>
      </c>
      <c r="L1483" s="70"/>
      <c r="M1483" s="223" t="s">
        <v>21</v>
      </c>
      <c r="N1483" s="224" t="s">
        <v>42</v>
      </c>
      <c r="O1483" s="45"/>
      <c r="P1483" s="225">
        <f>O1483*H1483</f>
        <v>0</v>
      </c>
      <c r="Q1483" s="225">
        <v>0</v>
      </c>
      <c r="R1483" s="225">
        <f>Q1483*H1483</f>
        <v>0</v>
      </c>
      <c r="S1483" s="225">
        <v>0.00394</v>
      </c>
      <c r="T1483" s="226">
        <f>S1483*H1483</f>
        <v>0.473785</v>
      </c>
      <c r="AR1483" s="22" t="s">
        <v>1264</v>
      </c>
      <c r="AT1483" s="22" t="s">
        <v>154</v>
      </c>
      <c r="AU1483" s="22" t="s">
        <v>81</v>
      </c>
      <c r="AY1483" s="22" t="s">
        <v>151</v>
      </c>
      <c r="BE1483" s="227">
        <f>IF(N1483="základní",J1483,0)</f>
        <v>0</v>
      </c>
      <c r="BF1483" s="227">
        <f>IF(N1483="snížená",J1483,0)</f>
        <v>0</v>
      </c>
      <c r="BG1483" s="227">
        <f>IF(N1483="zákl. přenesená",J1483,0)</f>
        <v>0</v>
      </c>
      <c r="BH1483" s="227">
        <f>IF(N1483="sníž. přenesená",J1483,0)</f>
        <v>0</v>
      </c>
      <c r="BI1483" s="227">
        <f>IF(N1483="nulová",J1483,0)</f>
        <v>0</v>
      </c>
      <c r="BJ1483" s="22" t="s">
        <v>76</v>
      </c>
      <c r="BK1483" s="227">
        <f>ROUND(I1483*H1483,2)</f>
        <v>0</v>
      </c>
      <c r="BL1483" s="22" t="s">
        <v>1264</v>
      </c>
      <c r="BM1483" s="22" t="s">
        <v>2455</v>
      </c>
    </row>
    <row r="1484" spans="2:51" s="11" customFormat="1" ht="13.5">
      <c r="B1484" s="231"/>
      <c r="C1484" s="232"/>
      <c r="D1484" s="228" t="s">
        <v>163</v>
      </c>
      <c r="E1484" s="233" t="s">
        <v>21</v>
      </c>
      <c r="F1484" s="234" t="s">
        <v>2456</v>
      </c>
      <c r="G1484" s="232"/>
      <c r="H1484" s="235">
        <v>120.25</v>
      </c>
      <c r="I1484" s="236"/>
      <c r="J1484" s="232"/>
      <c r="K1484" s="232"/>
      <c r="L1484" s="237"/>
      <c r="M1484" s="238"/>
      <c r="N1484" s="239"/>
      <c r="O1484" s="239"/>
      <c r="P1484" s="239"/>
      <c r="Q1484" s="239"/>
      <c r="R1484" s="239"/>
      <c r="S1484" s="239"/>
      <c r="T1484" s="240"/>
      <c r="AT1484" s="241" t="s">
        <v>163</v>
      </c>
      <c r="AU1484" s="241" t="s">
        <v>81</v>
      </c>
      <c r="AV1484" s="11" t="s">
        <v>81</v>
      </c>
      <c r="AW1484" s="11" t="s">
        <v>34</v>
      </c>
      <c r="AX1484" s="11" t="s">
        <v>71</v>
      </c>
      <c r="AY1484" s="241" t="s">
        <v>151</v>
      </c>
    </row>
    <row r="1485" spans="2:65" s="1" customFormat="1" ht="25.5" customHeight="1">
      <c r="B1485" s="44"/>
      <c r="C1485" s="216" t="s">
        <v>2457</v>
      </c>
      <c r="D1485" s="216" t="s">
        <v>154</v>
      </c>
      <c r="E1485" s="217" t="s">
        <v>2458</v>
      </c>
      <c r="F1485" s="218" t="s">
        <v>2459</v>
      </c>
      <c r="G1485" s="219" t="s">
        <v>157</v>
      </c>
      <c r="H1485" s="220">
        <v>22.05</v>
      </c>
      <c r="I1485" s="221"/>
      <c r="J1485" s="222">
        <f>ROUND(I1485*H1485,2)</f>
        <v>0</v>
      </c>
      <c r="K1485" s="218" t="s">
        <v>174</v>
      </c>
      <c r="L1485" s="70"/>
      <c r="M1485" s="223" t="s">
        <v>21</v>
      </c>
      <c r="N1485" s="224" t="s">
        <v>42</v>
      </c>
      <c r="O1485" s="45"/>
      <c r="P1485" s="225">
        <f>O1485*H1485</f>
        <v>0</v>
      </c>
      <c r="Q1485" s="225">
        <v>0.00184</v>
      </c>
      <c r="R1485" s="225">
        <f>Q1485*H1485</f>
        <v>0.040572000000000004</v>
      </c>
      <c r="S1485" s="225">
        <v>0</v>
      </c>
      <c r="T1485" s="226">
        <f>S1485*H1485</f>
        <v>0</v>
      </c>
      <c r="AR1485" s="22" t="s">
        <v>1264</v>
      </c>
      <c r="AT1485" s="22" t="s">
        <v>154</v>
      </c>
      <c r="AU1485" s="22" t="s">
        <v>81</v>
      </c>
      <c r="AY1485" s="22" t="s">
        <v>151</v>
      </c>
      <c r="BE1485" s="227">
        <f>IF(N1485="základní",J1485,0)</f>
        <v>0</v>
      </c>
      <c r="BF1485" s="227">
        <f>IF(N1485="snížená",J1485,0)</f>
        <v>0</v>
      </c>
      <c r="BG1485" s="227">
        <f>IF(N1485="zákl. přenesená",J1485,0)</f>
        <v>0</v>
      </c>
      <c r="BH1485" s="227">
        <f>IF(N1485="sníž. přenesená",J1485,0)</f>
        <v>0</v>
      </c>
      <c r="BI1485" s="227">
        <f>IF(N1485="nulová",J1485,0)</f>
        <v>0</v>
      </c>
      <c r="BJ1485" s="22" t="s">
        <v>76</v>
      </c>
      <c r="BK1485" s="227">
        <f>ROUND(I1485*H1485,2)</f>
        <v>0</v>
      </c>
      <c r="BL1485" s="22" t="s">
        <v>1264</v>
      </c>
      <c r="BM1485" s="22" t="s">
        <v>2460</v>
      </c>
    </row>
    <row r="1486" spans="2:47" s="1" customFormat="1" ht="13.5">
      <c r="B1486" s="44"/>
      <c r="C1486" s="72"/>
      <c r="D1486" s="228" t="s">
        <v>161</v>
      </c>
      <c r="E1486" s="72"/>
      <c r="F1486" s="229" t="s">
        <v>2461</v>
      </c>
      <c r="G1486" s="72"/>
      <c r="H1486" s="72"/>
      <c r="I1486" s="187"/>
      <c r="J1486" s="72"/>
      <c r="K1486" s="72"/>
      <c r="L1486" s="70"/>
      <c r="M1486" s="230"/>
      <c r="N1486" s="45"/>
      <c r="O1486" s="45"/>
      <c r="P1486" s="45"/>
      <c r="Q1486" s="45"/>
      <c r="R1486" s="45"/>
      <c r="S1486" s="45"/>
      <c r="T1486" s="93"/>
      <c r="AT1486" s="22" t="s">
        <v>161</v>
      </c>
      <c r="AU1486" s="22" t="s">
        <v>81</v>
      </c>
    </row>
    <row r="1487" spans="2:51" s="11" customFormat="1" ht="13.5">
      <c r="B1487" s="231"/>
      <c r="C1487" s="232"/>
      <c r="D1487" s="228" t="s">
        <v>163</v>
      </c>
      <c r="E1487" s="233" t="s">
        <v>21</v>
      </c>
      <c r="F1487" s="234" t="s">
        <v>2462</v>
      </c>
      <c r="G1487" s="232"/>
      <c r="H1487" s="235">
        <v>21</v>
      </c>
      <c r="I1487" s="236"/>
      <c r="J1487" s="232"/>
      <c r="K1487" s="232"/>
      <c r="L1487" s="237"/>
      <c r="M1487" s="238"/>
      <c r="N1487" s="239"/>
      <c r="O1487" s="239"/>
      <c r="P1487" s="239"/>
      <c r="Q1487" s="239"/>
      <c r="R1487" s="239"/>
      <c r="S1487" s="239"/>
      <c r="T1487" s="240"/>
      <c r="AT1487" s="241" t="s">
        <v>163</v>
      </c>
      <c r="AU1487" s="241" t="s">
        <v>81</v>
      </c>
      <c r="AV1487" s="11" t="s">
        <v>81</v>
      </c>
      <c r="AW1487" s="11" t="s">
        <v>34</v>
      </c>
      <c r="AX1487" s="11" t="s">
        <v>71</v>
      </c>
      <c r="AY1487" s="241" t="s">
        <v>151</v>
      </c>
    </row>
    <row r="1488" spans="2:51" s="12" customFormat="1" ht="13.5">
      <c r="B1488" s="242"/>
      <c r="C1488" s="243"/>
      <c r="D1488" s="228" t="s">
        <v>163</v>
      </c>
      <c r="E1488" s="244" t="s">
        <v>21</v>
      </c>
      <c r="F1488" s="245" t="s">
        <v>182</v>
      </c>
      <c r="G1488" s="243"/>
      <c r="H1488" s="246">
        <v>21</v>
      </c>
      <c r="I1488" s="247"/>
      <c r="J1488" s="243"/>
      <c r="K1488" s="243"/>
      <c r="L1488" s="248"/>
      <c r="M1488" s="249"/>
      <c r="N1488" s="250"/>
      <c r="O1488" s="250"/>
      <c r="P1488" s="250"/>
      <c r="Q1488" s="250"/>
      <c r="R1488" s="250"/>
      <c r="S1488" s="250"/>
      <c r="T1488" s="251"/>
      <c r="AT1488" s="252" t="s">
        <v>163</v>
      </c>
      <c r="AU1488" s="252" t="s">
        <v>81</v>
      </c>
      <c r="AV1488" s="12" t="s">
        <v>159</v>
      </c>
      <c r="AW1488" s="12" t="s">
        <v>34</v>
      </c>
      <c r="AX1488" s="12" t="s">
        <v>76</v>
      </c>
      <c r="AY1488" s="252" t="s">
        <v>151</v>
      </c>
    </row>
    <row r="1489" spans="2:51" s="11" customFormat="1" ht="13.5">
      <c r="B1489" s="231"/>
      <c r="C1489" s="232"/>
      <c r="D1489" s="228" t="s">
        <v>163</v>
      </c>
      <c r="E1489" s="232"/>
      <c r="F1489" s="234" t="s">
        <v>491</v>
      </c>
      <c r="G1489" s="232"/>
      <c r="H1489" s="235">
        <v>22.05</v>
      </c>
      <c r="I1489" s="236"/>
      <c r="J1489" s="232"/>
      <c r="K1489" s="232"/>
      <c r="L1489" s="237"/>
      <c r="M1489" s="238"/>
      <c r="N1489" s="239"/>
      <c r="O1489" s="239"/>
      <c r="P1489" s="239"/>
      <c r="Q1489" s="239"/>
      <c r="R1489" s="239"/>
      <c r="S1489" s="239"/>
      <c r="T1489" s="240"/>
      <c r="AT1489" s="241" t="s">
        <v>163</v>
      </c>
      <c r="AU1489" s="241" t="s">
        <v>81</v>
      </c>
      <c r="AV1489" s="11" t="s">
        <v>81</v>
      </c>
      <c r="AW1489" s="11" t="s">
        <v>6</v>
      </c>
      <c r="AX1489" s="11" t="s">
        <v>76</v>
      </c>
      <c r="AY1489" s="241" t="s">
        <v>151</v>
      </c>
    </row>
    <row r="1490" spans="2:65" s="1" customFormat="1" ht="25.5" customHeight="1">
      <c r="B1490" s="44"/>
      <c r="C1490" s="216" t="s">
        <v>2463</v>
      </c>
      <c r="D1490" s="216" t="s">
        <v>154</v>
      </c>
      <c r="E1490" s="217" t="s">
        <v>2464</v>
      </c>
      <c r="F1490" s="218" t="s">
        <v>2465</v>
      </c>
      <c r="G1490" s="219" t="s">
        <v>157</v>
      </c>
      <c r="H1490" s="220">
        <v>123.06</v>
      </c>
      <c r="I1490" s="221"/>
      <c r="J1490" s="222">
        <f>ROUND(I1490*H1490,2)</f>
        <v>0</v>
      </c>
      <c r="K1490" s="218" t="s">
        <v>174</v>
      </c>
      <c r="L1490" s="70"/>
      <c r="M1490" s="223" t="s">
        <v>21</v>
      </c>
      <c r="N1490" s="224" t="s">
        <v>42</v>
      </c>
      <c r="O1490" s="45"/>
      <c r="P1490" s="225">
        <f>O1490*H1490</f>
        <v>0</v>
      </c>
      <c r="Q1490" s="225">
        <v>0.00227</v>
      </c>
      <c r="R1490" s="225">
        <f>Q1490*H1490</f>
        <v>0.2793462</v>
      </c>
      <c r="S1490" s="225">
        <v>0</v>
      </c>
      <c r="T1490" s="226">
        <f>S1490*H1490</f>
        <v>0</v>
      </c>
      <c r="AR1490" s="22" t="s">
        <v>1264</v>
      </c>
      <c r="AT1490" s="22" t="s">
        <v>154</v>
      </c>
      <c r="AU1490" s="22" t="s">
        <v>81</v>
      </c>
      <c r="AY1490" s="22" t="s">
        <v>151</v>
      </c>
      <c r="BE1490" s="227">
        <f>IF(N1490="základní",J1490,0)</f>
        <v>0</v>
      </c>
      <c r="BF1490" s="227">
        <f>IF(N1490="snížená",J1490,0)</f>
        <v>0</v>
      </c>
      <c r="BG1490" s="227">
        <f>IF(N1490="zákl. přenesená",J1490,0)</f>
        <v>0</v>
      </c>
      <c r="BH1490" s="227">
        <f>IF(N1490="sníž. přenesená",J1490,0)</f>
        <v>0</v>
      </c>
      <c r="BI1490" s="227">
        <f>IF(N1490="nulová",J1490,0)</f>
        <v>0</v>
      </c>
      <c r="BJ1490" s="22" t="s">
        <v>76</v>
      </c>
      <c r="BK1490" s="227">
        <f>ROUND(I1490*H1490,2)</f>
        <v>0</v>
      </c>
      <c r="BL1490" s="22" t="s">
        <v>1264</v>
      </c>
      <c r="BM1490" s="22" t="s">
        <v>2466</v>
      </c>
    </row>
    <row r="1491" spans="2:47" s="1" customFormat="1" ht="13.5">
      <c r="B1491" s="44"/>
      <c r="C1491" s="72"/>
      <c r="D1491" s="228" t="s">
        <v>161</v>
      </c>
      <c r="E1491" s="72"/>
      <c r="F1491" s="229" t="s">
        <v>2461</v>
      </c>
      <c r="G1491" s="72"/>
      <c r="H1491" s="72"/>
      <c r="I1491" s="187"/>
      <c r="J1491" s="72"/>
      <c r="K1491" s="72"/>
      <c r="L1491" s="70"/>
      <c r="M1491" s="230"/>
      <c r="N1491" s="45"/>
      <c r="O1491" s="45"/>
      <c r="P1491" s="45"/>
      <c r="Q1491" s="45"/>
      <c r="R1491" s="45"/>
      <c r="S1491" s="45"/>
      <c r="T1491" s="93"/>
      <c r="AT1491" s="22" t="s">
        <v>161</v>
      </c>
      <c r="AU1491" s="22" t="s">
        <v>81</v>
      </c>
    </row>
    <row r="1492" spans="2:51" s="11" customFormat="1" ht="13.5">
      <c r="B1492" s="231"/>
      <c r="C1492" s="232"/>
      <c r="D1492" s="228" t="s">
        <v>163</v>
      </c>
      <c r="E1492" s="233" t="s">
        <v>21</v>
      </c>
      <c r="F1492" s="234" t="s">
        <v>2467</v>
      </c>
      <c r="G1492" s="232"/>
      <c r="H1492" s="235">
        <v>117.2</v>
      </c>
      <c r="I1492" s="236"/>
      <c r="J1492" s="232"/>
      <c r="K1492" s="232"/>
      <c r="L1492" s="237"/>
      <c r="M1492" s="238"/>
      <c r="N1492" s="239"/>
      <c r="O1492" s="239"/>
      <c r="P1492" s="239"/>
      <c r="Q1492" s="239"/>
      <c r="R1492" s="239"/>
      <c r="S1492" s="239"/>
      <c r="T1492" s="240"/>
      <c r="AT1492" s="241" t="s">
        <v>163</v>
      </c>
      <c r="AU1492" s="241" t="s">
        <v>81</v>
      </c>
      <c r="AV1492" s="11" t="s">
        <v>81</v>
      </c>
      <c r="AW1492" s="11" t="s">
        <v>34</v>
      </c>
      <c r="AX1492" s="11" t="s">
        <v>71</v>
      </c>
      <c r="AY1492" s="241" t="s">
        <v>151</v>
      </c>
    </row>
    <row r="1493" spans="2:51" s="12" customFormat="1" ht="13.5">
      <c r="B1493" s="242"/>
      <c r="C1493" s="243"/>
      <c r="D1493" s="228" t="s">
        <v>163</v>
      </c>
      <c r="E1493" s="244" t="s">
        <v>21</v>
      </c>
      <c r="F1493" s="245" t="s">
        <v>182</v>
      </c>
      <c r="G1493" s="243"/>
      <c r="H1493" s="246">
        <v>117.2</v>
      </c>
      <c r="I1493" s="247"/>
      <c r="J1493" s="243"/>
      <c r="K1493" s="243"/>
      <c r="L1493" s="248"/>
      <c r="M1493" s="249"/>
      <c r="N1493" s="250"/>
      <c r="O1493" s="250"/>
      <c r="P1493" s="250"/>
      <c r="Q1493" s="250"/>
      <c r="R1493" s="250"/>
      <c r="S1493" s="250"/>
      <c r="T1493" s="251"/>
      <c r="AT1493" s="252" t="s">
        <v>163</v>
      </c>
      <c r="AU1493" s="252" t="s">
        <v>81</v>
      </c>
      <c r="AV1493" s="12" t="s">
        <v>159</v>
      </c>
      <c r="AW1493" s="12" t="s">
        <v>34</v>
      </c>
      <c r="AX1493" s="12" t="s">
        <v>76</v>
      </c>
      <c r="AY1493" s="252" t="s">
        <v>151</v>
      </c>
    </row>
    <row r="1494" spans="2:51" s="11" customFormat="1" ht="13.5">
      <c r="B1494" s="231"/>
      <c r="C1494" s="232"/>
      <c r="D1494" s="228" t="s">
        <v>163</v>
      </c>
      <c r="E1494" s="232"/>
      <c r="F1494" s="234" t="s">
        <v>2468</v>
      </c>
      <c r="G1494" s="232"/>
      <c r="H1494" s="235">
        <v>123.06</v>
      </c>
      <c r="I1494" s="236"/>
      <c r="J1494" s="232"/>
      <c r="K1494" s="232"/>
      <c r="L1494" s="237"/>
      <c r="M1494" s="238"/>
      <c r="N1494" s="239"/>
      <c r="O1494" s="239"/>
      <c r="P1494" s="239"/>
      <c r="Q1494" s="239"/>
      <c r="R1494" s="239"/>
      <c r="S1494" s="239"/>
      <c r="T1494" s="240"/>
      <c r="AT1494" s="241" t="s">
        <v>163</v>
      </c>
      <c r="AU1494" s="241" t="s">
        <v>81</v>
      </c>
      <c r="AV1494" s="11" t="s">
        <v>81</v>
      </c>
      <c r="AW1494" s="11" t="s">
        <v>6</v>
      </c>
      <c r="AX1494" s="11" t="s">
        <v>76</v>
      </c>
      <c r="AY1494" s="241" t="s">
        <v>151</v>
      </c>
    </row>
    <row r="1495" spans="2:65" s="1" customFormat="1" ht="25.5" customHeight="1">
      <c r="B1495" s="44"/>
      <c r="C1495" s="216" t="s">
        <v>2469</v>
      </c>
      <c r="D1495" s="216" t="s">
        <v>154</v>
      </c>
      <c r="E1495" s="217" t="s">
        <v>2470</v>
      </c>
      <c r="F1495" s="218" t="s">
        <v>2471</v>
      </c>
      <c r="G1495" s="219" t="s">
        <v>257</v>
      </c>
      <c r="H1495" s="220">
        <v>3.98</v>
      </c>
      <c r="I1495" s="221"/>
      <c r="J1495" s="222">
        <f>ROUND(I1495*H1495,2)</f>
        <v>0</v>
      </c>
      <c r="K1495" s="218" t="s">
        <v>174</v>
      </c>
      <c r="L1495" s="70"/>
      <c r="M1495" s="223" t="s">
        <v>21</v>
      </c>
      <c r="N1495" s="224" t="s">
        <v>42</v>
      </c>
      <c r="O1495" s="45"/>
      <c r="P1495" s="225">
        <f>O1495*H1495</f>
        <v>0</v>
      </c>
      <c r="Q1495" s="225">
        <v>0.00782</v>
      </c>
      <c r="R1495" s="225">
        <f>Q1495*H1495</f>
        <v>0.0311236</v>
      </c>
      <c r="S1495" s="225">
        <v>0</v>
      </c>
      <c r="T1495" s="226">
        <f>S1495*H1495</f>
        <v>0</v>
      </c>
      <c r="AR1495" s="22" t="s">
        <v>1264</v>
      </c>
      <c r="AT1495" s="22" t="s">
        <v>154</v>
      </c>
      <c r="AU1495" s="22" t="s">
        <v>81</v>
      </c>
      <c r="AY1495" s="22" t="s">
        <v>151</v>
      </c>
      <c r="BE1495" s="227">
        <f>IF(N1495="základní",J1495,0)</f>
        <v>0</v>
      </c>
      <c r="BF1495" s="227">
        <f>IF(N1495="snížená",J1495,0)</f>
        <v>0</v>
      </c>
      <c r="BG1495" s="227">
        <f>IF(N1495="zákl. přenesená",J1495,0)</f>
        <v>0</v>
      </c>
      <c r="BH1495" s="227">
        <f>IF(N1495="sníž. přenesená",J1495,0)</f>
        <v>0</v>
      </c>
      <c r="BI1495" s="227">
        <f>IF(N1495="nulová",J1495,0)</f>
        <v>0</v>
      </c>
      <c r="BJ1495" s="22" t="s">
        <v>76</v>
      </c>
      <c r="BK1495" s="227">
        <f>ROUND(I1495*H1495,2)</f>
        <v>0</v>
      </c>
      <c r="BL1495" s="22" t="s">
        <v>1264</v>
      </c>
      <c r="BM1495" s="22" t="s">
        <v>2472</v>
      </c>
    </row>
    <row r="1496" spans="2:51" s="11" customFormat="1" ht="13.5">
      <c r="B1496" s="231"/>
      <c r="C1496" s="232"/>
      <c r="D1496" s="228" t="s">
        <v>163</v>
      </c>
      <c r="E1496" s="233" t="s">
        <v>21</v>
      </c>
      <c r="F1496" s="234" t="s">
        <v>2473</v>
      </c>
      <c r="G1496" s="232"/>
      <c r="H1496" s="235">
        <v>1.9</v>
      </c>
      <c r="I1496" s="236"/>
      <c r="J1496" s="232"/>
      <c r="K1496" s="232"/>
      <c r="L1496" s="237"/>
      <c r="M1496" s="238"/>
      <c r="N1496" s="239"/>
      <c r="O1496" s="239"/>
      <c r="P1496" s="239"/>
      <c r="Q1496" s="239"/>
      <c r="R1496" s="239"/>
      <c r="S1496" s="239"/>
      <c r="T1496" s="240"/>
      <c r="AT1496" s="241" t="s">
        <v>163</v>
      </c>
      <c r="AU1496" s="241" t="s">
        <v>81</v>
      </c>
      <c r="AV1496" s="11" t="s">
        <v>81</v>
      </c>
      <c r="AW1496" s="11" t="s">
        <v>34</v>
      </c>
      <c r="AX1496" s="11" t="s">
        <v>71</v>
      </c>
      <c r="AY1496" s="241" t="s">
        <v>151</v>
      </c>
    </row>
    <row r="1497" spans="2:51" s="11" customFormat="1" ht="13.5">
      <c r="B1497" s="231"/>
      <c r="C1497" s="232"/>
      <c r="D1497" s="228" t="s">
        <v>163</v>
      </c>
      <c r="E1497" s="233" t="s">
        <v>21</v>
      </c>
      <c r="F1497" s="234" t="s">
        <v>2474</v>
      </c>
      <c r="G1497" s="232"/>
      <c r="H1497" s="235">
        <v>1.89</v>
      </c>
      <c r="I1497" s="236"/>
      <c r="J1497" s="232"/>
      <c r="K1497" s="232"/>
      <c r="L1497" s="237"/>
      <c r="M1497" s="238"/>
      <c r="N1497" s="239"/>
      <c r="O1497" s="239"/>
      <c r="P1497" s="239"/>
      <c r="Q1497" s="239"/>
      <c r="R1497" s="239"/>
      <c r="S1497" s="239"/>
      <c r="T1497" s="240"/>
      <c r="AT1497" s="241" t="s">
        <v>163</v>
      </c>
      <c r="AU1497" s="241" t="s">
        <v>81</v>
      </c>
      <c r="AV1497" s="11" t="s">
        <v>81</v>
      </c>
      <c r="AW1497" s="11" t="s">
        <v>34</v>
      </c>
      <c r="AX1497" s="11" t="s">
        <v>71</v>
      </c>
      <c r="AY1497" s="241" t="s">
        <v>151</v>
      </c>
    </row>
    <row r="1498" spans="2:51" s="12" customFormat="1" ht="13.5">
      <c r="B1498" s="242"/>
      <c r="C1498" s="243"/>
      <c r="D1498" s="228" t="s">
        <v>163</v>
      </c>
      <c r="E1498" s="244" t="s">
        <v>21</v>
      </c>
      <c r="F1498" s="245" t="s">
        <v>182</v>
      </c>
      <c r="G1498" s="243"/>
      <c r="H1498" s="246">
        <v>3.79</v>
      </c>
      <c r="I1498" s="247"/>
      <c r="J1498" s="243"/>
      <c r="K1498" s="243"/>
      <c r="L1498" s="248"/>
      <c r="M1498" s="249"/>
      <c r="N1498" s="250"/>
      <c r="O1498" s="250"/>
      <c r="P1498" s="250"/>
      <c r="Q1498" s="250"/>
      <c r="R1498" s="250"/>
      <c r="S1498" s="250"/>
      <c r="T1498" s="251"/>
      <c r="AT1498" s="252" t="s">
        <v>163</v>
      </c>
      <c r="AU1498" s="252" t="s">
        <v>81</v>
      </c>
      <c r="AV1498" s="12" t="s">
        <v>159</v>
      </c>
      <c r="AW1498" s="12" t="s">
        <v>34</v>
      </c>
      <c r="AX1498" s="12" t="s">
        <v>76</v>
      </c>
      <c r="AY1498" s="252" t="s">
        <v>151</v>
      </c>
    </row>
    <row r="1499" spans="2:51" s="11" customFormat="1" ht="13.5">
      <c r="B1499" s="231"/>
      <c r="C1499" s="232"/>
      <c r="D1499" s="228" t="s">
        <v>163</v>
      </c>
      <c r="E1499" s="232"/>
      <c r="F1499" s="234" t="s">
        <v>2475</v>
      </c>
      <c r="G1499" s="232"/>
      <c r="H1499" s="235">
        <v>3.98</v>
      </c>
      <c r="I1499" s="236"/>
      <c r="J1499" s="232"/>
      <c r="K1499" s="232"/>
      <c r="L1499" s="237"/>
      <c r="M1499" s="238"/>
      <c r="N1499" s="239"/>
      <c r="O1499" s="239"/>
      <c r="P1499" s="239"/>
      <c r="Q1499" s="239"/>
      <c r="R1499" s="239"/>
      <c r="S1499" s="239"/>
      <c r="T1499" s="240"/>
      <c r="AT1499" s="241" t="s">
        <v>163</v>
      </c>
      <c r="AU1499" s="241" t="s">
        <v>81</v>
      </c>
      <c r="AV1499" s="11" t="s">
        <v>81</v>
      </c>
      <c r="AW1499" s="11" t="s">
        <v>6</v>
      </c>
      <c r="AX1499" s="11" t="s">
        <v>76</v>
      </c>
      <c r="AY1499" s="241" t="s">
        <v>151</v>
      </c>
    </row>
    <row r="1500" spans="2:65" s="1" customFormat="1" ht="25.5" customHeight="1">
      <c r="B1500" s="44"/>
      <c r="C1500" s="216" t="s">
        <v>2476</v>
      </c>
      <c r="D1500" s="216" t="s">
        <v>154</v>
      </c>
      <c r="E1500" s="217" t="s">
        <v>2477</v>
      </c>
      <c r="F1500" s="218" t="s">
        <v>2478</v>
      </c>
      <c r="G1500" s="219" t="s">
        <v>157</v>
      </c>
      <c r="H1500" s="220">
        <v>2.1</v>
      </c>
      <c r="I1500" s="221"/>
      <c r="J1500" s="222">
        <f>ROUND(I1500*H1500,2)</f>
        <v>0</v>
      </c>
      <c r="K1500" s="218" t="s">
        <v>174</v>
      </c>
      <c r="L1500" s="70"/>
      <c r="M1500" s="223" t="s">
        <v>21</v>
      </c>
      <c r="N1500" s="224" t="s">
        <v>42</v>
      </c>
      <c r="O1500" s="45"/>
      <c r="P1500" s="225">
        <f>O1500*H1500</f>
        <v>0</v>
      </c>
      <c r="Q1500" s="225">
        <v>0.00266</v>
      </c>
      <c r="R1500" s="225">
        <f>Q1500*H1500</f>
        <v>0.005586000000000001</v>
      </c>
      <c r="S1500" s="225">
        <v>0</v>
      </c>
      <c r="T1500" s="226">
        <f>S1500*H1500</f>
        <v>0</v>
      </c>
      <c r="AR1500" s="22" t="s">
        <v>1264</v>
      </c>
      <c r="AT1500" s="22" t="s">
        <v>154</v>
      </c>
      <c r="AU1500" s="22" t="s">
        <v>81</v>
      </c>
      <c r="AY1500" s="22" t="s">
        <v>151</v>
      </c>
      <c r="BE1500" s="227">
        <f>IF(N1500="základní",J1500,0)</f>
        <v>0</v>
      </c>
      <c r="BF1500" s="227">
        <f>IF(N1500="snížená",J1500,0)</f>
        <v>0</v>
      </c>
      <c r="BG1500" s="227">
        <f>IF(N1500="zákl. přenesená",J1500,0)</f>
        <v>0</v>
      </c>
      <c r="BH1500" s="227">
        <f>IF(N1500="sníž. přenesená",J1500,0)</f>
        <v>0</v>
      </c>
      <c r="BI1500" s="227">
        <f>IF(N1500="nulová",J1500,0)</f>
        <v>0</v>
      </c>
      <c r="BJ1500" s="22" t="s">
        <v>76</v>
      </c>
      <c r="BK1500" s="227">
        <f>ROUND(I1500*H1500,2)</f>
        <v>0</v>
      </c>
      <c r="BL1500" s="22" t="s">
        <v>1264</v>
      </c>
      <c r="BM1500" s="22" t="s">
        <v>2479</v>
      </c>
    </row>
    <row r="1501" spans="2:51" s="11" customFormat="1" ht="13.5">
      <c r="B1501" s="231"/>
      <c r="C1501" s="232"/>
      <c r="D1501" s="228" t="s">
        <v>163</v>
      </c>
      <c r="E1501" s="233" t="s">
        <v>21</v>
      </c>
      <c r="F1501" s="234" t="s">
        <v>2480</v>
      </c>
      <c r="G1501" s="232"/>
      <c r="H1501" s="235">
        <v>2</v>
      </c>
      <c r="I1501" s="236"/>
      <c r="J1501" s="232"/>
      <c r="K1501" s="232"/>
      <c r="L1501" s="237"/>
      <c r="M1501" s="238"/>
      <c r="N1501" s="239"/>
      <c r="O1501" s="239"/>
      <c r="P1501" s="239"/>
      <c r="Q1501" s="239"/>
      <c r="R1501" s="239"/>
      <c r="S1501" s="239"/>
      <c r="T1501" s="240"/>
      <c r="AT1501" s="241" t="s">
        <v>163</v>
      </c>
      <c r="AU1501" s="241" t="s">
        <v>81</v>
      </c>
      <c r="AV1501" s="11" t="s">
        <v>81</v>
      </c>
      <c r="AW1501" s="11" t="s">
        <v>34</v>
      </c>
      <c r="AX1501" s="11" t="s">
        <v>71</v>
      </c>
      <c r="AY1501" s="241" t="s">
        <v>151</v>
      </c>
    </row>
    <row r="1502" spans="2:51" s="12" customFormat="1" ht="13.5">
      <c r="B1502" s="242"/>
      <c r="C1502" s="243"/>
      <c r="D1502" s="228" t="s">
        <v>163</v>
      </c>
      <c r="E1502" s="244" t="s">
        <v>21</v>
      </c>
      <c r="F1502" s="245" t="s">
        <v>182</v>
      </c>
      <c r="G1502" s="243"/>
      <c r="H1502" s="246">
        <v>2</v>
      </c>
      <c r="I1502" s="247"/>
      <c r="J1502" s="243"/>
      <c r="K1502" s="243"/>
      <c r="L1502" s="248"/>
      <c r="M1502" s="249"/>
      <c r="N1502" s="250"/>
      <c r="O1502" s="250"/>
      <c r="P1502" s="250"/>
      <c r="Q1502" s="250"/>
      <c r="R1502" s="250"/>
      <c r="S1502" s="250"/>
      <c r="T1502" s="251"/>
      <c r="AT1502" s="252" t="s">
        <v>163</v>
      </c>
      <c r="AU1502" s="252" t="s">
        <v>81</v>
      </c>
      <c r="AV1502" s="12" t="s">
        <v>159</v>
      </c>
      <c r="AW1502" s="12" t="s">
        <v>34</v>
      </c>
      <c r="AX1502" s="12" t="s">
        <v>76</v>
      </c>
      <c r="AY1502" s="252" t="s">
        <v>151</v>
      </c>
    </row>
    <row r="1503" spans="2:51" s="11" customFormat="1" ht="13.5">
      <c r="B1503" s="231"/>
      <c r="C1503" s="232"/>
      <c r="D1503" s="228" t="s">
        <v>163</v>
      </c>
      <c r="E1503" s="232"/>
      <c r="F1503" s="234" t="s">
        <v>2481</v>
      </c>
      <c r="G1503" s="232"/>
      <c r="H1503" s="235">
        <v>2.1</v>
      </c>
      <c r="I1503" s="236"/>
      <c r="J1503" s="232"/>
      <c r="K1503" s="232"/>
      <c r="L1503" s="237"/>
      <c r="M1503" s="238"/>
      <c r="N1503" s="239"/>
      <c r="O1503" s="239"/>
      <c r="P1503" s="239"/>
      <c r="Q1503" s="239"/>
      <c r="R1503" s="239"/>
      <c r="S1503" s="239"/>
      <c r="T1503" s="240"/>
      <c r="AT1503" s="241" t="s">
        <v>163</v>
      </c>
      <c r="AU1503" s="241" t="s">
        <v>81</v>
      </c>
      <c r="AV1503" s="11" t="s">
        <v>81</v>
      </c>
      <c r="AW1503" s="11" t="s">
        <v>6</v>
      </c>
      <c r="AX1503" s="11" t="s">
        <v>76</v>
      </c>
      <c r="AY1503" s="241" t="s">
        <v>151</v>
      </c>
    </row>
    <row r="1504" spans="2:65" s="1" customFormat="1" ht="25.5" customHeight="1">
      <c r="B1504" s="44"/>
      <c r="C1504" s="216" t="s">
        <v>2482</v>
      </c>
      <c r="D1504" s="216" t="s">
        <v>154</v>
      </c>
      <c r="E1504" s="217" t="s">
        <v>2483</v>
      </c>
      <c r="F1504" s="218" t="s">
        <v>2484</v>
      </c>
      <c r="G1504" s="219" t="s">
        <v>157</v>
      </c>
      <c r="H1504" s="220">
        <v>2.1</v>
      </c>
      <c r="I1504" s="221"/>
      <c r="J1504" s="222">
        <f>ROUND(I1504*H1504,2)</f>
        <v>0</v>
      </c>
      <c r="K1504" s="218" t="s">
        <v>174</v>
      </c>
      <c r="L1504" s="70"/>
      <c r="M1504" s="223" t="s">
        <v>21</v>
      </c>
      <c r="N1504" s="224" t="s">
        <v>42</v>
      </c>
      <c r="O1504" s="45"/>
      <c r="P1504" s="225">
        <f>O1504*H1504</f>
        <v>0</v>
      </c>
      <c r="Q1504" s="225">
        <v>0.00425</v>
      </c>
      <c r="R1504" s="225">
        <f>Q1504*H1504</f>
        <v>0.008925</v>
      </c>
      <c r="S1504" s="225">
        <v>0</v>
      </c>
      <c r="T1504" s="226">
        <f>S1504*H1504</f>
        <v>0</v>
      </c>
      <c r="AR1504" s="22" t="s">
        <v>1264</v>
      </c>
      <c r="AT1504" s="22" t="s">
        <v>154</v>
      </c>
      <c r="AU1504" s="22" t="s">
        <v>81</v>
      </c>
      <c r="AY1504" s="22" t="s">
        <v>151</v>
      </c>
      <c r="BE1504" s="227">
        <f>IF(N1504="základní",J1504,0)</f>
        <v>0</v>
      </c>
      <c r="BF1504" s="227">
        <f>IF(N1504="snížená",J1504,0)</f>
        <v>0</v>
      </c>
      <c r="BG1504" s="227">
        <f>IF(N1504="zákl. přenesená",J1504,0)</f>
        <v>0</v>
      </c>
      <c r="BH1504" s="227">
        <f>IF(N1504="sníž. přenesená",J1504,0)</f>
        <v>0</v>
      </c>
      <c r="BI1504" s="227">
        <f>IF(N1504="nulová",J1504,0)</f>
        <v>0</v>
      </c>
      <c r="BJ1504" s="22" t="s">
        <v>76</v>
      </c>
      <c r="BK1504" s="227">
        <f>ROUND(I1504*H1504,2)</f>
        <v>0</v>
      </c>
      <c r="BL1504" s="22" t="s">
        <v>1264</v>
      </c>
      <c r="BM1504" s="22" t="s">
        <v>2485</v>
      </c>
    </row>
    <row r="1505" spans="2:51" s="11" customFormat="1" ht="13.5">
      <c r="B1505" s="231"/>
      <c r="C1505" s="232"/>
      <c r="D1505" s="228" t="s">
        <v>163</v>
      </c>
      <c r="E1505" s="233" t="s">
        <v>21</v>
      </c>
      <c r="F1505" s="234" t="s">
        <v>2486</v>
      </c>
      <c r="G1505" s="232"/>
      <c r="H1505" s="235">
        <v>2</v>
      </c>
      <c r="I1505" s="236"/>
      <c r="J1505" s="232"/>
      <c r="K1505" s="232"/>
      <c r="L1505" s="237"/>
      <c r="M1505" s="238"/>
      <c r="N1505" s="239"/>
      <c r="O1505" s="239"/>
      <c r="P1505" s="239"/>
      <c r="Q1505" s="239"/>
      <c r="R1505" s="239"/>
      <c r="S1505" s="239"/>
      <c r="T1505" s="240"/>
      <c r="AT1505" s="241" t="s">
        <v>163</v>
      </c>
      <c r="AU1505" s="241" t="s">
        <v>81</v>
      </c>
      <c r="AV1505" s="11" t="s">
        <v>81</v>
      </c>
      <c r="AW1505" s="11" t="s">
        <v>34</v>
      </c>
      <c r="AX1505" s="11" t="s">
        <v>71</v>
      </c>
      <c r="AY1505" s="241" t="s">
        <v>151</v>
      </c>
    </row>
    <row r="1506" spans="2:51" s="12" customFormat="1" ht="13.5">
      <c r="B1506" s="242"/>
      <c r="C1506" s="243"/>
      <c r="D1506" s="228" t="s">
        <v>163</v>
      </c>
      <c r="E1506" s="244" t="s">
        <v>21</v>
      </c>
      <c r="F1506" s="245" t="s">
        <v>182</v>
      </c>
      <c r="G1506" s="243"/>
      <c r="H1506" s="246">
        <v>2</v>
      </c>
      <c r="I1506" s="247"/>
      <c r="J1506" s="243"/>
      <c r="K1506" s="243"/>
      <c r="L1506" s="248"/>
      <c r="M1506" s="249"/>
      <c r="N1506" s="250"/>
      <c r="O1506" s="250"/>
      <c r="P1506" s="250"/>
      <c r="Q1506" s="250"/>
      <c r="R1506" s="250"/>
      <c r="S1506" s="250"/>
      <c r="T1506" s="251"/>
      <c r="AT1506" s="252" t="s">
        <v>163</v>
      </c>
      <c r="AU1506" s="252" t="s">
        <v>81</v>
      </c>
      <c r="AV1506" s="12" t="s">
        <v>159</v>
      </c>
      <c r="AW1506" s="12" t="s">
        <v>34</v>
      </c>
      <c r="AX1506" s="12" t="s">
        <v>76</v>
      </c>
      <c r="AY1506" s="252" t="s">
        <v>151</v>
      </c>
    </row>
    <row r="1507" spans="2:51" s="11" customFormat="1" ht="13.5">
      <c r="B1507" s="231"/>
      <c r="C1507" s="232"/>
      <c r="D1507" s="228" t="s">
        <v>163</v>
      </c>
      <c r="E1507" s="232"/>
      <c r="F1507" s="234" t="s">
        <v>2481</v>
      </c>
      <c r="G1507" s="232"/>
      <c r="H1507" s="235">
        <v>2.1</v>
      </c>
      <c r="I1507" s="236"/>
      <c r="J1507" s="232"/>
      <c r="K1507" s="232"/>
      <c r="L1507" s="237"/>
      <c r="M1507" s="238"/>
      <c r="N1507" s="239"/>
      <c r="O1507" s="239"/>
      <c r="P1507" s="239"/>
      <c r="Q1507" s="239"/>
      <c r="R1507" s="239"/>
      <c r="S1507" s="239"/>
      <c r="T1507" s="240"/>
      <c r="AT1507" s="241" t="s">
        <v>163</v>
      </c>
      <c r="AU1507" s="241" t="s">
        <v>81</v>
      </c>
      <c r="AV1507" s="11" t="s">
        <v>81</v>
      </c>
      <c r="AW1507" s="11" t="s">
        <v>6</v>
      </c>
      <c r="AX1507" s="11" t="s">
        <v>76</v>
      </c>
      <c r="AY1507" s="241" t="s">
        <v>151</v>
      </c>
    </row>
    <row r="1508" spans="2:65" s="1" customFormat="1" ht="25.5" customHeight="1">
      <c r="B1508" s="44"/>
      <c r="C1508" s="216" t="s">
        <v>2487</v>
      </c>
      <c r="D1508" s="216" t="s">
        <v>154</v>
      </c>
      <c r="E1508" s="217" t="s">
        <v>2488</v>
      </c>
      <c r="F1508" s="218" t="s">
        <v>2489</v>
      </c>
      <c r="G1508" s="219" t="s">
        <v>157</v>
      </c>
      <c r="H1508" s="220">
        <v>4.3</v>
      </c>
      <c r="I1508" s="221"/>
      <c r="J1508" s="222">
        <f>ROUND(I1508*H1508,2)</f>
        <v>0</v>
      </c>
      <c r="K1508" s="218" t="s">
        <v>174</v>
      </c>
      <c r="L1508" s="70"/>
      <c r="M1508" s="223" t="s">
        <v>21</v>
      </c>
      <c r="N1508" s="224" t="s">
        <v>42</v>
      </c>
      <c r="O1508" s="45"/>
      <c r="P1508" s="225">
        <f>O1508*H1508</f>
        <v>0</v>
      </c>
      <c r="Q1508" s="225">
        <v>0.00565</v>
      </c>
      <c r="R1508" s="225">
        <f>Q1508*H1508</f>
        <v>0.024294999999999997</v>
      </c>
      <c r="S1508" s="225">
        <v>0</v>
      </c>
      <c r="T1508" s="226">
        <f>S1508*H1508</f>
        <v>0</v>
      </c>
      <c r="AR1508" s="22" t="s">
        <v>1264</v>
      </c>
      <c r="AT1508" s="22" t="s">
        <v>154</v>
      </c>
      <c r="AU1508" s="22" t="s">
        <v>81</v>
      </c>
      <c r="AY1508" s="22" t="s">
        <v>151</v>
      </c>
      <c r="BE1508" s="227">
        <f>IF(N1508="základní",J1508,0)</f>
        <v>0</v>
      </c>
      <c r="BF1508" s="227">
        <f>IF(N1508="snížená",J1508,0)</f>
        <v>0</v>
      </c>
      <c r="BG1508" s="227">
        <f>IF(N1508="zákl. přenesená",J1508,0)</f>
        <v>0</v>
      </c>
      <c r="BH1508" s="227">
        <f>IF(N1508="sníž. přenesená",J1508,0)</f>
        <v>0</v>
      </c>
      <c r="BI1508" s="227">
        <f>IF(N1508="nulová",J1508,0)</f>
        <v>0</v>
      </c>
      <c r="BJ1508" s="22" t="s">
        <v>76</v>
      </c>
      <c r="BK1508" s="227">
        <f>ROUND(I1508*H1508,2)</f>
        <v>0</v>
      </c>
      <c r="BL1508" s="22" t="s">
        <v>1264</v>
      </c>
      <c r="BM1508" s="22" t="s">
        <v>2490</v>
      </c>
    </row>
    <row r="1509" spans="2:51" s="11" customFormat="1" ht="13.5">
      <c r="B1509" s="231"/>
      <c r="C1509" s="232"/>
      <c r="D1509" s="228" t="s">
        <v>163</v>
      </c>
      <c r="E1509" s="233" t="s">
        <v>21</v>
      </c>
      <c r="F1509" s="234" t="s">
        <v>2491</v>
      </c>
      <c r="G1509" s="232"/>
      <c r="H1509" s="235">
        <v>4.3</v>
      </c>
      <c r="I1509" s="236"/>
      <c r="J1509" s="232"/>
      <c r="K1509" s="232"/>
      <c r="L1509" s="237"/>
      <c r="M1509" s="238"/>
      <c r="N1509" s="239"/>
      <c r="O1509" s="239"/>
      <c r="P1509" s="239"/>
      <c r="Q1509" s="239"/>
      <c r="R1509" s="239"/>
      <c r="S1509" s="239"/>
      <c r="T1509" s="240"/>
      <c r="AT1509" s="241" t="s">
        <v>163</v>
      </c>
      <c r="AU1509" s="241" t="s">
        <v>81</v>
      </c>
      <c r="AV1509" s="11" t="s">
        <v>81</v>
      </c>
      <c r="AW1509" s="11" t="s">
        <v>34</v>
      </c>
      <c r="AX1509" s="11" t="s">
        <v>71</v>
      </c>
      <c r="AY1509" s="241" t="s">
        <v>151</v>
      </c>
    </row>
    <row r="1510" spans="2:51" s="12" customFormat="1" ht="13.5">
      <c r="B1510" s="242"/>
      <c r="C1510" s="243"/>
      <c r="D1510" s="228" t="s">
        <v>163</v>
      </c>
      <c r="E1510" s="244" t="s">
        <v>21</v>
      </c>
      <c r="F1510" s="245" t="s">
        <v>182</v>
      </c>
      <c r="G1510" s="243"/>
      <c r="H1510" s="246">
        <v>4.3</v>
      </c>
      <c r="I1510" s="247"/>
      <c r="J1510" s="243"/>
      <c r="K1510" s="243"/>
      <c r="L1510" s="248"/>
      <c r="M1510" s="249"/>
      <c r="N1510" s="250"/>
      <c r="O1510" s="250"/>
      <c r="P1510" s="250"/>
      <c r="Q1510" s="250"/>
      <c r="R1510" s="250"/>
      <c r="S1510" s="250"/>
      <c r="T1510" s="251"/>
      <c r="AT1510" s="252" t="s">
        <v>163</v>
      </c>
      <c r="AU1510" s="252" t="s">
        <v>81</v>
      </c>
      <c r="AV1510" s="12" t="s">
        <v>159</v>
      </c>
      <c r="AW1510" s="12" t="s">
        <v>34</v>
      </c>
      <c r="AX1510" s="12" t="s">
        <v>76</v>
      </c>
      <c r="AY1510" s="252" t="s">
        <v>151</v>
      </c>
    </row>
    <row r="1511" spans="2:65" s="1" customFormat="1" ht="25.5" customHeight="1">
      <c r="B1511" s="44"/>
      <c r="C1511" s="216" t="s">
        <v>2492</v>
      </c>
      <c r="D1511" s="216" t="s">
        <v>154</v>
      </c>
      <c r="E1511" s="217" t="s">
        <v>2493</v>
      </c>
      <c r="F1511" s="218" t="s">
        <v>2494</v>
      </c>
      <c r="G1511" s="219" t="s">
        <v>157</v>
      </c>
      <c r="H1511" s="220">
        <v>38.64</v>
      </c>
      <c r="I1511" s="221"/>
      <c r="J1511" s="222">
        <f>ROUND(I1511*H1511,2)</f>
        <v>0</v>
      </c>
      <c r="K1511" s="218" t="s">
        <v>174</v>
      </c>
      <c r="L1511" s="70"/>
      <c r="M1511" s="223" t="s">
        <v>21</v>
      </c>
      <c r="N1511" s="224" t="s">
        <v>42</v>
      </c>
      <c r="O1511" s="45"/>
      <c r="P1511" s="225">
        <f>O1511*H1511</f>
        <v>0</v>
      </c>
      <c r="Q1511" s="225">
        <v>0.0085</v>
      </c>
      <c r="R1511" s="225">
        <f>Q1511*H1511</f>
        <v>0.32844</v>
      </c>
      <c r="S1511" s="225">
        <v>0</v>
      </c>
      <c r="T1511" s="226">
        <f>S1511*H1511</f>
        <v>0</v>
      </c>
      <c r="AR1511" s="22" t="s">
        <v>1264</v>
      </c>
      <c r="AT1511" s="22" t="s">
        <v>154</v>
      </c>
      <c r="AU1511" s="22" t="s">
        <v>81</v>
      </c>
      <c r="AY1511" s="22" t="s">
        <v>151</v>
      </c>
      <c r="BE1511" s="227">
        <f>IF(N1511="základní",J1511,0)</f>
        <v>0</v>
      </c>
      <c r="BF1511" s="227">
        <f>IF(N1511="snížená",J1511,0)</f>
        <v>0</v>
      </c>
      <c r="BG1511" s="227">
        <f>IF(N1511="zákl. přenesená",J1511,0)</f>
        <v>0</v>
      </c>
      <c r="BH1511" s="227">
        <f>IF(N1511="sníž. přenesená",J1511,0)</f>
        <v>0</v>
      </c>
      <c r="BI1511" s="227">
        <f>IF(N1511="nulová",J1511,0)</f>
        <v>0</v>
      </c>
      <c r="BJ1511" s="22" t="s">
        <v>76</v>
      </c>
      <c r="BK1511" s="227">
        <f>ROUND(I1511*H1511,2)</f>
        <v>0</v>
      </c>
      <c r="BL1511" s="22" t="s">
        <v>1264</v>
      </c>
      <c r="BM1511" s="22" t="s">
        <v>2495</v>
      </c>
    </row>
    <row r="1512" spans="2:51" s="11" customFormat="1" ht="13.5">
      <c r="B1512" s="231"/>
      <c r="C1512" s="232"/>
      <c r="D1512" s="228" t="s">
        <v>163</v>
      </c>
      <c r="E1512" s="233" t="s">
        <v>21</v>
      </c>
      <c r="F1512" s="234" t="s">
        <v>2496</v>
      </c>
      <c r="G1512" s="232"/>
      <c r="H1512" s="235">
        <v>36.8</v>
      </c>
      <c r="I1512" s="236"/>
      <c r="J1512" s="232"/>
      <c r="K1512" s="232"/>
      <c r="L1512" s="237"/>
      <c r="M1512" s="238"/>
      <c r="N1512" s="239"/>
      <c r="O1512" s="239"/>
      <c r="P1512" s="239"/>
      <c r="Q1512" s="239"/>
      <c r="R1512" s="239"/>
      <c r="S1512" s="239"/>
      <c r="T1512" s="240"/>
      <c r="AT1512" s="241" t="s">
        <v>163</v>
      </c>
      <c r="AU1512" s="241" t="s">
        <v>81</v>
      </c>
      <c r="AV1512" s="11" t="s">
        <v>81</v>
      </c>
      <c r="AW1512" s="11" t="s">
        <v>34</v>
      </c>
      <c r="AX1512" s="11" t="s">
        <v>71</v>
      </c>
      <c r="AY1512" s="241" t="s">
        <v>151</v>
      </c>
    </row>
    <row r="1513" spans="2:51" s="12" customFormat="1" ht="13.5">
      <c r="B1513" s="242"/>
      <c r="C1513" s="243"/>
      <c r="D1513" s="228" t="s">
        <v>163</v>
      </c>
      <c r="E1513" s="244" t="s">
        <v>21</v>
      </c>
      <c r="F1513" s="245" t="s">
        <v>182</v>
      </c>
      <c r="G1513" s="243"/>
      <c r="H1513" s="246">
        <v>36.8</v>
      </c>
      <c r="I1513" s="247"/>
      <c r="J1513" s="243"/>
      <c r="K1513" s="243"/>
      <c r="L1513" s="248"/>
      <c r="M1513" s="249"/>
      <c r="N1513" s="250"/>
      <c r="O1513" s="250"/>
      <c r="P1513" s="250"/>
      <c r="Q1513" s="250"/>
      <c r="R1513" s="250"/>
      <c r="S1513" s="250"/>
      <c r="T1513" s="251"/>
      <c r="AT1513" s="252" t="s">
        <v>163</v>
      </c>
      <c r="AU1513" s="252" t="s">
        <v>81</v>
      </c>
      <c r="AV1513" s="12" t="s">
        <v>159</v>
      </c>
      <c r="AW1513" s="12" t="s">
        <v>34</v>
      </c>
      <c r="AX1513" s="12" t="s">
        <v>76</v>
      </c>
      <c r="AY1513" s="252" t="s">
        <v>151</v>
      </c>
    </row>
    <row r="1514" spans="2:51" s="11" customFormat="1" ht="13.5">
      <c r="B1514" s="231"/>
      <c r="C1514" s="232"/>
      <c r="D1514" s="228" t="s">
        <v>163</v>
      </c>
      <c r="E1514" s="232"/>
      <c r="F1514" s="234" t="s">
        <v>2497</v>
      </c>
      <c r="G1514" s="232"/>
      <c r="H1514" s="235">
        <v>38.64</v>
      </c>
      <c r="I1514" s="236"/>
      <c r="J1514" s="232"/>
      <c r="K1514" s="232"/>
      <c r="L1514" s="237"/>
      <c r="M1514" s="238"/>
      <c r="N1514" s="239"/>
      <c r="O1514" s="239"/>
      <c r="P1514" s="239"/>
      <c r="Q1514" s="239"/>
      <c r="R1514" s="239"/>
      <c r="S1514" s="239"/>
      <c r="T1514" s="240"/>
      <c r="AT1514" s="241" t="s">
        <v>163</v>
      </c>
      <c r="AU1514" s="241" t="s">
        <v>81</v>
      </c>
      <c r="AV1514" s="11" t="s">
        <v>81</v>
      </c>
      <c r="AW1514" s="11" t="s">
        <v>6</v>
      </c>
      <c r="AX1514" s="11" t="s">
        <v>76</v>
      </c>
      <c r="AY1514" s="241" t="s">
        <v>151</v>
      </c>
    </row>
    <row r="1515" spans="2:65" s="1" customFormat="1" ht="25.5" customHeight="1">
      <c r="B1515" s="44"/>
      <c r="C1515" s="216" t="s">
        <v>2498</v>
      </c>
      <c r="D1515" s="216" t="s">
        <v>154</v>
      </c>
      <c r="E1515" s="217" t="s">
        <v>2499</v>
      </c>
      <c r="F1515" s="218" t="s">
        <v>2500</v>
      </c>
      <c r="G1515" s="219" t="s">
        <v>157</v>
      </c>
      <c r="H1515" s="220">
        <v>120.803</v>
      </c>
      <c r="I1515" s="221"/>
      <c r="J1515" s="222">
        <f>ROUND(I1515*H1515,2)</f>
        <v>0</v>
      </c>
      <c r="K1515" s="218" t="s">
        <v>174</v>
      </c>
      <c r="L1515" s="70"/>
      <c r="M1515" s="223" t="s">
        <v>21</v>
      </c>
      <c r="N1515" s="224" t="s">
        <v>42</v>
      </c>
      <c r="O1515" s="45"/>
      <c r="P1515" s="225">
        <f>O1515*H1515</f>
        <v>0</v>
      </c>
      <c r="Q1515" s="225">
        <v>0.00358</v>
      </c>
      <c r="R1515" s="225">
        <f>Q1515*H1515</f>
        <v>0.43247473999999997</v>
      </c>
      <c r="S1515" s="225">
        <v>0</v>
      </c>
      <c r="T1515" s="226">
        <f>S1515*H1515</f>
        <v>0</v>
      </c>
      <c r="AR1515" s="22" t="s">
        <v>1264</v>
      </c>
      <c r="AT1515" s="22" t="s">
        <v>154</v>
      </c>
      <c r="AU1515" s="22" t="s">
        <v>81</v>
      </c>
      <c r="AY1515" s="22" t="s">
        <v>151</v>
      </c>
      <c r="BE1515" s="227">
        <f>IF(N1515="základní",J1515,0)</f>
        <v>0</v>
      </c>
      <c r="BF1515" s="227">
        <f>IF(N1515="snížená",J1515,0)</f>
        <v>0</v>
      </c>
      <c r="BG1515" s="227">
        <f>IF(N1515="zákl. přenesená",J1515,0)</f>
        <v>0</v>
      </c>
      <c r="BH1515" s="227">
        <f>IF(N1515="sníž. přenesená",J1515,0)</f>
        <v>0</v>
      </c>
      <c r="BI1515" s="227">
        <f>IF(N1515="nulová",J1515,0)</f>
        <v>0</v>
      </c>
      <c r="BJ1515" s="22" t="s">
        <v>76</v>
      </c>
      <c r="BK1515" s="227">
        <f>ROUND(I1515*H1515,2)</f>
        <v>0</v>
      </c>
      <c r="BL1515" s="22" t="s">
        <v>1264</v>
      </c>
      <c r="BM1515" s="22" t="s">
        <v>2501</v>
      </c>
    </row>
    <row r="1516" spans="2:51" s="11" customFormat="1" ht="13.5">
      <c r="B1516" s="231"/>
      <c r="C1516" s="232"/>
      <c r="D1516" s="228" t="s">
        <v>163</v>
      </c>
      <c r="E1516" s="233" t="s">
        <v>21</v>
      </c>
      <c r="F1516" s="234" t="s">
        <v>2502</v>
      </c>
      <c r="G1516" s="232"/>
      <c r="H1516" s="235">
        <v>78.89</v>
      </c>
      <c r="I1516" s="236"/>
      <c r="J1516" s="232"/>
      <c r="K1516" s="232"/>
      <c r="L1516" s="237"/>
      <c r="M1516" s="238"/>
      <c r="N1516" s="239"/>
      <c r="O1516" s="239"/>
      <c r="P1516" s="239"/>
      <c r="Q1516" s="239"/>
      <c r="R1516" s="239"/>
      <c r="S1516" s="239"/>
      <c r="T1516" s="240"/>
      <c r="AT1516" s="241" t="s">
        <v>163</v>
      </c>
      <c r="AU1516" s="241" t="s">
        <v>81</v>
      </c>
      <c r="AV1516" s="11" t="s">
        <v>81</v>
      </c>
      <c r="AW1516" s="11" t="s">
        <v>34</v>
      </c>
      <c r="AX1516" s="11" t="s">
        <v>71</v>
      </c>
      <c r="AY1516" s="241" t="s">
        <v>151</v>
      </c>
    </row>
    <row r="1517" spans="2:51" s="11" customFormat="1" ht="13.5">
      <c r="B1517" s="231"/>
      <c r="C1517" s="232"/>
      <c r="D1517" s="228" t="s">
        <v>163</v>
      </c>
      <c r="E1517" s="233" t="s">
        <v>21</v>
      </c>
      <c r="F1517" s="234" t="s">
        <v>2503</v>
      </c>
      <c r="G1517" s="232"/>
      <c r="H1517" s="235">
        <v>36.16</v>
      </c>
      <c r="I1517" s="236"/>
      <c r="J1517" s="232"/>
      <c r="K1517" s="232"/>
      <c r="L1517" s="237"/>
      <c r="M1517" s="238"/>
      <c r="N1517" s="239"/>
      <c r="O1517" s="239"/>
      <c r="P1517" s="239"/>
      <c r="Q1517" s="239"/>
      <c r="R1517" s="239"/>
      <c r="S1517" s="239"/>
      <c r="T1517" s="240"/>
      <c r="AT1517" s="241" t="s">
        <v>163</v>
      </c>
      <c r="AU1517" s="241" t="s">
        <v>81</v>
      </c>
      <c r="AV1517" s="11" t="s">
        <v>81</v>
      </c>
      <c r="AW1517" s="11" t="s">
        <v>34</v>
      </c>
      <c r="AX1517" s="11" t="s">
        <v>71</v>
      </c>
      <c r="AY1517" s="241" t="s">
        <v>151</v>
      </c>
    </row>
    <row r="1518" spans="2:51" s="12" customFormat="1" ht="13.5">
      <c r="B1518" s="242"/>
      <c r="C1518" s="243"/>
      <c r="D1518" s="228" t="s">
        <v>163</v>
      </c>
      <c r="E1518" s="244" t="s">
        <v>21</v>
      </c>
      <c r="F1518" s="245" t="s">
        <v>182</v>
      </c>
      <c r="G1518" s="243"/>
      <c r="H1518" s="246">
        <v>115.05</v>
      </c>
      <c r="I1518" s="247"/>
      <c r="J1518" s="243"/>
      <c r="K1518" s="243"/>
      <c r="L1518" s="248"/>
      <c r="M1518" s="249"/>
      <c r="N1518" s="250"/>
      <c r="O1518" s="250"/>
      <c r="P1518" s="250"/>
      <c r="Q1518" s="250"/>
      <c r="R1518" s="250"/>
      <c r="S1518" s="250"/>
      <c r="T1518" s="251"/>
      <c r="AT1518" s="252" t="s">
        <v>163</v>
      </c>
      <c r="AU1518" s="252" t="s">
        <v>81</v>
      </c>
      <c r="AV1518" s="12" t="s">
        <v>159</v>
      </c>
      <c r="AW1518" s="12" t="s">
        <v>34</v>
      </c>
      <c r="AX1518" s="12" t="s">
        <v>76</v>
      </c>
      <c r="AY1518" s="252" t="s">
        <v>151</v>
      </c>
    </row>
    <row r="1519" spans="2:51" s="11" customFormat="1" ht="13.5">
      <c r="B1519" s="231"/>
      <c r="C1519" s="232"/>
      <c r="D1519" s="228" t="s">
        <v>163</v>
      </c>
      <c r="E1519" s="232"/>
      <c r="F1519" s="234" t="s">
        <v>2504</v>
      </c>
      <c r="G1519" s="232"/>
      <c r="H1519" s="235">
        <v>120.803</v>
      </c>
      <c r="I1519" s="236"/>
      <c r="J1519" s="232"/>
      <c r="K1519" s="232"/>
      <c r="L1519" s="237"/>
      <c r="M1519" s="238"/>
      <c r="N1519" s="239"/>
      <c r="O1519" s="239"/>
      <c r="P1519" s="239"/>
      <c r="Q1519" s="239"/>
      <c r="R1519" s="239"/>
      <c r="S1519" s="239"/>
      <c r="T1519" s="240"/>
      <c r="AT1519" s="241" t="s">
        <v>163</v>
      </c>
      <c r="AU1519" s="241" t="s">
        <v>81</v>
      </c>
      <c r="AV1519" s="11" t="s">
        <v>81</v>
      </c>
      <c r="AW1519" s="11" t="s">
        <v>6</v>
      </c>
      <c r="AX1519" s="11" t="s">
        <v>76</v>
      </c>
      <c r="AY1519" s="241" t="s">
        <v>151</v>
      </c>
    </row>
    <row r="1520" spans="2:65" s="1" customFormat="1" ht="16.5" customHeight="1">
      <c r="B1520" s="44"/>
      <c r="C1520" s="216" t="s">
        <v>2505</v>
      </c>
      <c r="D1520" s="216" t="s">
        <v>154</v>
      </c>
      <c r="E1520" s="217" t="s">
        <v>2506</v>
      </c>
      <c r="F1520" s="218" t="s">
        <v>2507</v>
      </c>
      <c r="G1520" s="219" t="s">
        <v>157</v>
      </c>
      <c r="H1520" s="220">
        <v>3.444</v>
      </c>
      <c r="I1520" s="221"/>
      <c r="J1520" s="222">
        <f>ROUND(I1520*H1520,2)</f>
        <v>0</v>
      </c>
      <c r="K1520" s="218" t="s">
        <v>21</v>
      </c>
      <c r="L1520" s="70"/>
      <c r="M1520" s="223" t="s">
        <v>21</v>
      </c>
      <c r="N1520" s="224" t="s">
        <v>42</v>
      </c>
      <c r="O1520" s="45"/>
      <c r="P1520" s="225">
        <f>O1520*H1520</f>
        <v>0</v>
      </c>
      <c r="Q1520" s="225">
        <v>0</v>
      </c>
      <c r="R1520" s="225">
        <f>Q1520*H1520</f>
        <v>0</v>
      </c>
      <c r="S1520" s="225">
        <v>0</v>
      </c>
      <c r="T1520" s="226">
        <f>S1520*H1520</f>
        <v>0</v>
      </c>
      <c r="AR1520" s="22" t="s">
        <v>1264</v>
      </c>
      <c r="AT1520" s="22" t="s">
        <v>154</v>
      </c>
      <c r="AU1520" s="22" t="s">
        <v>81</v>
      </c>
      <c r="AY1520" s="22" t="s">
        <v>151</v>
      </c>
      <c r="BE1520" s="227">
        <f>IF(N1520="základní",J1520,0)</f>
        <v>0</v>
      </c>
      <c r="BF1520" s="227">
        <f>IF(N1520="snížená",J1520,0)</f>
        <v>0</v>
      </c>
      <c r="BG1520" s="227">
        <f>IF(N1520="zákl. přenesená",J1520,0)</f>
        <v>0</v>
      </c>
      <c r="BH1520" s="227">
        <f>IF(N1520="sníž. přenesená",J1520,0)</f>
        <v>0</v>
      </c>
      <c r="BI1520" s="227">
        <f>IF(N1520="nulová",J1520,0)</f>
        <v>0</v>
      </c>
      <c r="BJ1520" s="22" t="s">
        <v>76</v>
      </c>
      <c r="BK1520" s="227">
        <f>ROUND(I1520*H1520,2)</f>
        <v>0</v>
      </c>
      <c r="BL1520" s="22" t="s">
        <v>1264</v>
      </c>
      <c r="BM1520" s="22" t="s">
        <v>2508</v>
      </c>
    </row>
    <row r="1521" spans="2:47" s="1" customFormat="1" ht="13.5">
      <c r="B1521" s="44"/>
      <c r="C1521" s="72"/>
      <c r="D1521" s="228" t="s">
        <v>352</v>
      </c>
      <c r="E1521" s="72"/>
      <c r="F1521" s="229" t="s">
        <v>2509</v>
      </c>
      <c r="G1521" s="72"/>
      <c r="H1521" s="72"/>
      <c r="I1521" s="187"/>
      <c r="J1521" s="72"/>
      <c r="K1521" s="72"/>
      <c r="L1521" s="70"/>
      <c r="M1521" s="230"/>
      <c r="N1521" s="45"/>
      <c r="O1521" s="45"/>
      <c r="P1521" s="45"/>
      <c r="Q1521" s="45"/>
      <c r="R1521" s="45"/>
      <c r="S1521" s="45"/>
      <c r="T1521" s="93"/>
      <c r="AT1521" s="22" t="s">
        <v>352</v>
      </c>
      <c r="AU1521" s="22" t="s">
        <v>81</v>
      </c>
    </row>
    <row r="1522" spans="2:51" s="11" customFormat="1" ht="13.5">
      <c r="B1522" s="231"/>
      <c r="C1522" s="232"/>
      <c r="D1522" s="228" t="s">
        <v>163</v>
      </c>
      <c r="E1522" s="233" t="s">
        <v>21</v>
      </c>
      <c r="F1522" s="234" t="s">
        <v>2510</v>
      </c>
      <c r="G1522" s="232"/>
      <c r="H1522" s="235">
        <v>3.28</v>
      </c>
      <c r="I1522" s="236"/>
      <c r="J1522" s="232"/>
      <c r="K1522" s="232"/>
      <c r="L1522" s="237"/>
      <c r="M1522" s="238"/>
      <c r="N1522" s="239"/>
      <c r="O1522" s="239"/>
      <c r="P1522" s="239"/>
      <c r="Q1522" s="239"/>
      <c r="R1522" s="239"/>
      <c r="S1522" s="239"/>
      <c r="T1522" s="240"/>
      <c r="AT1522" s="241" t="s">
        <v>163</v>
      </c>
      <c r="AU1522" s="241" t="s">
        <v>81</v>
      </c>
      <c r="AV1522" s="11" t="s">
        <v>81</v>
      </c>
      <c r="AW1522" s="11" t="s">
        <v>34</v>
      </c>
      <c r="AX1522" s="11" t="s">
        <v>71</v>
      </c>
      <c r="AY1522" s="241" t="s">
        <v>151</v>
      </c>
    </row>
    <row r="1523" spans="2:51" s="12" customFormat="1" ht="13.5">
      <c r="B1523" s="242"/>
      <c r="C1523" s="243"/>
      <c r="D1523" s="228" t="s">
        <v>163</v>
      </c>
      <c r="E1523" s="244" t="s">
        <v>21</v>
      </c>
      <c r="F1523" s="245" t="s">
        <v>182</v>
      </c>
      <c r="G1523" s="243"/>
      <c r="H1523" s="246">
        <v>3.28</v>
      </c>
      <c r="I1523" s="247"/>
      <c r="J1523" s="243"/>
      <c r="K1523" s="243"/>
      <c r="L1523" s="248"/>
      <c r="M1523" s="249"/>
      <c r="N1523" s="250"/>
      <c r="O1523" s="250"/>
      <c r="P1523" s="250"/>
      <c r="Q1523" s="250"/>
      <c r="R1523" s="250"/>
      <c r="S1523" s="250"/>
      <c r="T1523" s="251"/>
      <c r="AT1523" s="252" t="s">
        <v>163</v>
      </c>
      <c r="AU1523" s="252" t="s">
        <v>81</v>
      </c>
      <c r="AV1523" s="12" t="s">
        <v>159</v>
      </c>
      <c r="AW1523" s="12" t="s">
        <v>34</v>
      </c>
      <c r="AX1523" s="12" t="s">
        <v>76</v>
      </c>
      <c r="AY1523" s="252" t="s">
        <v>151</v>
      </c>
    </row>
    <row r="1524" spans="2:51" s="11" customFormat="1" ht="13.5">
      <c r="B1524" s="231"/>
      <c r="C1524" s="232"/>
      <c r="D1524" s="228" t="s">
        <v>163</v>
      </c>
      <c r="E1524" s="232"/>
      <c r="F1524" s="234" t="s">
        <v>2511</v>
      </c>
      <c r="G1524" s="232"/>
      <c r="H1524" s="235">
        <v>3.444</v>
      </c>
      <c r="I1524" s="236"/>
      <c r="J1524" s="232"/>
      <c r="K1524" s="232"/>
      <c r="L1524" s="237"/>
      <c r="M1524" s="238"/>
      <c r="N1524" s="239"/>
      <c r="O1524" s="239"/>
      <c r="P1524" s="239"/>
      <c r="Q1524" s="239"/>
      <c r="R1524" s="239"/>
      <c r="S1524" s="239"/>
      <c r="T1524" s="240"/>
      <c r="AT1524" s="241" t="s">
        <v>163</v>
      </c>
      <c r="AU1524" s="241" t="s">
        <v>81</v>
      </c>
      <c r="AV1524" s="11" t="s">
        <v>81</v>
      </c>
      <c r="AW1524" s="11" t="s">
        <v>6</v>
      </c>
      <c r="AX1524" s="11" t="s">
        <v>76</v>
      </c>
      <c r="AY1524" s="241" t="s">
        <v>151</v>
      </c>
    </row>
    <row r="1525" spans="2:65" s="1" customFormat="1" ht="25.5" customHeight="1">
      <c r="B1525" s="44"/>
      <c r="C1525" s="216" t="s">
        <v>2512</v>
      </c>
      <c r="D1525" s="216" t="s">
        <v>154</v>
      </c>
      <c r="E1525" s="217" t="s">
        <v>2513</v>
      </c>
      <c r="F1525" s="218" t="s">
        <v>2514</v>
      </c>
      <c r="G1525" s="219" t="s">
        <v>157</v>
      </c>
      <c r="H1525" s="220">
        <v>72.2</v>
      </c>
      <c r="I1525" s="221"/>
      <c r="J1525" s="222">
        <f>ROUND(I1525*H1525,2)</f>
        <v>0</v>
      </c>
      <c r="K1525" s="218" t="s">
        <v>174</v>
      </c>
      <c r="L1525" s="70"/>
      <c r="M1525" s="223" t="s">
        <v>21</v>
      </c>
      <c r="N1525" s="224" t="s">
        <v>42</v>
      </c>
      <c r="O1525" s="45"/>
      <c r="P1525" s="225">
        <f>O1525*H1525</f>
        <v>0</v>
      </c>
      <c r="Q1525" s="225">
        <v>0.0022</v>
      </c>
      <c r="R1525" s="225">
        <f>Q1525*H1525</f>
        <v>0.15884</v>
      </c>
      <c r="S1525" s="225">
        <v>0</v>
      </c>
      <c r="T1525" s="226">
        <f>S1525*H1525</f>
        <v>0</v>
      </c>
      <c r="AR1525" s="22" t="s">
        <v>1264</v>
      </c>
      <c r="AT1525" s="22" t="s">
        <v>154</v>
      </c>
      <c r="AU1525" s="22" t="s">
        <v>81</v>
      </c>
      <c r="AY1525" s="22" t="s">
        <v>151</v>
      </c>
      <c r="BE1525" s="227">
        <f>IF(N1525="základní",J1525,0)</f>
        <v>0</v>
      </c>
      <c r="BF1525" s="227">
        <f>IF(N1525="snížená",J1525,0)</f>
        <v>0</v>
      </c>
      <c r="BG1525" s="227">
        <f>IF(N1525="zákl. přenesená",J1525,0)</f>
        <v>0</v>
      </c>
      <c r="BH1525" s="227">
        <f>IF(N1525="sníž. přenesená",J1525,0)</f>
        <v>0</v>
      </c>
      <c r="BI1525" s="227">
        <f>IF(N1525="nulová",J1525,0)</f>
        <v>0</v>
      </c>
      <c r="BJ1525" s="22" t="s">
        <v>76</v>
      </c>
      <c r="BK1525" s="227">
        <f>ROUND(I1525*H1525,2)</f>
        <v>0</v>
      </c>
      <c r="BL1525" s="22" t="s">
        <v>1264</v>
      </c>
      <c r="BM1525" s="22" t="s">
        <v>2515</v>
      </c>
    </row>
    <row r="1526" spans="2:51" s="11" customFormat="1" ht="13.5">
      <c r="B1526" s="231"/>
      <c r="C1526" s="232"/>
      <c r="D1526" s="228" t="s">
        <v>163</v>
      </c>
      <c r="E1526" s="233" t="s">
        <v>21</v>
      </c>
      <c r="F1526" s="234" t="s">
        <v>2516</v>
      </c>
      <c r="G1526" s="232"/>
      <c r="H1526" s="235">
        <v>26.9</v>
      </c>
      <c r="I1526" s="236"/>
      <c r="J1526" s="232"/>
      <c r="K1526" s="232"/>
      <c r="L1526" s="237"/>
      <c r="M1526" s="238"/>
      <c r="N1526" s="239"/>
      <c r="O1526" s="239"/>
      <c r="P1526" s="239"/>
      <c r="Q1526" s="239"/>
      <c r="R1526" s="239"/>
      <c r="S1526" s="239"/>
      <c r="T1526" s="240"/>
      <c r="AT1526" s="241" t="s">
        <v>163</v>
      </c>
      <c r="AU1526" s="241" t="s">
        <v>81</v>
      </c>
      <c r="AV1526" s="11" t="s">
        <v>81</v>
      </c>
      <c r="AW1526" s="11" t="s">
        <v>34</v>
      </c>
      <c r="AX1526" s="11" t="s">
        <v>71</v>
      </c>
      <c r="AY1526" s="241" t="s">
        <v>151</v>
      </c>
    </row>
    <row r="1527" spans="2:51" s="11" customFormat="1" ht="13.5">
      <c r="B1527" s="231"/>
      <c r="C1527" s="232"/>
      <c r="D1527" s="228" t="s">
        <v>163</v>
      </c>
      <c r="E1527" s="233" t="s">
        <v>21</v>
      </c>
      <c r="F1527" s="234" t="s">
        <v>2517</v>
      </c>
      <c r="G1527" s="232"/>
      <c r="H1527" s="235">
        <v>45.3</v>
      </c>
      <c r="I1527" s="236"/>
      <c r="J1527" s="232"/>
      <c r="K1527" s="232"/>
      <c r="L1527" s="237"/>
      <c r="M1527" s="238"/>
      <c r="N1527" s="239"/>
      <c r="O1527" s="239"/>
      <c r="P1527" s="239"/>
      <c r="Q1527" s="239"/>
      <c r="R1527" s="239"/>
      <c r="S1527" s="239"/>
      <c r="T1527" s="240"/>
      <c r="AT1527" s="241" t="s">
        <v>163</v>
      </c>
      <c r="AU1527" s="241" t="s">
        <v>81</v>
      </c>
      <c r="AV1527" s="11" t="s">
        <v>81</v>
      </c>
      <c r="AW1527" s="11" t="s">
        <v>34</v>
      </c>
      <c r="AX1527" s="11" t="s">
        <v>71</v>
      </c>
      <c r="AY1527" s="241" t="s">
        <v>151</v>
      </c>
    </row>
    <row r="1528" spans="2:51" s="12" customFormat="1" ht="13.5">
      <c r="B1528" s="242"/>
      <c r="C1528" s="243"/>
      <c r="D1528" s="228" t="s">
        <v>163</v>
      </c>
      <c r="E1528" s="244" t="s">
        <v>21</v>
      </c>
      <c r="F1528" s="245" t="s">
        <v>182</v>
      </c>
      <c r="G1528" s="243"/>
      <c r="H1528" s="246">
        <v>72.2</v>
      </c>
      <c r="I1528" s="247"/>
      <c r="J1528" s="243"/>
      <c r="K1528" s="243"/>
      <c r="L1528" s="248"/>
      <c r="M1528" s="249"/>
      <c r="N1528" s="250"/>
      <c r="O1528" s="250"/>
      <c r="P1528" s="250"/>
      <c r="Q1528" s="250"/>
      <c r="R1528" s="250"/>
      <c r="S1528" s="250"/>
      <c r="T1528" s="251"/>
      <c r="AT1528" s="252" t="s">
        <v>163</v>
      </c>
      <c r="AU1528" s="252" t="s">
        <v>81</v>
      </c>
      <c r="AV1528" s="12" t="s">
        <v>159</v>
      </c>
      <c r="AW1528" s="12" t="s">
        <v>34</v>
      </c>
      <c r="AX1528" s="12" t="s">
        <v>76</v>
      </c>
      <c r="AY1528" s="252" t="s">
        <v>151</v>
      </c>
    </row>
    <row r="1529" spans="2:65" s="1" customFormat="1" ht="25.5" customHeight="1">
      <c r="B1529" s="44"/>
      <c r="C1529" s="216" t="s">
        <v>2518</v>
      </c>
      <c r="D1529" s="216" t="s">
        <v>154</v>
      </c>
      <c r="E1529" s="217" t="s">
        <v>2519</v>
      </c>
      <c r="F1529" s="218" t="s">
        <v>2520</v>
      </c>
      <c r="G1529" s="219" t="s">
        <v>157</v>
      </c>
      <c r="H1529" s="220">
        <v>13.65</v>
      </c>
      <c r="I1529" s="221"/>
      <c r="J1529" s="222">
        <f>ROUND(I1529*H1529,2)</f>
        <v>0</v>
      </c>
      <c r="K1529" s="218" t="s">
        <v>174</v>
      </c>
      <c r="L1529" s="70"/>
      <c r="M1529" s="223" t="s">
        <v>21</v>
      </c>
      <c r="N1529" s="224" t="s">
        <v>42</v>
      </c>
      <c r="O1529" s="45"/>
      <c r="P1529" s="225">
        <f>O1529*H1529</f>
        <v>0</v>
      </c>
      <c r="Q1529" s="225">
        <v>0.00137</v>
      </c>
      <c r="R1529" s="225">
        <f>Q1529*H1529</f>
        <v>0.0187005</v>
      </c>
      <c r="S1529" s="225">
        <v>0</v>
      </c>
      <c r="T1529" s="226">
        <f>S1529*H1529</f>
        <v>0</v>
      </c>
      <c r="AR1529" s="22" t="s">
        <v>1264</v>
      </c>
      <c r="AT1529" s="22" t="s">
        <v>154</v>
      </c>
      <c r="AU1529" s="22" t="s">
        <v>81</v>
      </c>
      <c r="AY1529" s="22" t="s">
        <v>151</v>
      </c>
      <c r="BE1529" s="227">
        <f>IF(N1529="základní",J1529,0)</f>
        <v>0</v>
      </c>
      <c r="BF1529" s="227">
        <f>IF(N1529="snížená",J1529,0)</f>
        <v>0</v>
      </c>
      <c r="BG1529" s="227">
        <f>IF(N1529="zákl. přenesená",J1529,0)</f>
        <v>0</v>
      </c>
      <c r="BH1529" s="227">
        <f>IF(N1529="sníž. přenesená",J1529,0)</f>
        <v>0</v>
      </c>
      <c r="BI1529" s="227">
        <f>IF(N1529="nulová",J1529,0)</f>
        <v>0</v>
      </c>
      <c r="BJ1529" s="22" t="s">
        <v>76</v>
      </c>
      <c r="BK1529" s="227">
        <f>ROUND(I1529*H1529,2)</f>
        <v>0</v>
      </c>
      <c r="BL1529" s="22" t="s">
        <v>1264</v>
      </c>
      <c r="BM1529" s="22" t="s">
        <v>2521</v>
      </c>
    </row>
    <row r="1530" spans="2:51" s="11" customFormat="1" ht="13.5">
      <c r="B1530" s="231"/>
      <c r="C1530" s="232"/>
      <c r="D1530" s="228" t="s">
        <v>163</v>
      </c>
      <c r="E1530" s="233" t="s">
        <v>21</v>
      </c>
      <c r="F1530" s="234" t="s">
        <v>2522</v>
      </c>
      <c r="G1530" s="232"/>
      <c r="H1530" s="235">
        <v>13</v>
      </c>
      <c r="I1530" s="236"/>
      <c r="J1530" s="232"/>
      <c r="K1530" s="232"/>
      <c r="L1530" s="237"/>
      <c r="M1530" s="238"/>
      <c r="N1530" s="239"/>
      <c r="O1530" s="239"/>
      <c r="P1530" s="239"/>
      <c r="Q1530" s="239"/>
      <c r="R1530" s="239"/>
      <c r="S1530" s="239"/>
      <c r="T1530" s="240"/>
      <c r="AT1530" s="241" t="s">
        <v>163</v>
      </c>
      <c r="AU1530" s="241" t="s">
        <v>81</v>
      </c>
      <c r="AV1530" s="11" t="s">
        <v>81</v>
      </c>
      <c r="AW1530" s="11" t="s">
        <v>34</v>
      </c>
      <c r="AX1530" s="11" t="s">
        <v>71</v>
      </c>
      <c r="AY1530" s="241" t="s">
        <v>151</v>
      </c>
    </row>
    <row r="1531" spans="2:51" s="12" customFormat="1" ht="13.5">
      <c r="B1531" s="242"/>
      <c r="C1531" s="243"/>
      <c r="D1531" s="228" t="s">
        <v>163</v>
      </c>
      <c r="E1531" s="244" t="s">
        <v>21</v>
      </c>
      <c r="F1531" s="245" t="s">
        <v>182</v>
      </c>
      <c r="G1531" s="243"/>
      <c r="H1531" s="246">
        <v>13</v>
      </c>
      <c r="I1531" s="247"/>
      <c r="J1531" s="243"/>
      <c r="K1531" s="243"/>
      <c r="L1531" s="248"/>
      <c r="M1531" s="249"/>
      <c r="N1531" s="250"/>
      <c r="O1531" s="250"/>
      <c r="P1531" s="250"/>
      <c r="Q1531" s="250"/>
      <c r="R1531" s="250"/>
      <c r="S1531" s="250"/>
      <c r="T1531" s="251"/>
      <c r="AT1531" s="252" t="s">
        <v>163</v>
      </c>
      <c r="AU1531" s="252" t="s">
        <v>81</v>
      </c>
      <c r="AV1531" s="12" t="s">
        <v>159</v>
      </c>
      <c r="AW1531" s="12" t="s">
        <v>34</v>
      </c>
      <c r="AX1531" s="12" t="s">
        <v>76</v>
      </c>
      <c r="AY1531" s="252" t="s">
        <v>151</v>
      </c>
    </row>
    <row r="1532" spans="2:51" s="11" customFormat="1" ht="13.5">
      <c r="B1532" s="231"/>
      <c r="C1532" s="232"/>
      <c r="D1532" s="228" t="s">
        <v>163</v>
      </c>
      <c r="E1532" s="232"/>
      <c r="F1532" s="234" t="s">
        <v>2523</v>
      </c>
      <c r="G1532" s="232"/>
      <c r="H1532" s="235">
        <v>13.65</v>
      </c>
      <c r="I1532" s="236"/>
      <c r="J1532" s="232"/>
      <c r="K1532" s="232"/>
      <c r="L1532" s="237"/>
      <c r="M1532" s="238"/>
      <c r="N1532" s="239"/>
      <c r="O1532" s="239"/>
      <c r="P1532" s="239"/>
      <c r="Q1532" s="239"/>
      <c r="R1532" s="239"/>
      <c r="S1532" s="239"/>
      <c r="T1532" s="240"/>
      <c r="AT1532" s="241" t="s">
        <v>163</v>
      </c>
      <c r="AU1532" s="241" t="s">
        <v>81</v>
      </c>
      <c r="AV1532" s="11" t="s">
        <v>81</v>
      </c>
      <c r="AW1532" s="11" t="s">
        <v>6</v>
      </c>
      <c r="AX1532" s="11" t="s">
        <v>76</v>
      </c>
      <c r="AY1532" s="241" t="s">
        <v>151</v>
      </c>
    </row>
    <row r="1533" spans="2:65" s="1" customFormat="1" ht="25.5" customHeight="1">
      <c r="B1533" s="44"/>
      <c r="C1533" s="216" t="s">
        <v>2524</v>
      </c>
      <c r="D1533" s="216" t="s">
        <v>154</v>
      </c>
      <c r="E1533" s="217" t="s">
        <v>2525</v>
      </c>
      <c r="F1533" s="218" t="s">
        <v>2526</v>
      </c>
      <c r="G1533" s="219" t="s">
        <v>157</v>
      </c>
      <c r="H1533" s="220">
        <v>121.905</v>
      </c>
      <c r="I1533" s="221"/>
      <c r="J1533" s="222">
        <f>ROUND(I1533*H1533,2)</f>
        <v>0</v>
      </c>
      <c r="K1533" s="218" t="s">
        <v>174</v>
      </c>
      <c r="L1533" s="70"/>
      <c r="M1533" s="223" t="s">
        <v>21</v>
      </c>
      <c r="N1533" s="224" t="s">
        <v>42</v>
      </c>
      <c r="O1533" s="45"/>
      <c r="P1533" s="225">
        <f>O1533*H1533</f>
        <v>0</v>
      </c>
      <c r="Q1533" s="225">
        <v>0.00174</v>
      </c>
      <c r="R1533" s="225">
        <f>Q1533*H1533</f>
        <v>0.2121147</v>
      </c>
      <c r="S1533" s="225">
        <v>0</v>
      </c>
      <c r="T1533" s="226">
        <f>S1533*H1533</f>
        <v>0</v>
      </c>
      <c r="AR1533" s="22" t="s">
        <v>1264</v>
      </c>
      <c r="AT1533" s="22" t="s">
        <v>154</v>
      </c>
      <c r="AU1533" s="22" t="s">
        <v>81</v>
      </c>
      <c r="AY1533" s="22" t="s">
        <v>151</v>
      </c>
      <c r="BE1533" s="227">
        <f>IF(N1533="základní",J1533,0)</f>
        <v>0</v>
      </c>
      <c r="BF1533" s="227">
        <f>IF(N1533="snížená",J1533,0)</f>
        <v>0</v>
      </c>
      <c r="BG1533" s="227">
        <f>IF(N1533="zákl. přenesená",J1533,0)</f>
        <v>0</v>
      </c>
      <c r="BH1533" s="227">
        <f>IF(N1533="sníž. přenesená",J1533,0)</f>
        <v>0</v>
      </c>
      <c r="BI1533" s="227">
        <f>IF(N1533="nulová",J1533,0)</f>
        <v>0</v>
      </c>
      <c r="BJ1533" s="22" t="s">
        <v>76</v>
      </c>
      <c r="BK1533" s="227">
        <f>ROUND(I1533*H1533,2)</f>
        <v>0</v>
      </c>
      <c r="BL1533" s="22" t="s">
        <v>1264</v>
      </c>
      <c r="BM1533" s="22" t="s">
        <v>2527</v>
      </c>
    </row>
    <row r="1534" spans="2:51" s="11" customFormat="1" ht="13.5">
      <c r="B1534" s="231"/>
      <c r="C1534" s="232"/>
      <c r="D1534" s="228" t="s">
        <v>163</v>
      </c>
      <c r="E1534" s="233" t="s">
        <v>21</v>
      </c>
      <c r="F1534" s="234" t="s">
        <v>2528</v>
      </c>
      <c r="G1534" s="232"/>
      <c r="H1534" s="235">
        <v>116.1</v>
      </c>
      <c r="I1534" s="236"/>
      <c r="J1534" s="232"/>
      <c r="K1534" s="232"/>
      <c r="L1534" s="237"/>
      <c r="M1534" s="238"/>
      <c r="N1534" s="239"/>
      <c r="O1534" s="239"/>
      <c r="P1534" s="239"/>
      <c r="Q1534" s="239"/>
      <c r="R1534" s="239"/>
      <c r="S1534" s="239"/>
      <c r="T1534" s="240"/>
      <c r="AT1534" s="241" t="s">
        <v>163</v>
      </c>
      <c r="AU1534" s="241" t="s">
        <v>81</v>
      </c>
      <c r="AV1534" s="11" t="s">
        <v>81</v>
      </c>
      <c r="AW1534" s="11" t="s">
        <v>34</v>
      </c>
      <c r="AX1534" s="11" t="s">
        <v>71</v>
      </c>
      <c r="AY1534" s="241" t="s">
        <v>151</v>
      </c>
    </row>
    <row r="1535" spans="2:51" s="12" customFormat="1" ht="13.5">
      <c r="B1535" s="242"/>
      <c r="C1535" s="243"/>
      <c r="D1535" s="228" t="s">
        <v>163</v>
      </c>
      <c r="E1535" s="244" t="s">
        <v>21</v>
      </c>
      <c r="F1535" s="245" t="s">
        <v>182</v>
      </c>
      <c r="G1535" s="243"/>
      <c r="H1535" s="246">
        <v>116.1</v>
      </c>
      <c r="I1535" s="247"/>
      <c r="J1535" s="243"/>
      <c r="K1535" s="243"/>
      <c r="L1535" s="248"/>
      <c r="M1535" s="249"/>
      <c r="N1535" s="250"/>
      <c r="O1535" s="250"/>
      <c r="P1535" s="250"/>
      <c r="Q1535" s="250"/>
      <c r="R1535" s="250"/>
      <c r="S1535" s="250"/>
      <c r="T1535" s="251"/>
      <c r="AT1535" s="252" t="s">
        <v>163</v>
      </c>
      <c r="AU1535" s="252" t="s">
        <v>81</v>
      </c>
      <c r="AV1535" s="12" t="s">
        <v>159</v>
      </c>
      <c r="AW1535" s="12" t="s">
        <v>34</v>
      </c>
      <c r="AX1535" s="12" t="s">
        <v>76</v>
      </c>
      <c r="AY1535" s="252" t="s">
        <v>151</v>
      </c>
    </row>
    <row r="1536" spans="2:51" s="11" customFormat="1" ht="13.5">
      <c r="B1536" s="231"/>
      <c r="C1536" s="232"/>
      <c r="D1536" s="228" t="s">
        <v>163</v>
      </c>
      <c r="E1536" s="232"/>
      <c r="F1536" s="234" t="s">
        <v>2529</v>
      </c>
      <c r="G1536" s="232"/>
      <c r="H1536" s="235">
        <v>121.905</v>
      </c>
      <c r="I1536" s="236"/>
      <c r="J1536" s="232"/>
      <c r="K1536" s="232"/>
      <c r="L1536" s="237"/>
      <c r="M1536" s="238"/>
      <c r="N1536" s="239"/>
      <c r="O1536" s="239"/>
      <c r="P1536" s="239"/>
      <c r="Q1536" s="239"/>
      <c r="R1536" s="239"/>
      <c r="S1536" s="239"/>
      <c r="T1536" s="240"/>
      <c r="AT1536" s="241" t="s">
        <v>163</v>
      </c>
      <c r="AU1536" s="241" t="s">
        <v>81</v>
      </c>
      <c r="AV1536" s="11" t="s">
        <v>81</v>
      </c>
      <c r="AW1536" s="11" t="s">
        <v>6</v>
      </c>
      <c r="AX1536" s="11" t="s">
        <v>76</v>
      </c>
      <c r="AY1536" s="241" t="s">
        <v>151</v>
      </c>
    </row>
    <row r="1537" spans="2:65" s="1" customFormat="1" ht="25.5" customHeight="1">
      <c r="B1537" s="44"/>
      <c r="C1537" s="216" t="s">
        <v>2530</v>
      </c>
      <c r="D1537" s="216" t="s">
        <v>154</v>
      </c>
      <c r="E1537" s="217" t="s">
        <v>2531</v>
      </c>
      <c r="F1537" s="218" t="s">
        <v>2532</v>
      </c>
      <c r="G1537" s="219" t="s">
        <v>783</v>
      </c>
      <c r="H1537" s="220">
        <v>7</v>
      </c>
      <c r="I1537" s="221"/>
      <c r="J1537" s="222">
        <f>ROUND(I1537*H1537,2)</f>
        <v>0</v>
      </c>
      <c r="K1537" s="218" t="s">
        <v>174</v>
      </c>
      <c r="L1537" s="70"/>
      <c r="M1537" s="223" t="s">
        <v>21</v>
      </c>
      <c r="N1537" s="224" t="s">
        <v>42</v>
      </c>
      <c r="O1537" s="45"/>
      <c r="P1537" s="225">
        <f>O1537*H1537</f>
        <v>0</v>
      </c>
      <c r="Q1537" s="225">
        <v>0.0002</v>
      </c>
      <c r="R1537" s="225">
        <f>Q1537*H1537</f>
        <v>0.0014</v>
      </c>
      <c r="S1537" s="225">
        <v>0</v>
      </c>
      <c r="T1537" s="226">
        <f>S1537*H1537</f>
        <v>0</v>
      </c>
      <c r="AR1537" s="22" t="s">
        <v>1264</v>
      </c>
      <c r="AT1537" s="22" t="s">
        <v>154</v>
      </c>
      <c r="AU1537" s="22" t="s">
        <v>81</v>
      </c>
      <c r="AY1537" s="22" t="s">
        <v>151</v>
      </c>
      <c r="BE1537" s="227">
        <f>IF(N1537="základní",J1537,0)</f>
        <v>0</v>
      </c>
      <c r="BF1537" s="227">
        <f>IF(N1537="snížená",J1537,0)</f>
        <v>0</v>
      </c>
      <c r="BG1537" s="227">
        <f>IF(N1537="zákl. přenesená",J1537,0)</f>
        <v>0</v>
      </c>
      <c r="BH1537" s="227">
        <f>IF(N1537="sníž. přenesená",J1537,0)</f>
        <v>0</v>
      </c>
      <c r="BI1537" s="227">
        <f>IF(N1537="nulová",J1537,0)</f>
        <v>0</v>
      </c>
      <c r="BJ1537" s="22" t="s">
        <v>76</v>
      </c>
      <c r="BK1537" s="227">
        <f>ROUND(I1537*H1537,2)</f>
        <v>0</v>
      </c>
      <c r="BL1537" s="22" t="s">
        <v>1264</v>
      </c>
      <c r="BM1537" s="22" t="s">
        <v>2533</v>
      </c>
    </row>
    <row r="1538" spans="2:65" s="1" customFormat="1" ht="25.5" customHeight="1">
      <c r="B1538" s="44"/>
      <c r="C1538" s="216" t="s">
        <v>2534</v>
      </c>
      <c r="D1538" s="216" t="s">
        <v>154</v>
      </c>
      <c r="E1538" s="217" t="s">
        <v>2535</v>
      </c>
      <c r="F1538" s="218" t="s">
        <v>2536</v>
      </c>
      <c r="G1538" s="219" t="s">
        <v>783</v>
      </c>
      <c r="H1538" s="220">
        <v>15</v>
      </c>
      <c r="I1538" s="221"/>
      <c r="J1538" s="222">
        <f>ROUND(I1538*H1538,2)</f>
        <v>0</v>
      </c>
      <c r="K1538" s="218" t="s">
        <v>174</v>
      </c>
      <c r="L1538" s="70"/>
      <c r="M1538" s="223" t="s">
        <v>21</v>
      </c>
      <c r="N1538" s="224" t="s">
        <v>42</v>
      </c>
      <c r="O1538" s="45"/>
      <c r="P1538" s="225">
        <f>O1538*H1538</f>
        <v>0</v>
      </c>
      <c r="Q1538" s="225">
        <v>0.00025</v>
      </c>
      <c r="R1538" s="225">
        <f>Q1538*H1538</f>
        <v>0.00375</v>
      </c>
      <c r="S1538" s="225">
        <v>0</v>
      </c>
      <c r="T1538" s="226">
        <f>S1538*H1538</f>
        <v>0</v>
      </c>
      <c r="AR1538" s="22" t="s">
        <v>1264</v>
      </c>
      <c r="AT1538" s="22" t="s">
        <v>154</v>
      </c>
      <c r="AU1538" s="22" t="s">
        <v>81</v>
      </c>
      <c r="AY1538" s="22" t="s">
        <v>151</v>
      </c>
      <c r="BE1538" s="227">
        <f>IF(N1538="základní",J1538,0)</f>
        <v>0</v>
      </c>
      <c r="BF1538" s="227">
        <f>IF(N1538="snížená",J1538,0)</f>
        <v>0</v>
      </c>
      <c r="BG1538" s="227">
        <f>IF(N1538="zákl. přenesená",J1538,0)</f>
        <v>0</v>
      </c>
      <c r="BH1538" s="227">
        <f>IF(N1538="sníž. přenesená",J1538,0)</f>
        <v>0</v>
      </c>
      <c r="BI1538" s="227">
        <f>IF(N1538="nulová",J1538,0)</f>
        <v>0</v>
      </c>
      <c r="BJ1538" s="22" t="s">
        <v>76</v>
      </c>
      <c r="BK1538" s="227">
        <f>ROUND(I1538*H1538,2)</f>
        <v>0</v>
      </c>
      <c r="BL1538" s="22" t="s">
        <v>1264</v>
      </c>
      <c r="BM1538" s="22" t="s">
        <v>2537</v>
      </c>
    </row>
    <row r="1539" spans="2:65" s="1" customFormat="1" ht="25.5" customHeight="1">
      <c r="B1539" s="44"/>
      <c r="C1539" s="216" t="s">
        <v>2538</v>
      </c>
      <c r="D1539" s="216" t="s">
        <v>154</v>
      </c>
      <c r="E1539" s="217" t="s">
        <v>2539</v>
      </c>
      <c r="F1539" s="218" t="s">
        <v>2540</v>
      </c>
      <c r="G1539" s="219" t="s">
        <v>783</v>
      </c>
      <c r="H1539" s="220">
        <v>9</v>
      </c>
      <c r="I1539" s="221"/>
      <c r="J1539" s="222">
        <f>ROUND(I1539*H1539,2)</f>
        <v>0</v>
      </c>
      <c r="K1539" s="218" t="s">
        <v>174</v>
      </c>
      <c r="L1539" s="70"/>
      <c r="M1539" s="223" t="s">
        <v>21</v>
      </c>
      <c r="N1539" s="224" t="s">
        <v>42</v>
      </c>
      <c r="O1539" s="45"/>
      <c r="P1539" s="225">
        <f>O1539*H1539</f>
        <v>0</v>
      </c>
      <c r="Q1539" s="225">
        <v>0.00025</v>
      </c>
      <c r="R1539" s="225">
        <f>Q1539*H1539</f>
        <v>0.0022500000000000003</v>
      </c>
      <c r="S1539" s="225">
        <v>0</v>
      </c>
      <c r="T1539" s="226">
        <f>S1539*H1539</f>
        <v>0</v>
      </c>
      <c r="AR1539" s="22" t="s">
        <v>1264</v>
      </c>
      <c r="AT1539" s="22" t="s">
        <v>154</v>
      </c>
      <c r="AU1539" s="22" t="s">
        <v>81</v>
      </c>
      <c r="AY1539" s="22" t="s">
        <v>151</v>
      </c>
      <c r="BE1539" s="227">
        <f>IF(N1539="základní",J1539,0)</f>
        <v>0</v>
      </c>
      <c r="BF1539" s="227">
        <f>IF(N1539="snížená",J1539,0)</f>
        <v>0</v>
      </c>
      <c r="BG1539" s="227">
        <f>IF(N1539="zákl. přenesená",J1539,0)</f>
        <v>0</v>
      </c>
      <c r="BH1539" s="227">
        <f>IF(N1539="sníž. přenesená",J1539,0)</f>
        <v>0</v>
      </c>
      <c r="BI1539" s="227">
        <f>IF(N1539="nulová",J1539,0)</f>
        <v>0</v>
      </c>
      <c r="BJ1539" s="22" t="s">
        <v>76</v>
      </c>
      <c r="BK1539" s="227">
        <f>ROUND(I1539*H1539,2)</f>
        <v>0</v>
      </c>
      <c r="BL1539" s="22" t="s">
        <v>1264</v>
      </c>
      <c r="BM1539" s="22" t="s">
        <v>2541</v>
      </c>
    </row>
    <row r="1540" spans="2:65" s="1" customFormat="1" ht="25.5" customHeight="1">
      <c r="B1540" s="44"/>
      <c r="C1540" s="216" t="s">
        <v>2542</v>
      </c>
      <c r="D1540" s="216" t="s">
        <v>154</v>
      </c>
      <c r="E1540" s="217" t="s">
        <v>2543</v>
      </c>
      <c r="F1540" s="218" t="s">
        <v>2544</v>
      </c>
      <c r="G1540" s="219" t="s">
        <v>157</v>
      </c>
      <c r="H1540" s="220">
        <v>115.29</v>
      </c>
      <c r="I1540" s="221"/>
      <c r="J1540" s="222">
        <f>ROUND(I1540*H1540,2)</f>
        <v>0</v>
      </c>
      <c r="K1540" s="218" t="s">
        <v>174</v>
      </c>
      <c r="L1540" s="70"/>
      <c r="M1540" s="223" t="s">
        <v>21</v>
      </c>
      <c r="N1540" s="224" t="s">
        <v>42</v>
      </c>
      <c r="O1540" s="45"/>
      <c r="P1540" s="225">
        <f>O1540*H1540</f>
        <v>0</v>
      </c>
      <c r="Q1540" s="225">
        <v>0.00182</v>
      </c>
      <c r="R1540" s="225">
        <f>Q1540*H1540</f>
        <v>0.2098278</v>
      </c>
      <c r="S1540" s="225">
        <v>0</v>
      </c>
      <c r="T1540" s="226">
        <f>S1540*H1540</f>
        <v>0</v>
      </c>
      <c r="AR1540" s="22" t="s">
        <v>1264</v>
      </c>
      <c r="AT1540" s="22" t="s">
        <v>154</v>
      </c>
      <c r="AU1540" s="22" t="s">
        <v>81</v>
      </c>
      <c r="AY1540" s="22" t="s">
        <v>151</v>
      </c>
      <c r="BE1540" s="227">
        <f>IF(N1540="základní",J1540,0)</f>
        <v>0</v>
      </c>
      <c r="BF1540" s="227">
        <f>IF(N1540="snížená",J1540,0)</f>
        <v>0</v>
      </c>
      <c r="BG1540" s="227">
        <f>IF(N1540="zákl. přenesená",J1540,0)</f>
        <v>0</v>
      </c>
      <c r="BH1540" s="227">
        <f>IF(N1540="sníž. přenesená",J1540,0)</f>
        <v>0</v>
      </c>
      <c r="BI1540" s="227">
        <f>IF(N1540="nulová",J1540,0)</f>
        <v>0</v>
      </c>
      <c r="BJ1540" s="22" t="s">
        <v>76</v>
      </c>
      <c r="BK1540" s="227">
        <f>ROUND(I1540*H1540,2)</f>
        <v>0</v>
      </c>
      <c r="BL1540" s="22" t="s">
        <v>1264</v>
      </c>
      <c r="BM1540" s="22" t="s">
        <v>2545</v>
      </c>
    </row>
    <row r="1541" spans="2:51" s="11" customFormat="1" ht="13.5">
      <c r="B1541" s="231"/>
      <c r="C1541" s="232"/>
      <c r="D1541" s="228" t="s">
        <v>163</v>
      </c>
      <c r="E1541" s="233" t="s">
        <v>21</v>
      </c>
      <c r="F1541" s="234" t="s">
        <v>2546</v>
      </c>
      <c r="G1541" s="232"/>
      <c r="H1541" s="235">
        <v>109.8</v>
      </c>
      <c r="I1541" s="236"/>
      <c r="J1541" s="232"/>
      <c r="K1541" s="232"/>
      <c r="L1541" s="237"/>
      <c r="M1541" s="238"/>
      <c r="N1541" s="239"/>
      <c r="O1541" s="239"/>
      <c r="P1541" s="239"/>
      <c r="Q1541" s="239"/>
      <c r="R1541" s="239"/>
      <c r="S1541" s="239"/>
      <c r="T1541" s="240"/>
      <c r="AT1541" s="241" t="s">
        <v>163</v>
      </c>
      <c r="AU1541" s="241" t="s">
        <v>81</v>
      </c>
      <c r="AV1541" s="11" t="s">
        <v>81</v>
      </c>
      <c r="AW1541" s="11" t="s">
        <v>34</v>
      </c>
      <c r="AX1541" s="11" t="s">
        <v>71</v>
      </c>
      <c r="AY1541" s="241" t="s">
        <v>151</v>
      </c>
    </row>
    <row r="1542" spans="2:51" s="12" customFormat="1" ht="13.5">
      <c r="B1542" s="242"/>
      <c r="C1542" s="243"/>
      <c r="D1542" s="228" t="s">
        <v>163</v>
      </c>
      <c r="E1542" s="244" t="s">
        <v>21</v>
      </c>
      <c r="F1542" s="245" t="s">
        <v>182</v>
      </c>
      <c r="G1542" s="243"/>
      <c r="H1542" s="246">
        <v>109.8</v>
      </c>
      <c r="I1542" s="247"/>
      <c r="J1542" s="243"/>
      <c r="K1542" s="243"/>
      <c r="L1542" s="248"/>
      <c r="M1542" s="249"/>
      <c r="N1542" s="250"/>
      <c r="O1542" s="250"/>
      <c r="P1542" s="250"/>
      <c r="Q1542" s="250"/>
      <c r="R1542" s="250"/>
      <c r="S1542" s="250"/>
      <c r="T1542" s="251"/>
      <c r="AT1542" s="252" t="s">
        <v>163</v>
      </c>
      <c r="AU1542" s="252" t="s">
        <v>81</v>
      </c>
      <c r="AV1542" s="12" t="s">
        <v>159</v>
      </c>
      <c r="AW1542" s="12" t="s">
        <v>34</v>
      </c>
      <c r="AX1542" s="12" t="s">
        <v>76</v>
      </c>
      <c r="AY1542" s="252" t="s">
        <v>151</v>
      </c>
    </row>
    <row r="1543" spans="2:51" s="11" customFormat="1" ht="13.5">
      <c r="B1543" s="231"/>
      <c r="C1543" s="232"/>
      <c r="D1543" s="228" t="s">
        <v>163</v>
      </c>
      <c r="E1543" s="232"/>
      <c r="F1543" s="234" t="s">
        <v>2547</v>
      </c>
      <c r="G1543" s="232"/>
      <c r="H1543" s="235">
        <v>115.29</v>
      </c>
      <c r="I1543" s="236"/>
      <c r="J1543" s="232"/>
      <c r="K1543" s="232"/>
      <c r="L1543" s="237"/>
      <c r="M1543" s="238"/>
      <c r="N1543" s="239"/>
      <c r="O1543" s="239"/>
      <c r="P1543" s="239"/>
      <c r="Q1543" s="239"/>
      <c r="R1543" s="239"/>
      <c r="S1543" s="239"/>
      <c r="T1543" s="240"/>
      <c r="AT1543" s="241" t="s">
        <v>163</v>
      </c>
      <c r="AU1543" s="241" t="s">
        <v>81</v>
      </c>
      <c r="AV1543" s="11" t="s">
        <v>81</v>
      </c>
      <c r="AW1543" s="11" t="s">
        <v>6</v>
      </c>
      <c r="AX1543" s="11" t="s">
        <v>76</v>
      </c>
      <c r="AY1543" s="241" t="s">
        <v>151</v>
      </c>
    </row>
    <row r="1544" spans="2:65" s="1" customFormat="1" ht="16.5" customHeight="1">
      <c r="B1544" s="44"/>
      <c r="C1544" s="216" t="s">
        <v>2548</v>
      </c>
      <c r="D1544" s="216" t="s">
        <v>154</v>
      </c>
      <c r="E1544" s="217" t="s">
        <v>2549</v>
      </c>
      <c r="F1544" s="218" t="s">
        <v>2550</v>
      </c>
      <c r="G1544" s="219" t="s">
        <v>783</v>
      </c>
      <c r="H1544" s="220">
        <v>1</v>
      </c>
      <c r="I1544" s="221"/>
      <c r="J1544" s="222">
        <f>ROUND(I1544*H1544,2)</f>
        <v>0</v>
      </c>
      <c r="K1544" s="218" t="s">
        <v>21</v>
      </c>
      <c r="L1544" s="70"/>
      <c r="M1544" s="223" t="s">
        <v>21</v>
      </c>
      <c r="N1544" s="224" t="s">
        <v>42</v>
      </c>
      <c r="O1544" s="45"/>
      <c r="P1544" s="225">
        <f>O1544*H1544</f>
        <v>0</v>
      </c>
      <c r="Q1544" s="225">
        <v>0</v>
      </c>
      <c r="R1544" s="225">
        <f>Q1544*H1544</f>
        <v>0</v>
      </c>
      <c r="S1544" s="225">
        <v>0</v>
      </c>
      <c r="T1544" s="226">
        <f>S1544*H1544</f>
        <v>0</v>
      </c>
      <c r="AR1544" s="22" t="s">
        <v>1264</v>
      </c>
      <c r="AT1544" s="22" t="s">
        <v>154</v>
      </c>
      <c r="AU1544" s="22" t="s">
        <v>81</v>
      </c>
      <c r="AY1544" s="22" t="s">
        <v>151</v>
      </c>
      <c r="BE1544" s="227">
        <f>IF(N1544="základní",J1544,0)</f>
        <v>0</v>
      </c>
      <c r="BF1544" s="227">
        <f>IF(N1544="snížená",J1544,0)</f>
        <v>0</v>
      </c>
      <c r="BG1544" s="227">
        <f>IF(N1544="zákl. přenesená",J1544,0)</f>
        <v>0</v>
      </c>
      <c r="BH1544" s="227">
        <f>IF(N1544="sníž. přenesená",J1544,0)</f>
        <v>0</v>
      </c>
      <c r="BI1544" s="227">
        <f>IF(N1544="nulová",J1544,0)</f>
        <v>0</v>
      </c>
      <c r="BJ1544" s="22" t="s">
        <v>76</v>
      </c>
      <c r="BK1544" s="227">
        <f>ROUND(I1544*H1544,2)</f>
        <v>0</v>
      </c>
      <c r="BL1544" s="22" t="s">
        <v>1264</v>
      </c>
      <c r="BM1544" s="22" t="s">
        <v>2551</v>
      </c>
    </row>
    <row r="1545" spans="2:47" s="1" customFormat="1" ht="13.5">
      <c r="B1545" s="44"/>
      <c r="C1545" s="72"/>
      <c r="D1545" s="228" t="s">
        <v>352</v>
      </c>
      <c r="E1545" s="72"/>
      <c r="F1545" s="229" t="s">
        <v>2552</v>
      </c>
      <c r="G1545" s="72"/>
      <c r="H1545" s="72"/>
      <c r="I1545" s="187"/>
      <c r="J1545" s="72"/>
      <c r="K1545" s="72"/>
      <c r="L1545" s="70"/>
      <c r="M1545" s="230"/>
      <c r="N1545" s="45"/>
      <c r="O1545" s="45"/>
      <c r="P1545" s="45"/>
      <c r="Q1545" s="45"/>
      <c r="R1545" s="45"/>
      <c r="S1545" s="45"/>
      <c r="T1545" s="93"/>
      <c r="AT1545" s="22" t="s">
        <v>352</v>
      </c>
      <c r="AU1545" s="22" t="s">
        <v>81</v>
      </c>
    </row>
    <row r="1546" spans="2:65" s="1" customFormat="1" ht="16.5" customHeight="1">
      <c r="B1546" s="44"/>
      <c r="C1546" s="216" t="s">
        <v>2553</v>
      </c>
      <c r="D1546" s="216" t="s">
        <v>154</v>
      </c>
      <c r="E1546" s="217" t="s">
        <v>1739</v>
      </c>
      <c r="F1546" s="218" t="s">
        <v>1740</v>
      </c>
      <c r="G1546" s="219" t="s">
        <v>1015</v>
      </c>
      <c r="H1546" s="220">
        <v>1</v>
      </c>
      <c r="I1546" s="221"/>
      <c r="J1546" s="222">
        <f>ROUND(I1546*H1546,2)</f>
        <v>0</v>
      </c>
      <c r="K1546" s="218" t="s">
        <v>21</v>
      </c>
      <c r="L1546" s="70"/>
      <c r="M1546" s="223" t="s">
        <v>21</v>
      </c>
      <c r="N1546" s="224" t="s">
        <v>42</v>
      </c>
      <c r="O1546" s="45"/>
      <c r="P1546" s="225">
        <f>O1546*H1546</f>
        <v>0</v>
      </c>
      <c r="Q1546" s="225">
        <v>0</v>
      </c>
      <c r="R1546" s="225">
        <f>Q1546*H1546</f>
        <v>0</v>
      </c>
      <c r="S1546" s="225">
        <v>0</v>
      </c>
      <c r="T1546" s="226">
        <f>S1546*H1546</f>
        <v>0</v>
      </c>
      <c r="AR1546" s="22" t="s">
        <v>1264</v>
      </c>
      <c r="AT1546" s="22" t="s">
        <v>154</v>
      </c>
      <c r="AU1546" s="22" t="s">
        <v>81</v>
      </c>
      <c r="AY1546" s="22" t="s">
        <v>151</v>
      </c>
      <c r="BE1546" s="227">
        <f>IF(N1546="základní",J1546,0)</f>
        <v>0</v>
      </c>
      <c r="BF1546" s="227">
        <f>IF(N1546="snížená",J1546,0)</f>
        <v>0</v>
      </c>
      <c r="BG1546" s="227">
        <f>IF(N1546="zákl. přenesená",J1546,0)</f>
        <v>0</v>
      </c>
      <c r="BH1546" s="227">
        <f>IF(N1546="sníž. přenesená",J1546,0)</f>
        <v>0</v>
      </c>
      <c r="BI1546" s="227">
        <f>IF(N1546="nulová",J1546,0)</f>
        <v>0</v>
      </c>
      <c r="BJ1546" s="22" t="s">
        <v>76</v>
      </c>
      <c r="BK1546" s="227">
        <f>ROUND(I1546*H1546,2)</f>
        <v>0</v>
      </c>
      <c r="BL1546" s="22" t="s">
        <v>1264</v>
      </c>
      <c r="BM1546" s="22" t="s">
        <v>2554</v>
      </c>
    </row>
    <row r="1547" spans="2:65" s="1" customFormat="1" ht="38.25" customHeight="1">
      <c r="B1547" s="44"/>
      <c r="C1547" s="216" t="s">
        <v>2555</v>
      </c>
      <c r="D1547" s="216" t="s">
        <v>154</v>
      </c>
      <c r="E1547" s="217" t="s">
        <v>2556</v>
      </c>
      <c r="F1547" s="218" t="s">
        <v>2557</v>
      </c>
      <c r="G1547" s="219" t="s">
        <v>1745</v>
      </c>
      <c r="H1547" s="263"/>
      <c r="I1547" s="221"/>
      <c r="J1547" s="222">
        <f>ROUND(I1547*H1547,2)</f>
        <v>0</v>
      </c>
      <c r="K1547" s="218" t="s">
        <v>174</v>
      </c>
      <c r="L1547" s="70"/>
      <c r="M1547" s="223" t="s">
        <v>21</v>
      </c>
      <c r="N1547" s="224" t="s">
        <v>42</v>
      </c>
      <c r="O1547" s="45"/>
      <c r="P1547" s="225">
        <f>O1547*H1547</f>
        <v>0</v>
      </c>
      <c r="Q1547" s="225">
        <v>0</v>
      </c>
      <c r="R1547" s="225">
        <f>Q1547*H1547</f>
        <v>0</v>
      </c>
      <c r="S1547" s="225">
        <v>0</v>
      </c>
      <c r="T1547" s="226">
        <f>S1547*H1547</f>
        <v>0</v>
      </c>
      <c r="AR1547" s="22" t="s">
        <v>1264</v>
      </c>
      <c r="AT1547" s="22" t="s">
        <v>154</v>
      </c>
      <c r="AU1547" s="22" t="s">
        <v>81</v>
      </c>
      <c r="AY1547" s="22" t="s">
        <v>151</v>
      </c>
      <c r="BE1547" s="227">
        <f>IF(N1547="základní",J1547,0)</f>
        <v>0</v>
      </c>
      <c r="BF1547" s="227">
        <f>IF(N1547="snížená",J1547,0)</f>
        <v>0</v>
      </c>
      <c r="BG1547" s="227">
        <f>IF(N1547="zákl. přenesená",J1547,0)</f>
        <v>0</v>
      </c>
      <c r="BH1547" s="227">
        <f>IF(N1547="sníž. přenesená",J1547,0)</f>
        <v>0</v>
      </c>
      <c r="BI1547" s="227">
        <f>IF(N1547="nulová",J1547,0)</f>
        <v>0</v>
      </c>
      <c r="BJ1547" s="22" t="s">
        <v>76</v>
      </c>
      <c r="BK1547" s="227">
        <f>ROUND(I1547*H1547,2)</f>
        <v>0</v>
      </c>
      <c r="BL1547" s="22" t="s">
        <v>1264</v>
      </c>
      <c r="BM1547" s="22" t="s">
        <v>2558</v>
      </c>
    </row>
    <row r="1548" spans="2:47" s="1" customFormat="1" ht="13.5">
      <c r="B1548" s="44"/>
      <c r="C1548" s="72"/>
      <c r="D1548" s="228" t="s">
        <v>161</v>
      </c>
      <c r="E1548" s="72"/>
      <c r="F1548" s="229" t="s">
        <v>1910</v>
      </c>
      <c r="G1548" s="72"/>
      <c r="H1548" s="72"/>
      <c r="I1548" s="187"/>
      <c r="J1548" s="72"/>
      <c r="K1548" s="72"/>
      <c r="L1548" s="70"/>
      <c r="M1548" s="230"/>
      <c r="N1548" s="45"/>
      <c r="O1548" s="45"/>
      <c r="P1548" s="45"/>
      <c r="Q1548" s="45"/>
      <c r="R1548" s="45"/>
      <c r="S1548" s="45"/>
      <c r="T1548" s="93"/>
      <c r="AT1548" s="22" t="s">
        <v>161</v>
      </c>
      <c r="AU1548" s="22" t="s">
        <v>81</v>
      </c>
    </row>
    <row r="1549" spans="2:63" s="10" customFormat="1" ht="29.85" customHeight="1">
      <c r="B1549" s="200"/>
      <c r="C1549" s="201"/>
      <c r="D1549" s="202" t="s">
        <v>70</v>
      </c>
      <c r="E1549" s="214" t="s">
        <v>1810</v>
      </c>
      <c r="F1549" s="214" t="s">
        <v>2559</v>
      </c>
      <c r="G1549" s="201"/>
      <c r="H1549" s="201"/>
      <c r="I1549" s="204"/>
      <c r="J1549" s="215">
        <f>BK1549</f>
        <v>0</v>
      </c>
      <c r="K1549" s="201"/>
      <c r="L1549" s="206"/>
      <c r="M1549" s="207"/>
      <c r="N1549" s="208"/>
      <c r="O1549" s="208"/>
      <c r="P1549" s="209">
        <f>SUM(P1550:P1591)</f>
        <v>0</v>
      </c>
      <c r="Q1549" s="208"/>
      <c r="R1549" s="209">
        <f>SUM(R1550:R1591)</f>
        <v>2.6184328900000002</v>
      </c>
      <c r="S1549" s="208"/>
      <c r="T1549" s="210">
        <f>SUM(T1550:T1591)</f>
        <v>1.2691344</v>
      </c>
      <c r="AR1549" s="211" t="s">
        <v>81</v>
      </c>
      <c r="AT1549" s="212" t="s">
        <v>70</v>
      </c>
      <c r="AU1549" s="212" t="s">
        <v>76</v>
      </c>
      <c r="AY1549" s="211" t="s">
        <v>151</v>
      </c>
      <c r="BK1549" s="213">
        <f>SUM(BK1550:BK1591)</f>
        <v>0</v>
      </c>
    </row>
    <row r="1550" spans="2:65" s="1" customFormat="1" ht="16.5" customHeight="1">
      <c r="B1550" s="44"/>
      <c r="C1550" s="216" t="s">
        <v>2560</v>
      </c>
      <c r="D1550" s="216" t="s">
        <v>154</v>
      </c>
      <c r="E1550" s="217" t="s">
        <v>2561</v>
      </c>
      <c r="F1550" s="218" t="s">
        <v>2562</v>
      </c>
      <c r="G1550" s="219" t="s">
        <v>257</v>
      </c>
      <c r="H1550" s="220">
        <v>68.88</v>
      </c>
      <c r="I1550" s="221"/>
      <c r="J1550" s="222">
        <f>ROUND(I1550*H1550,2)</f>
        <v>0</v>
      </c>
      <c r="K1550" s="218" t="s">
        <v>174</v>
      </c>
      <c r="L1550" s="70"/>
      <c r="M1550" s="223" t="s">
        <v>21</v>
      </c>
      <c r="N1550" s="224" t="s">
        <v>42</v>
      </c>
      <c r="O1550" s="45"/>
      <c r="P1550" s="225">
        <f>O1550*H1550</f>
        <v>0</v>
      </c>
      <c r="Q1550" s="225">
        <v>0</v>
      </c>
      <c r="R1550" s="225">
        <f>Q1550*H1550</f>
        <v>0</v>
      </c>
      <c r="S1550" s="225">
        <v>0.01778</v>
      </c>
      <c r="T1550" s="226">
        <f>S1550*H1550</f>
        <v>1.2246864</v>
      </c>
      <c r="AR1550" s="22" t="s">
        <v>517</v>
      </c>
      <c r="AT1550" s="22" t="s">
        <v>154</v>
      </c>
      <c r="AU1550" s="22" t="s">
        <v>81</v>
      </c>
      <c r="AY1550" s="22" t="s">
        <v>151</v>
      </c>
      <c r="BE1550" s="227">
        <f>IF(N1550="základní",J1550,0)</f>
        <v>0</v>
      </c>
      <c r="BF1550" s="227">
        <f>IF(N1550="snížená",J1550,0)</f>
        <v>0</v>
      </c>
      <c r="BG1550" s="227">
        <f>IF(N1550="zákl. přenesená",J1550,0)</f>
        <v>0</v>
      </c>
      <c r="BH1550" s="227">
        <f>IF(N1550="sníž. přenesená",J1550,0)</f>
        <v>0</v>
      </c>
      <c r="BI1550" s="227">
        <f>IF(N1550="nulová",J1550,0)</f>
        <v>0</v>
      </c>
      <c r="BJ1550" s="22" t="s">
        <v>76</v>
      </c>
      <c r="BK1550" s="227">
        <f>ROUND(I1550*H1550,2)</f>
        <v>0</v>
      </c>
      <c r="BL1550" s="22" t="s">
        <v>517</v>
      </c>
      <c r="BM1550" s="22" t="s">
        <v>2563</v>
      </c>
    </row>
    <row r="1551" spans="2:47" s="1" customFormat="1" ht="13.5">
      <c r="B1551" s="44"/>
      <c r="C1551" s="72"/>
      <c r="D1551" s="228" t="s">
        <v>161</v>
      </c>
      <c r="E1551" s="72"/>
      <c r="F1551" s="229" t="s">
        <v>2564</v>
      </c>
      <c r="G1551" s="72"/>
      <c r="H1551" s="72"/>
      <c r="I1551" s="187"/>
      <c r="J1551" s="72"/>
      <c r="K1551" s="72"/>
      <c r="L1551" s="70"/>
      <c r="M1551" s="230"/>
      <c r="N1551" s="45"/>
      <c r="O1551" s="45"/>
      <c r="P1551" s="45"/>
      <c r="Q1551" s="45"/>
      <c r="R1551" s="45"/>
      <c r="S1551" s="45"/>
      <c r="T1551" s="93"/>
      <c r="AT1551" s="22" t="s">
        <v>161</v>
      </c>
      <c r="AU1551" s="22" t="s">
        <v>81</v>
      </c>
    </row>
    <row r="1552" spans="2:51" s="11" customFormat="1" ht="13.5">
      <c r="B1552" s="231"/>
      <c r="C1552" s="232"/>
      <c r="D1552" s="228" t="s">
        <v>163</v>
      </c>
      <c r="E1552" s="233" t="s">
        <v>21</v>
      </c>
      <c r="F1552" s="234" t="s">
        <v>2565</v>
      </c>
      <c r="G1552" s="232"/>
      <c r="H1552" s="235">
        <v>68.88</v>
      </c>
      <c r="I1552" s="236"/>
      <c r="J1552" s="232"/>
      <c r="K1552" s="232"/>
      <c r="L1552" s="237"/>
      <c r="M1552" s="238"/>
      <c r="N1552" s="239"/>
      <c r="O1552" s="239"/>
      <c r="P1552" s="239"/>
      <c r="Q1552" s="239"/>
      <c r="R1552" s="239"/>
      <c r="S1552" s="239"/>
      <c r="T1552" s="240"/>
      <c r="AT1552" s="241" t="s">
        <v>163</v>
      </c>
      <c r="AU1552" s="241" t="s">
        <v>81</v>
      </c>
      <c r="AV1552" s="11" t="s">
        <v>81</v>
      </c>
      <c r="AW1552" s="11" t="s">
        <v>34</v>
      </c>
      <c r="AX1552" s="11" t="s">
        <v>76</v>
      </c>
      <c r="AY1552" s="241" t="s">
        <v>151</v>
      </c>
    </row>
    <row r="1553" spans="2:65" s="1" customFormat="1" ht="25.5" customHeight="1">
      <c r="B1553" s="44"/>
      <c r="C1553" s="216" t="s">
        <v>2566</v>
      </c>
      <c r="D1553" s="216" t="s">
        <v>154</v>
      </c>
      <c r="E1553" s="217" t="s">
        <v>2567</v>
      </c>
      <c r="F1553" s="218" t="s">
        <v>2568</v>
      </c>
      <c r="G1553" s="219" t="s">
        <v>257</v>
      </c>
      <c r="H1553" s="220">
        <v>68.88</v>
      </c>
      <c r="I1553" s="221"/>
      <c r="J1553" s="222">
        <f>ROUND(I1553*H1553,2)</f>
        <v>0</v>
      </c>
      <c r="K1553" s="218" t="s">
        <v>174</v>
      </c>
      <c r="L1553" s="70"/>
      <c r="M1553" s="223" t="s">
        <v>21</v>
      </c>
      <c r="N1553" s="224" t="s">
        <v>42</v>
      </c>
      <c r="O1553" s="45"/>
      <c r="P1553" s="225">
        <f>O1553*H1553</f>
        <v>0</v>
      </c>
      <c r="Q1553" s="225">
        <v>0</v>
      </c>
      <c r="R1553" s="225">
        <f>Q1553*H1553</f>
        <v>0</v>
      </c>
      <c r="S1553" s="225">
        <v>0</v>
      </c>
      <c r="T1553" s="226">
        <f>S1553*H1553</f>
        <v>0</v>
      </c>
      <c r="AR1553" s="22" t="s">
        <v>517</v>
      </c>
      <c r="AT1553" s="22" t="s">
        <v>154</v>
      </c>
      <c r="AU1553" s="22" t="s">
        <v>81</v>
      </c>
      <c r="AY1553" s="22" t="s">
        <v>151</v>
      </c>
      <c r="BE1553" s="227">
        <f>IF(N1553="základní",J1553,0)</f>
        <v>0</v>
      </c>
      <c r="BF1553" s="227">
        <f>IF(N1553="snížená",J1553,0)</f>
        <v>0</v>
      </c>
      <c r="BG1553" s="227">
        <f>IF(N1553="zákl. přenesená",J1553,0)</f>
        <v>0</v>
      </c>
      <c r="BH1553" s="227">
        <f>IF(N1553="sníž. přenesená",J1553,0)</f>
        <v>0</v>
      </c>
      <c r="BI1553" s="227">
        <f>IF(N1553="nulová",J1553,0)</f>
        <v>0</v>
      </c>
      <c r="BJ1553" s="22" t="s">
        <v>76</v>
      </c>
      <c r="BK1553" s="227">
        <f>ROUND(I1553*H1553,2)</f>
        <v>0</v>
      </c>
      <c r="BL1553" s="22" t="s">
        <v>517</v>
      </c>
      <c r="BM1553" s="22" t="s">
        <v>2569</v>
      </c>
    </row>
    <row r="1554" spans="2:47" s="1" customFormat="1" ht="13.5">
      <c r="B1554" s="44"/>
      <c r="C1554" s="72"/>
      <c r="D1554" s="228" t="s">
        <v>161</v>
      </c>
      <c r="E1554" s="72"/>
      <c r="F1554" s="229" t="s">
        <v>2564</v>
      </c>
      <c r="G1554" s="72"/>
      <c r="H1554" s="72"/>
      <c r="I1554" s="187"/>
      <c r="J1554" s="72"/>
      <c r="K1554" s="72"/>
      <c r="L1554" s="70"/>
      <c r="M1554" s="230"/>
      <c r="N1554" s="45"/>
      <c r="O1554" s="45"/>
      <c r="P1554" s="45"/>
      <c r="Q1554" s="45"/>
      <c r="R1554" s="45"/>
      <c r="S1554" s="45"/>
      <c r="T1554" s="93"/>
      <c r="AT1554" s="22" t="s">
        <v>161</v>
      </c>
      <c r="AU1554" s="22" t="s">
        <v>81</v>
      </c>
    </row>
    <row r="1555" spans="2:51" s="11" customFormat="1" ht="13.5">
      <c r="B1555" s="231"/>
      <c r="C1555" s="232"/>
      <c r="D1555" s="228" t="s">
        <v>163</v>
      </c>
      <c r="E1555" s="233" t="s">
        <v>21</v>
      </c>
      <c r="F1555" s="234" t="s">
        <v>2565</v>
      </c>
      <c r="G1555" s="232"/>
      <c r="H1555" s="235">
        <v>68.88</v>
      </c>
      <c r="I1555" s="236"/>
      <c r="J1555" s="232"/>
      <c r="K1555" s="232"/>
      <c r="L1555" s="237"/>
      <c r="M1555" s="238"/>
      <c r="N1555" s="239"/>
      <c r="O1555" s="239"/>
      <c r="P1555" s="239"/>
      <c r="Q1555" s="239"/>
      <c r="R1555" s="239"/>
      <c r="S1555" s="239"/>
      <c r="T1555" s="240"/>
      <c r="AT1555" s="241" t="s">
        <v>163</v>
      </c>
      <c r="AU1555" s="241" t="s">
        <v>81</v>
      </c>
      <c r="AV1555" s="11" t="s">
        <v>81</v>
      </c>
      <c r="AW1555" s="11" t="s">
        <v>34</v>
      </c>
      <c r="AX1555" s="11" t="s">
        <v>76</v>
      </c>
      <c r="AY1555" s="241" t="s">
        <v>151</v>
      </c>
    </row>
    <row r="1556" spans="2:65" s="1" customFormat="1" ht="25.5" customHeight="1">
      <c r="B1556" s="44"/>
      <c r="C1556" s="216" t="s">
        <v>2570</v>
      </c>
      <c r="D1556" s="216" t="s">
        <v>154</v>
      </c>
      <c r="E1556" s="217" t="s">
        <v>2571</v>
      </c>
      <c r="F1556" s="218" t="s">
        <v>2572</v>
      </c>
      <c r="G1556" s="219" t="s">
        <v>157</v>
      </c>
      <c r="H1556" s="220">
        <v>9.6</v>
      </c>
      <c r="I1556" s="221"/>
      <c r="J1556" s="222">
        <f>ROUND(I1556*H1556,2)</f>
        <v>0</v>
      </c>
      <c r="K1556" s="218" t="s">
        <v>174</v>
      </c>
      <c r="L1556" s="70"/>
      <c r="M1556" s="223" t="s">
        <v>21</v>
      </c>
      <c r="N1556" s="224" t="s">
        <v>42</v>
      </c>
      <c r="O1556" s="45"/>
      <c r="P1556" s="225">
        <f>O1556*H1556</f>
        <v>0</v>
      </c>
      <c r="Q1556" s="225">
        <v>0</v>
      </c>
      <c r="R1556" s="225">
        <f>Q1556*H1556</f>
        <v>0</v>
      </c>
      <c r="S1556" s="225">
        <v>0.00463</v>
      </c>
      <c r="T1556" s="226">
        <f>S1556*H1556</f>
        <v>0.044447999999999994</v>
      </c>
      <c r="AR1556" s="22" t="s">
        <v>517</v>
      </c>
      <c r="AT1556" s="22" t="s">
        <v>154</v>
      </c>
      <c r="AU1556" s="22" t="s">
        <v>81</v>
      </c>
      <c r="AY1556" s="22" t="s">
        <v>151</v>
      </c>
      <c r="BE1556" s="227">
        <f>IF(N1556="základní",J1556,0)</f>
        <v>0</v>
      </c>
      <c r="BF1556" s="227">
        <f>IF(N1556="snížená",J1556,0)</f>
        <v>0</v>
      </c>
      <c r="BG1556" s="227">
        <f>IF(N1556="zákl. přenesená",J1556,0)</f>
        <v>0</v>
      </c>
      <c r="BH1556" s="227">
        <f>IF(N1556="sníž. přenesená",J1556,0)</f>
        <v>0</v>
      </c>
      <c r="BI1556" s="227">
        <f>IF(N1556="nulová",J1556,0)</f>
        <v>0</v>
      </c>
      <c r="BJ1556" s="22" t="s">
        <v>76</v>
      </c>
      <c r="BK1556" s="227">
        <f>ROUND(I1556*H1556,2)</f>
        <v>0</v>
      </c>
      <c r="BL1556" s="22" t="s">
        <v>517</v>
      </c>
      <c r="BM1556" s="22" t="s">
        <v>2573</v>
      </c>
    </row>
    <row r="1557" spans="2:47" s="1" customFormat="1" ht="13.5">
      <c r="B1557" s="44"/>
      <c r="C1557" s="72"/>
      <c r="D1557" s="228" t="s">
        <v>161</v>
      </c>
      <c r="E1557" s="72"/>
      <c r="F1557" s="229" t="s">
        <v>2564</v>
      </c>
      <c r="G1557" s="72"/>
      <c r="H1557" s="72"/>
      <c r="I1557" s="187"/>
      <c r="J1557" s="72"/>
      <c r="K1557" s="72"/>
      <c r="L1557" s="70"/>
      <c r="M1557" s="230"/>
      <c r="N1557" s="45"/>
      <c r="O1557" s="45"/>
      <c r="P1557" s="45"/>
      <c r="Q1557" s="45"/>
      <c r="R1557" s="45"/>
      <c r="S1557" s="45"/>
      <c r="T1557" s="93"/>
      <c r="AT1557" s="22" t="s">
        <v>161</v>
      </c>
      <c r="AU1557" s="22" t="s">
        <v>81</v>
      </c>
    </row>
    <row r="1558" spans="2:51" s="11" customFormat="1" ht="13.5">
      <c r="B1558" s="231"/>
      <c r="C1558" s="232"/>
      <c r="D1558" s="228" t="s">
        <v>163</v>
      </c>
      <c r="E1558" s="233" t="s">
        <v>21</v>
      </c>
      <c r="F1558" s="234" t="s">
        <v>2574</v>
      </c>
      <c r="G1558" s="232"/>
      <c r="H1558" s="235">
        <v>9.6</v>
      </c>
      <c r="I1558" s="236"/>
      <c r="J1558" s="232"/>
      <c r="K1558" s="232"/>
      <c r="L1558" s="237"/>
      <c r="M1558" s="238"/>
      <c r="N1558" s="239"/>
      <c r="O1558" s="239"/>
      <c r="P1558" s="239"/>
      <c r="Q1558" s="239"/>
      <c r="R1558" s="239"/>
      <c r="S1558" s="239"/>
      <c r="T1558" s="240"/>
      <c r="AT1558" s="241" t="s">
        <v>163</v>
      </c>
      <c r="AU1558" s="241" t="s">
        <v>81</v>
      </c>
      <c r="AV1558" s="11" t="s">
        <v>81</v>
      </c>
      <c r="AW1558" s="11" t="s">
        <v>34</v>
      </c>
      <c r="AX1558" s="11" t="s">
        <v>76</v>
      </c>
      <c r="AY1558" s="241" t="s">
        <v>151</v>
      </c>
    </row>
    <row r="1559" spans="2:65" s="1" customFormat="1" ht="25.5" customHeight="1">
      <c r="B1559" s="44"/>
      <c r="C1559" s="216" t="s">
        <v>2575</v>
      </c>
      <c r="D1559" s="216" t="s">
        <v>154</v>
      </c>
      <c r="E1559" s="217" t="s">
        <v>2576</v>
      </c>
      <c r="F1559" s="218" t="s">
        <v>2577</v>
      </c>
      <c r="G1559" s="219" t="s">
        <v>257</v>
      </c>
      <c r="H1559" s="220">
        <v>146.815</v>
      </c>
      <c r="I1559" s="221"/>
      <c r="J1559" s="222">
        <f>ROUND(I1559*H1559,2)</f>
        <v>0</v>
      </c>
      <c r="K1559" s="218" t="s">
        <v>174</v>
      </c>
      <c r="L1559" s="70"/>
      <c r="M1559" s="223" t="s">
        <v>21</v>
      </c>
      <c r="N1559" s="224" t="s">
        <v>42</v>
      </c>
      <c r="O1559" s="45"/>
      <c r="P1559" s="225">
        <f>O1559*H1559</f>
        <v>0</v>
      </c>
      <c r="Q1559" s="225">
        <v>0.0135</v>
      </c>
      <c r="R1559" s="225">
        <f>Q1559*H1559</f>
        <v>1.9820025</v>
      </c>
      <c r="S1559" s="225">
        <v>0</v>
      </c>
      <c r="T1559" s="226">
        <f>S1559*H1559</f>
        <v>0</v>
      </c>
      <c r="AR1559" s="22" t="s">
        <v>1264</v>
      </c>
      <c r="AT1559" s="22" t="s">
        <v>154</v>
      </c>
      <c r="AU1559" s="22" t="s">
        <v>81</v>
      </c>
      <c r="AY1559" s="22" t="s">
        <v>151</v>
      </c>
      <c r="BE1559" s="227">
        <f>IF(N1559="základní",J1559,0)</f>
        <v>0</v>
      </c>
      <c r="BF1559" s="227">
        <f>IF(N1559="snížená",J1559,0)</f>
        <v>0</v>
      </c>
      <c r="BG1559" s="227">
        <f>IF(N1559="zákl. přenesená",J1559,0)</f>
        <v>0</v>
      </c>
      <c r="BH1559" s="227">
        <f>IF(N1559="sníž. přenesená",J1559,0)</f>
        <v>0</v>
      </c>
      <c r="BI1559" s="227">
        <f>IF(N1559="nulová",J1559,0)</f>
        <v>0</v>
      </c>
      <c r="BJ1559" s="22" t="s">
        <v>76</v>
      </c>
      <c r="BK1559" s="227">
        <f>ROUND(I1559*H1559,2)</f>
        <v>0</v>
      </c>
      <c r="BL1559" s="22" t="s">
        <v>1264</v>
      </c>
      <c r="BM1559" s="22" t="s">
        <v>2578</v>
      </c>
    </row>
    <row r="1560" spans="2:47" s="1" customFormat="1" ht="13.5">
      <c r="B1560" s="44"/>
      <c r="C1560" s="72"/>
      <c r="D1560" s="228" t="s">
        <v>161</v>
      </c>
      <c r="E1560" s="72"/>
      <c r="F1560" s="229" t="s">
        <v>2579</v>
      </c>
      <c r="G1560" s="72"/>
      <c r="H1560" s="72"/>
      <c r="I1560" s="187"/>
      <c r="J1560" s="72"/>
      <c r="K1560" s="72"/>
      <c r="L1560" s="70"/>
      <c r="M1560" s="230"/>
      <c r="N1560" s="45"/>
      <c r="O1560" s="45"/>
      <c r="P1560" s="45"/>
      <c r="Q1560" s="45"/>
      <c r="R1560" s="45"/>
      <c r="S1560" s="45"/>
      <c r="T1560" s="93"/>
      <c r="AT1560" s="22" t="s">
        <v>161</v>
      </c>
      <c r="AU1560" s="22" t="s">
        <v>81</v>
      </c>
    </row>
    <row r="1561" spans="2:51" s="11" customFormat="1" ht="13.5">
      <c r="B1561" s="231"/>
      <c r="C1561" s="232"/>
      <c r="D1561" s="228" t="s">
        <v>163</v>
      </c>
      <c r="E1561" s="233" t="s">
        <v>21</v>
      </c>
      <c r="F1561" s="234" t="s">
        <v>1860</v>
      </c>
      <c r="G1561" s="232"/>
      <c r="H1561" s="235">
        <v>66.495</v>
      </c>
      <c r="I1561" s="236"/>
      <c r="J1561" s="232"/>
      <c r="K1561" s="232"/>
      <c r="L1561" s="237"/>
      <c r="M1561" s="238"/>
      <c r="N1561" s="239"/>
      <c r="O1561" s="239"/>
      <c r="P1561" s="239"/>
      <c r="Q1561" s="239"/>
      <c r="R1561" s="239"/>
      <c r="S1561" s="239"/>
      <c r="T1561" s="240"/>
      <c r="AT1561" s="241" t="s">
        <v>163</v>
      </c>
      <c r="AU1561" s="241" t="s">
        <v>81</v>
      </c>
      <c r="AV1561" s="11" t="s">
        <v>81</v>
      </c>
      <c r="AW1561" s="11" t="s">
        <v>34</v>
      </c>
      <c r="AX1561" s="11" t="s">
        <v>71</v>
      </c>
      <c r="AY1561" s="241" t="s">
        <v>151</v>
      </c>
    </row>
    <row r="1562" spans="2:51" s="11" customFormat="1" ht="13.5">
      <c r="B1562" s="231"/>
      <c r="C1562" s="232"/>
      <c r="D1562" s="228" t="s">
        <v>163</v>
      </c>
      <c r="E1562" s="233" t="s">
        <v>21</v>
      </c>
      <c r="F1562" s="234" t="s">
        <v>2288</v>
      </c>
      <c r="G1562" s="232"/>
      <c r="H1562" s="235">
        <v>11.44</v>
      </c>
      <c r="I1562" s="236"/>
      <c r="J1562" s="232"/>
      <c r="K1562" s="232"/>
      <c r="L1562" s="237"/>
      <c r="M1562" s="238"/>
      <c r="N1562" s="239"/>
      <c r="O1562" s="239"/>
      <c r="P1562" s="239"/>
      <c r="Q1562" s="239"/>
      <c r="R1562" s="239"/>
      <c r="S1562" s="239"/>
      <c r="T1562" s="240"/>
      <c r="AT1562" s="241" t="s">
        <v>163</v>
      </c>
      <c r="AU1562" s="241" t="s">
        <v>81</v>
      </c>
      <c r="AV1562" s="11" t="s">
        <v>81</v>
      </c>
      <c r="AW1562" s="11" t="s">
        <v>34</v>
      </c>
      <c r="AX1562" s="11" t="s">
        <v>71</v>
      </c>
      <c r="AY1562" s="241" t="s">
        <v>151</v>
      </c>
    </row>
    <row r="1563" spans="2:51" s="11" customFormat="1" ht="13.5">
      <c r="B1563" s="231"/>
      <c r="C1563" s="232"/>
      <c r="D1563" s="228" t="s">
        <v>163</v>
      </c>
      <c r="E1563" s="233" t="s">
        <v>21</v>
      </c>
      <c r="F1563" s="234" t="s">
        <v>2565</v>
      </c>
      <c r="G1563" s="232"/>
      <c r="H1563" s="235">
        <v>68.88</v>
      </c>
      <c r="I1563" s="236"/>
      <c r="J1563" s="232"/>
      <c r="K1563" s="232"/>
      <c r="L1563" s="237"/>
      <c r="M1563" s="238"/>
      <c r="N1563" s="239"/>
      <c r="O1563" s="239"/>
      <c r="P1563" s="239"/>
      <c r="Q1563" s="239"/>
      <c r="R1563" s="239"/>
      <c r="S1563" s="239"/>
      <c r="T1563" s="240"/>
      <c r="AT1563" s="241" t="s">
        <v>163</v>
      </c>
      <c r="AU1563" s="241" t="s">
        <v>81</v>
      </c>
      <c r="AV1563" s="11" t="s">
        <v>81</v>
      </c>
      <c r="AW1563" s="11" t="s">
        <v>34</v>
      </c>
      <c r="AX1563" s="11" t="s">
        <v>71</v>
      </c>
      <c r="AY1563" s="241" t="s">
        <v>151</v>
      </c>
    </row>
    <row r="1564" spans="2:51" s="12" customFormat="1" ht="13.5">
      <c r="B1564" s="242"/>
      <c r="C1564" s="243"/>
      <c r="D1564" s="228" t="s">
        <v>163</v>
      </c>
      <c r="E1564" s="244" t="s">
        <v>21</v>
      </c>
      <c r="F1564" s="245" t="s">
        <v>182</v>
      </c>
      <c r="G1564" s="243"/>
      <c r="H1564" s="246">
        <v>146.815</v>
      </c>
      <c r="I1564" s="247"/>
      <c r="J1564" s="243"/>
      <c r="K1564" s="243"/>
      <c r="L1564" s="248"/>
      <c r="M1564" s="249"/>
      <c r="N1564" s="250"/>
      <c r="O1564" s="250"/>
      <c r="P1564" s="250"/>
      <c r="Q1564" s="250"/>
      <c r="R1564" s="250"/>
      <c r="S1564" s="250"/>
      <c r="T1564" s="251"/>
      <c r="AT1564" s="252" t="s">
        <v>163</v>
      </c>
      <c r="AU1564" s="252" t="s">
        <v>81</v>
      </c>
      <c r="AV1564" s="12" t="s">
        <v>159</v>
      </c>
      <c r="AW1564" s="12" t="s">
        <v>34</v>
      </c>
      <c r="AX1564" s="12" t="s">
        <v>76</v>
      </c>
      <c r="AY1564" s="252" t="s">
        <v>151</v>
      </c>
    </row>
    <row r="1565" spans="2:65" s="1" customFormat="1" ht="25.5" customHeight="1">
      <c r="B1565" s="44"/>
      <c r="C1565" s="216" t="s">
        <v>2580</v>
      </c>
      <c r="D1565" s="216" t="s">
        <v>154</v>
      </c>
      <c r="E1565" s="217" t="s">
        <v>2581</v>
      </c>
      <c r="F1565" s="218" t="s">
        <v>2582</v>
      </c>
      <c r="G1565" s="219" t="s">
        <v>257</v>
      </c>
      <c r="H1565" s="220">
        <v>68.88</v>
      </c>
      <c r="I1565" s="221"/>
      <c r="J1565" s="222">
        <f>ROUND(I1565*H1565,2)</f>
        <v>0</v>
      </c>
      <c r="K1565" s="218" t="s">
        <v>174</v>
      </c>
      <c r="L1565" s="70"/>
      <c r="M1565" s="223" t="s">
        <v>21</v>
      </c>
      <c r="N1565" s="224" t="s">
        <v>42</v>
      </c>
      <c r="O1565" s="45"/>
      <c r="P1565" s="225">
        <f>O1565*H1565</f>
        <v>0</v>
      </c>
      <c r="Q1565" s="225">
        <v>0</v>
      </c>
      <c r="R1565" s="225">
        <f>Q1565*H1565</f>
        <v>0</v>
      </c>
      <c r="S1565" s="225">
        <v>0</v>
      </c>
      <c r="T1565" s="226">
        <f>S1565*H1565</f>
        <v>0</v>
      </c>
      <c r="AR1565" s="22" t="s">
        <v>1264</v>
      </c>
      <c r="AT1565" s="22" t="s">
        <v>154</v>
      </c>
      <c r="AU1565" s="22" t="s">
        <v>81</v>
      </c>
      <c r="AY1565" s="22" t="s">
        <v>151</v>
      </c>
      <c r="BE1565" s="227">
        <f>IF(N1565="základní",J1565,0)</f>
        <v>0</v>
      </c>
      <c r="BF1565" s="227">
        <f>IF(N1565="snížená",J1565,0)</f>
        <v>0</v>
      </c>
      <c r="BG1565" s="227">
        <f>IF(N1565="zákl. přenesená",J1565,0)</f>
        <v>0</v>
      </c>
      <c r="BH1565" s="227">
        <f>IF(N1565="sníž. přenesená",J1565,0)</f>
        <v>0</v>
      </c>
      <c r="BI1565" s="227">
        <f>IF(N1565="nulová",J1565,0)</f>
        <v>0</v>
      </c>
      <c r="BJ1565" s="22" t="s">
        <v>76</v>
      </c>
      <c r="BK1565" s="227">
        <f>ROUND(I1565*H1565,2)</f>
        <v>0</v>
      </c>
      <c r="BL1565" s="22" t="s">
        <v>1264</v>
      </c>
      <c r="BM1565" s="22" t="s">
        <v>2583</v>
      </c>
    </row>
    <row r="1566" spans="2:47" s="1" customFormat="1" ht="13.5">
      <c r="B1566" s="44"/>
      <c r="C1566" s="72"/>
      <c r="D1566" s="228" t="s">
        <v>161</v>
      </c>
      <c r="E1566" s="72"/>
      <c r="F1566" s="229" t="s">
        <v>2579</v>
      </c>
      <c r="G1566" s="72"/>
      <c r="H1566" s="72"/>
      <c r="I1566" s="187"/>
      <c r="J1566" s="72"/>
      <c r="K1566" s="72"/>
      <c r="L1566" s="70"/>
      <c r="M1566" s="230"/>
      <c r="N1566" s="45"/>
      <c r="O1566" s="45"/>
      <c r="P1566" s="45"/>
      <c r="Q1566" s="45"/>
      <c r="R1566" s="45"/>
      <c r="S1566" s="45"/>
      <c r="T1566" s="93"/>
      <c r="AT1566" s="22" t="s">
        <v>161</v>
      </c>
      <c r="AU1566" s="22" t="s">
        <v>81</v>
      </c>
    </row>
    <row r="1567" spans="2:51" s="11" customFormat="1" ht="13.5">
      <c r="B1567" s="231"/>
      <c r="C1567" s="232"/>
      <c r="D1567" s="228" t="s">
        <v>163</v>
      </c>
      <c r="E1567" s="233" t="s">
        <v>21</v>
      </c>
      <c r="F1567" s="234" t="s">
        <v>2565</v>
      </c>
      <c r="G1567" s="232"/>
      <c r="H1567" s="235">
        <v>68.88</v>
      </c>
      <c r="I1567" s="236"/>
      <c r="J1567" s="232"/>
      <c r="K1567" s="232"/>
      <c r="L1567" s="237"/>
      <c r="M1567" s="238"/>
      <c r="N1567" s="239"/>
      <c r="O1567" s="239"/>
      <c r="P1567" s="239"/>
      <c r="Q1567" s="239"/>
      <c r="R1567" s="239"/>
      <c r="S1567" s="239"/>
      <c r="T1567" s="240"/>
      <c r="AT1567" s="241" t="s">
        <v>163</v>
      </c>
      <c r="AU1567" s="241" t="s">
        <v>81</v>
      </c>
      <c r="AV1567" s="11" t="s">
        <v>81</v>
      </c>
      <c r="AW1567" s="11" t="s">
        <v>34</v>
      </c>
      <c r="AX1567" s="11" t="s">
        <v>76</v>
      </c>
      <c r="AY1567" s="241" t="s">
        <v>151</v>
      </c>
    </row>
    <row r="1568" spans="2:65" s="1" customFormat="1" ht="25.5" customHeight="1">
      <c r="B1568" s="44"/>
      <c r="C1568" s="216" t="s">
        <v>2584</v>
      </c>
      <c r="D1568" s="216" t="s">
        <v>154</v>
      </c>
      <c r="E1568" s="217" t="s">
        <v>2585</v>
      </c>
      <c r="F1568" s="218" t="s">
        <v>2586</v>
      </c>
      <c r="G1568" s="219" t="s">
        <v>157</v>
      </c>
      <c r="H1568" s="220">
        <v>116.8</v>
      </c>
      <c r="I1568" s="221"/>
      <c r="J1568" s="222">
        <f>ROUND(I1568*H1568,2)</f>
        <v>0</v>
      </c>
      <c r="K1568" s="218" t="s">
        <v>174</v>
      </c>
      <c r="L1568" s="70"/>
      <c r="M1568" s="223" t="s">
        <v>21</v>
      </c>
      <c r="N1568" s="224" t="s">
        <v>42</v>
      </c>
      <c r="O1568" s="45"/>
      <c r="P1568" s="225">
        <f>O1568*H1568</f>
        <v>0</v>
      </c>
      <c r="Q1568" s="225">
        <v>0.00401</v>
      </c>
      <c r="R1568" s="225">
        <f>Q1568*H1568</f>
        <v>0.46836799999999995</v>
      </c>
      <c r="S1568" s="225">
        <v>0</v>
      </c>
      <c r="T1568" s="226">
        <f>S1568*H1568</f>
        <v>0</v>
      </c>
      <c r="AR1568" s="22" t="s">
        <v>1264</v>
      </c>
      <c r="AT1568" s="22" t="s">
        <v>154</v>
      </c>
      <c r="AU1568" s="22" t="s">
        <v>81</v>
      </c>
      <c r="AY1568" s="22" t="s">
        <v>151</v>
      </c>
      <c r="BE1568" s="227">
        <f>IF(N1568="základní",J1568,0)</f>
        <v>0</v>
      </c>
      <c r="BF1568" s="227">
        <f>IF(N1568="snížená",J1568,0)</f>
        <v>0</v>
      </c>
      <c r="BG1568" s="227">
        <f>IF(N1568="zákl. přenesená",J1568,0)</f>
        <v>0</v>
      </c>
      <c r="BH1568" s="227">
        <f>IF(N1568="sníž. přenesená",J1568,0)</f>
        <v>0</v>
      </c>
      <c r="BI1568" s="227">
        <f>IF(N1568="nulová",J1568,0)</f>
        <v>0</v>
      </c>
      <c r="BJ1568" s="22" t="s">
        <v>76</v>
      </c>
      <c r="BK1568" s="227">
        <f>ROUND(I1568*H1568,2)</f>
        <v>0</v>
      </c>
      <c r="BL1568" s="22" t="s">
        <v>1264</v>
      </c>
      <c r="BM1568" s="22" t="s">
        <v>2587</v>
      </c>
    </row>
    <row r="1569" spans="2:47" s="1" customFormat="1" ht="13.5">
      <c r="B1569" s="44"/>
      <c r="C1569" s="72"/>
      <c r="D1569" s="228" t="s">
        <v>161</v>
      </c>
      <c r="E1569" s="72"/>
      <c r="F1569" s="229" t="s">
        <v>2579</v>
      </c>
      <c r="G1569" s="72"/>
      <c r="H1569" s="72"/>
      <c r="I1569" s="187"/>
      <c r="J1569" s="72"/>
      <c r="K1569" s="72"/>
      <c r="L1569" s="70"/>
      <c r="M1569" s="230"/>
      <c r="N1569" s="45"/>
      <c r="O1569" s="45"/>
      <c r="P1569" s="45"/>
      <c r="Q1569" s="45"/>
      <c r="R1569" s="45"/>
      <c r="S1569" s="45"/>
      <c r="T1569" s="93"/>
      <c r="AT1569" s="22" t="s">
        <v>161</v>
      </c>
      <c r="AU1569" s="22" t="s">
        <v>81</v>
      </c>
    </row>
    <row r="1570" spans="2:51" s="11" customFormat="1" ht="13.5">
      <c r="B1570" s="231"/>
      <c r="C1570" s="232"/>
      <c r="D1570" s="228" t="s">
        <v>163</v>
      </c>
      <c r="E1570" s="233" t="s">
        <v>21</v>
      </c>
      <c r="F1570" s="234" t="s">
        <v>2588</v>
      </c>
      <c r="G1570" s="232"/>
      <c r="H1570" s="235">
        <v>25.5</v>
      </c>
      <c r="I1570" s="236"/>
      <c r="J1570" s="232"/>
      <c r="K1570" s="232"/>
      <c r="L1570" s="237"/>
      <c r="M1570" s="238"/>
      <c r="N1570" s="239"/>
      <c r="O1570" s="239"/>
      <c r="P1570" s="239"/>
      <c r="Q1570" s="239"/>
      <c r="R1570" s="239"/>
      <c r="S1570" s="239"/>
      <c r="T1570" s="240"/>
      <c r="AT1570" s="241" t="s">
        <v>163</v>
      </c>
      <c r="AU1570" s="241" t="s">
        <v>81</v>
      </c>
      <c r="AV1570" s="11" t="s">
        <v>81</v>
      </c>
      <c r="AW1570" s="11" t="s">
        <v>34</v>
      </c>
      <c r="AX1570" s="11" t="s">
        <v>71</v>
      </c>
      <c r="AY1570" s="241" t="s">
        <v>151</v>
      </c>
    </row>
    <row r="1571" spans="2:51" s="11" customFormat="1" ht="13.5">
      <c r="B1571" s="231"/>
      <c r="C1571" s="232"/>
      <c r="D1571" s="228" t="s">
        <v>163</v>
      </c>
      <c r="E1571" s="233" t="s">
        <v>21</v>
      </c>
      <c r="F1571" s="234" t="s">
        <v>2589</v>
      </c>
      <c r="G1571" s="232"/>
      <c r="H1571" s="235">
        <v>5.2</v>
      </c>
      <c r="I1571" s="236"/>
      <c r="J1571" s="232"/>
      <c r="K1571" s="232"/>
      <c r="L1571" s="237"/>
      <c r="M1571" s="238"/>
      <c r="N1571" s="239"/>
      <c r="O1571" s="239"/>
      <c r="P1571" s="239"/>
      <c r="Q1571" s="239"/>
      <c r="R1571" s="239"/>
      <c r="S1571" s="239"/>
      <c r="T1571" s="240"/>
      <c r="AT1571" s="241" t="s">
        <v>163</v>
      </c>
      <c r="AU1571" s="241" t="s">
        <v>81</v>
      </c>
      <c r="AV1571" s="11" t="s">
        <v>81</v>
      </c>
      <c r="AW1571" s="11" t="s">
        <v>34</v>
      </c>
      <c r="AX1571" s="11" t="s">
        <v>71</v>
      </c>
      <c r="AY1571" s="241" t="s">
        <v>151</v>
      </c>
    </row>
    <row r="1572" spans="2:51" s="11" customFormat="1" ht="13.5">
      <c r="B1572" s="231"/>
      <c r="C1572" s="232"/>
      <c r="D1572" s="228" t="s">
        <v>163</v>
      </c>
      <c r="E1572" s="233" t="s">
        <v>21</v>
      </c>
      <c r="F1572" s="234" t="s">
        <v>2590</v>
      </c>
      <c r="G1572" s="232"/>
      <c r="H1572" s="235">
        <v>86.1</v>
      </c>
      <c r="I1572" s="236"/>
      <c r="J1572" s="232"/>
      <c r="K1572" s="232"/>
      <c r="L1572" s="237"/>
      <c r="M1572" s="238"/>
      <c r="N1572" s="239"/>
      <c r="O1572" s="239"/>
      <c r="P1572" s="239"/>
      <c r="Q1572" s="239"/>
      <c r="R1572" s="239"/>
      <c r="S1572" s="239"/>
      <c r="T1572" s="240"/>
      <c r="AT1572" s="241" t="s">
        <v>163</v>
      </c>
      <c r="AU1572" s="241" t="s">
        <v>81</v>
      </c>
      <c r="AV1572" s="11" t="s">
        <v>81</v>
      </c>
      <c r="AW1572" s="11" t="s">
        <v>34</v>
      </c>
      <c r="AX1572" s="11" t="s">
        <v>71</v>
      </c>
      <c r="AY1572" s="241" t="s">
        <v>151</v>
      </c>
    </row>
    <row r="1573" spans="2:51" s="12" customFormat="1" ht="13.5">
      <c r="B1573" s="242"/>
      <c r="C1573" s="243"/>
      <c r="D1573" s="228" t="s">
        <v>163</v>
      </c>
      <c r="E1573" s="244" t="s">
        <v>21</v>
      </c>
      <c r="F1573" s="245" t="s">
        <v>182</v>
      </c>
      <c r="G1573" s="243"/>
      <c r="H1573" s="246">
        <v>116.8</v>
      </c>
      <c r="I1573" s="247"/>
      <c r="J1573" s="243"/>
      <c r="K1573" s="243"/>
      <c r="L1573" s="248"/>
      <c r="M1573" s="249"/>
      <c r="N1573" s="250"/>
      <c r="O1573" s="250"/>
      <c r="P1573" s="250"/>
      <c r="Q1573" s="250"/>
      <c r="R1573" s="250"/>
      <c r="S1573" s="250"/>
      <c r="T1573" s="251"/>
      <c r="AT1573" s="252" t="s">
        <v>163</v>
      </c>
      <c r="AU1573" s="252" t="s">
        <v>81</v>
      </c>
      <c r="AV1573" s="12" t="s">
        <v>159</v>
      </c>
      <c r="AW1573" s="12" t="s">
        <v>34</v>
      </c>
      <c r="AX1573" s="12" t="s">
        <v>76</v>
      </c>
      <c r="AY1573" s="252" t="s">
        <v>151</v>
      </c>
    </row>
    <row r="1574" spans="2:65" s="1" customFormat="1" ht="25.5" customHeight="1">
      <c r="B1574" s="44"/>
      <c r="C1574" s="216" t="s">
        <v>2591</v>
      </c>
      <c r="D1574" s="216" t="s">
        <v>154</v>
      </c>
      <c r="E1574" s="217" t="s">
        <v>2592</v>
      </c>
      <c r="F1574" s="218" t="s">
        <v>2593</v>
      </c>
      <c r="G1574" s="219" t="s">
        <v>157</v>
      </c>
      <c r="H1574" s="220">
        <v>22.541</v>
      </c>
      <c r="I1574" s="221"/>
      <c r="J1574" s="222">
        <f>ROUND(I1574*H1574,2)</f>
        <v>0</v>
      </c>
      <c r="K1574" s="218" t="s">
        <v>174</v>
      </c>
      <c r="L1574" s="70"/>
      <c r="M1574" s="223" t="s">
        <v>21</v>
      </c>
      <c r="N1574" s="224" t="s">
        <v>42</v>
      </c>
      <c r="O1574" s="45"/>
      <c r="P1574" s="225">
        <f>O1574*H1574</f>
        <v>0</v>
      </c>
      <c r="Q1574" s="225">
        <v>0.00571</v>
      </c>
      <c r="R1574" s="225">
        <f>Q1574*H1574</f>
        <v>0.12870911</v>
      </c>
      <c r="S1574" s="225">
        <v>0</v>
      </c>
      <c r="T1574" s="226">
        <f>S1574*H1574</f>
        <v>0</v>
      </c>
      <c r="AR1574" s="22" t="s">
        <v>1264</v>
      </c>
      <c r="AT1574" s="22" t="s">
        <v>154</v>
      </c>
      <c r="AU1574" s="22" t="s">
        <v>81</v>
      </c>
      <c r="AY1574" s="22" t="s">
        <v>151</v>
      </c>
      <c r="BE1574" s="227">
        <f>IF(N1574="základní",J1574,0)</f>
        <v>0</v>
      </c>
      <c r="BF1574" s="227">
        <f>IF(N1574="snížená",J1574,0)</f>
        <v>0</v>
      </c>
      <c r="BG1574" s="227">
        <f>IF(N1574="zákl. přenesená",J1574,0)</f>
        <v>0</v>
      </c>
      <c r="BH1574" s="227">
        <f>IF(N1574="sníž. přenesená",J1574,0)</f>
        <v>0</v>
      </c>
      <c r="BI1574" s="227">
        <f>IF(N1574="nulová",J1574,0)</f>
        <v>0</v>
      </c>
      <c r="BJ1574" s="22" t="s">
        <v>76</v>
      </c>
      <c r="BK1574" s="227">
        <f>ROUND(I1574*H1574,2)</f>
        <v>0</v>
      </c>
      <c r="BL1574" s="22" t="s">
        <v>1264</v>
      </c>
      <c r="BM1574" s="22" t="s">
        <v>2594</v>
      </c>
    </row>
    <row r="1575" spans="2:47" s="1" customFormat="1" ht="13.5">
      <c r="B1575" s="44"/>
      <c r="C1575" s="72"/>
      <c r="D1575" s="228" t="s">
        <v>161</v>
      </c>
      <c r="E1575" s="72"/>
      <c r="F1575" s="229" t="s">
        <v>2579</v>
      </c>
      <c r="G1575" s="72"/>
      <c r="H1575" s="72"/>
      <c r="I1575" s="187"/>
      <c r="J1575" s="72"/>
      <c r="K1575" s="72"/>
      <c r="L1575" s="70"/>
      <c r="M1575" s="230"/>
      <c r="N1575" s="45"/>
      <c r="O1575" s="45"/>
      <c r="P1575" s="45"/>
      <c r="Q1575" s="45"/>
      <c r="R1575" s="45"/>
      <c r="S1575" s="45"/>
      <c r="T1575" s="93"/>
      <c r="AT1575" s="22" t="s">
        <v>161</v>
      </c>
      <c r="AU1575" s="22" t="s">
        <v>81</v>
      </c>
    </row>
    <row r="1576" spans="2:51" s="11" customFormat="1" ht="13.5">
      <c r="B1576" s="231"/>
      <c r="C1576" s="232"/>
      <c r="D1576" s="228" t="s">
        <v>163</v>
      </c>
      <c r="E1576" s="233" t="s">
        <v>21</v>
      </c>
      <c r="F1576" s="234" t="s">
        <v>2595</v>
      </c>
      <c r="G1576" s="232"/>
      <c r="H1576" s="235">
        <v>12.941</v>
      </c>
      <c r="I1576" s="236"/>
      <c r="J1576" s="232"/>
      <c r="K1576" s="232"/>
      <c r="L1576" s="237"/>
      <c r="M1576" s="238"/>
      <c r="N1576" s="239"/>
      <c r="O1576" s="239"/>
      <c r="P1576" s="239"/>
      <c r="Q1576" s="239"/>
      <c r="R1576" s="239"/>
      <c r="S1576" s="239"/>
      <c r="T1576" s="240"/>
      <c r="AT1576" s="241" t="s">
        <v>163</v>
      </c>
      <c r="AU1576" s="241" t="s">
        <v>81</v>
      </c>
      <c r="AV1576" s="11" t="s">
        <v>81</v>
      </c>
      <c r="AW1576" s="11" t="s">
        <v>34</v>
      </c>
      <c r="AX1576" s="11" t="s">
        <v>71</v>
      </c>
      <c r="AY1576" s="241" t="s">
        <v>151</v>
      </c>
    </row>
    <row r="1577" spans="2:51" s="11" customFormat="1" ht="13.5">
      <c r="B1577" s="231"/>
      <c r="C1577" s="232"/>
      <c r="D1577" s="228" t="s">
        <v>163</v>
      </c>
      <c r="E1577" s="233" t="s">
        <v>21</v>
      </c>
      <c r="F1577" s="234" t="s">
        <v>2574</v>
      </c>
      <c r="G1577" s="232"/>
      <c r="H1577" s="235">
        <v>9.6</v>
      </c>
      <c r="I1577" s="236"/>
      <c r="J1577" s="232"/>
      <c r="K1577" s="232"/>
      <c r="L1577" s="237"/>
      <c r="M1577" s="238"/>
      <c r="N1577" s="239"/>
      <c r="O1577" s="239"/>
      <c r="P1577" s="239"/>
      <c r="Q1577" s="239"/>
      <c r="R1577" s="239"/>
      <c r="S1577" s="239"/>
      <c r="T1577" s="240"/>
      <c r="AT1577" s="241" t="s">
        <v>163</v>
      </c>
      <c r="AU1577" s="241" t="s">
        <v>81</v>
      </c>
      <c r="AV1577" s="11" t="s">
        <v>81</v>
      </c>
      <c r="AW1577" s="11" t="s">
        <v>34</v>
      </c>
      <c r="AX1577" s="11" t="s">
        <v>71</v>
      </c>
      <c r="AY1577" s="241" t="s">
        <v>151</v>
      </c>
    </row>
    <row r="1578" spans="2:51" s="12" customFormat="1" ht="13.5">
      <c r="B1578" s="242"/>
      <c r="C1578" s="243"/>
      <c r="D1578" s="228" t="s">
        <v>163</v>
      </c>
      <c r="E1578" s="244" t="s">
        <v>21</v>
      </c>
      <c r="F1578" s="245" t="s">
        <v>182</v>
      </c>
      <c r="G1578" s="243"/>
      <c r="H1578" s="246">
        <v>22.541</v>
      </c>
      <c r="I1578" s="247"/>
      <c r="J1578" s="243"/>
      <c r="K1578" s="243"/>
      <c r="L1578" s="248"/>
      <c r="M1578" s="249"/>
      <c r="N1578" s="250"/>
      <c r="O1578" s="250"/>
      <c r="P1578" s="250"/>
      <c r="Q1578" s="250"/>
      <c r="R1578" s="250"/>
      <c r="S1578" s="250"/>
      <c r="T1578" s="251"/>
      <c r="AT1578" s="252" t="s">
        <v>163</v>
      </c>
      <c r="AU1578" s="252" t="s">
        <v>81</v>
      </c>
      <c r="AV1578" s="12" t="s">
        <v>159</v>
      </c>
      <c r="AW1578" s="12" t="s">
        <v>34</v>
      </c>
      <c r="AX1578" s="12" t="s">
        <v>76</v>
      </c>
      <c r="AY1578" s="252" t="s">
        <v>151</v>
      </c>
    </row>
    <row r="1579" spans="2:65" s="1" customFormat="1" ht="25.5" customHeight="1">
      <c r="B1579" s="44"/>
      <c r="C1579" s="216" t="s">
        <v>2596</v>
      </c>
      <c r="D1579" s="216" t="s">
        <v>154</v>
      </c>
      <c r="E1579" s="217" t="s">
        <v>2597</v>
      </c>
      <c r="F1579" s="218" t="s">
        <v>2598</v>
      </c>
      <c r="G1579" s="219" t="s">
        <v>783</v>
      </c>
      <c r="H1579" s="220">
        <v>120</v>
      </c>
      <c r="I1579" s="221"/>
      <c r="J1579" s="222">
        <f>ROUND(I1579*H1579,2)</f>
        <v>0</v>
      </c>
      <c r="K1579" s="218" t="s">
        <v>174</v>
      </c>
      <c r="L1579" s="70"/>
      <c r="M1579" s="223" t="s">
        <v>21</v>
      </c>
      <c r="N1579" s="224" t="s">
        <v>42</v>
      </c>
      <c r="O1579" s="45"/>
      <c r="P1579" s="225">
        <f>O1579*H1579</f>
        <v>0</v>
      </c>
      <c r="Q1579" s="225">
        <v>0</v>
      </c>
      <c r="R1579" s="225">
        <f>Q1579*H1579</f>
        <v>0</v>
      </c>
      <c r="S1579" s="225">
        <v>0</v>
      </c>
      <c r="T1579" s="226">
        <f>S1579*H1579</f>
        <v>0</v>
      </c>
      <c r="AR1579" s="22" t="s">
        <v>1264</v>
      </c>
      <c r="AT1579" s="22" t="s">
        <v>154</v>
      </c>
      <c r="AU1579" s="22" t="s">
        <v>81</v>
      </c>
      <c r="AY1579" s="22" t="s">
        <v>151</v>
      </c>
      <c r="BE1579" s="227">
        <f>IF(N1579="základní",J1579,0)</f>
        <v>0</v>
      </c>
      <c r="BF1579" s="227">
        <f>IF(N1579="snížená",J1579,0)</f>
        <v>0</v>
      </c>
      <c r="BG1579" s="227">
        <f>IF(N1579="zákl. přenesená",J1579,0)</f>
        <v>0</v>
      </c>
      <c r="BH1579" s="227">
        <f>IF(N1579="sníž. přenesená",J1579,0)</f>
        <v>0</v>
      </c>
      <c r="BI1579" s="227">
        <f>IF(N1579="nulová",J1579,0)</f>
        <v>0</v>
      </c>
      <c r="BJ1579" s="22" t="s">
        <v>76</v>
      </c>
      <c r="BK1579" s="227">
        <f>ROUND(I1579*H1579,2)</f>
        <v>0</v>
      </c>
      <c r="BL1579" s="22" t="s">
        <v>1264</v>
      </c>
      <c r="BM1579" s="22" t="s">
        <v>2599</v>
      </c>
    </row>
    <row r="1580" spans="2:65" s="1" customFormat="1" ht="16.5" customHeight="1">
      <c r="B1580" s="44"/>
      <c r="C1580" s="253" t="s">
        <v>2600</v>
      </c>
      <c r="D1580" s="253" t="s">
        <v>275</v>
      </c>
      <c r="E1580" s="254" t="s">
        <v>2601</v>
      </c>
      <c r="F1580" s="255" t="s">
        <v>2602</v>
      </c>
      <c r="G1580" s="256" t="s">
        <v>783</v>
      </c>
      <c r="H1580" s="257">
        <v>120</v>
      </c>
      <c r="I1580" s="258"/>
      <c r="J1580" s="259">
        <f>ROUND(I1580*H1580,2)</f>
        <v>0</v>
      </c>
      <c r="K1580" s="255" t="s">
        <v>174</v>
      </c>
      <c r="L1580" s="260"/>
      <c r="M1580" s="261" t="s">
        <v>21</v>
      </c>
      <c r="N1580" s="262" t="s">
        <v>42</v>
      </c>
      <c r="O1580" s="45"/>
      <c r="P1580" s="225">
        <f>O1580*H1580</f>
        <v>0</v>
      </c>
      <c r="Q1580" s="225">
        <v>0.0002</v>
      </c>
      <c r="R1580" s="225">
        <f>Q1580*H1580</f>
        <v>0.024</v>
      </c>
      <c r="S1580" s="225">
        <v>0</v>
      </c>
      <c r="T1580" s="226">
        <f>S1580*H1580</f>
        <v>0</v>
      </c>
      <c r="AR1580" s="22" t="s">
        <v>1641</v>
      </c>
      <c r="AT1580" s="22" t="s">
        <v>275</v>
      </c>
      <c r="AU1580" s="22" t="s">
        <v>81</v>
      </c>
      <c r="AY1580" s="22" t="s">
        <v>151</v>
      </c>
      <c r="BE1580" s="227">
        <f>IF(N1580="základní",J1580,0)</f>
        <v>0</v>
      </c>
      <c r="BF1580" s="227">
        <f>IF(N1580="snížená",J1580,0)</f>
        <v>0</v>
      </c>
      <c r="BG1580" s="227">
        <f>IF(N1580="zákl. přenesená",J1580,0)</f>
        <v>0</v>
      </c>
      <c r="BH1580" s="227">
        <f>IF(N1580="sníž. přenesená",J1580,0)</f>
        <v>0</v>
      </c>
      <c r="BI1580" s="227">
        <f>IF(N1580="nulová",J1580,0)</f>
        <v>0</v>
      </c>
      <c r="BJ1580" s="22" t="s">
        <v>76</v>
      </c>
      <c r="BK1580" s="227">
        <f>ROUND(I1580*H1580,2)</f>
        <v>0</v>
      </c>
      <c r="BL1580" s="22" t="s">
        <v>1264</v>
      </c>
      <c r="BM1580" s="22" t="s">
        <v>2603</v>
      </c>
    </row>
    <row r="1581" spans="2:65" s="1" customFormat="1" ht="25.5" customHeight="1">
      <c r="B1581" s="44"/>
      <c r="C1581" s="216" t="s">
        <v>2604</v>
      </c>
      <c r="D1581" s="216" t="s">
        <v>154</v>
      </c>
      <c r="E1581" s="217" t="s">
        <v>2605</v>
      </c>
      <c r="F1581" s="218" t="s">
        <v>2606</v>
      </c>
      <c r="G1581" s="219" t="s">
        <v>257</v>
      </c>
      <c r="H1581" s="220">
        <v>77.935</v>
      </c>
      <c r="I1581" s="221"/>
      <c r="J1581" s="222">
        <f>ROUND(I1581*H1581,2)</f>
        <v>0</v>
      </c>
      <c r="K1581" s="218" t="s">
        <v>174</v>
      </c>
      <c r="L1581" s="70"/>
      <c r="M1581" s="223" t="s">
        <v>21</v>
      </c>
      <c r="N1581" s="224" t="s">
        <v>42</v>
      </c>
      <c r="O1581" s="45"/>
      <c r="P1581" s="225">
        <f>O1581*H1581</f>
        <v>0</v>
      </c>
      <c r="Q1581" s="225">
        <v>1E-05</v>
      </c>
      <c r="R1581" s="225">
        <f>Q1581*H1581</f>
        <v>0.00077935</v>
      </c>
      <c r="S1581" s="225">
        <v>0</v>
      </c>
      <c r="T1581" s="226">
        <f>S1581*H1581</f>
        <v>0</v>
      </c>
      <c r="AR1581" s="22" t="s">
        <v>1264</v>
      </c>
      <c r="AT1581" s="22" t="s">
        <v>154</v>
      </c>
      <c r="AU1581" s="22" t="s">
        <v>81</v>
      </c>
      <c r="AY1581" s="22" t="s">
        <v>151</v>
      </c>
      <c r="BE1581" s="227">
        <f>IF(N1581="základní",J1581,0)</f>
        <v>0</v>
      </c>
      <c r="BF1581" s="227">
        <f>IF(N1581="snížená",J1581,0)</f>
        <v>0</v>
      </c>
      <c r="BG1581" s="227">
        <f>IF(N1581="zákl. přenesená",J1581,0)</f>
        <v>0</v>
      </c>
      <c r="BH1581" s="227">
        <f>IF(N1581="sníž. přenesená",J1581,0)</f>
        <v>0</v>
      </c>
      <c r="BI1581" s="227">
        <f>IF(N1581="nulová",J1581,0)</f>
        <v>0</v>
      </c>
      <c r="BJ1581" s="22" t="s">
        <v>76</v>
      </c>
      <c r="BK1581" s="227">
        <f>ROUND(I1581*H1581,2)</f>
        <v>0</v>
      </c>
      <c r="BL1581" s="22" t="s">
        <v>1264</v>
      </c>
      <c r="BM1581" s="22" t="s">
        <v>2607</v>
      </c>
    </row>
    <row r="1582" spans="2:47" s="1" customFormat="1" ht="13.5">
      <c r="B1582" s="44"/>
      <c r="C1582" s="72"/>
      <c r="D1582" s="228" t="s">
        <v>161</v>
      </c>
      <c r="E1582" s="72"/>
      <c r="F1582" s="229" t="s">
        <v>2608</v>
      </c>
      <c r="G1582" s="72"/>
      <c r="H1582" s="72"/>
      <c r="I1582" s="187"/>
      <c r="J1582" s="72"/>
      <c r="K1582" s="72"/>
      <c r="L1582" s="70"/>
      <c r="M1582" s="230"/>
      <c r="N1582" s="45"/>
      <c r="O1582" s="45"/>
      <c r="P1582" s="45"/>
      <c r="Q1582" s="45"/>
      <c r="R1582" s="45"/>
      <c r="S1582" s="45"/>
      <c r="T1582" s="93"/>
      <c r="AT1582" s="22" t="s">
        <v>161</v>
      </c>
      <c r="AU1582" s="22" t="s">
        <v>81</v>
      </c>
    </row>
    <row r="1583" spans="2:51" s="11" customFormat="1" ht="13.5">
      <c r="B1583" s="231"/>
      <c r="C1583" s="232"/>
      <c r="D1583" s="228" t="s">
        <v>163</v>
      </c>
      <c r="E1583" s="233" t="s">
        <v>21</v>
      </c>
      <c r="F1583" s="234" t="s">
        <v>1860</v>
      </c>
      <c r="G1583" s="232"/>
      <c r="H1583" s="235">
        <v>66.495</v>
      </c>
      <c r="I1583" s="236"/>
      <c r="J1583" s="232"/>
      <c r="K1583" s="232"/>
      <c r="L1583" s="237"/>
      <c r="M1583" s="238"/>
      <c r="N1583" s="239"/>
      <c r="O1583" s="239"/>
      <c r="P1583" s="239"/>
      <c r="Q1583" s="239"/>
      <c r="R1583" s="239"/>
      <c r="S1583" s="239"/>
      <c r="T1583" s="240"/>
      <c r="AT1583" s="241" t="s">
        <v>163</v>
      </c>
      <c r="AU1583" s="241" t="s">
        <v>81</v>
      </c>
      <c r="AV1583" s="11" t="s">
        <v>81</v>
      </c>
      <c r="AW1583" s="11" t="s">
        <v>34</v>
      </c>
      <c r="AX1583" s="11" t="s">
        <v>71</v>
      </c>
      <c r="AY1583" s="241" t="s">
        <v>151</v>
      </c>
    </row>
    <row r="1584" spans="2:51" s="11" customFormat="1" ht="13.5">
      <c r="B1584" s="231"/>
      <c r="C1584" s="232"/>
      <c r="D1584" s="228" t="s">
        <v>163</v>
      </c>
      <c r="E1584" s="233" t="s">
        <v>21</v>
      </c>
      <c r="F1584" s="234" t="s">
        <v>2288</v>
      </c>
      <c r="G1584" s="232"/>
      <c r="H1584" s="235">
        <v>11.44</v>
      </c>
      <c r="I1584" s="236"/>
      <c r="J1584" s="232"/>
      <c r="K1584" s="232"/>
      <c r="L1584" s="237"/>
      <c r="M1584" s="238"/>
      <c r="N1584" s="239"/>
      <c r="O1584" s="239"/>
      <c r="P1584" s="239"/>
      <c r="Q1584" s="239"/>
      <c r="R1584" s="239"/>
      <c r="S1584" s="239"/>
      <c r="T1584" s="240"/>
      <c r="AT1584" s="241" t="s">
        <v>163</v>
      </c>
      <c r="AU1584" s="241" t="s">
        <v>81</v>
      </c>
      <c r="AV1584" s="11" t="s">
        <v>81</v>
      </c>
      <c r="AW1584" s="11" t="s">
        <v>34</v>
      </c>
      <c r="AX1584" s="11" t="s">
        <v>71</v>
      </c>
      <c r="AY1584" s="241" t="s">
        <v>151</v>
      </c>
    </row>
    <row r="1585" spans="2:51" s="12" customFormat="1" ht="13.5">
      <c r="B1585" s="242"/>
      <c r="C1585" s="243"/>
      <c r="D1585" s="228" t="s">
        <v>163</v>
      </c>
      <c r="E1585" s="244" t="s">
        <v>21</v>
      </c>
      <c r="F1585" s="245" t="s">
        <v>182</v>
      </c>
      <c r="G1585" s="243"/>
      <c r="H1585" s="246">
        <v>77.935</v>
      </c>
      <c r="I1585" s="247"/>
      <c r="J1585" s="243"/>
      <c r="K1585" s="243"/>
      <c r="L1585" s="248"/>
      <c r="M1585" s="249"/>
      <c r="N1585" s="250"/>
      <c r="O1585" s="250"/>
      <c r="P1585" s="250"/>
      <c r="Q1585" s="250"/>
      <c r="R1585" s="250"/>
      <c r="S1585" s="250"/>
      <c r="T1585" s="251"/>
      <c r="AT1585" s="252" t="s">
        <v>163</v>
      </c>
      <c r="AU1585" s="252" t="s">
        <v>81</v>
      </c>
      <c r="AV1585" s="12" t="s">
        <v>159</v>
      </c>
      <c r="AW1585" s="12" t="s">
        <v>34</v>
      </c>
      <c r="AX1585" s="12" t="s">
        <v>76</v>
      </c>
      <c r="AY1585" s="252" t="s">
        <v>151</v>
      </c>
    </row>
    <row r="1586" spans="2:65" s="1" customFormat="1" ht="16.5" customHeight="1">
      <c r="B1586" s="44"/>
      <c r="C1586" s="253" t="s">
        <v>2609</v>
      </c>
      <c r="D1586" s="253" t="s">
        <v>275</v>
      </c>
      <c r="E1586" s="254" t="s">
        <v>2610</v>
      </c>
      <c r="F1586" s="255" t="s">
        <v>2611</v>
      </c>
      <c r="G1586" s="256" t="s">
        <v>257</v>
      </c>
      <c r="H1586" s="257">
        <v>85.729</v>
      </c>
      <c r="I1586" s="258"/>
      <c r="J1586" s="259">
        <f>ROUND(I1586*H1586,2)</f>
        <v>0</v>
      </c>
      <c r="K1586" s="255" t="s">
        <v>174</v>
      </c>
      <c r="L1586" s="260"/>
      <c r="M1586" s="261" t="s">
        <v>21</v>
      </c>
      <c r="N1586" s="262" t="s">
        <v>42</v>
      </c>
      <c r="O1586" s="45"/>
      <c r="P1586" s="225">
        <f>O1586*H1586</f>
        <v>0</v>
      </c>
      <c r="Q1586" s="225">
        <v>0.00017</v>
      </c>
      <c r="R1586" s="225">
        <f>Q1586*H1586</f>
        <v>0.01457393</v>
      </c>
      <c r="S1586" s="225">
        <v>0</v>
      </c>
      <c r="T1586" s="226">
        <f>S1586*H1586</f>
        <v>0</v>
      </c>
      <c r="AR1586" s="22" t="s">
        <v>1641</v>
      </c>
      <c r="AT1586" s="22" t="s">
        <v>275</v>
      </c>
      <c r="AU1586" s="22" t="s">
        <v>81</v>
      </c>
      <c r="AY1586" s="22" t="s">
        <v>151</v>
      </c>
      <c r="BE1586" s="227">
        <f>IF(N1586="základní",J1586,0)</f>
        <v>0</v>
      </c>
      <c r="BF1586" s="227">
        <f>IF(N1586="snížená",J1586,0)</f>
        <v>0</v>
      </c>
      <c r="BG1586" s="227">
        <f>IF(N1586="zákl. přenesená",J1586,0)</f>
        <v>0</v>
      </c>
      <c r="BH1586" s="227">
        <f>IF(N1586="sníž. přenesená",J1586,0)</f>
        <v>0</v>
      </c>
      <c r="BI1586" s="227">
        <f>IF(N1586="nulová",J1586,0)</f>
        <v>0</v>
      </c>
      <c r="BJ1586" s="22" t="s">
        <v>76</v>
      </c>
      <c r="BK1586" s="227">
        <f>ROUND(I1586*H1586,2)</f>
        <v>0</v>
      </c>
      <c r="BL1586" s="22" t="s">
        <v>1264</v>
      </c>
      <c r="BM1586" s="22" t="s">
        <v>2612</v>
      </c>
    </row>
    <row r="1587" spans="2:51" s="11" customFormat="1" ht="13.5">
      <c r="B1587" s="231"/>
      <c r="C1587" s="232"/>
      <c r="D1587" s="228" t="s">
        <v>163</v>
      </c>
      <c r="E1587" s="232"/>
      <c r="F1587" s="234" t="s">
        <v>2613</v>
      </c>
      <c r="G1587" s="232"/>
      <c r="H1587" s="235">
        <v>85.729</v>
      </c>
      <c r="I1587" s="236"/>
      <c r="J1587" s="232"/>
      <c r="K1587" s="232"/>
      <c r="L1587" s="237"/>
      <c r="M1587" s="238"/>
      <c r="N1587" s="239"/>
      <c r="O1587" s="239"/>
      <c r="P1587" s="239"/>
      <c r="Q1587" s="239"/>
      <c r="R1587" s="239"/>
      <c r="S1587" s="239"/>
      <c r="T1587" s="240"/>
      <c r="AT1587" s="241" t="s">
        <v>163</v>
      </c>
      <c r="AU1587" s="241" t="s">
        <v>81</v>
      </c>
      <c r="AV1587" s="11" t="s">
        <v>81</v>
      </c>
      <c r="AW1587" s="11" t="s">
        <v>6</v>
      </c>
      <c r="AX1587" s="11" t="s">
        <v>76</v>
      </c>
      <c r="AY1587" s="241" t="s">
        <v>151</v>
      </c>
    </row>
    <row r="1588" spans="2:65" s="1" customFormat="1" ht="16.5" customHeight="1">
      <c r="B1588" s="44"/>
      <c r="C1588" s="216" t="s">
        <v>2614</v>
      </c>
      <c r="D1588" s="216" t="s">
        <v>154</v>
      </c>
      <c r="E1588" s="217" t="s">
        <v>2615</v>
      </c>
      <c r="F1588" s="218" t="s">
        <v>2616</v>
      </c>
      <c r="G1588" s="219" t="s">
        <v>783</v>
      </c>
      <c r="H1588" s="220">
        <v>1</v>
      </c>
      <c r="I1588" s="221"/>
      <c r="J1588" s="222">
        <f>ROUND(I1588*H1588,2)</f>
        <v>0</v>
      </c>
      <c r="K1588" s="218" t="s">
        <v>21</v>
      </c>
      <c r="L1588" s="70"/>
      <c r="M1588" s="223" t="s">
        <v>21</v>
      </c>
      <c r="N1588" s="224" t="s">
        <v>42</v>
      </c>
      <c r="O1588" s="45"/>
      <c r="P1588" s="225">
        <f>O1588*H1588</f>
        <v>0</v>
      </c>
      <c r="Q1588" s="225">
        <v>0</v>
      </c>
      <c r="R1588" s="225">
        <f>Q1588*H1588</f>
        <v>0</v>
      </c>
      <c r="S1588" s="225">
        <v>0</v>
      </c>
      <c r="T1588" s="226">
        <f>S1588*H1588</f>
        <v>0</v>
      </c>
      <c r="AR1588" s="22" t="s">
        <v>1264</v>
      </c>
      <c r="AT1588" s="22" t="s">
        <v>154</v>
      </c>
      <c r="AU1588" s="22" t="s">
        <v>81</v>
      </c>
      <c r="AY1588" s="22" t="s">
        <v>151</v>
      </c>
      <c r="BE1588" s="227">
        <f>IF(N1588="základní",J1588,0)</f>
        <v>0</v>
      </c>
      <c r="BF1588" s="227">
        <f>IF(N1588="snížená",J1588,0)</f>
        <v>0</v>
      </c>
      <c r="BG1588" s="227">
        <f>IF(N1588="zákl. přenesená",J1588,0)</f>
        <v>0</v>
      </c>
      <c r="BH1588" s="227">
        <f>IF(N1588="sníž. přenesená",J1588,0)</f>
        <v>0</v>
      </c>
      <c r="BI1588" s="227">
        <f>IF(N1588="nulová",J1588,0)</f>
        <v>0</v>
      </c>
      <c r="BJ1588" s="22" t="s">
        <v>76</v>
      </c>
      <c r="BK1588" s="227">
        <f>ROUND(I1588*H1588,2)</f>
        <v>0</v>
      </c>
      <c r="BL1588" s="22" t="s">
        <v>1264</v>
      </c>
      <c r="BM1588" s="22" t="s">
        <v>2617</v>
      </c>
    </row>
    <row r="1589" spans="2:65" s="1" customFormat="1" ht="16.5" customHeight="1">
      <c r="B1589" s="44"/>
      <c r="C1589" s="216" t="s">
        <v>2618</v>
      </c>
      <c r="D1589" s="216" t="s">
        <v>154</v>
      </c>
      <c r="E1589" s="217" t="s">
        <v>1739</v>
      </c>
      <c r="F1589" s="218" t="s">
        <v>1740</v>
      </c>
      <c r="G1589" s="219" t="s">
        <v>1015</v>
      </c>
      <c r="H1589" s="220">
        <v>1</v>
      </c>
      <c r="I1589" s="221"/>
      <c r="J1589" s="222">
        <f>ROUND(I1589*H1589,2)</f>
        <v>0</v>
      </c>
      <c r="K1589" s="218" t="s">
        <v>21</v>
      </c>
      <c r="L1589" s="70"/>
      <c r="M1589" s="223" t="s">
        <v>21</v>
      </c>
      <c r="N1589" s="224" t="s">
        <v>42</v>
      </c>
      <c r="O1589" s="45"/>
      <c r="P1589" s="225">
        <f>O1589*H1589</f>
        <v>0</v>
      </c>
      <c r="Q1589" s="225">
        <v>0</v>
      </c>
      <c r="R1589" s="225">
        <f>Q1589*H1589</f>
        <v>0</v>
      </c>
      <c r="S1589" s="225">
        <v>0</v>
      </c>
      <c r="T1589" s="226">
        <f>S1589*H1589</f>
        <v>0</v>
      </c>
      <c r="AR1589" s="22" t="s">
        <v>1264</v>
      </c>
      <c r="AT1589" s="22" t="s">
        <v>154</v>
      </c>
      <c r="AU1589" s="22" t="s">
        <v>81</v>
      </c>
      <c r="AY1589" s="22" t="s">
        <v>151</v>
      </c>
      <c r="BE1589" s="227">
        <f>IF(N1589="základní",J1589,0)</f>
        <v>0</v>
      </c>
      <c r="BF1589" s="227">
        <f>IF(N1589="snížená",J1589,0)</f>
        <v>0</v>
      </c>
      <c r="BG1589" s="227">
        <f>IF(N1589="zákl. přenesená",J1589,0)</f>
        <v>0</v>
      </c>
      <c r="BH1589" s="227">
        <f>IF(N1589="sníž. přenesená",J1589,0)</f>
        <v>0</v>
      </c>
      <c r="BI1589" s="227">
        <f>IF(N1589="nulová",J1589,0)</f>
        <v>0</v>
      </c>
      <c r="BJ1589" s="22" t="s">
        <v>76</v>
      </c>
      <c r="BK1589" s="227">
        <f>ROUND(I1589*H1589,2)</f>
        <v>0</v>
      </c>
      <c r="BL1589" s="22" t="s">
        <v>1264</v>
      </c>
      <c r="BM1589" s="22" t="s">
        <v>2619</v>
      </c>
    </row>
    <row r="1590" spans="2:65" s="1" customFormat="1" ht="38.25" customHeight="1">
      <c r="B1590" s="44"/>
      <c r="C1590" s="216" t="s">
        <v>2620</v>
      </c>
      <c r="D1590" s="216" t="s">
        <v>154</v>
      </c>
      <c r="E1590" s="217" t="s">
        <v>2621</v>
      </c>
      <c r="F1590" s="218" t="s">
        <v>2622</v>
      </c>
      <c r="G1590" s="219" t="s">
        <v>1745</v>
      </c>
      <c r="H1590" s="263"/>
      <c r="I1590" s="221"/>
      <c r="J1590" s="222">
        <f>ROUND(I1590*H1590,2)</f>
        <v>0</v>
      </c>
      <c r="K1590" s="218" t="s">
        <v>174</v>
      </c>
      <c r="L1590" s="70"/>
      <c r="M1590" s="223" t="s">
        <v>21</v>
      </c>
      <c r="N1590" s="224" t="s">
        <v>42</v>
      </c>
      <c r="O1590" s="45"/>
      <c r="P1590" s="225">
        <f>O1590*H1590</f>
        <v>0</v>
      </c>
      <c r="Q1590" s="225">
        <v>0</v>
      </c>
      <c r="R1590" s="225">
        <f>Q1590*H1590</f>
        <v>0</v>
      </c>
      <c r="S1590" s="225">
        <v>0</v>
      </c>
      <c r="T1590" s="226">
        <f>S1590*H1590</f>
        <v>0</v>
      </c>
      <c r="AR1590" s="22" t="s">
        <v>1264</v>
      </c>
      <c r="AT1590" s="22" t="s">
        <v>154</v>
      </c>
      <c r="AU1590" s="22" t="s">
        <v>81</v>
      </c>
      <c r="AY1590" s="22" t="s">
        <v>151</v>
      </c>
      <c r="BE1590" s="227">
        <f>IF(N1590="základní",J1590,0)</f>
        <v>0</v>
      </c>
      <c r="BF1590" s="227">
        <f>IF(N1590="snížená",J1590,0)</f>
        <v>0</v>
      </c>
      <c r="BG1590" s="227">
        <f>IF(N1590="zákl. přenesená",J1590,0)</f>
        <v>0</v>
      </c>
      <c r="BH1590" s="227">
        <f>IF(N1590="sníž. přenesená",J1590,0)</f>
        <v>0</v>
      </c>
      <c r="BI1590" s="227">
        <f>IF(N1590="nulová",J1590,0)</f>
        <v>0</v>
      </c>
      <c r="BJ1590" s="22" t="s">
        <v>76</v>
      </c>
      <c r="BK1590" s="227">
        <f>ROUND(I1590*H1590,2)</f>
        <v>0</v>
      </c>
      <c r="BL1590" s="22" t="s">
        <v>1264</v>
      </c>
      <c r="BM1590" s="22" t="s">
        <v>2623</v>
      </c>
    </row>
    <row r="1591" spans="2:47" s="1" customFormat="1" ht="13.5">
      <c r="B1591" s="44"/>
      <c r="C1591" s="72"/>
      <c r="D1591" s="228" t="s">
        <v>161</v>
      </c>
      <c r="E1591" s="72"/>
      <c r="F1591" s="229" t="s">
        <v>2624</v>
      </c>
      <c r="G1591" s="72"/>
      <c r="H1591" s="72"/>
      <c r="I1591" s="187"/>
      <c r="J1591" s="72"/>
      <c r="K1591" s="72"/>
      <c r="L1591" s="70"/>
      <c r="M1591" s="230"/>
      <c r="N1591" s="45"/>
      <c r="O1591" s="45"/>
      <c r="P1591" s="45"/>
      <c r="Q1591" s="45"/>
      <c r="R1591" s="45"/>
      <c r="S1591" s="45"/>
      <c r="T1591" s="93"/>
      <c r="AT1591" s="22" t="s">
        <v>161</v>
      </c>
      <c r="AU1591" s="22" t="s">
        <v>81</v>
      </c>
    </row>
    <row r="1592" spans="2:63" s="10" customFormat="1" ht="29.85" customHeight="1">
      <c r="B1592" s="200"/>
      <c r="C1592" s="201"/>
      <c r="D1592" s="202" t="s">
        <v>70</v>
      </c>
      <c r="E1592" s="214" t="s">
        <v>2625</v>
      </c>
      <c r="F1592" s="214" t="s">
        <v>2626</v>
      </c>
      <c r="G1592" s="201"/>
      <c r="H1592" s="201"/>
      <c r="I1592" s="204"/>
      <c r="J1592" s="215">
        <f>BK1592</f>
        <v>0</v>
      </c>
      <c r="K1592" s="201"/>
      <c r="L1592" s="206"/>
      <c r="M1592" s="207"/>
      <c r="N1592" s="208"/>
      <c r="O1592" s="208"/>
      <c r="P1592" s="209">
        <f>SUM(P1593:P1654)</f>
        <v>0</v>
      </c>
      <c r="Q1592" s="208"/>
      <c r="R1592" s="209">
        <f>SUM(R1593:R1654)</f>
        <v>0.1712929</v>
      </c>
      <c r="S1592" s="208"/>
      <c r="T1592" s="210">
        <f>SUM(T1593:T1654)</f>
        <v>0.337</v>
      </c>
      <c r="AR1592" s="211" t="s">
        <v>81</v>
      </c>
      <c r="AT1592" s="212" t="s">
        <v>70</v>
      </c>
      <c r="AU1592" s="212" t="s">
        <v>76</v>
      </c>
      <c r="AY1592" s="211" t="s">
        <v>151</v>
      </c>
      <c r="BK1592" s="213">
        <f>SUM(BK1593:BK1654)</f>
        <v>0</v>
      </c>
    </row>
    <row r="1593" spans="2:65" s="1" customFormat="1" ht="25.5" customHeight="1">
      <c r="B1593" s="44"/>
      <c r="C1593" s="216" t="s">
        <v>2627</v>
      </c>
      <c r="D1593" s="216" t="s">
        <v>154</v>
      </c>
      <c r="E1593" s="217" t="s">
        <v>2628</v>
      </c>
      <c r="F1593" s="218" t="s">
        <v>2629</v>
      </c>
      <c r="G1593" s="219" t="s">
        <v>783</v>
      </c>
      <c r="H1593" s="220">
        <v>12</v>
      </c>
      <c r="I1593" s="221"/>
      <c r="J1593" s="222">
        <f>ROUND(I1593*H1593,2)</f>
        <v>0</v>
      </c>
      <c r="K1593" s="218" t="s">
        <v>174</v>
      </c>
      <c r="L1593" s="70"/>
      <c r="M1593" s="223" t="s">
        <v>21</v>
      </c>
      <c r="N1593" s="224" t="s">
        <v>42</v>
      </c>
      <c r="O1593" s="45"/>
      <c r="P1593" s="225">
        <f>O1593*H1593</f>
        <v>0</v>
      </c>
      <c r="Q1593" s="225">
        <v>0</v>
      </c>
      <c r="R1593" s="225">
        <f>Q1593*H1593</f>
        <v>0</v>
      </c>
      <c r="S1593" s="225">
        <v>0.004</v>
      </c>
      <c r="T1593" s="226">
        <f>S1593*H1593</f>
        <v>0.048</v>
      </c>
      <c r="AR1593" s="22" t="s">
        <v>1264</v>
      </c>
      <c r="AT1593" s="22" t="s">
        <v>154</v>
      </c>
      <c r="AU1593" s="22" t="s">
        <v>81</v>
      </c>
      <c r="AY1593" s="22" t="s">
        <v>151</v>
      </c>
      <c r="BE1593" s="227">
        <f>IF(N1593="základní",J1593,0)</f>
        <v>0</v>
      </c>
      <c r="BF1593" s="227">
        <f>IF(N1593="snížená",J1593,0)</f>
        <v>0</v>
      </c>
      <c r="BG1593" s="227">
        <f>IF(N1593="zákl. přenesená",J1593,0)</f>
        <v>0</v>
      </c>
      <c r="BH1593" s="227">
        <f>IF(N1593="sníž. přenesená",J1593,0)</f>
        <v>0</v>
      </c>
      <c r="BI1593" s="227">
        <f>IF(N1593="nulová",J1593,0)</f>
        <v>0</v>
      </c>
      <c r="BJ1593" s="22" t="s">
        <v>76</v>
      </c>
      <c r="BK1593" s="227">
        <f>ROUND(I1593*H1593,2)</f>
        <v>0</v>
      </c>
      <c r="BL1593" s="22" t="s">
        <v>1264</v>
      </c>
      <c r="BM1593" s="22" t="s">
        <v>2630</v>
      </c>
    </row>
    <row r="1594" spans="2:51" s="11" customFormat="1" ht="13.5">
      <c r="B1594" s="231"/>
      <c r="C1594" s="232"/>
      <c r="D1594" s="228" t="s">
        <v>163</v>
      </c>
      <c r="E1594" s="233" t="s">
        <v>21</v>
      </c>
      <c r="F1594" s="234" t="s">
        <v>2631</v>
      </c>
      <c r="G1594" s="232"/>
      <c r="H1594" s="235">
        <v>5</v>
      </c>
      <c r="I1594" s="236"/>
      <c r="J1594" s="232"/>
      <c r="K1594" s="232"/>
      <c r="L1594" s="237"/>
      <c r="M1594" s="238"/>
      <c r="N1594" s="239"/>
      <c r="O1594" s="239"/>
      <c r="P1594" s="239"/>
      <c r="Q1594" s="239"/>
      <c r="R1594" s="239"/>
      <c r="S1594" s="239"/>
      <c r="T1594" s="240"/>
      <c r="AT1594" s="241" t="s">
        <v>163</v>
      </c>
      <c r="AU1594" s="241" t="s">
        <v>81</v>
      </c>
      <c r="AV1594" s="11" t="s">
        <v>81</v>
      </c>
      <c r="AW1594" s="11" t="s">
        <v>34</v>
      </c>
      <c r="AX1594" s="11" t="s">
        <v>71</v>
      </c>
      <c r="AY1594" s="241" t="s">
        <v>151</v>
      </c>
    </row>
    <row r="1595" spans="2:51" s="11" customFormat="1" ht="13.5">
      <c r="B1595" s="231"/>
      <c r="C1595" s="232"/>
      <c r="D1595" s="228" t="s">
        <v>163</v>
      </c>
      <c r="E1595" s="233" t="s">
        <v>21</v>
      </c>
      <c r="F1595" s="234" t="s">
        <v>2632</v>
      </c>
      <c r="G1595" s="232"/>
      <c r="H1595" s="235">
        <v>4</v>
      </c>
      <c r="I1595" s="236"/>
      <c r="J1595" s="232"/>
      <c r="K1595" s="232"/>
      <c r="L1595" s="237"/>
      <c r="M1595" s="238"/>
      <c r="N1595" s="239"/>
      <c r="O1595" s="239"/>
      <c r="P1595" s="239"/>
      <c r="Q1595" s="239"/>
      <c r="R1595" s="239"/>
      <c r="S1595" s="239"/>
      <c r="T1595" s="240"/>
      <c r="AT1595" s="241" t="s">
        <v>163</v>
      </c>
      <c r="AU1595" s="241" t="s">
        <v>81</v>
      </c>
      <c r="AV1595" s="11" t="s">
        <v>81</v>
      </c>
      <c r="AW1595" s="11" t="s">
        <v>34</v>
      </c>
      <c r="AX1595" s="11" t="s">
        <v>71</v>
      </c>
      <c r="AY1595" s="241" t="s">
        <v>151</v>
      </c>
    </row>
    <row r="1596" spans="2:51" s="11" customFormat="1" ht="13.5">
      <c r="B1596" s="231"/>
      <c r="C1596" s="232"/>
      <c r="D1596" s="228" t="s">
        <v>163</v>
      </c>
      <c r="E1596" s="233" t="s">
        <v>21</v>
      </c>
      <c r="F1596" s="234" t="s">
        <v>2633</v>
      </c>
      <c r="G1596" s="232"/>
      <c r="H1596" s="235">
        <v>3</v>
      </c>
      <c r="I1596" s="236"/>
      <c r="J1596" s="232"/>
      <c r="K1596" s="232"/>
      <c r="L1596" s="237"/>
      <c r="M1596" s="238"/>
      <c r="N1596" s="239"/>
      <c r="O1596" s="239"/>
      <c r="P1596" s="239"/>
      <c r="Q1596" s="239"/>
      <c r="R1596" s="239"/>
      <c r="S1596" s="239"/>
      <c r="T1596" s="240"/>
      <c r="AT1596" s="241" t="s">
        <v>163</v>
      </c>
      <c r="AU1596" s="241" t="s">
        <v>81</v>
      </c>
      <c r="AV1596" s="11" t="s">
        <v>81</v>
      </c>
      <c r="AW1596" s="11" t="s">
        <v>34</v>
      </c>
      <c r="AX1596" s="11" t="s">
        <v>71</v>
      </c>
      <c r="AY1596" s="241" t="s">
        <v>151</v>
      </c>
    </row>
    <row r="1597" spans="2:51" s="12" customFormat="1" ht="13.5">
      <c r="B1597" s="242"/>
      <c r="C1597" s="243"/>
      <c r="D1597" s="228" t="s">
        <v>163</v>
      </c>
      <c r="E1597" s="244" t="s">
        <v>21</v>
      </c>
      <c r="F1597" s="245" t="s">
        <v>182</v>
      </c>
      <c r="G1597" s="243"/>
      <c r="H1597" s="246">
        <v>12</v>
      </c>
      <c r="I1597" s="247"/>
      <c r="J1597" s="243"/>
      <c r="K1597" s="243"/>
      <c r="L1597" s="248"/>
      <c r="M1597" s="249"/>
      <c r="N1597" s="250"/>
      <c r="O1597" s="250"/>
      <c r="P1597" s="250"/>
      <c r="Q1597" s="250"/>
      <c r="R1597" s="250"/>
      <c r="S1597" s="250"/>
      <c r="T1597" s="251"/>
      <c r="AT1597" s="252" t="s">
        <v>163</v>
      </c>
      <c r="AU1597" s="252" t="s">
        <v>81</v>
      </c>
      <c r="AV1597" s="12" t="s">
        <v>159</v>
      </c>
      <c r="AW1597" s="12" t="s">
        <v>34</v>
      </c>
      <c r="AX1597" s="12" t="s">
        <v>76</v>
      </c>
      <c r="AY1597" s="252" t="s">
        <v>151</v>
      </c>
    </row>
    <row r="1598" spans="2:65" s="1" customFormat="1" ht="25.5" customHeight="1">
      <c r="B1598" s="44"/>
      <c r="C1598" s="216" t="s">
        <v>2634</v>
      </c>
      <c r="D1598" s="216" t="s">
        <v>154</v>
      </c>
      <c r="E1598" s="217" t="s">
        <v>2635</v>
      </c>
      <c r="F1598" s="218" t="s">
        <v>2636</v>
      </c>
      <c r="G1598" s="219" t="s">
        <v>783</v>
      </c>
      <c r="H1598" s="220">
        <v>9</v>
      </c>
      <c r="I1598" s="221"/>
      <c r="J1598" s="222">
        <f>ROUND(I1598*H1598,2)</f>
        <v>0</v>
      </c>
      <c r="K1598" s="218" t="s">
        <v>174</v>
      </c>
      <c r="L1598" s="70"/>
      <c r="M1598" s="223" t="s">
        <v>21</v>
      </c>
      <c r="N1598" s="224" t="s">
        <v>42</v>
      </c>
      <c r="O1598" s="45"/>
      <c r="P1598" s="225">
        <f>O1598*H1598</f>
        <v>0</v>
      </c>
      <c r="Q1598" s="225">
        <v>0</v>
      </c>
      <c r="R1598" s="225">
        <f>Q1598*H1598</f>
        <v>0</v>
      </c>
      <c r="S1598" s="225">
        <v>0.006</v>
      </c>
      <c r="T1598" s="226">
        <f>S1598*H1598</f>
        <v>0.054</v>
      </c>
      <c r="AR1598" s="22" t="s">
        <v>1264</v>
      </c>
      <c r="AT1598" s="22" t="s">
        <v>154</v>
      </c>
      <c r="AU1598" s="22" t="s">
        <v>81</v>
      </c>
      <c r="AY1598" s="22" t="s">
        <v>151</v>
      </c>
      <c r="BE1598" s="227">
        <f>IF(N1598="základní",J1598,0)</f>
        <v>0</v>
      </c>
      <c r="BF1598" s="227">
        <f>IF(N1598="snížená",J1598,0)</f>
        <v>0</v>
      </c>
      <c r="BG1598" s="227">
        <f>IF(N1598="zákl. přenesená",J1598,0)</f>
        <v>0</v>
      </c>
      <c r="BH1598" s="227">
        <f>IF(N1598="sníž. přenesená",J1598,0)</f>
        <v>0</v>
      </c>
      <c r="BI1598" s="227">
        <f>IF(N1598="nulová",J1598,0)</f>
        <v>0</v>
      </c>
      <c r="BJ1598" s="22" t="s">
        <v>76</v>
      </c>
      <c r="BK1598" s="227">
        <f>ROUND(I1598*H1598,2)</f>
        <v>0</v>
      </c>
      <c r="BL1598" s="22" t="s">
        <v>1264</v>
      </c>
      <c r="BM1598" s="22" t="s">
        <v>2637</v>
      </c>
    </row>
    <row r="1599" spans="2:51" s="11" customFormat="1" ht="13.5">
      <c r="B1599" s="231"/>
      <c r="C1599" s="232"/>
      <c r="D1599" s="228" t="s">
        <v>163</v>
      </c>
      <c r="E1599" s="233" t="s">
        <v>21</v>
      </c>
      <c r="F1599" s="234" t="s">
        <v>2638</v>
      </c>
      <c r="G1599" s="232"/>
      <c r="H1599" s="235">
        <v>5</v>
      </c>
      <c r="I1599" s="236"/>
      <c r="J1599" s="232"/>
      <c r="K1599" s="232"/>
      <c r="L1599" s="237"/>
      <c r="M1599" s="238"/>
      <c r="N1599" s="239"/>
      <c r="O1599" s="239"/>
      <c r="P1599" s="239"/>
      <c r="Q1599" s="239"/>
      <c r="R1599" s="239"/>
      <c r="S1599" s="239"/>
      <c r="T1599" s="240"/>
      <c r="AT1599" s="241" t="s">
        <v>163</v>
      </c>
      <c r="AU1599" s="241" t="s">
        <v>81</v>
      </c>
      <c r="AV1599" s="11" t="s">
        <v>81</v>
      </c>
      <c r="AW1599" s="11" t="s">
        <v>34</v>
      </c>
      <c r="AX1599" s="11" t="s">
        <v>71</v>
      </c>
      <c r="AY1599" s="241" t="s">
        <v>151</v>
      </c>
    </row>
    <row r="1600" spans="2:51" s="11" customFormat="1" ht="13.5">
      <c r="B1600" s="231"/>
      <c r="C1600" s="232"/>
      <c r="D1600" s="228" t="s">
        <v>163</v>
      </c>
      <c r="E1600" s="233" t="s">
        <v>21</v>
      </c>
      <c r="F1600" s="234" t="s">
        <v>2639</v>
      </c>
      <c r="G1600" s="232"/>
      <c r="H1600" s="235">
        <v>4</v>
      </c>
      <c r="I1600" s="236"/>
      <c r="J1600" s="232"/>
      <c r="K1600" s="232"/>
      <c r="L1600" s="237"/>
      <c r="M1600" s="238"/>
      <c r="N1600" s="239"/>
      <c r="O1600" s="239"/>
      <c r="P1600" s="239"/>
      <c r="Q1600" s="239"/>
      <c r="R1600" s="239"/>
      <c r="S1600" s="239"/>
      <c r="T1600" s="240"/>
      <c r="AT1600" s="241" t="s">
        <v>163</v>
      </c>
      <c r="AU1600" s="241" t="s">
        <v>81</v>
      </c>
      <c r="AV1600" s="11" t="s">
        <v>81</v>
      </c>
      <c r="AW1600" s="11" t="s">
        <v>34</v>
      </c>
      <c r="AX1600" s="11" t="s">
        <v>71</v>
      </c>
      <c r="AY1600" s="241" t="s">
        <v>151</v>
      </c>
    </row>
    <row r="1601" spans="2:51" s="12" customFormat="1" ht="13.5">
      <c r="B1601" s="242"/>
      <c r="C1601" s="243"/>
      <c r="D1601" s="228" t="s">
        <v>163</v>
      </c>
      <c r="E1601" s="244" t="s">
        <v>21</v>
      </c>
      <c r="F1601" s="245" t="s">
        <v>182</v>
      </c>
      <c r="G1601" s="243"/>
      <c r="H1601" s="246">
        <v>9</v>
      </c>
      <c r="I1601" s="247"/>
      <c r="J1601" s="243"/>
      <c r="K1601" s="243"/>
      <c r="L1601" s="248"/>
      <c r="M1601" s="249"/>
      <c r="N1601" s="250"/>
      <c r="O1601" s="250"/>
      <c r="P1601" s="250"/>
      <c r="Q1601" s="250"/>
      <c r="R1601" s="250"/>
      <c r="S1601" s="250"/>
      <c r="T1601" s="251"/>
      <c r="AT1601" s="252" t="s">
        <v>163</v>
      </c>
      <c r="AU1601" s="252" t="s">
        <v>81</v>
      </c>
      <c r="AV1601" s="12" t="s">
        <v>159</v>
      </c>
      <c r="AW1601" s="12" t="s">
        <v>34</v>
      </c>
      <c r="AX1601" s="12" t="s">
        <v>76</v>
      </c>
      <c r="AY1601" s="252" t="s">
        <v>151</v>
      </c>
    </row>
    <row r="1602" spans="2:65" s="1" customFormat="1" ht="25.5" customHeight="1">
      <c r="B1602" s="44"/>
      <c r="C1602" s="216" t="s">
        <v>2640</v>
      </c>
      <c r="D1602" s="216" t="s">
        <v>154</v>
      </c>
      <c r="E1602" s="217" t="s">
        <v>2641</v>
      </c>
      <c r="F1602" s="218" t="s">
        <v>2642</v>
      </c>
      <c r="G1602" s="219" t="s">
        <v>783</v>
      </c>
      <c r="H1602" s="220">
        <v>10</v>
      </c>
      <c r="I1602" s="221"/>
      <c r="J1602" s="222">
        <f>ROUND(I1602*H1602,2)</f>
        <v>0</v>
      </c>
      <c r="K1602" s="218" t="s">
        <v>174</v>
      </c>
      <c r="L1602" s="70"/>
      <c r="M1602" s="223" t="s">
        <v>21</v>
      </c>
      <c r="N1602" s="224" t="s">
        <v>42</v>
      </c>
      <c r="O1602" s="45"/>
      <c r="P1602" s="225">
        <f>O1602*H1602</f>
        <v>0</v>
      </c>
      <c r="Q1602" s="225">
        <v>0</v>
      </c>
      <c r="R1602" s="225">
        <f>Q1602*H1602</f>
        <v>0</v>
      </c>
      <c r="S1602" s="225">
        <v>0.003</v>
      </c>
      <c r="T1602" s="226">
        <f>S1602*H1602</f>
        <v>0.03</v>
      </c>
      <c r="AR1602" s="22" t="s">
        <v>1264</v>
      </c>
      <c r="AT1602" s="22" t="s">
        <v>154</v>
      </c>
      <c r="AU1602" s="22" t="s">
        <v>81</v>
      </c>
      <c r="AY1602" s="22" t="s">
        <v>151</v>
      </c>
      <c r="BE1602" s="227">
        <f>IF(N1602="základní",J1602,0)</f>
        <v>0</v>
      </c>
      <c r="BF1602" s="227">
        <f>IF(N1602="snížená",J1602,0)</f>
        <v>0</v>
      </c>
      <c r="BG1602" s="227">
        <f>IF(N1602="zákl. přenesená",J1602,0)</f>
        <v>0</v>
      </c>
      <c r="BH1602" s="227">
        <f>IF(N1602="sníž. přenesená",J1602,0)</f>
        <v>0</v>
      </c>
      <c r="BI1602" s="227">
        <f>IF(N1602="nulová",J1602,0)</f>
        <v>0</v>
      </c>
      <c r="BJ1602" s="22" t="s">
        <v>76</v>
      </c>
      <c r="BK1602" s="227">
        <f>ROUND(I1602*H1602,2)</f>
        <v>0</v>
      </c>
      <c r="BL1602" s="22" t="s">
        <v>1264</v>
      </c>
      <c r="BM1602" s="22" t="s">
        <v>2643</v>
      </c>
    </row>
    <row r="1603" spans="2:51" s="11" customFormat="1" ht="13.5">
      <c r="B1603" s="231"/>
      <c r="C1603" s="232"/>
      <c r="D1603" s="228" t="s">
        <v>163</v>
      </c>
      <c r="E1603" s="233" t="s">
        <v>21</v>
      </c>
      <c r="F1603" s="234" t="s">
        <v>2644</v>
      </c>
      <c r="G1603" s="232"/>
      <c r="H1603" s="235">
        <v>3</v>
      </c>
      <c r="I1603" s="236"/>
      <c r="J1603" s="232"/>
      <c r="K1603" s="232"/>
      <c r="L1603" s="237"/>
      <c r="M1603" s="238"/>
      <c r="N1603" s="239"/>
      <c r="O1603" s="239"/>
      <c r="P1603" s="239"/>
      <c r="Q1603" s="239"/>
      <c r="R1603" s="239"/>
      <c r="S1603" s="239"/>
      <c r="T1603" s="240"/>
      <c r="AT1603" s="241" t="s">
        <v>163</v>
      </c>
      <c r="AU1603" s="241" t="s">
        <v>81</v>
      </c>
      <c r="AV1603" s="11" t="s">
        <v>81</v>
      </c>
      <c r="AW1603" s="11" t="s">
        <v>34</v>
      </c>
      <c r="AX1603" s="11" t="s">
        <v>71</v>
      </c>
      <c r="AY1603" s="241" t="s">
        <v>151</v>
      </c>
    </row>
    <row r="1604" spans="2:51" s="11" customFormat="1" ht="13.5">
      <c r="B1604" s="231"/>
      <c r="C1604" s="232"/>
      <c r="D1604" s="228" t="s">
        <v>163</v>
      </c>
      <c r="E1604" s="233" t="s">
        <v>21</v>
      </c>
      <c r="F1604" s="234" t="s">
        <v>2645</v>
      </c>
      <c r="G1604" s="232"/>
      <c r="H1604" s="235">
        <v>5</v>
      </c>
      <c r="I1604" s="236"/>
      <c r="J1604" s="232"/>
      <c r="K1604" s="232"/>
      <c r="L1604" s="237"/>
      <c r="M1604" s="238"/>
      <c r="N1604" s="239"/>
      <c r="O1604" s="239"/>
      <c r="P1604" s="239"/>
      <c r="Q1604" s="239"/>
      <c r="R1604" s="239"/>
      <c r="S1604" s="239"/>
      <c r="T1604" s="240"/>
      <c r="AT1604" s="241" t="s">
        <v>163</v>
      </c>
      <c r="AU1604" s="241" t="s">
        <v>81</v>
      </c>
      <c r="AV1604" s="11" t="s">
        <v>81</v>
      </c>
      <c r="AW1604" s="11" t="s">
        <v>34</v>
      </c>
      <c r="AX1604" s="11" t="s">
        <v>71</v>
      </c>
      <c r="AY1604" s="241" t="s">
        <v>151</v>
      </c>
    </row>
    <row r="1605" spans="2:51" s="11" customFormat="1" ht="13.5">
      <c r="B1605" s="231"/>
      <c r="C1605" s="232"/>
      <c r="D1605" s="228" t="s">
        <v>163</v>
      </c>
      <c r="E1605" s="233" t="s">
        <v>21</v>
      </c>
      <c r="F1605" s="234" t="s">
        <v>2646</v>
      </c>
      <c r="G1605" s="232"/>
      <c r="H1605" s="235">
        <v>2</v>
      </c>
      <c r="I1605" s="236"/>
      <c r="J1605" s="232"/>
      <c r="K1605" s="232"/>
      <c r="L1605" s="237"/>
      <c r="M1605" s="238"/>
      <c r="N1605" s="239"/>
      <c r="O1605" s="239"/>
      <c r="P1605" s="239"/>
      <c r="Q1605" s="239"/>
      <c r="R1605" s="239"/>
      <c r="S1605" s="239"/>
      <c r="T1605" s="240"/>
      <c r="AT1605" s="241" t="s">
        <v>163</v>
      </c>
      <c r="AU1605" s="241" t="s">
        <v>81</v>
      </c>
      <c r="AV1605" s="11" t="s">
        <v>81</v>
      </c>
      <c r="AW1605" s="11" t="s">
        <v>34</v>
      </c>
      <c r="AX1605" s="11" t="s">
        <v>71</v>
      </c>
      <c r="AY1605" s="241" t="s">
        <v>151</v>
      </c>
    </row>
    <row r="1606" spans="2:51" s="12" customFormat="1" ht="13.5">
      <c r="B1606" s="242"/>
      <c r="C1606" s="243"/>
      <c r="D1606" s="228" t="s">
        <v>163</v>
      </c>
      <c r="E1606" s="244" t="s">
        <v>21</v>
      </c>
      <c r="F1606" s="245" t="s">
        <v>182</v>
      </c>
      <c r="G1606" s="243"/>
      <c r="H1606" s="246">
        <v>10</v>
      </c>
      <c r="I1606" s="247"/>
      <c r="J1606" s="243"/>
      <c r="K1606" s="243"/>
      <c r="L1606" s="248"/>
      <c r="M1606" s="249"/>
      <c r="N1606" s="250"/>
      <c r="O1606" s="250"/>
      <c r="P1606" s="250"/>
      <c r="Q1606" s="250"/>
      <c r="R1606" s="250"/>
      <c r="S1606" s="250"/>
      <c r="T1606" s="251"/>
      <c r="AT1606" s="252" t="s">
        <v>163</v>
      </c>
      <c r="AU1606" s="252" t="s">
        <v>81</v>
      </c>
      <c r="AV1606" s="12" t="s">
        <v>159</v>
      </c>
      <c r="AW1606" s="12" t="s">
        <v>34</v>
      </c>
      <c r="AX1606" s="12" t="s">
        <v>76</v>
      </c>
      <c r="AY1606" s="252" t="s">
        <v>151</v>
      </c>
    </row>
    <row r="1607" spans="2:65" s="1" customFormat="1" ht="25.5" customHeight="1">
      <c r="B1607" s="44"/>
      <c r="C1607" s="216" t="s">
        <v>2647</v>
      </c>
      <c r="D1607" s="216" t="s">
        <v>154</v>
      </c>
      <c r="E1607" s="217" t="s">
        <v>2648</v>
      </c>
      <c r="F1607" s="218" t="s">
        <v>2649</v>
      </c>
      <c r="G1607" s="219" t="s">
        <v>783</v>
      </c>
      <c r="H1607" s="220">
        <v>41</v>
      </c>
      <c r="I1607" s="221"/>
      <c r="J1607" s="222">
        <f>ROUND(I1607*H1607,2)</f>
        <v>0</v>
      </c>
      <c r="K1607" s="218" t="s">
        <v>174</v>
      </c>
      <c r="L1607" s="70"/>
      <c r="M1607" s="223" t="s">
        <v>21</v>
      </c>
      <c r="N1607" s="224" t="s">
        <v>42</v>
      </c>
      <c r="O1607" s="45"/>
      <c r="P1607" s="225">
        <f>O1607*H1607</f>
        <v>0</v>
      </c>
      <c r="Q1607" s="225">
        <v>0</v>
      </c>
      <c r="R1607" s="225">
        <f>Q1607*H1607</f>
        <v>0</v>
      </c>
      <c r="S1607" s="225">
        <v>0.005</v>
      </c>
      <c r="T1607" s="226">
        <f>S1607*H1607</f>
        <v>0.20500000000000002</v>
      </c>
      <c r="AR1607" s="22" t="s">
        <v>1264</v>
      </c>
      <c r="AT1607" s="22" t="s">
        <v>154</v>
      </c>
      <c r="AU1607" s="22" t="s">
        <v>81</v>
      </c>
      <c r="AY1607" s="22" t="s">
        <v>151</v>
      </c>
      <c r="BE1607" s="227">
        <f>IF(N1607="základní",J1607,0)</f>
        <v>0</v>
      </c>
      <c r="BF1607" s="227">
        <f>IF(N1607="snížená",J1607,0)</f>
        <v>0</v>
      </c>
      <c r="BG1607" s="227">
        <f>IF(N1607="zákl. přenesená",J1607,0)</f>
        <v>0</v>
      </c>
      <c r="BH1607" s="227">
        <f>IF(N1607="sníž. přenesená",J1607,0)</f>
        <v>0</v>
      </c>
      <c r="BI1607" s="227">
        <f>IF(N1607="nulová",J1607,0)</f>
        <v>0</v>
      </c>
      <c r="BJ1607" s="22" t="s">
        <v>76</v>
      </c>
      <c r="BK1607" s="227">
        <f>ROUND(I1607*H1607,2)</f>
        <v>0</v>
      </c>
      <c r="BL1607" s="22" t="s">
        <v>1264</v>
      </c>
      <c r="BM1607" s="22" t="s">
        <v>2650</v>
      </c>
    </row>
    <row r="1608" spans="2:51" s="11" customFormat="1" ht="13.5">
      <c r="B1608" s="231"/>
      <c r="C1608" s="232"/>
      <c r="D1608" s="228" t="s">
        <v>163</v>
      </c>
      <c r="E1608" s="233" t="s">
        <v>21</v>
      </c>
      <c r="F1608" s="234" t="s">
        <v>2651</v>
      </c>
      <c r="G1608" s="232"/>
      <c r="H1608" s="235">
        <v>9</v>
      </c>
      <c r="I1608" s="236"/>
      <c r="J1608" s="232"/>
      <c r="K1608" s="232"/>
      <c r="L1608" s="237"/>
      <c r="M1608" s="238"/>
      <c r="N1608" s="239"/>
      <c r="O1608" s="239"/>
      <c r="P1608" s="239"/>
      <c r="Q1608" s="239"/>
      <c r="R1608" s="239"/>
      <c r="S1608" s="239"/>
      <c r="T1608" s="240"/>
      <c r="AT1608" s="241" t="s">
        <v>163</v>
      </c>
      <c r="AU1608" s="241" t="s">
        <v>81</v>
      </c>
      <c r="AV1608" s="11" t="s">
        <v>81</v>
      </c>
      <c r="AW1608" s="11" t="s">
        <v>34</v>
      </c>
      <c r="AX1608" s="11" t="s">
        <v>71</v>
      </c>
      <c r="AY1608" s="241" t="s">
        <v>151</v>
      </c>
    </row>
    <row r="1609" spans="2:51" s="11" customFormat="1" ht="13.5">
      <c r="B1609" s="231"/>
      <c r="C1609" s="232"/>
      <c r="D1609" s="228" t="s">
        <v>163</v>
      </c>
      <c r="E1609" s="233" t="s">
        <v>21</v>
      </c>
      <c r="F1609" s="234" t="s">
        <v>2652</v>
      </c>
      <c r="G1609" s="232"/>
      <c r="H1609" s="235">
        <v>16</v>
      </c>
      <c r="I1609" s="236"/>
      <c r="J1609" s="232"/>
      <c r="K1609" s="232"/>
      <c r="L1609" s="237"/>
      <c r="M1609" s="238"/>
      <c r="N1609" s="239"/>
      <c r="O1609" s="239"/>
      <c r="P1609" s="239"/>
      <c r="Q1609" s="239"/>
      <c r="R1609" s="239"/>
      <c r="S1609" s="239"/>
      <c r="T1609" s="240"/>
      <c r="AT1609" s="241" t="s">
        <v>163</v>
      </c>
      <c r="AU1609" s="241" t="s">
        <v>81</v>
      </c>
      <c r="AV1609" s="11" t="s">
        <v>81</v>
      </c>
      <c r="AW1609" s="11" t="s">
        <v>34</v>
      </c>
      <c r="AX1609" s="11" t="s">
        <v>71</v>
      </c>
      <c r="AY1609" s="241" t="s">
        <v>151</v>
      </c>
    </row>
    <row r="1610" spans="2:51" s="11" customFormat="1" ht="13.5">
      <c r="B1610" s="231"/>
      <c r="C1610" s="232"/>
      <c r="D1610" s="228" t="s">
        <v>163</v>
      </c>
      <c r="E1610" s="233" t="s">
        <v>21</v>
      </c>
      <c r="F1610" s="234" t="s">
        <v>2653</v>
      </c>
      <c r="G1610" s="232"/>
      <c r="H1610" s="235">
        <v>16</v>
      </c>
      <c r="I1610" s="236"/>
      <c r="J1610" s="232"/>
      <c r="K1610" s="232"/>
      <c r="L1610" s="237"/>
      <c r="M1610" s="238"/>
      <c r="N1610" s="239"/>
      <c r="O1610" s="239"/>
      <c r="P1610" s="239"/>
      <c r="Q1610" s="239"/>
      <c r="R1610" s="239"/>
      <c r="S1610" s="239"/>
      <c r="T1610" s="240"/>
      <c r="AT1610" s="241" t="s">
        <v>163</v>
      </c>
      <c r="AU1610" s="241" t="s">
        <v>81</v>
      </c>
      <c r="AV1610" s="11" t="s">
        <v>81</v>
      </c>
      <c r="AW1610" s="11" t="s">
        <v>34</v>
      </c>
      <c r="AX1610" s="11" t="s">
        <v>71</v>
      </c>
      <c r="AY1610" s="241" t="s">
        <v>151</v>
      </c>
    </row>
    <row r="1611" spans="2:51" s="12" customFormat="1" ht="13.5">
      <c r="B1611" s="242"/>
      <c r="C1611" s="243"/>
      <c r="D1611" s="228" t="s">
        <v>163</v>
      </c>
      <c r="E1611" s="244" t="s">
        <v>21</v>
      </c>
      <c r="F1611" s="245" t="s">
        <v>182</v>
      </c>
      <c r="G1611" s="243"/>
      <c r="H1611" s="246">
        <v>41</v>
      </c>
      <c r="I1611" s="247"/>
      <c r="J1611" s="243"/>
      <c r="K1611" s="243"/>
      <c r="L1611" s="248"/>
      <c r="M1611" s="249"/>
      <c r="N1611" s="250"/>
      <c r="O1611" s="250"/>
      <c r="P1611" s="250"/>
      <c r="Q1611" s="250"/>
      <c r="R1611" s="250"/>
      <c r="S1611" s="250"/>
      <c r="T1611" s="251"/>
      <c r="AT1611" s="252" t="s">
        <v>163</v>
      </c>
      <c r="AU1611" s="252" t="s">
        <v>81</v>
      </c>
      <c r="AV1611" s="12" t="s">
        <v>159</v>
      </c>
      <c r="AW1611" s="12" t="s">
        <v>34</v>
      </c>
      <c r="AX1611" s="12" t="s">
        <v>76</v>
      </c>
      <c r="AY1611" s="252" t="s">
        <v>151</v>
      </c>
    </row>
    <row r="1612" spans="2:65" s="1" customFormat="1" ht="16.5" customHeight="1">
      <c r="B1612" s="44"/>
      <c r="C1612" s="216" t="s">
        <v>2654</v>
      </c>
      <c r="D1612" s="216" t="s">
        <v>154</v>
      </c>
      <c r="E1612" s="217" t="s">
        <v>2655</v>
      </c>
      <c r="F1612" s="218" t="s">
        <v>2656</v>
      </c>
      <c r="G1612" s="219" t="s">
        <v>1015</v>
      </c>
      <c r="H1612" s="220">
        <v>1</v>
      </c>
      <c r="I1612" s="221"/>
      <c r="J1612" s="222">
        <f>ROUND(I1612*H1612,2)</f>
        <v>0</v>
      </c>
      <c r="K1612" s="218" t="s">
        <v>21</v>
      </c>
      <c r="L1612" s="70"/>
      <c r="M1612" s="223" t="s">
        <v>21</v>
      </c>
      <c r="N1612" s="224" t="s">
        <v>42</v>
      </c>
      <c r="O1612" s="45"/>
      <c r="P1612" s="225">
        <f>O1612*H1612</f>
        <v>0</v>
      </c>
      <c r="Q1612" s="225">
        <v>0</v>
      </c>
      <c r="R1612" s="225">
        <f>Q1612*H1612</f>
        <v>0</v>
      </c>
      <c r="S1612" s="225">
        <v>0</v>
      </c>
      <c r="T1612" s="226">
        <f>S1612*H1612</f>
        <v>0</v>
      </c>
      <c r="AR1612" s="22" t="s">
        <v>1264</v>
      </c>
      <c r="AT1612" s="22" t="s">
        <v>154</v>
      </c>
      <c r="AU1612" s="22" t="s">
        <v>81</v>
      </c>
      <c r="AY1612" s="22" t="s">
        <v>151</v>
      </c>
      <c r="BE1612" s="227">
        <f>IF(N1612="základní",J1612,0)</f>
        <v>0</v>
      </c>
      <c r="BF1612" s="227">
        <f>IF(N1612="snížená",J1612,0)</f>
        <v>0</v>
      </c>
      <c r="BG1612" s="227">
        <f>IF(N1612="zákl. přenesená",J1612,0)</f>
        <v>0</v>
      </c>
      <c r="BH1612" s="227">
        <f>IF(N1612="sníž. přenesená",J1612,0)</f>
        <v>0</v>
      </c>
      <c r="BI1612" s="227">
        <f>IF(N1612="nulová",J1612,0)</f>
        <v>0</v>
      </c>
      <c r="BJ1612" s="22" t="s">
        <v>76</v>
      </c>
      <c r="BK1612" s="227">
        <f>ROUND(I1612*H1612,2)</f>
        <v>0</v>
      </c>
      <c r="BL1612" s="22" t="s">
        <v>1264</v>
      </c>
      <c r="BM1612" s="22" t="s">
        <v>2657</v>
      </c>
    </row>
    <row r="1613" spans="2:65" s="1" customFormat="1" ht="25.5" customHeight="1">
      <c r="B1613" s="44"/>
      <c r="C1613" s="216" t="s">
        <v>2658</v>
      </c>
      <c r="D1613" s="216" t="s">
        <v>154</v>
      </c>
      <c r="E1613" s="217" t="s">
        <v>2659</v>
      </c>
      <c r="F1613" s="218" t="s">
        <v>2660</v>
      </c>
      <c r="G1613" s="219" t="s">
        <v>783</v>
      </c>
      <c r="H1613" s="220">
        <v>8</v>
      </c>
      <c r="I1613" s="221"/>
      <c r="J1613" s="222">
        <f>ROUND(I1613*H1613,2)</f>
        <v>0</v>
      </c>
      <c r="K1613" s="218" t="s">
        <v>174</v>
      </c>
      <c r="L1613" s="70"/>
      <c r="M1613" s="223" t="s">
        <v>21</v>
      </c>
      <c r="N1613" s="224" t="s">
        <v>42</v>
      </c>
      <c r="O1613" s="45"/>
      <c r="P1613" s="225">
        <f>O1613*H1613</f>
        <v>0</v>
      </c>
      <c r="Q1613" s="225">
        <v>0</v>
      </c>
      <c r="R1613" s="225">
        <f>Q1613*H1613</f>
        <v>0</v>
      </c>
      <c r="S1613" s="225">
        <v>0</v>
      </c>
      <c r="T1613" s="226">
        <f>S1613*H1613</f>
        <v>0</v>
      </c>
      <c r="AR1613" s="22" t="s">
        <v>1264</v>
      </c>
      <c r="AT1613" s="22" t="s">
        <v>154</v>
      </c>
      <c r="AU1613" s="22" t="s">
        <v>81</v>
      </c>
      <c r="AY1613" s="22" t="s">
        <v>151</v>
      </c>
      <c r="BE1613" s="227">
        <f>IF(N1613="základní",J1613,0)</f>
        <v>0</v>
      </c>
      <c r="BF1613" s="227">
        <f>IF(N1613="snížená",J1613,0)</f>
        <v>0</v>
      </c>
      <c r="BG1613" s="227">
        <f>IF(N1613="zákl. přenesená",J1613,0)</f>
        <v>0</v>
      </c>
      <c r="BH1613" s="227">
        <f>IF(N1613="sníž. přenesená",J1613,0)</f>
        <v>0</v>
      </c>
      <c r="BI1613" s="227">
        <f>IF(N1613="nulová",J1613,0)</f>
        <v>0</v>
      </c>
      <c r="BJ1613" s="22" t="s">
        <v>76</v>
      </c>
      <c r="BK1613" s="227">
        <f>ROUND(I1613*H1613,2)</f>
        <v>0</v>
      </c>
      <c r="BL1613" s="22" t="s">
        <v>1264</v>
      </c>
      <c r="BM1613" s="22" t="s">
        <v>2661</v>
      </c>
    </row>
    <row r="1614" spans="2:47" s="1" customFormat="1" ht="13.5">
      <c r="B1614" s="44"/>
      <c r="C1614" s="72"/>
      <c r="D1614" s="228" t="s">
        <v>161</v>
      </c>
      <c r="E1614" s="72"/>
      <c r="F1614" s="229" t="s">
        <v>2662</v>
      </c>
      <c r="G1614" s="72"/>
      <c r="H1614" s="72"/>
      <c r="I1614" s="187"/>
      <c r="J1614" s="72"/>
      <c r="K1614" s="72"/>
      <c r="L1614" s="70"/>
      <c r="M1614" s="230"/>
      <c r="N1614" s="45"/>
      <c r="O1614" s="45"/>
      <c r="P1614" s="45"/>
      <c r="Q1614" s="45"/>
      <c r="R1614" s="45"/>
      <c r="S1614" s="45"/>
      <c r="T1614" s="93"/>
      <c r="AT1614" s="22" t="s">
        <v>161</v>
      </c>
      <c r="AU1614" s="22" t="s">
        <v>81</v>
      </c>
    </row>
    <row r="1615" spans="2:51" s="11" customFormat="1" ht="13.5">
      <c r="B1615" s="231"/>
      <c r="C1615" s="232"/>
      <c r="D1615" s="228" t="s">
        <v>163</v>
      </c>
      <c r="E1615" s="233" t="s">
        <v>21</v>
      </c>
      <c r="F1615" s="234" t="s">
        <v>2663</v>
      </c>
      <c r="G1615" s="232"/>
      <c r="H1615" s="235">
        <v>5</v>
      </c>
      <c r="I1615" s="236"/>
      <c r="J1615" s="232"/>
      <c r="K1615" s="232"/>
      <c r="L1615" s="237"/>
      <c r="M1615" s="238"/>
      <c r="N1615" s="239"/>
      <c r="O1615" s="239"/>
      <c r="P1615" s="239"/>
      <c r="Q1615" s="239"/>
      <c r="R1615" s="239"/>
      <c r="S1615" s="239"/>
      <c r="T1615" s="240"/>
      <c r="AT1615" s="241" t="s">
        <v>163</v>
      </c>
      <c r="AU1615" s="241" t="s">
        <v>81</v>
      </c>
      <c r="AV1615" s="11" t="s">
        <v>81</v>
      </c>
      <c r="AW1615" s="11" t="s">
        <v>34</v>
      </c>
      <c r="AX1615" s="11" t="s">
        <v>71</v>
      </c>
      <c r="AY1615" s="241" t="s">
        <v>151</v>
      </c>
    </row>
    <row r="1616" spans="2:51" s="11" customFormat="1" ht="13.5">
      <c r="B1616" s="231"/>
      <c r="C1616" s="232"/>
      <c r="D1616" s="228" t="s">
        <v>163</v>
      </c>
      <c r="E1616" s="233" t="s">
        <v>21</v>
      </c>
      <c r="F1616" s="234" t="s">
        <v>2664</v>
      </c>
      <c r="G1616" s="232"/>
      <c r="H1616" s="235">
        <v>3</v>
      </c>
      <c r="I1616" s="236"/>
      <c r="J1616" s="232"/>
      <c r="K1616" s="232"/>
      <c r="L1616" s="237"/>
      <c r="M1616" s="238"/>
      <c r="N1616" s="239"/>
      <c r="O1616" s="239"/>
      <c r="P1616" s="239"/>
      <c r="Q1616" s="239"/>
      <c r="R1616" s="239"/>
      <c r="S1616" s="239"/>
      <c r="T1616" s="240"/>
      <c r="AT1616" s="241" t="s">
        <v>163</v>
      </c>
      <c r="AU1616" s="241" t="s">
        <v>81</v>
      </c>
      <c r="AV1616" s="11" t="s">
        <v>81</v>
      </c>
      <c r="AW1616" s="11" t="s">
        <v>34</v>
      </c>
      <c r="AX1616" s="11" t="s">
        <v>71</v>
      </c>
      <c r="AY1616" s="241" t="s">
        <v>151</v>
      </c>
    </row>
    <row r="1617" spans="2:51" s="12" customFormat="1" ht="13.5">
      <c r="B1617" s="242"/>
      <c r="C1617" s="243"/>
      <c r="D1617" s="228" t="s">
        <v>163</v>
      </c>
      <c r="E1617" s="244" t="s">
        <v>21</v>
      </c>
      <c r="F1617" s="245" t="s">
        <v>182</v>
      </c>
      <c r="G1617" s="243"/>
      <c r="H1617" s="246">
        <v>8</v>
      </c>
      <c r="I1617" s="247"/>
      <c r="J1617" s="243"/>
      <c r="K1617" s="243"/>
      <c r="L1617" s="248"/>
      <c r="M1617" s="249"/>
      <c r="N1617" s="250"/>
      <c r="O1617" s="250"/>
      <c r="P1617" s="250"/>
      <c r="Q1617" s="250"/>
      <c r="R1617" s="250"/>
      <c r="S1617" s="250"/>
      <c r="T1617" s="251"/>
      <c r="AT1617" s="252" t="s">
        <v>163</v>
      </c>
      <c r="AU1617" s="252" t="s">
        <v>81</v>
      </c>
      <c r="AV1617" s="12" t="s">
        <v>159</v>
      </c>
      <c r="AW1617" s="12" t="s">
        <v>34</v>
      </c>
      <c r="AX1617" s="12" t="s">
        <v>76</v>
      </c>
      <c r="AY1617" s="252" t="s">
        <v>151</v>
      </c>
    </row>
    <row r="1618" spans="2:65" s="1" customFormat="1" ht="25.5" customHeight="1">
      <c r="B1618" s="44"/>
      <c r="C1618" s="216" t="s">
        <v>2665</v>
      </c>
      <c r="D1618" s="216" t="s">
        <v>154</v>
      </c>
      <c r="E1618" s="217" t="s">
        <v>2666</v>
      </c>
      <c r="F1618" s="218" t="s">
        <v>2667</v>
      </c>
      <c r="G1618" s="219" t="s">
        <v>783</v>
      </c>
      <c r="H1618" s="220">
        <v>9</v>
      </c>
      <c r="I1618" s="221"/>
      <c r="J1618" s="222">
        <f>ROUND(I1618*H1618,2)</f>
        <v>0</v>
      </c>
      <c r="K1618" s="218" t="s">
        <v>174</v>
      </c>
      <c r="L1618" s="70"/>
      <c r="M1618" s="223" t="s">
        <v>21</v>
      </c>
      <c r="N1618" s="224" t="s">
        <v>42</v>
      </c>
      <c r="O1618" s="45"/>
      <c r="P1618" s="225">
        <f>O1618*H1618</f>
        <v>0</v>
      </c>
      <c r="Q1618" s="225">
        <v>0</v>
      </c>
      <c r="R1618" s="225">
        <f>Q1618*H1618</f>
        <v>0</v>
      </c>
      <c r="S1618" s="225">
        <v>0</v>
      </c>
      <c r="T1618" s="226">
        <f>S1618*H1618</f>
        <v>0</v>
      </c>
      <c r="AR1618" s="22" t="s">
        <v>1264</v>
      </c>
      <c r="AT1618" s="22" t="s">
        <v>154</v>
      </c>
      <c r="AU1618" s="22" t="s">
        <v>81</v>
      </c>
      <c r="AY1618" s="22" t="s">
        <v>151</v>
      </c>
      <c r="BE1618" s="227">
        <f>IF(N1618="základní",J1618,0)</f>
        <v>0</v>
      </c>
      <c r="BF1618" s="227">
        <f>IF(N1618="snížená",J1618,0)</f>
        <v>0</v>
      </c>
      <c r="BG1618" s="227">
        <f>IF(N1618="zákl. přenesená",J1618,0)</f>
        <v>0</v>
      </c>
      <c r="BH1618" s="227">
        <f>IF(N1618="sníž. přenesená",J1618,0)</f>
        <v>0</v>
      </c>
      <c r="BI1618" s="227">
        <f>IF(N1618="nulová",J1618,0)</f>
        <v>0</v>
      </c>
      <c r="BJ1618" s="22" t="s">
        <v>76</v>
      </c>
      <c r="BK1618" s="227">
        <f>ROUND(I1618*H1618,2)</f>
        <v>0</v>
      </c>
      <c r="BL1618" s="22" t="s">
        <v>1264</v>
      </c>
      <c r="BM1618" s="22" t="s">
        <v>2668</v>
      </c>
    </row>
    <row r="1619" spans="2:47" s="1" customFormat="1" ht="13.5">
      <c r="B1619" s="44"/>
      <c r="C1619" s="72"/>
      <c r="D1619" s="228" t="s">
        <v>161</v>
      </c>
      <c r="E1619" s="72"/>
      <c r="F1619" s="229" t="s">
        <v>2662</v>
      </c>
      <c r="G1619" s="72"/>
      <c r="H1619" s="72"/>
      <c r="I1619" s="187"/>
      <c r="J1619" s="72"/>
      <c r="K1619" s="72"/>
      <c r="L1619" s="70"/>
      <c r="M1619" s="230"/>
      <c r="N1619" s="45"/>
      <c r="O1619" s="45"/>
      <c r="P1619" s="45"/>
      <c r="Q1619" s="45"/>
      <c r="R1619" s="45"/>
      <c r="S1619" s="45"/>
      <c r="T1619" s="93"/>
      <c r="AT1619" s="22" t="s">
        <v>161</v>
      </c>
      <c r="AU1619" s="22" t="s">
        <v>81</v>
      </c>
    </row>
    <row r="1620" spans="2:51" s="11" customFormat="1" ht="13.5">
      <c r="B1620" s="231"/>
      <c r="C1620" s="232"/>
      <c r="D1620" s="228" t="s">
        <v>163</v>
      </c>
      <c r="E1620" s="233" t="s">
        <v>21</v>
      </c>
      <c r="F1620" s="234" t="s">
        <v>2669</v>
      </c>
      <c r="G1620" s="232"/>
      <c r="H1620" s="235">
        <v>1</v>
      </c>
      <c r="I1620" s="236"/>
      <c r="J1620" s="232"/>
      <c r="K1620" s="232"/>
      <c r="L1620" s="237"/>
      <c r="M1620" s="238"/>
      <c r="N1620" s="239"/>
      <c r="O1620" s="239"/>
      <c r="P1620" s="239"/>
      <c r="Q1620" s="239"/>
      <c r="R1620" s="239"/>
      <c r="S1620" s="239"/>
      <c r="T1620" s="240"/>
      <c r="AT1620" s="241" t="s">
        <v>163</v>
      </c>
      <c r="AU1620" s="241" t="s">
        <v>81</v>
      </c>
      <c r="AV1620" s="11" t="s">
        <v>81</v>
      </c>
      <c r="AW1620" s="11" t="s">
        <v>34</v>
      </c>
      <c r="AX1620" s="11" t="s">
        <v>71</v>
      </c>
      <c r="AY1620" s="241" t="s">
        <v>151</v>
      </c>
    </row>
    <row r="1621" spans="2:51" s="11" customFormat="1" ht="13.5">
      <c r="B1621" s="231"/>
      <c r="C1621" s="232"/>
      <c r="D1621" s="228" t="s">
        <v>163</v>
      </c>
      <c r="E1621" s="233" t="s">
        <v>21</v>
      </c>
      <c r="F1621" s="234" t="s">
        <v>2639</v>
      </c>
      <c r="G1621" s="232"/>
      <c r="H1621" s="235">
        <v>4</v>
      </c>
      <c r="I1621" s="236"/>
      <c r="J1621" s="232"/>
      <c r="K1621" s="232"/>
      <c r="L1621" s="237"/>
      <c r="M1621" s="238"/>
      <c r="N1621" s="239"/>
      <c r="O1621" s="239"/>
      <c r="P1621" s="239"/>
      <c r="Q1621" s="239"/>
      <c r="R1621" s="239"/>
      <c r="S1621" s="239"/>
      <c r="T1621" s="240"/>
      <c r="AT1621" s="241" t="s">
        <v>163</v>
      </c>
      <c r="AU1621" s="241" t="s">
        <v>81</v>
      </c>
      <c r="AV1621" s="11" t="s">
        <v>81</v>
      </c>
      <c r="AW1621" s="11" t="s">
        <v>34</v>
      </c>
      <c r="AX1621" s="11" t="s">
        <v>71</v>
      </c>
      <c r="AY1621" s="241" t="s">
        <v>151</v>
      </c>
    </row>
    <row r="1622" spans="2:51" s="11" customFormat="1" ht="13.5">
      <c r="B1622" s="231"/>
      <c r="C1622" s="232"/>
      <c r="D1622" s="228" t="s">
        <v>163</v>
      </c>
      <c r="E1622" s="233" t="s">
        <v>21</v>
      </c>
      <c r="F1622" s="234" t="s">
        <v>2670</v>
      </c>
      <c r="G1622" s="232"/>
      <c r="H1622" s="235">
        <v>4</v>
      </c>
      <c r="I1622" s="236"/>
      <c r="J1622" s="232"/>
      <c r="K1622" s="232"/>
      <c r="L1622" s="237"/>
      <c r="M1622" s="238"/>
      <c r="N1622" s="239"/>
      <c r="O1622" s="239"/>
      <c r="P1622" s="239"/>
      <c r="Q1622" s="239"/>
      <c r="R1622" s="239"/>
      <c r="S1622" s="239"/>
      <c r="T1622" s="240"/>
      <c r="AT1622" s="241" t="s">
        <v>163</v>
      </c>
      <c r="AU1622" s="241" t="s">
        <v>81</v>
      </c>
      <c r="AV1622" s="11" t="s">
        <v>81</v>
      </c>
      <c r="AW1622" s="11" t="s">
        <v>34</v>
      </c>
      <c r="AX1622" s="11" t="s">
        <v>71</v>
      </c>
      <c r="AY1622" s="241" t="s">
        <v>151</v>
      </c>
    </row>
    <row r="1623" spans="2:51" s="12" customFormat="1" ht="13.5">
      <c r="B1623" s="242"/>
      <c r="C1623" s="243"/>
      <c r="D1623" s="228" t="s">
        <v>163</v>
      </c>
      <c r="E1623" s="244" t="s">
        <v>21</v>
      </c>
      <c r="F1623" s="245" t="s">
        <v>182</v>
      </c>
      <c r="G1623" s="243"/>
      <c r="H1623" s="246">
        <v>9</v>
      </c>
      <c r="I1623" s="247"/>
      <c r="J1623" s="243"/>
      <c r="K1623" s="243"/>
      <c r="L1623" s="248"/>
      <c r="M1623" s="249"/>
      <c r="N1623" s="250"/>
      <c r="O1623" s="250"/>
      <c r="P1623" s="250"/>
      <c r="Q1623" s="250"/>
      <c r="R1623" s="250"/>
      <c r="S1623" s="250"/>
      <c r="T1623" s="251"/>
      <c r="AT1623" s="252" t="s">
        <v>163</v>
      </c>
      <c r="AU1623" s="252" t="s">
        <v>81</v>
      </c>
      <c r="AV1623" s="12" t="s">
        <v>159</v>
      </c>
      <c r="AW1623" s="12" t="s">
        <v>34</v>
      </c>
      <c r="AX1623" s="12" t="s">
        <v>76</v>
      </c>
      <c r="AY1623" s="252" t="s">
        <v>151</v>
      </c>
    </row>
    <row r="1624" spans="2:65" s="1" customFormat="1" ht="25.5" customHeight="1">
      <c r="B1624" s="44"/>
      <c r="C1624" s="216" t="s">
        <v>2671</v>
      </c>
      <c r="D1624" s="216" t="s">
        <v>154</v>
      </c>
      <c r="E1624" s="217" t="s">
        <v>2672</v>
      </c>
      <c r="F1624" s="218" t="s">
        <v>2673</v>
      </c>
      <c r="G1624" s="219" t="s">
        <v>783</v>
      </c>
      <c r="H1624" s="220">
        <v>16</v>
      </c>
      <c r="I1624" s="221"/>
      <c r="J1624" s="222">
        <f>ROUND(I1624*H1624,2)</f>
        <v>0</v>
      </c>
      <c r="K1624" s="218" t="s">
        <v>174</v>
      </c>
      <c r="L1624" s="70"/>
      <c r="M1624" s="223" t="s">
        <v>21</v>
      </c>
      <c r="N1624" s="224" t="s">
        <v>42</v>
      </c>
      <c r="O1624" s="45"/>
      <c r="P1624" s="225">
        <f>O1624*H1624</f>
        <v>0</v>
      </c>
      <c r="Q1624" s="225">
        <v>0</v>
      </c>
      <c r="R1624" s="225">
        <f>Q1624*H1624</f>
        <v>0</v>
      </c>
      <c r="S1624" s="225">
        <v>0</v>
      </c>
      <c r="T1624" s="226">
        <f>S1624*H1624</f>
        <v>0</v>
      </c>
      <c r="AR1624" s="22" t="s">
        <v>1264</v>
      </c>
      <c r="AT1624" s="22" t="s">
        <v>154</v>
      </c>
      <c r="AU1624" s="22" t="s">
        <v>81</v>
      </c>
      <c r="AY1624" s="22" t="s">
        <v>151</v>
      </c>
      <c r="BE1624" s="227">
        <f>IF(N1624="základní",J1624,0)</f>
        <v>0</v>
      </c>
      <c r="BF1624" s="227">
        <f>IF(N1624="snížená",J1624,0)</f>
        <v>0</v>
      </c>
      <c r="BG1624" s="227">
        <f>IF(N1624="zákl. přenesená",J1624,0)</f>
        <v>0</v>
      </c>
      <c r="BH1624" s="227">
        <f>IF(N1624="sníž. přenesená",J1624,0)</f>
        <v>0</v>
      </c>
      <c r="BI1624" s="227">
        <f>IF(N1624="nulová",J1624,0)</f>
        <v>0</v>
      </c>
      <c r="BJ1624" s="22" t="s">
        <v>76</v>
      </c>
      <c r="BK1624" s="227">
        <f>ROUND(I1624*H1624,2)</f>
        <v>0</v>
      </c>
      <c r="BL1624" s="22" t="s">
        <v>1264</v>
      </c>
      <c r="BM1624" s="22" t="s">
        <v>2674</v>
      </c>
    </row>
    <row r="1625" spans="2:47" s="1" customFormat="1" ht="13.5">
      <c r="B1625" s="44"/>
      <c r="C1625" s="72"/>
      <c r="D1625" s="228" t="s">
        <v>161</v>
      </c>
      <c r="E1625" s="72"/>
      <c r="F1625" s="229" t="s">
        <v>2662</v>
      </c>
      <c r="G1625" s="72"/>
      <c r="H1625" s="72"/>
      <c r="I1625" s="187"/>
      <c r="J1625" s="72"/>
      <c r="K1625" s="72"/>
      <c r="L1625" s="70"/>
      <c r="M1625" s="230"/>
      <c r="N1625" s="45"/>
      <c r="O1625" s="45"/>
      <c r="P1625" s="45"/>
      <c r="Q1625" s="45"/>
      <c r="R1625" s="45"/>
      <c r="S1625" s="45"/>
      <c r="T1625" s="93"/>
      <c r="AT1625" s="22" t="s">
        <v>161</v>
      </c>
      <c r="AU1625" s="22" t="s">
        <v>81</v>
      </c>
    </row>
    <row r="1626" spans="2:51" s="11" customFormat="1" ht="13.5">
      <c r="B1626" s="231"/>
      <c r="C1626" s="232"/>
      <c r="D1626" s="228" t="s">
        <v>163</v>
      </c>
      <c r="E1626" s="233" t="s">
        <v>21</v>
      </c>
      <c r="F1626" s="234" t="s">
        <v>2675</v>
      </c>
      <c r="G1626" s="232"/>
      <c r="H1626" s="235">
        <v>7</v>
      </c>
      <c r="I1626" s="236"/>
      <c r="J1626" s="232"/>
      <c r="K1626" s="232"/>
      <c r="L1626" s="237"/>
      <c r="M1626" s="238"/>
      <c r="N1626" s="239"/>
      <c r="O1626" s="239"/>
      <c r="P1626" s="239"/>
      <c r="Q1626" s="239"/>
      <c r="R1626" s="239"/>
      <c r="S1626" s="239"/>
      <c r="T1626" s="240"/>
      <c r="AT1626" s="241" t="s">
        <v>163</v>
      </c>
      <c r="AU1626" s="241" t="s">
        <v>81</v>
      </c>
      <c r="AV1626" s="11" t="s">
        <v>81</v>
      </c>
      <c r="AW1626" s="11" t="s">
        <v>34</v>
      </c>
      <c r="AX1626" s="11" t="s">
        <v>71</v>
      </c>
      <c r="AY1626" s="241" t="s">
        <v>151</v>
      </c>
    </row>
    <row r="1627" spans="2:51" s="11" customFormat="1" ht="13.5">
      <c r="B1627" s="231"/>
      <c r="C1627" s="232"/>
      <c r="D1627" s="228" t="s">
        <v>163</v>
      </c>
      <c r="E1627" s="233" t="s">
        <v>21</v>
      </c>
      <c r="F1627" s="234" t="s">
        <v>2676</v>
      </c>
      <c r="G1627" s="232"/>
      <c r="H1627" s="235">
        <v>2</v>
      </c>
      <c r="I1627" s="236"/>
      <c r="J1627" s="232"/>
      <c r="K1627" s="232"/>
      <c r="L1627" s="237"/>
      <c r="M1627" s="238"/>
      <c r="N1627" s="239"/>
      <c r="O1627" s="239"/>
      <c r="P1627" s="239"/>
      <c r="Q1627" s="239"/>
      <c r="R1627" s="239"/>
      <c r="S1627" s="239"/>
      <c r="T1627" s="240"/>
      <c r="AT1627" s="241" t="s">
        <v>163</v>
      </c>
      <c r="AU1627" s="241" t="s">
        <v>81</v>
      </c>
      <c r="AV1627" s="11" t="s">
        <v>81</v>
      </c>
      <c r="AW1627" s="11" t="s">
        <v>34</v>
      </c>
      <c r="AX1627" s="11" t="s">
        <v>71</v>
      </c>
      <c r="AY1627" s="241" t="s">
        <v>151</v>
      </c>
    </row>
    <row r="1628" spans="2:51" s="11" customFormat="1" ht="13.5">
      <c r="B1628" s="231"/>
      <c r="C1628" s="232"/>
      <c r="D1628" s="228" t="s">
        <v>163</v>
      </c>
      <c r="E1628" s="233" t="s">
        <v>21</v>
      </c>
      <c r="F1628" s="234" t="s">
        <v>2677</v>
      </c>
      <c r="G1628" s="232"/>
      <c r="H1628" s="235">
        <v>7</v>
      </c>
      <c r="I1628" s="236"/>
      <c r="J1628" s="232"/>
      <c r="K1628" s="232"/>
      <c r="L1628" s="237"/>
      <c r="M1628" s="238"/>
      <c r="N1628" s="239"/>
      <c r="O1628" s="239"/>
      <c r="P1628" s="239"/>
      <c r="Q1628" s="239"/>
      <c r="R1628" s="239"/>
      <c r="S1628" s="239"/>
      <c r="T1628" s="240"/>
      <c r="AT1628" s="241" t="s">
        <v>163</v>
      </c>
      <c r="AU1628" s="241" t="s">
        <v>81</v>
      </c>
      <c r="AV1628" s="11" t="s">
        <v>81</v>
      </c>
      <c r="AW1628" s="11" t="s">
        <v>34</v>
      </c>
      <c r="AX1628" s="11" t="s">
        <v>71</v>
      </c>
      <c r="AY1628" s="241" t="s">
        <v>151</v>
      </c>
    </row>
    <row r="1629" spans="2:51" s="12" customFormat="1" ht="13.5">
      <c r="B1629" s="242"/>
      <c r="C1629" s="243"/>
      <c r="D1629" s="228" t="s">
        <v>163</v>
      </c>
      <c r="E1629" s="244" t="s">
        <v>21</v>
      </c>
      <c r="F1629" s="245" t="s">
        <v>182</v>
      </c>
      <c r="G1629" s="243"/>
      <c r="H1629" s="246">
        <v>16</v>
      </c>
      <c r="I1629" s="247"/>
      <c r="J1629" s="243"/>
      <c r="K1629" s="243"/>
      <c r="L1629" s="248"/>
      <c r="M1629" s="249"/>
      <c r="N1629" s="250"/>
      <c r="O1629" s="250"/>
      <c r="P1629" s="250"/>
      <c r="Q1629" s="250"/>
      <c r="R1629" s="250"/>
      <c r="S1629" s="250"/>
      <c r="T1629" s="251"/>
      <c r="AT1629" s="252" t="s">
        <v>163</v>
      </c>
      <c r="AU1629" s="252" t="s">
        <v>81</v>
      </c>
      <c r="AV1629" s="12" t="s">
        <v>159</v>
      </c>
      <c r="AW1629" s="12" t="s">
        <v>34</v>
      </c>
      <c r="AX1629" s="12" t="s">
        <v>76</v>
      </c>
      <c r="AY1629" s="252" t="s">
        <v>151</v>
      </c>
    </row>
    <row r="1630" spans="2:65" s="1" customFormat="1" ht="25.5" customHeight="1">
      <c r="B1630" s="44"/>
      <c r="C1630" s="216" t="s">
        <v>2678</v>
      </c>
      <c r="D1630" s="216" t="s">
        <v>154</v>
      </c>
      <c r="E1630" s="217" t="s">
        <v>2679</v>
      </c>
      <c r="F1630" s="218" t="s">
        <v>2680</v>
      </c>
      <c r="G1630" s="219" t="s">
        <v>783</v>
      </c>
      <c r="H1630" s="220">
        <v>2</v>
      </c>
      <c r="I1630" s="221"/>
      <c r="J1630" s="222">
        <f>ROUND(I1630*H1630,2)</f>
        <v>0</v>
      </c>
      <c r="K1630" s="218" t="s">
        <v>174</v>
      </c>
      <c r="L1630" s="70"/>
      <c r="M1630" s="223" t="s">
        <v>21</v>
      </c>
      <c r="N1630" s="224" t="s">
        <v>42</v>
      </c>
      <c r="O1630" s="45"/>
      <c r="P1630" s="225">
        <f>O1630*H1630</f>
        <v>0</v>
      </c>
      <c r="Q1630" s="225">
        <v>0</v>
      </c>
      <c r="R1630" s="225">
        <f>Q1630*H1630</f>
        <v>0</v>
      </c>
      <c r="S1630" s="225">
        <v>0</v>
      </c>
      <c r="T1630" s="226">
        <f>S1630*H1630</f>
        <v>0</v>
      </c>
      <c r="AR1630" s="22" t="s">
        <v>1264</v>
      </c>
      <c r="AT1630" s="22" t="s">
        <v>154</v>
      </c>
      <c r="AU1630" s="22" t="s">
        <v>81</v>
      </c>
      <c r="AY1630" s="22" t="s">
        <v>151</v>
      </c>
      <c r="BE1630" s="227">
        <f>IF(N1630="základní",J1630,0)</f>
        <v>0</v>
      </c>
      <c r="BF1630" s="227">
        <f>IF(N1630="snížená",J1630,0)</f>
        <v>0</v>
      </c>
      <c r="BG1630" s="227">
        <f>IF(N1630="zákl. přenesená",J1630,0)</f>
        <v>0</v>
      </c>
      <c r="BH1630" s="227">
        <f>IF(N1630="sníž. přenesená",J1630,0)</f>
        <v>0</v>
      </c>
      <c r="BI1630" s="227">
        <f>IF(N1630="nulová",J1630,0)</f>
        <v>0</v>
      </c>
      <c r="BJ1630" s="22" t="s">
        <v>76</v>
      </c>
      <c r="BK1630" s="227">
        <f>ROUND(I1630*H1630,2)</f>
        <v>0</v>
      </c>
      <c r="BL1630" s="22" t="s">
        <v>1264</v>
      </c>
      <c r="BM1630" s="22" t="s">
        <v>2681</v>
      </c>
    </row>
    <row r="1631" spans="2:47" s="1" customFormat="1" ht="13.5">
      <c r="B1631" s="44"/>
      <c r="C1631" s="72"/>
      <c r="D1631" s="228" t="s">
        <v>161</v>
      </c>
      <c r="E1631" s="72"/>
      <c r="F1631" s="229" t="s">
        <v>2662</v>
      </c>
      <c r="G1631" s="72"/>
      <c r="H1631" s="72"/>
      <c r="I1631" s="187"/>
      <c r="J1631" s="72"/>
      <c r="K1631" s="72"/>
      <c r="L1631" s="70"/>
      <c r="M1631" s="230"/>
      <c r="N1631" s="45"/>
      <c r="O1631" s="45"/>
      <c r="P1631" s="45"/>
      <c r="Q1631" s="45"/>
      <c r="R1631" s="45"/>
      <c r="S1631" s="45"/>
      <c r="T1631" s="93"/>
      <c r="AT1631" s="22" t="s">
        <v>161</v>
      </c>
      <c r="AU1631" s="22" t="s">
        <v>81</v>
      </c>
    </row>
    <row r="1632" spans="2:51" s="11" customFormat="1" ht="13.5">
      <c r="B1632" s="231"/>
      <c r="C1632" s="232"/>
      <c r="D1632" s="228" t="s">
        <v>163</v>
      </c>
      <c r="E1632" s="233" t="s">
        <v>21</v>
      </c>
      <c r="F1632" s="234" t="s">
        <v>2676</v>
      </c>
      <c r="G1632" s="232"/>
      <c r="H1632" s="235">
        <v>2</v>
      </c>
      <c r="I1632" s="236"/>
      <c r="J1632" s="232"/>
      <c r="K1632" s="232"/>
      <c r="L1632" s="237"/>
      <c r="M1632" s="238"/>
      <c r="N1632" s="239"/>
      <c r="O1632" s="239"/>
      <c r="P1632" s="239"/>
      <c r="Q1632" s="239"/>
      <c r="R1632" s="239"/>
      <c r="S1632" s="239"/>
      <c r="T1632" s="240"/>
      <c r="AT1632" s="241" t="s">
        <v>163</v>
      </c>
      <c r="AU1632" s="241" t="s">
        <v>81</v>
      </c>
      <c r="AV1632" s="11" t="s">
        <v>81</v>
      </c>
      <c r="AW1632" s="11" t="s">
        <v>34</v>
      </c>
      <c r="AX1632" s="11" t="s">
        <v>76</v>
      </c>
      <c r="AY1632" s="241" t="s">
        <v>151</v>
      </c>
    </row>
    <row r="1633" spans="2:65" s="1" customFormat="1" ht="16.5" customHeight="1">
      <c r="B1633" s="44"/>
      <c r="C1633" s="253" t="s">
        <v>2682</v>
      </c>
      <c r="D1633" s="253" t="s">
        <v>275</v>
      </c>
      <c r="E1633" s="254" t="s">
        <v>2683</v>
      </c>
      <c r="F1633" s="255" t="s">
        <v>2684</v>
      </c>
      <c r="G1633" s="256" t="s">
        <v>157</v>
      </c>
      <c r="H1633" s="257">
        <v>32.235</v>
      </c>
      <c r="I1633" s="258"/>
      <c r="J1633" s="259">
        <f>ROUND(I1633*H1633,2)</f>
        <v>0</v>
      </c>
      <c r="K1633" s="255" t="s">
        <v>174</v>
      </c>
      <c r="L1633" s="260"/>
      <c r="M1633" s="261" t="s">
        <v>21</v>
      </c>
      <c r="N1633" s="262" t="s">
        <v>42</v>
      </c>
      <c r="O1633" s="45"/>
      <c r="P1633" s="225">
        <f>O1633*H1633</f>
        <v>0</v>
      </c>
      <c r="Q1633" s="225">
        <v>0.0021</v>
      </c>
      <c r="R1633" s="225">
        <f>Q1633*H1633</f>
        <v>0.06769349999999999</v>
      </c>
      <c r="S1633" s="225">
        <v>0</v>
      </c>
      <c r="T1633" s="226">
        <f>S1633*H1633</f>
        <v>0</v>
      </c>
      <c r="AR1633" s="22" t="s">
        <v>1641</v>
      </c>
      <c r="AT1633" s="22" t="s">
        <v>275</v>
      </c>
      <c r="AU1633" s="22" t="s">
        <v>81</v>
      </c>
      <c r="AY1633" s="22" t="s">
        <v>151</v>
      </c>
      <c r="BE1633" s="227">
        <f>IF(N1633="základní",J1633,0)</f>
        <v>0</v>
      </c>
      <c r="BF1633" s="227">
        <f>IF(N1633="snížená",J1633,0)</f>
        <v>0</v>
      </c>
      <c r="BG1633" s="227">
        <f>IF(N1633="zákl. přenesená",J1633,0)</f>
        <v>0</v>
      </c>
      <c r="BH1633" s="227">
        <f>IF(N1633="sníž. přenesená",J1633,0)</f>
        <v>0</v>
      </c>
      <c r="BI1633" s="227">
        <f>IF(N1633="nulová",J1633,0)</f>
        <v>0</v>
      </c>
      <c r="BJ1633" s="22" t="s">
        <v>76</v>
      </c>
      <c r="BK1633" s="227">
        <f>ROUND(I1633*H1633,2)</f>
        <v>0</v>
      </c>
      <c r="BL1633" s="22" t="s">
        <v>1264</v>
      </c>
      <c r="BM1633" s="22" t="s">
        <v>2685</v>
      </c>
    </row>
    <row r="1634" spans="2:51" s="11" customFormat="1" ht="13.5">
      <c r="B1634" s="231"/>
      <c r="C1634" s="232"/>
      <c r="D1634" s="228" t="s">
        <v>163</v>
      </c>
      <c r="E1634" s="233" t="s">
        <v>21</v>
      </c>
      <c r="F1634" s="234" t="s">
        <v>2686</v>
      </c>
      <c r="G1634" s="232"/>
      <c r="H1634" s="235">
        <v>3.6</v>
      </c>
      <c r="I1634" s="236"/>
      <c r="J1634" s="232"/>
      <c r="K1634" s="232"/>
      <c r="L1634" s="237"/>
      <c r="M1634" s="238"/>
      <c r="N1634" s="239"/>
      <c r="O1634" s="239"/>
      <c r="P1634" s="239"/>
      <c r="Q1634" s="239"/>
      <c r="R1634" s="239"/>
      <c r="S1634" s="239"/>
      <c r="T1634" s="240"/>
      <c r="AT1634" s="241" t="s">
        <v>163</v>
      </c>
      <c r="AU1634" s="241" t="s">
        <v>81</v>
      </c>
      <c r="AV1634" s="11" t="s">
        <v>81</v>
      </c>
      <c r="AW1634" s="11" t="s">
        <v>34</v>
      </c>
      <c r="AX1634" s="11" t="s">
        <v>71</v>
      </c>
      <c r="AY1634" s="241" t="s">
        <v>151</v>
      </c>
    </row>
    <row r="1635" spans="2:51" s="11" customFormat="1" ht="13.5">
      <c r="B1635" s="231"/>
      <c r="C1635" s="232"/>
      <c r="D1635" s="228" t="s">
        <v>163</v>
      </c>
      <c r="E1635" s="233" t="s">
        <v>21</v>
      </c>
      <c r="F1635" s="234" t="s">
        <v>2687</v>
      </c>
      <c r="G1635" s="232"/>
      <c r="H1635" s="235">
        <v>11.7</v>
      </c>
      <c r="I1635" s="236"/>
      <c r="J1635" s="232"/>
      <c r="K1635" s="232"/>
      <c r="L1635" s="237"/>
      <c r="M1635" s="238"/>
      <c r="N1635" s="239"/>
      <c r="O1635" s="239"/>
      <c r="P1635" s="239"/>
      <c r="Q1635" s="239"/>
      <c r="R1635" s="239"/>
      <c r="S1635" s="239"/>
      <c r="T1635" s="240"/>
      <c r="AT1635" s="241" t="s">
        <v>163</v>
      </c>
      <c r="AU1635" s="241" t="s">
        <v>81</v>
      </c>
      <c r="AV1635" s="11" t="s">
        <v>81</v>
      </c>
      <c r="AW1635" s="11" t="s">
        <v>34</v>
      </c>
      <c r="AX1635" s="11" t="s">
        <v>71</v>
      </c>
      <c r="AY1635" s="241" t="s">
        <v>151</v>
      </c>
    </row>
    <row r="1636" spans="2:51" s="11" customFormat="1" ht="13.5">
      <c r="B1636" s="231"/>
      <c r="C1636" s="232"/>
      <c r="D1636" s="228" t="s">
        <v>163</v>
      </c>
      <c r="E1636" s="233" t="s">
        <v>21</v>
      </c>
      <c r="F1636" s="234" t="s">
        <v>2688</v>
      </c>
      <c r="G1636" s="232"/>
      <c r="H1636" s="235">
        <v>9</v>
      </c>
      <c r="I1636" s="236"/>
      <c r="J1636" s="232"/>
      <c r="K1636" s="232"/>
      <c r="L1636" s="237"/>
      <c r="M1636" s="238"/>
      <c r="N1636" s="239"/>
      <c r="O1636" s="239"/>
      <c r="P1636" s="239"/>
      <c r="Q1636" s="239"/>
      <c r="R1636" s="239"/>
      <c r="S1636" s="239"/>
      <c r="T1636" s="240"/>
      <c r="AT1636" s="241" t="s">
        <v>163</v>
      </c>
      <c r="AU1636" s="241" t="s">
        <v>81</v>
      </c>
      <c r="AV1636" s="11" t="s">
        <v>81</v>
      </c>
      <c r="AW1636" s="11" t="s">
        <v>34</v>
      </c>
      <c r="AX1636" s="11" t="s">
        <v>71</v>
      </c>
      <c r="AY1636" s="241" t="s">
        <v>151</v>
      </c>
    </row>
    <row r="1637" spans="2:51" s="11" customFormat="1" ht="13.5">
      <c r="B1637" s="231"/>
      <c r="C1637" s="232"/>
      <c r="D1637" s="228" t="s">
        <v>163</v>
      </c>
      <c r="E1637" s="233" t="s">
        <v>21</v>
      </c>
      <c r="F1637" s="234" t="s">
        <v>2689</v>
      </c>
      <c r="G1637" s="232"/>
      <c r="H1637" s="235">
        <v>6.4</v>
      </c>
      <c r="I1637" s="236"/>
      <c r="J1637" s="232"/>
      <c r="K1637" s="232"/>
      <c r="L1637" s="237"/>
      <c r="M1637" s="238"/>
      <c r="N1637" s="239"/>
      <c r="O1637" s="239"/>
      <c r="P1637" s="239"/>
      <c r="Q1637" s="239"/>
      <c r="R1637" s="239"/>
      <c r="S1637" s="239"/>
      <c r="T1637" s="240"/>
      <c r="AT1637" s="241" t="s">
        <v>163</v>
      </c>
      <c r="AU1637" s="241" t="s">
        <v>81</v>
      </c>
      <c r="AV1637" s="11" t="s">
        <v>81</v>
      </c>
      <c r="AW1637" s="11" t="s">
        <v>34</v>
      </c>
      <c r="AX1637" s="11" t="s">
        <v>71</v>
      </c>
      <c r="AY1637" s="241" t="s">
        <v>151</v>
      </c>
    </row>
    <row r="1638" spans="2:51" s="12" customFormat="1" ht="13.5">
      <c r="B1638" s="242"/>
      <c r="C1638" s="243"/>
      <c r="D1638" s="228" t="s">
        <v>163</v>
      </c>
      <c r="E1638" s="244" t="s">
        <v>21</v>
      </c>
      <c r="F1638" s="245" t="s">
        <v>182</v>
      </c>
      <c r="G1638" s="243"/>
      <c r="H1638" s="246">
        <v>30.7</v>
      </c>
      <c r="I1638" s="247"/>
      <c r="J1638" s="243"/>
      <c r="K1638" s="243"/>
      <c r="L1638" s="248"/>
      <c r="M1638" s="249"/>
      <c r="N1638" s="250"/>
      <c r="O1638" s="250"/>
      <c r="P1638" s="250"/>
      <c r="Q1638" s="250"/>
      <c r="R1638" s="250"/>
      <c r="S1638" s="250"/>
      <c r="T1638" s="251"/>
      <c r="AT1638" s="252" t="s">
        <v>163</v>
      </c>
      <c r="AU1638" s="252" t="s">
        <v>81</v>
      </c>
      <c r="AV1638" s="12" t="s">
        <v>159</v>
      </c>
      <c r="AW1638" s="12" t="s">
        <v>34</v>
      </c>
      <c r="AX1638" s="12" t="s">
        <v>76</v>
      </c>
      <c r="AY1638" s="252" t="s">
        <v>151</v>
      </c>
    </row>
    <row r="1639" spans="2:51" s="11" customFormat="1" ht="13.5">
      <c r="B1639" s="231"/>
      <c r="C1639" s="232"/>
      <c r="D1639" s="228" t="s">
        <v>163</v>
      </c>
      <c r="E1639" s="232"/>
      <c r="F1639" s="234" t="s">
        <v>2690</v>
      </c>
      <c r="G1639" s="232"/>
      <c r="H1639" s="235">
        <v>32.235</v>
      </c>
      <c r="I1639" s="236"/>
      <c r="J1639" s="232"/>
      <c r="K1639" s="232"/>
      <c r="L1639" s="237"/>
      <c r="M1639" s="238"/>
      <c r="N1639" s="239"/>
      <c r="O1639" s="239"/>
      <c r="P1639" s="239"/>
      <c r="Q1639" s="239"/>
      <c r="R1639" s="239"/>
      <c r="S1639" s="239"/>
      <c r="T1639" s="240"/>
      <c r="AT1639" s="241" t="s">
        <v>163</v>
      </c>
      <c r="AU1639" s="241" t="s">
        <v>81</v>
      </c>
      <c r="AV1639" s="11" t="s">
        <v>81</v>
      </c>
      <c r="AW1639" s="11" t="s">
        <v>6</v>
      </c>
      <c r="AX1639" s="11" t="s">
        <v>76</v>
      </c>
      <c r="AY1639" s="241" t="s">
        <v>151</v>
      </c>
    </row>
    <row r="1640" spans="2:65" s="1" customFormat="1" ht="16.5" customHeight="1">
      <c r="B1640" s="44"/>
      <c r="C1640" s="253" t="s">
        <v>2691</v>
      </c>
      <c r="D1640" s="253" t="s">
        <v>275</v>
      </c>
      <c r="E1640" s="254" t="s">
        <v>2692</v>
      </c>
      <c r="F1640" s="255" t="s">
        <v>2693</v>
      </c>
      <c r="G1640" s="256" t="s">
        <v>157</v>
      </c>
      <c r="H1640" s="257">
        <v>18.48</v>
      </c>
      <c r="I1640" s="258"/>
      <c r="J1640" s="259">
        <f>ROUND(I1640*H1640,2)</f>
        <v>0</v>
      </c>
      <c r="K1640" s="255" t="s">
        <v>174</v>
      </c>
      <c r="L1640" s="260"/>
      <c r="M1640" s="261" t="s">
        <v>21</v>
      </c>
      <c r="N1640" s="262" t="s">
        <v>42</v>
      </c>
      <c r="O1640" s="45"/>
      <c r="P1640" s="225">
        <f>O1640*H1640</f>
        <v>0</v>
      </c>
      <c r="Q1640" s="225">
        <v>0.0024</v>
      </c>
      <c r="R1640" s="225">
        <f>Q1640*H1640</f>
        <v>0.044351999999999996</v>
      </c>
      <c r="S1640" s="225">
        <v>0</v>
      </c>
      <c r="T1640" s="226">
        <f>S1640*H1640</f>
        <v>0</v>
      </c>
      <c r="AR1640" s="22" t="s">
        <v>1641</v>
      </c>
      <c r="AT1640" s="22" t="s">
        <v>275</v>
      </c>
      <c r="AU1640" s="22" t="s">
        <v>81</v>
      </c>
      <c r="AY1640" s="22" t="s">
        <v>151</v>
      </c>
      <c r="BE1640" s="227">
        <f>IF(N1640="základní",J1640,0)</f>
        <v>0</v>
      </c>
      <c r="BF1640" s="227">
        <f>IF(N1640="snížená",J1640,0)</f>
        <v>0</v>
      </c>
      <c r="BG1640" s="227">
        <f>IF(N1640="zákl. přenesená",J1640,0)</f>
        <v>0</v>
      </c>
      <c r="BH1640" s="227">
        <f>IF(N1640="sníž. přenesená",J1640,0)</f>
        <v>0</v>
      </c>
      <c r="BI1640" s="227">
        <f>IF(N1640="nulová",J1640,0)</f>
        <v>0</v>
      </c>
      <c r="BJ1640" s="22" t="s">
        <v>76</v>
      </c>
      <c r="BK1640" s="227">
        <f>ROUND(I1640*H1640,2)</f>
        <v>0</v>
      </c>
      <c r="BL1640" s="22" t="s">
        <v>1264</v>
      </c>
      <c r="BM1640" s="22" t="s">
        <v>2694</v>
      </c>
    </row>
    <row r="1641" spans="2:51" s="11" customFormat="1" ht="13.5">
      <c r="B1641" s="231"/>
      <c r="C1641" s="232"/>
      <c r="D1641" s="228" t="s">
        <v>163</v>
      </c>
      <c r="E1641" s="233" t="s">
        <v>21</v>
      </c>
      <c r="F1641" s="234" t="s">
        <v>2695</v>
      </c>
      <c r="G1641" s="232"/>
      <c r="H1641" s="235">
        <v>17.6</v>
      </c>
      <c r="I1641" s="236"/>
      <c r="J1641" s="232"/>
      <c r="K1641" s="232"/>
      <c r="L1641" s="237"/>
      <c r="M1641" s="238"/>
      <c r="N1641" s="239"/>
      <c r="O1641" s="239"/>
      <c r="P1641" s="239"/>
      <c r="Q1641" s="239"/>
      <c r="R1641" s="239"/>
      <c r="S1641" s="239"/>
      <c r="T1641" s="240"/>
      <c r="AT1641" s="241" t="s">
        <v>163</v>
      </c>
      <c r="AU1641" s="241" t="s">
        <v>81</v>
      </c>
      <c r="AV1641" s="11" t="s">
        <v>81</v>
      </c>
      <c r="AW1641" s="11" t="s">
        <v>34</v>
      </c>
      <c r="AX1641" s="11" t="s">
        <v>76</v>
      </c>
      <c r="AY1641" s="241" t="s">
        <v>151</v>
      </c>
    </row>
    <row r="1642" spans="2:51" s="11" customFormat="1" ht="13.5">
      <c r="B1642" s="231"/>
      <c r="C1642" s="232"/>
      <c r="D1642" s="228" t="s">
        <v>163</v>
      </c>
      <c r="E1642" s="232"/>
      <c r="F1642" s="234" t="s">
        <v>2696</v>
      </c>
      <c r="G1642" s="232"/>
      <c r="H1642" s="235">
        <v>18.48</v>
      </c>
      <c r="I1642" s="236"/>
      <c r="J1642" s="232"/>
      <c r="K1642" s="232"/>
      <c r="L1642" s="237"/>
      <c r="M1642" s="238"/>
      <c r="N1642" s="239"/>
      <c r="O1642" s="239"/>
      <c r="P1642" s="239"/>
      <c r="Q1642" s="239"/>
      <c r="R1642" s="239"/>
      <c r="S1642" s="239"/>
      <c r="T1642" s="240"/>
      <c r="AT1642" s="241" t="s">
        <v>163</v>
      </c>
      <c r="AU1642" s="241" t="s">
        <v>81</v>
      </c>
      <c r="AV1642" s="11" t="s">
        <v>81</v>
      </c>
      <c r="AW1642" s="11" t="s">
        <v>6</v>
      </c>
      <c r="AX1642" s="11" t="s">
        <v>76</v>
      </c>
      <c r="AY1642" s="241" t="s">
        <v>151</v>
      </c>
    </row>
    <row r="1643" spans="2:65" s="1" customFormat="1" ht="16.5" customHeight="1">
      <c r="B1643" s="44"/>
      <c r="C1643" s="253" t="s">
        <v>2697</v>
      </c>
      <c r="D1643" s="253" t="s">
        <v>275</v>
      </c>
      <c r="E1643" s="254" t="s">
        <v>2698</v>
      </c>
      <c r="F1643" s="255" t="s">
        <v>2699</v>
      </c>
      <c r="G1643" s="256" t="s">
        <v>157</v>
      </c>
      <c r="H1643" s="257">
        <v>2.825</v>
      </c>
      <c r="I1643" s="258"/>
      <c r="J1643" s="259">
        <f>ROUND(I1643*H1643,2)</f>
        <v>0</v>
      </c>
      <c r="K1643" s="255" t="s">
        <v>174</v>
      </c>
      <c r="L1643" s="260"/>
      <c r="M1643" s="261" t="s">
        <v>21</v>
      </c>
      <c r="N1643" s="262" t="s">
        <v>42</v>
      </c>
      <c r="O1643" s="45"/>
      <c r="P1643" s="225">
        <f>O1643*H1643</f>
        <v>0</v>
      </c>
      <c r="Q1643" s="225">
        <v>0.003</v>
      </c>
      <c r="R1643" s="225">
        <f>Q1643*H1643</f>
        <v>0.008475</v>
      </c>
      <c r="S1643" s="225">
        <v>0</v>
      </c>
      <c r="T1643" s="226">
        <f>S1643*H1643</f>
        <v>0</v>
      </c>
      <c r="AR1643" s="22" t="s">
        <v>1641</v>
      </c>
      <c r="AT1643" s="22" t="s">
        <v>275</v>
      </c>
      <c r="AU1643" s="22" t="s">
        <v>81</v>
      </c>
      <c r="AY1643" s="22" t="s">
        <v>151</v>
      </c>
      <c r="BE1643" s="227">
        <f>IF(N1643="základní",J1643,0)</f>
        <v>0</v>
      </c>
      <c r="BF1643" s="227">
        <f>IF(N1643="snížená",J1643,0)</f>
        <v>0</v>
      </c>
      <c r="BG1643" s="227">
        <f>IF(N1643="zákl. přenesená",J1643,0)</f>
        <v>0</v>
      </c>
      <c r="BH1643" s="227">
        <f>IF(N1643="sníž. přenesená",J1643,0)</f>
        <v>0</v>
      </c>
      <c r="BI1643" s="227">
        <f>IF(N1643="nulová",J1643,0)</f>
        <v>0</v>
      </c>
      <c r="BJ1643" s="22" t="s">
        <v>76</v>
      </c>
      <c r="BK1643" s="227">
        <f>ROUND(I1643*H1643,2)</f>
        <v>0</v>
      </c>
      <c r="BL1643" s="22" t="s">
        <v>1264</v>
      </c>
      <c r="BM1643" s="22" t="s">
        <v>2700</v>
      </c>
    </row>
    <row r="1644" spans="2:51" s="11" customFormat="1" ht="13.5">
      <c r="B1644" s="231"/>
      <c r="C1644" s="232"/>
      <c r="D1644" s="228" t="s">
        <v>163</v>
      </c>
      <c r="E1644" s="233" t="s">
        <v>21</v>
      </c>
      <c r="F1644" s="234" t="s">
        <v>2701</v>
      </c>
      <c r="G1644" s="232"/>
      <c r="H1644" s="235">
        <v>2.69</v>
      </c>
      <c r="I1644" s="236"/>
      <c r="J1644" s="232"/>
      <c r="K1644" s="232"/>
      <c r="L1644" s="237"/>
      <c r="M1644" s="238"/>
      <c r="N1644" s="239"/>
      <c r="O1644" s="239"/>
      <c r="P1644" s="239"/>
      <c r="Q1644" s="239"/>
      <c r="R1644" s="239"/>
      <c r="S1644" s="239"/>
      <c r="T1644" s="240"/>
      <c r="AT1644" s="241" t="s">
        <v>163</v>
      </c>
      <c r="AU1644" s="241" t="s">
        <v>81</v>
      </c>
      <c r="AV1644" s="11" t="s">
        <v>81</v>
      </c>
      <c r="AW1644" s="11" t="s">
        <v>34</v>
      </c>
      <c r="AX1644" s="11" t="s">
        <v>76</v>
      </c>
      <c r="AY1644" s="241" t="s">
        <v>151</v>
      </c>
    </row>
    <row r="1645" spans="2:51" s="11" customFormat="1" ht="13.5">
      <c r="B1645" s="231"/>
      <c r="C1645" s="232"/>
      <c r="D1645" s="228" t="s">
        <v>163</v>
      </c>
      <c r="E1645" s="232"/>
      <c r="F1645" s="234" t="s">
        <v>2702</v>
      </c>
      <c r="G1645" s="232"/>
      <c r="H1645" s="235">
        <v>2.825</v>
      </c>
      <c r="I1645" s="236"/>
      <c r="J1645" s="232"/>
      <c r="K1645" s="232"/>
      <c r="L1645" s="237"/>
      <c r="M1645" s="238"/>
      <c r="N1645" s="239"/>
      <c r="O1645" s="239"/>
      <c r="P1645" s="239"/>
      <c r="Q1645" s="239"/>
      <c r="R1645" s="239"/>
      <c r="S1645" s="239"/>
      <c r="T1645" s="240"/>
      <c r="AT1645" s="241" t="s">
        <v>163</v>
      </c>
      <c r="AU1645" s="241" t="s">
        <v>81</v>
      </c>
      <c r="AV1645" s="11" t="s">
        <v>81</v>
      </c>
      <c r="AW1645" s="11" t="s">
        <v>6</v>
      </c>
      <c r="AX1645" s="11" t="s">
        <v>76</v>
      </c>
      <c r="AY1645" s="241" t="s">
        <v>151</v>
      </c>
    </row>
    <row r="1646" spans="2:65" s="1" customFormat="1" ht="16.5" customHeight="1">
      <c r="B1646" s="44"/>
      <c r="C1646" s="253" t="s">
        <v>2703</v>
      </c>
      <c r="D1646" s="253" t="s">
        <v>275</v>
      </c>
      <c r="E1646" s="254" t="s">
        <v>2704</v>
      </c>
      <c r="F1646" s="255" t="s">
        <v>2705</v>
      </c>
      <c r="G1646" s="256" t="s">
        <v>157</v>
      </c>
      <c r="H1646" s="257">
        <v>12.159</v>
      </c>
      <c r="I1646" s="258"/>
      <c r="J1646" s="259">
        <f>ROUND(I1646*H1646,2)</f>
        <v>0</v>
      </c>
      <c r="K1646" s="255" t="s">
        <v>174</v>
      </c>
      <c r="L1646" s="260"/>
      <c r="M1646" s="261" t="s">
        <v>21</v>
      </c>
      <c r="N1646" s="262" t="s">
        <v>42</v>
      </c>
      <c r="O1646" s="45"/>
      <c r="P1646" s="225">
        <f>O1646*H1646</f>
        <v>0</v>
      </c>
      <c r="Q1646" s="225">
        <v>0.0036</v>
      </c>
      <c r="R1646" s="225">
        <f>Q1646*H1646</f>
        <v>0.0437724</v>
      </c>
      <c r="S1646" s="225">
        <v>0</v>
      </c>
      <c r="T1646" s="226">
        <f>S1646*H1646</f>
        <v>0</v>
      </c>
      <c r="AR1646" s="22" t="s">
        <v>1641</v>
      </c>
      <c r="AT1646" s="22" t="s">
        <v>275</v>
      </c>
      <c r="AU1646" s="22" t="s">
        <v>81</v>
      </c>
      <c r="AY1646" s="22" t="s">
        <v>151</v>
      </c>
      <c r="BE1646" s="227">
        <f>IF(N1646="základní",J1646,0)</f>
        <v>0</v>
      </c>
      <c r="BF1646" s="227">
        <f>IF(N1646="snížená",J1646,0)</f>
        <v>0</v>
      </c>
      <c r="BG1646" s="227">
        <f>IF(N1646="zákl. přenesená",J1646,0)</f>
        <v>0</v>
      </c>
      <c r="BH1646" s="227">
        <f>IF(N1646="sníž. přenesená",J1646,0)</f>
        <v>0</v>
      </c>
      <c r="BI1646" s="227">
        <f>IF(N1646="nulová",J1646,0)</f>
        <v>0</v>
      </c>
      <c r="BJ1646" s="22" t="s">
        <v>76</v>
      </c>
      <c r="BK1646" s="227">
        <f>ROUND(I1646*H1646,2)</f>
        <v>0</v>
      </c>
      <c r="BL1646" s="22" t="s">
        <v>1264</v>
      </c>
      <c r="BM1646" s="22" t="s">
        <v>2706</v>
      </c>
    </row>
    <row r="1647" spans="2:51" s="11" customFormat="1" ht="13.5">
      <c r="B1647" s="231"/>
      <c r="C1647" s="232"/>
      <c r="D1647" s="228" t="s">
        <v>163</v>
      </c>
      <c r="E1647" s="233" t="s">
        <v>21</v>
      </c>
      <c r="F1647" s="234" t="s">
        <v>2707</v>
      </c>
      <c r="G1647" s="232"/>
      <c r="H1647" s="235">
        <v>6</v>
      </c>
      <c r="I1647" s="236"/>
      <c r="J1647" s="232"/>
      <c r="K1647" s="232"/>
      <c r="L1647" s="237"/>
      <c r="M1647" s="238"/>
      <c r="N1647" s="239"/>
      <c r="O1647" s="239"/>
      <c r="P1647" s="239"/>
      <c r="Q1647" s="239"/>
      <c r="R1647" s="239"/>
      <c r="S1647" s="239"/>
      <c r="T1647" s="240"/>
      <c r="AT1647" s="241" t="s">
        <v>163</v>
      </c>
      <c r="AU1647" s="241" t="s">
        <v>81</v>
      </c>
      <c r="AV1647" s="11" t="s">
        <v>81</v>
      </c>
      <c r="AW1647" s="11" t="s">
        <v>34</v>
      </c>
      <c r="AX1647" s="11" t="s">
        <v>71</v>
      </c>
      <c r="AY1647" s="241" t="s">
        <v>151</v>
      </c>
    </row>
    <row r="1648" spans="2:51" s="11" customFormat="1" ht="13.5">
      <c r="B1648" s="231"/>
      <c r="C1648" s="232"/>
      <c r="D1648" s="228" t="s">
        <v>163</v>
      </c>
      <c r="E1648" s="233" t="s">
        <v>21</v>
      </c>
      <c r="F1648" s="234" t="s">
        <v>2708</v>
      </c>
      <c r="G1648" s="232"/>
      <c r="H1648" s="235">
        <v>5.58</v>
      </c>
      <c r="I1648" s="236"/>
      <c r="J1648" s="232"/>
      <c r="K1648" s="232"/>
      <c r="L1648" s="237"/>
      <c r="M1648" s="238"/>
      <c r="N1648" s="239"/>
      <c r="O1648" s="239"/>
      <c r="P1648" s="239"/>
      <c r="Q1648" s="239"/>
      <c r="R1648" s="239"/>
      <c r="S1648" s="239"/>
      <c r="T1648" s="240"/>
      <c r="AT1648" s="241" t="s">
        <v>163</v>
      </c>
      <c r="AU1648" s="241" t="s">
        <v>81</v>
      </c>
      <c r="AV1648" s="11" t="s">
        <v>81</v>
      </c>
      <c r="AW1648" s="11" t="s">
        <v>34</v>
      </c>
      <c r="AX1648" s="11" t="s">
        <v>71</v>
      </c>
      <c r="AY1648" s="241" t="s">
        <v>151</v>
      </c>
    </row>
    <row r="1649" spans="2:51" s="12" customFormat="1" ht="13.5">
      <c r="B1649" s="242"/>
      <c r="C1649" s="243"/>
      <c r="D1649" s="228" t="s">
        <v>163</v>
      </c>
      <c r="E1649" s="244" t="s">
        <v>21</v>
      </c>
      <c r="F1649" s="245" t="s">
        <v>182</v>
      </c>
      <c r="G1649" s="243"/>
      <c r="H1649" s="246">
        <v>11.58</v>
      </c>
      <c r="I1649" s="247"/>
      <c r="J1649" s="243"/>
      <c r="K1649" s="243"/>
      <c r="L1649" s="248"/>
      <c r="M1649" s="249"/>
      <c r="N1649" s="250"/>
      <c r="O1649" s="250"/>
      <c r="P1649" s="250"/>
      <c r="Q1649" s="250"/>
      <c r="R1649" s="250"/>
      <c r="S1649" s="250"/>
      <c r="T1649" s="251"/>
      <c r="AT1649" s="252" t="s">
        <v>163</v>
      </c>
      <c r="AU1649" s="252" t="s">
        <v>81</v>
      </c>
      <c r="AV1649" s="12" t="s">
        <v>159</v>
      </c>
      <c r="AW1649" s="12" t="s">
        <v>34</v>
      </c>
      <c r="AX1649" s="12" t="s">
        <v>76</v>
      </c>
      <c r="AY1649" s="252" t="s">
        <v>151</v>
      </c>
    </row>
    <row r="1650" spans="2:51" s="11" customFormat="1" ht="13.5">
      <c r="B1650" s="231"/>
      <c r="C1650" s="232"/>
      <c r="D1650" s="228" t="s">
        <v>163</v>
      </c>
      <c r="E1650" s="232"/>
      <c r="F1650" s="234" t="s">
        <v>2709</v>
      </c>
      <c r="G1650" s="232"/>
      <c r="H1650" s="235">
        <v>12.159</v>
      </c>
      <c r="I1650" s="236"/>
      <c r="J1650" s="232"/>
      <c r="K1650" s="232"/>
      <c r="L1650" s="237"/>
      <c r="M1650" s="238"/>
      <c r="N1650" s="239"/>
      <c r="O1650" s="239"/>
      <c r="P1650" s="239"/>
      <c r="Q1650" s="239"/>
      <c r="R1650" s="239"/>
      <c r="S1650" s="239"/>
      <c r="T1650" s="240"/>
      <c r="AT1650" s="241" t="s">
        <v>163</v>
      </c>
      <c r="AU1650" s="241" t="s">
        <v>81</v>
      </c>
      <c r="AV1650" s="11" t="s">
        <v>81</v>
      </c>
      <c r="AW1650" s="11" t="s">
        <v>6</v>
      </c>
      <c r="AX1650" s="11" t="s">
        <v>76</v>
      </c>
      <c r="AY1650" s="241" t="s">
        <v>151</v>
      </c>
    </row>
    <row r="1651" spans="2:65" s="1" customFormat="1" ht="16.5" customHeight="1">
      <c r="B1651" s="44"/>
      <c r="C1651" s="253" t="s">
        <v>2710</v>
      </c>
      <c r="D1651" s="253" t="s">
        <v>275</v>
      </c>
      <c r="E1651" s="254" t="s">
        <v>2711</v>
      </c>
      <c r="F1651" s="255" t="s">
        <v>2712</v>
      </c>
      <c r="G1651" s="256" t="s">
        <v>2713</v>
      </c>
      <c r="H1651" s="257">
        <v>35</v>
      </c>
      <c r="I1651" s="258"/>
      <c r="J1651" s="259">
        <f>ROUND(I1651*H1651,2)</f>
        <v>0</v>
      </c>
      <c r="K1651" s="255" t="s">
        <v>174</v>
      </c>
      <c r="L1651" s="260"/>
      <c r="M1651" s="261" t="s">
        <v>21</v>
      </c>
      <c r="N1651" s="262" t="s">
        <v>42</v>
      </c>
      <c r="O1651" s="45"/>
      <c r="P1651" s="225">
        <f>O1651*H1651</f>
        <v>0</v>
      </c>
      <c r="Q1651" s="225">
        <v>0.0002</v>
      </c>
      <c r="R1651" s="225">
        <f>Q1651*H1651</f>
        <v>0.007</v>
      </c>
      <c r="S1651" s="225">
        <v>0</v>
      </c>
      <c r="T1651" s="226">
        <f>S1651*H1651</f>
        <v>0</v>
      </c>
      <c r="AR1651" s="22" t="s">
        <v>1641</v>
      </c>
      <c r="AT1651" s="22" t="s">
        <v>275</v>
      </c>
      <c r="AU1651" s="22" t="s">
        <v>81</v>
      </c>
      <c r="AY1651" s="22" t="s">
        <v>151</v>
      </c>
      <c r="BE1651" s="227">
        <f>IF(N1651="základní",J1651,0)</f>
        <v>0</v>
      </c>
      <c r="BF1651" s="227">
        <f>IF(N1651="snížená",J1651,0)</f>
        <v>0</v>
      </c>
      <c r="BG1651" s="227">
        <f>IF(N1651="zákl. přenesená",J1651,0)</f>
        <v>0</v>
      </c>
      <c r="BH1651" s="227">
        <f>IF(N1651="sníž. přenesená",J1651,0)</f>
        <v>0</v>
      </c>
      <c r="BI1651" s="227">
        <f>IF(N1651="nulová",J1651,0)</f>
        <v>0</v>
      </c>
      <c r="BJ1651" s="22" t="s">
        <v>76</v>
      </c>
      <c r="BK1651" s="227">
        <f>ROUND(I1651*H1651,2)</f>
        <v>0</v>
      </c>
      <c r="BL1651" s="22" t="s">
        <v>1264</v>
      </c>
      <c r="BM1651" s="22" t="s">
        <v>2714</v>
      </c>
    </row>
    <row r="1652" spans="2:65" s="1" customFormat="1" ht="16.5" customHeight="1">
      <c r="B1652" s="44"/>
      <c r="C1652" s="216" t="s">
        <v>2715</v>
      </c>
      <c r="D1652" s="216" t="s">
        <v>154</v>
      </c>
      <c r="E1652" s="217" t="s">
        <v>1739</v>
      </c>
      <c r="F1652" s="218" t="s">
        <v>1740</v>
      </c>
      <c r="G1652" s="219" t="s">
        <v>1015</v>
      </c>
      <c r="H1652" s="220">
        <v>1</v>
      </c>
      <c r="I1652" s="221"/>
      <c r="J1652" s="222">
        <f>ROUND(I1652*H1652,2)</f>
        <v>0</v>
      </c>
      <c r="K1652" s="218" t="s">
        <v>21</v>
      </c>
      <c r="L1652" s="70"/>
      <c r="M1652" s="223" t="s">
        <v>21</v>
      </c>
      <c r="N1652" s="224" t="s">
        <v>42</v>
      </c>
      <c r="O1652" s="45"/>
      <c r="P1652" s="225">
        <f>O1652*H1652</f>
        <v>0</v>
      </c>
      <c r="Q1652" s="225">
        <v>0</v>
      </c>
      <c r="R1652" s="225">
        <f>Q1652*H1652</f>
        <v>0</v>
      </c>
      <c r="S1652" s="225">
        <v>0</v>
      </c>
      <c r="T1652" s="226">
        <f>S1652*H1652</f>
        <v>0</v>
      </c>
      <c r="AR1652" s="22" t="s">
        <v>1264</v>
      </c>
      <c r="AT1652" s="22" t="s">
        <v>154</v>
      </c>
      <c r="AU1652" s="22" t="s">
        <v>81</v>
      </c>
      <c r="AY1652" s="22" t="s">
        <v>151</v>
      </c>
      <c r="BE1652" s="227">
        <f>IF(N1652="základní",J1652,0)</f>
        <v>0</v>
      </c>
      <c r="BF1652" s="227">
        <f>IF(N1652="snížená",J1652,0)</f>
        <v>0</v>
      </c>
      <c r="BG1652" s="227">
        <f>IF(N1652="zákl. přenesená",J1652,0)</f>
        <v>0</v>
      </c>
      <c r="BH1652" s="227">
        <f>IF(N1652="sníž. přenesená",J1652,0)</f>
        <v>0</v>
      </c>
      <c r="BI1652" s="227">
        <f>IF(N1652="nulová",J1652,0)</f>
        <v>0</v>
      </c>
      <c r="BJ1652" s="22" t="s">
        <v>76</v>
      </c>
      <c r="BK1652" s="227">
        <f>ROUND(I1652*H1652,2)</f>
        <v>0</v>
      </c>
      <c r="BL1652" s="22" t="s">
        <v>1264</v>
      </c>
      <c r="BM1652" s="22" t="s">
        <v>2716</v>
      </c>
    </row>
    <row r="1653" spans="2:65" s="1" customFormat="1" ht="38.25" customHeight="1">
      <c r="B1653" s="44"/>
      <c r="C1653" s="216" t="s">
        <v>2717</v>
      </c>
      <c r="D1653" s="216" t="s">
        <v>154</v>
      </c>
      <c r="E1653" s="217" t="s">
        <v>2718</v>
      </c>
      <c r="F1653" s="218" t="s">
        <v>2719</v>
      </c>
      <c r="G1653" s="219" t="s">
        <v>1745</v>
      </c>
      <c r="H1653" s="263"/>
      <c r="I1653" s="221"/>
      <c r="J1653" s="222">
        <f>ROUND(I1653*H1653,2)</f>
        <v>0</v>
      </c>
      <c r="K1653" s="218" t="s">
        <v>174</v>
      </c>
      <c r="L1653" s="70"/>
      <c r="M1653" s="223" t="s">
        <v>21</v>
      </c>
      <c r="N1653" s="224" t="s">
        <v>42</v>
      </c>
      <c r="O1653" s="45"/>
      <c r="P1653" s="225">
        <f>O1653*H1653</f>
        <v>0</v>
      </c>
      <c r="Q1653" s="225">
        <v>0</v>
      </c>
      <c r="R1653" s="225">
        <f>Q1653*H1653</f>
        <v>0</v>
      </c>
      <c r="S1653" s="225">
        <v>0</v>
      </c>
      <c r="T1653" s="226">
        <f>S1653*H1653</f>
        <v>0</v>
      </c>
      <c r="AR1653" s="22" t="s">
        <v>1264</v>
      </c>
      <c r="AT1653" s="22" t="s">
        <v>154</v>
      </c>
      <c r="AU1653" s="22" t="s">
        <v>81</v>
      </c>
      <c r="AY1653" s="22" t="s">
        <v>151</v>
      </c>
      <c r="BE1653" s="227">
        <f>IF(N1653="základní",J1653,0)</f>
        <v>0</v>
      </c>
      <c r="BF1653" s="227">
        <f>IF(N1653="snížená",J1653,0)</f>
        <v>0</v>
      </c>
      <c r="BG1653" s="227">
        <f>IF(N1653="zákl. přenesená",J1653,0)</f>
        <v>0</v>
      </c>
      <c r="BH1653" s="227">
        <f>IF(N1653="sníž. přenesená",J1653,0)</f>
        <v>0</v>
      </c>
      <c r="BI1653" s="227">
        <f>IF(N1653="nulová",J1653,0)</f>
        <v>0</v>
      </c>
      <c r="BJ1653" s="22" t="s">
        <v>76</v>
      </c>
      <c r="BK1653" s="227">
        <f>ROUND(I1653*H1653,2)</f>
        <v>0</v>
      </c>
      <c r="BL1653" s="22" t="s">
        <v>1264</v>
      </c>
      <c r="BM1653" s="22" t="s">
        <v>2720</v>
      </c>
    </row>
    <row r="1654" spans="2:47" s="1" customFormat="1" ht="13.5">
      <c r="B1654" s="44"/>
      <c r="C1654" s="72"/>
      <c r="D1654" s="228" t="s">
        <v>161</v>
      </c>
      <c r="E1654" s="72"/>
      <c r="F1654" s="229" t="s">
        <v>2721</v>
      </c>
      <c r="G1654" s="72"/>
      <c r="H1654" s="72"/>
      <c r="I1654" s="187"/>
      <c r="J1654" s="72"/>
      <c r="K1654" s="72"/>
      <c r="L1654" s="70"/>
      <c r="M1654" s="230"/>
      <c r="N1654" s="45"/>
      <c r="O1654" s="45"/>
      <c r="P1654" s="45"/>
      <c r="Q1654" s="45"/>
      <c r="R1654" s="45"/>
      <c r="S1654" s="45"/>
      <c r="T1654" s="93"/>
      <c r="AT1654" s="22" t="s">
        <v>161</v>
      </c>
      <c r="AU1654" s="22" t="s">
        <v>81</v>
      </c>
    </row>
    <row r="1655" spans="2:63" s="10" customFormat="1" ht="29.85" customHeight="1">
      <c r="B1655" s="200"/>
      <c r="C1655" s="201"/>
      <c r="D1655" s="202" t="s">
        <v>70</v>
      </c>
      <c r="E1655" s="214" t="s">
        <v>2722</v>
      </c>
      <c r="F1655" s="214" t="s">
        <v>2723</v>
      </c>
      <c r="G1655" s="201"/>
      <c r="H1655" s="201"/>
      <c r="I1655" s="204"/>
      <c r="J1655" s="215">
        <f>BK1655</f>
        <v>0</v>
      </c>
      <c r="K1655" s="201"/>
      <c r="L1655" s="206"/>
      <c r="M1655" s="207"/>
      <c r="N1655" s="208"/>
      <c r="O1655" s="208"/>
      <c r="P1655" s="209">
        <f>SUM(P1656:P1799)</f>
        <v>0</v>
      </c>
      <c r="Q1655" s="208"/>
      <c r="R1655" s="209">
        <f>SUM(R1656:R1799)</f>
        <v>1.4203053300000001</v>
      </c>
      <c r="S1655" s="208"/>
      <c r="T1655" s="210">
        <f>SUM(T1656:T1799)</f>
        <v>1.256439</v>
      </c>
      <c r="AR1655" s="211" t="s">
        <v>81</v>
      </c>
      <c r="AT1655" s="212" t="s">
        <v>70</v>
      </c>
      <c r="AU1655" s="212" t="s">
        <v>76</v>
      </c>
      <c r="AY1655" s="211" t="s">
        <v>151</v>
      </c>
      <c r="BK1655" s="213">
        <f>SUM(BK1656:BK1799)</f>
        <v>0</v>
      </c>
    </row>
    <row r="1656" spans="2:65" s="1" customFormat="1" ht="25.5" customHeight="1">
      <c r="B1656" s="44"/>
      <c r="C1656" s="216" t="s">
        <v>2724</v>
      </c>
      <c r="D1656" s="216" t="s">
        <v>154</v>
      </c>
      <c r="E1656" s="217" t="s">
        <v>2725</v>
      </c>
      <c r="F1656" s="218" t="s">
        <v>2726</v>
      </c>
      <c r="G1656" s="219" t="s">
        <v>157</v>
      </c>
      <c r="H1656" s="220">
        <v>28.11</v>
      </c>
      <c r="I1656" s="221"/>
      <c r="J1656" s="222">
        <f>ROUND(I1656*H1656,2)</f>
        <v>0</v>
      </c>
      <c r="K1656" s="218" t="s">
        <v>174</v>
      </c>
      <c r="L1656" s="70"/>
      <c r="M1656" s="223" t="s">
        <v>21</v>
      </c>
      <c r="N1656" s="224" t="s">
        <v>42</v>
      </c>
      <c r="O1656" s="45"/>
      <c r="P1656" s="225">
        <f>O1656*H1656</f>
        <v>0</v>
      </c>
      <c r="Q1656" s="225">
        <v>6E-05</v>
      </c>
      <c r="R1656" s="225">
        <f>Q1656*H1656</f>
        <v>0.0016866</v>
      </c>
      <c r="S1656" s="225">
        <v>0</v>
      </c>
      <c r="T1656" s="226">
        <f>S1656*H1656</f>
        <v>0</v>
      </c>
      <c r="AR1656" s="22" t="s">
        <v>1264</v>
      </c>
      <c r="AT1656" s="22" t="s">
        <v>154</v>
      </c>
      <c r="AU1656" s="22" t="s">
        <v>81</v>
      </c>
      <c r="AY1656" s="22" t="s">
        <v>151</v>
      </c>
      <c r="BE1656" s="227">
        <f>IF(N1656="základní",J1656,0)</f>
        <v>0</v>
      </c>
      <c r="BF1656" s="227">
        <f>IF(N1656="snížená",J1656,0)</f>
        <v>0</v>
      </c>
      <c r="BG1656" s="227">
        <f>IF(N1656="zákl. přenesená",J1656,0)</f>
        <v>0</v>
      </c>
      <c r="BH1656" s="227">
        <f>IF(N1656="sníž. přenesená",J1656,0)</f>
        <v>0</v>
      </c>
      <c r="BI1656" s="227">
        <f>IF(N1656="nulová",J1656,0)</f>
        <v>0</v>
      </c>
      <c r="BJ1656" s="22" t="s">
        <v>76</v>
      </c>
      <c r="BK1656" s="227">
        <f>ROUND(I1656*H1656,2)</f>
        <v>0</v>
      </c>
      <c r="BL1656" s="22" t="s">
        <v>1264</v>
      </c>
      <c r="BM1656" s="22" t="s">
        <v>2727</v>
      </c>
    </row>
    <row r="1657" spans="2:47" s="1" customFormat="1" ht="13.5">
      <c r="B1657" s="44"/>
      <c r="C1657" s="72"/>
      <c r="D1657" s="228" t="s">
        <v>161</v>
      </c>
      <c r="E1657" s="72"/>
      <c r="F1657" s="229" t="s">
        <v>2728</v>
      </c>
      <c r="G1657" s="72"/>
      <c r="H1657" s="72"/>
      <c r="I1657" s="187"/>
      <c r="J1657" s="72"/>
      <c r="K1657" s="72"/>
      <c r="L1657" s="70"/>
      <c r="M1657" s="230"/>
      <c r="N1657" s="45"/>
      <c r="O1657" s="45"/>
      <c r="P1657" s="45"/>
      <c r="Q1657" s="45"/>
      <c r="R1657" s="45"/>
      <c r="S1657" s="45"/>
      <c r="T1657" s="93"/>
      <c r="AT1657" s="22" t="s">
        <v>161</v>
      </c>
      <c r="AU1657" s="22" t="s">
        <v>81</v>
      </c>
    </row>
    <row r="1658" spans="2:51" s="11" customFormat="1" ht="13.5">
      <c r="B1658" s="231"/>
      <c r="C1658" s="232"/>
      <c r="D1658" s="228" t="s">
        <v>163</v>
      </c>
      <c r="E1658" s="233" t="s">
        <v>21</v>
      </c>
      <c r="F1658" s="234" t="s">
        <v>2729</v>
      </c>
      <c r="G1658" s="232"/>
      <c r="H1658" s="235">
        <v>19.5</v>
      </c>
      <c r="I1658" s="236"/>
      <c r="J1658" s="232"/>
      <c r="K1658" s="232"/>
      <c r="L1658" s="237"/>
      <c r="M1658" s="238"/>
      <c r="N1658" s="239"/>
      <c r="O1658" s="239"/>
      <c r="P1658" s="239"/>
      <c r="Q1658" s="239"/>
      <c r="R1658" s="239"/>
      <c r="S1658" s="239"/>
      <c r="T1658" s="240"/>
      <c r="AT1658" s="241" t="s">
        <v>163</v>
      </c>
      <c r="AU1658" s="241" t="s">
        <v>81</v>
      </c>
      <c r="AV1658" s="11" t="s">
        <v>81</v>
      </c>
      <c r="AW1658" s="11" t="s">
        <v>34</v>
      </c>
      <c r="AX1658" s="11" t="s">
        <v>71</v>
      </c>
      <c r="AY1658" s="241" t="s">
        <v>151</v>
      </c>
    </row>
    <row r="1659" spans="2:51" s="11" customFormat="1" ht="13.5">
      <c r="B1659" s="231"/>
      <c r="C1659" s="232"/>
      <c r="D1659" s="228" t="s">
        <v>163</v>
      </c>
      <c r="E1659" s="233" t="s">
        <v>21</v>
      </c>
      <c r="F1659" s="234" t="s">
        <v>2730</v>
      </c>
      <c r="G1659" s="232"/>
      <c r="H1659" s="235">
        <v>2.25</v>
      </c>
      <c r="I1659" s="236"/>
      <c r="J1659" s="232"/>
      <c r="K1659" s="232"/>
      <c r="L1659" s="237"/>
      <c r="M1659" s="238"/>
      <c r="N1659" s="239"/>
      <c r="O1659" s="239"/>
      <c r="P1659" s="239"/>
      <c r="Q1659" s="239"/>
      <c r="R1659" s="239"/>
      <c r="S1659" s="239"/>
      <c r="T1659" s="240"/>
      <c r="AT1659" s="241" t="s">
        <v>163</v>
      </c>
      <c r="AU1659" s="241" t="s">
        <v>81</v>
      </c>
      <c r="AV1659" s="11" t="s">
        <v>81</v>
      </c>
      <c r="AW1659" s="11" t="s">
        <v>34</v>
      </c>
      <c r="AX1659" s="11" t="s">
        <v>71</v>
      </c>
      <c r="AY1659" s="241" t="s">
        <v>151</v>
      </c>
    </row>
    <row r="1660" spans="2:51" s="11" customFormat="1" ht="13.5">
      <c r="B1660" s="231"/>
      <c r="C1660" s="232"/>
      <c r="D1660" s="228" t="s">
        <v>163</v>
      </c>
      <c r="E1660" s="233" t="s">
        <v>21</v>
      </c>
      <c r="F1660" s="234" t="s">
        <v>2731</v>
      </c>
      <c r="G1660" s="232"/>
      <c r="H1660" s="235">
        <v>5.16</v>
      </c>
      <c r="I1660" s="236"/>
      <c r="J1660" s="232"/>
      <c r="K1660" s="232"/>
      <c r="L1660" s="237"/>
      <c r="M1660" s="238"/>
      <c r="N1660" s="239"/>
      <c r="O1660" s="239"/>
      <c r="P1660" s="239"/>
      <c r="Q1660" s="239"/>
      <c r="R1660" s="239"/>
      <c r="S1660" s="239"/>
      <c r="T1660" s="240"/>
      <c r="AT1660" s="241" t="s">
        <v>163</v>
      </c>
      <c r="AU1660" s="241" t="s">
        <v>81</v>
      </c>
      <c r="AV1660" s="11" t="s">
        <v>81</v>
      </c>
      <c r="AW1660" s="11" t="s">
        <v>34</v>
      </c>
      <c r="AX1660" s="11" t="s">
        <v>71</v>
      </c>
      <c r="AY1660" s="241" t="s">
        <v>151</v>
      </c>
    </row>
    <row r="1661" spans="2:51" s="11" customFormat="1" ht="13.5">
      <c r="B1661" s="231"/>
      <c r="C1661" s="232"/>
      <c r="D1661" s="228" t="s">
        <v>163</v>
      </c>
      <c r="E1661" s="233" t="s">
        <v>21</v>
      </c>
      <c r="F1661" s="234" t="s">
        <v>2732</v>
      </c>
      <c r="G1661" s="232"/>
      <c r="H1661" s="235">
        <v>1.2</v>
      </c>
      <c r="I1661" s="236"/>
      <c r="J1661" s="232"/>
      <c r="K1661" s="232"/>
      <c r="L1661" s="237"/>
      <c r="M1661" s="238"/>
      <c r="N1661" s="239"/>
      <c r="O1661" s="239"/>
      <c r="P1661" s="239"/>
      <c r="Q1661" s="239"/>
      <c r="R1661" s="239"/>
      <c r="S1661" s="239"/>
      <c r="T1661" s="240"/>
      <c r="AT1661" s="241" t="s">
        <v>163</v>
      </c>
      <c r="AU1661" s="241" t="s">
        <v>81</v>
      </c>
      <c r="AV1661" s="11" t="s">
        <v>81</v>
      </c>
      <c r="AW1661" s="11" t="s">
        <v>34</v>
      </c>
      <c r="AX1661" s="11" t="s">
        <v>71</v>
      </c>
      <c r="AY1661" s="241" t="s">
        <v>151</v>
      </c>
    </row>
    <row r="1662" spans="2:51" s="12" customFormat="1" ht="13.5">
      <c r="B1662" s="242"/>
      <c r="C1662" s="243"/>
      <c r="D1662" s="228" t="s">
        <v>163</v>
      </c>
      <c r="E1662" s="244" t="s">
        <v>21</v>
      </c>
      <c r="F1662" s="245" t="s">
        <v>182</v>
      </c>
      <c r="G1662" s="243"/>
      <c r="H1662" s="246">
        <v>28.11</v>
      </c>
      <c r="I1662" s="247"/>
      <c r="J1662" s="243"/>
      <c r="K1662" s="243"/>
      <c r="L1662" s="248"/>
      <c r="M1662" s="249"/>
      <c r="N1662" s="250"/>
      <c r="O1662" s="250"/>
      <c r="P1662" s="250"/>
      <c r="Q1662" s="250"/>
      <c r="R1662" s="250"/>
      <c r="S1662" s="250"/>
      <c r="T1662" s="251"/>
      <c r="AT1662" s="252" t="s">
        <v>163</v>
      </c>
      <c r="AU1662" s="252" t="s">
        <v>81</v>
      </c>
      <c r="AV1662" s="12" t="s">
        <v>159</v>
      </c>
      <c r="AW1662" s="12" t="s">
        <v>34</v>
      </c>
      <c r="AX1662" s="12" t="s">
        <v>76</v>
      </c>
      <c r="AY1662" s="252" t="s">
        <v>151</v>
      </c>
    </row>
    <row r="1663" spans="2:65" s="1" customFormat="1" ht="25.5" customHeight="1">
      <c r="B1663" s="44"/>
      <c r="C1663" s="216" t="s">
        <v>2733</v>
      </c>
      <c r="D1663" s="216" t="s">
        <v>154</v>
      </c>
      <c r="E1663" s="217" t="s">
        <v>2734</v>
      </c>
      <c r="F1663" s="218" t="s">
        <v>2735</v>
      </c>
      <c r="G1663" s="219" t="s">
        <v>157</v>
      </c>
      <c r="H1663" s="220">
        <v>40.8</v>
      </c>
      <c r="I1663" s="221"/>
      <c r="J1663" s="222">
        <f>ROUND(I1663*H1663,2)</f>
        <v>0</v>
      </c>
      <c r="K1663" s="218" t="s">
        <v>174</v>
      </c>
      <c r="L1663" s="70"/>
      <c r="M1663" s="223" t="s">
        <v>21</v>
      </c>
      <c r="N1663" s="224" t="s">
        <v>42</v>
      </c>
      <c r="O1663" s="45"/>
      <c r="P1663" s="225">
        <f>O1663*H1663</f>
        <v>0</v>
      </c>
      <c r="Q1663" s="225">
        <v>0.00017</v>
      </c>
      <c r="R1663" s="225">
        <f>Q1663*H1663</f>
        <v>0.006936</v>
      </c>
      <c r="S1663" s="225">
        <v>0</v>
      </c>
      <c r="T1663" s="226">
        <f>S1663*H1663</f>
        <v>0</v>
      </c>
      <c r="AR1663" s="22" t="s">
        <v>1264</v>
      </c>
      <c r="AT1663" s="22" t="s">
        <v>154</v>
      </c>
      <c r="AU1663" s="22" t="s">
        <v>81</v>
      </c>
      <c r="AY1663" s="22" t="s">
        <v>151</v>
      </c>
      <c r="BE1663" s="227">
        <f>IF(N1663="základní",J1663,0)</f>
        <v>0</v>
      </c>
      <c r="BF1663" s="227">
        <f>IF(N1663="snížená",J1663,0)</f>
        <v>0</v>
      </c>
      <c r="BG1663" s="227">
        <f>IF(N1663="zákl. přenesená",J1663,0)</f>
        <v>0</v>
      </c>
      <c r="BH1663" s="227">
        <f>IF(N1663="sníž. přenesená",J1663,0)</f>
        <v>0</v>
      </c>
      <c r="BI1663" s="227">
        <f>IF(N1663="nulová",J1663,0)</f>
        <v>0</v>
      </c>
      <c r="BJ1663" s="22" t="s">
        <v>76</v>
      </c>
      <c r="BK1663" s="227">
        <f>ROUND(I1663*H1663,2)</f>
        <v>0</v>
      </c>
      <c r="BL1663" s="22" t="s">
        <v>1264</v>
      </c>
      <c r="BM1663" s="22" t="s">
        <v>2736</v>
      </c>
    </row>
    <row r="1664" spans="2:47" s="1" customFormat="1" ht="13.5">
      <c r="B1664" s="44"/>
      <c r="C1664" s="72"/>
      <c r="D1664" s="228" t="s">
        <v>161</v>
      </c>
      <c r="E1664" s="72"/>
      <c r="F1664" s="229" t="s">
        <v>2728</v>
      </c>
      <c r="G1664" s="72"/>
      <c r="H1664" s="72"/>
      <c r="I1664" s="187"/>
      <c r="J1664" s="72"/>
      <c r="K1664" s="72"/>
      <c r="L1664" s="70"/>
      <c r="M1664" s="230"/>
      <c r="N1664" s="45"/>
      <c r="O1664" s="45"/>
      <c r="P1664" s="45"/>
      <c r="Q1664" s="45"/>
      <c r="R1664" s="45"/>
      <c r="S1664" s="45"/>
      <c r="T1664" s="93"/>
      <c r="AT1664" s="22" t="s">
        <v>161</v>
      </c>
      <c r="AU1664" s="22" t="s">
        <v>81</v>
      </c>
    </row>
    <row r="1665" spans="2:51" s="11" customFormat="1" ht="13.5">
      <c r="B1665" s="231"/>
      <c r="C1665" s="232"/>
      <c r="D1665" s="228" t="s">
        <v>163</v>
      </c>
      <c r="E1665" s="233" t="s">
        <v>21</v>
      </c>
      <c r="F1665" s="234" t="s">
        <v>2737</v>
      </c>
      <c r="G1665" s="232"/>
      <c r="H1665" s="235">
        <v>40.8</v>
      </c>
      <c r="I1665" s="236"/>
      <c r="J1665" s="232"/>
      <c r="K1665" s="232"/>
      <c r="L1665" s="237"/>
      <c r="M1665" s="238"/>
      <c r="N1665" s="239"/>
      <c r="O1665" s="239"/>
      <c r="P1665" s="239"/>
      <c r="Q1665" s="239"/>
      <c r="R1665" s="239"/>
      <c r="S1665" s="239"/>
      <c r="T1665" s="240"/>
      <c r="AT1665" s="241" t="s">
        <v>163</v>
      </c>
      <c r="AU1665" s="241" t="s">
        <v>81</v>
      </c>
      <c r="AV1665" s="11" t="s">
        <v>81</v>
      </c>
      <c r="AW1665" s="11" t="s">
        <v>34</v>
      </c>
      <c r="AX1665" s="11" t="s">
        <v>71</v>
      </c>
      <c r="AY1665" s="241" t="s">
        <v>151</v>
      </c>
    </row>
    <row r="1666" spans="2:51" s="12" customFormat="1" ht="13.5">
      <c r="B1666" s="242"/>
      <c r="C1666" s="243"/>
      <c r="D1666" s="228" t="s">
        <v>163</v>
      </c>
      <c r="E1666" s="244" t="s">
        <v>21</v>
      </c>
      <c r="F1666" s="245" t="s">
        <v>182</v>
      </c>
      <c r="G1666" s="243"/>
      <c r="H1666" s="246">
        <v>40.8</v>
      </c>
      <c r="I1666" s="247"/>
      <c r="J1666" s="243"/>
      <c r="K1666" s="243"/>
      <c r="L1666" s="248"/>
      <c r="M1666" s="249"/>
      <c r="N1666" s="250"/>
      <c r="O1666" s="250"/>
      <c r="P1666" s="250"/>
      <c r="Q1666" s="250"/>
      <c r="R1666" s="250"/>
      <c r="S1666" s="250"/>
      <c r="T1666" s="251"/>
      <c r="AT1666" s="252" t="s">
        <v>163</v>
      </c>
      <c r="AU1666" s="252" t="s">
        <v>81</v>
      </c>
      <c r="AV1666" s="12" t="s">
        <v>159</v>
      </c>
      <c r="AW1666" s="12" t="s">
        <v>34</v>
      </c>
      <c r="AX1666" s="12" t="s">
        <v>76</v>
      </c>
      <c r="AY1666" s="252" t="s">
        <v>151</v>
      </c>
    </row>
    <row r="1667" spans="2:65" s="1" customFormat="1" ht="16.5" customHeight="1">
      <c r="B1667" s="44"/>
      <c r="C1667" s="253" t="s">
        <v>2738</v>
      </c>
      <c r="D1667" s="253" t="s">
        <v>275</v>
      </c>
      <c r="E1667" s="254" t="s">
        <v>2739</v>
      </c>
      <c r="F1667" s="255" t="s">
        <v>2740</v>
      </c>
      <c r="G1667" s="256" t="s">
        <v>157</v>
      </c>
      <c r="H1667" s="257">
        <v>113.306</v>
      </c>
      <c r="I1667" s="258"/>
      <c r="J1667" s="259">
        <f>ROUND(I1667*H1667,2)</f>
        <v>0</v>
      </c>
      <c r="K1667" s="255" t="s">
        <v>174</v>
      </c>
      <c r="L1667" s="260"/>
      <c r="M1667" s="261" t="s">
        <v>21</v>
      </c>
      <c r="N1667" s="262" t="s">
        <v>42</v>
      </c>
      <c r="O1667" s="45"/>
      <c r="P1667" s="225">
        <f>O1667*H1667</f>
        <v>0</v>
      </c>
      <c r="Q1667" s="225">
        <v>0.00308</v>
      </c>
      <c r="R1667" s="225">
        <f>Q1667*H1667</f>
        <v>0.34898248</v>
      </c>
      <c r="S1667" s="225">
        <v>0</v>
      </c>
      <c r="T1667" s="226">
        <f>S1667*H1667</f>
        <v>0</v>
      </c>
      <c r="AR1667" s="22" t="s">
        <v>1641</v>
      </c>
      <c r="AT1667" s="22" t="s">
        <v>275</v>
      </c>
      <c r="AU1667" s="22" t="s">
        <v>81</v>
      </c>
      <c r="AY1667" s="22" t="s">
        <v>151</v>
      </c>
      <c r="BE1667" s="227">
        <f>IF(N1667="základní",J1667,0)</f>
        <v>0</v>
      </c>
      <c r="BF1667" s="227">
        <f>IF(N1667="snížená",J1667,0)</f>
        <v>0</v>
      </c>
      <c r="BG1667" s="227">
        <f>IF(N1667="zákl. přenesená",J1667,0)</f>
        <v>0</v>
      </c>
      <c r="BH1667" s="227">
        <f>IF(N1667="sníž. přenesená",J1667,0)</f>
        <v>0</v>
      </c>
      <c r="BI1667" s="227">
        <f>IF(N1667="nulová",J1667,0)</f>
        <v>0</v>
      </c>
      <c r="BJ1667" s="22" t="s">
        <v>76</v>
      </c>
      <c r="BK1667" s="227">
        <f>ROUND(I1667*H1667,2)</f>
        <v>0</v>
      </c>
      <c r="BL1667" s="22" t="s">
        <v>1264</v>
      </c>
      <c r="BM1667" s="22" t="s">
        <v>2741</v>
      </c>
    </row>
    <row r="1668" spans="2:51" s="11" customFormat="1" ht="13.5">
      <c r="B1668" s="231"/>
      <c r="C1668" s="232"/>
      <c r="D1668" s="228" t="s">
        <v>163</v>
      </c>
      <c r="E1668" s="233" t="s">
        <v>21</v>
      </c>
      <c r="F1668" s="234" t="s">
        <v>2742</v>
      </c>
      <c r="G1668" s="232"/>
      <c r="H1668" s="235">
        <v>99.3</v>
      </c>
      <c r="I1668" s="236"/>
      <c r="J1668" s="232"/>
      <c r="K1668" s="232"/>
      <c r="L1668" s="237"/>
      <c r="M1668" s="238"/>
      <c r="N1668" s="239"/>
      <c r="O1668" s="239"/>
      <c r="P1668" s="239"/>
      <c r="Q1668" s="239"/>
      <c r="R1668" s="239"/>
      <c r="S1668" s="239"/>
      <c r="T1668" s="240"/>
      <c r="AT1668" s="241" t="s">
        <v>163</v>
      </c>
      <c r="AU1668" s="241" t="s">
        <v>81</v>
      </c>
      <c r="AV1668" s="11" t="s">
        <v>81</v>
      </c>
      <c r="AW1668" s="11" t="s">
        <v>34</v>
      </c>
      <c r="AX1668" s="11" t="s">
        <v>71</v>
      </c>
      <c r="AY1668" s="241" t="s">
        <v>151</v>
      </c>
    </row>
    <row r="1669" spans="2:51" s="11" customFormat="1" ht="13.5">
      <c r="B1669" s="231"/>
      <c r="C1669" s="232"/>
      <c r="D1669" s="228" t="s">
        <v>163</v>
      </c>
      <c r="E1669" s="233" t="s">
        <v>21</v>
      </c>
      <c r="F1669" s="234" t="s">
        <v>2730</v>
      </c>
      <c r="G1669" s="232"/>
      <c r="H1669" s="235">
        <v>2.25</v>
      </c>
      <c r="I1669" s="236"/>
      <c r="J1669" s="232"/>
      <c r="K1669" s="232"/>
      <c r="L1669" s="237"/>
      <c r="M1669" s="238"/>
      <c r="N1669" s="239"/>
      <c r="O1669" s="239"/>
      <c r="P1669" s="239"/>
      <c r="Q1669" s="239"/>
      <c r="R1669" s="239"/>
      <c r="S1669" s="239"/>
      <c r="T1669" s="240"/>
      <c r="AT1669" s="241" t="s">
        <v>163</v>
      </c>
      <c r="AU1669" s="241" t="s">
        <v>81</v>
      </c>
      <c r="AV1669" s="11" t="s">
        <v>81</v>
      </c>
      <c r="AW1669" s="11" t="s">
        <v>34</v>
      </c>
      <c r="AX1669" s="11" t="s">
        <v>71</v>
      </c>
      <c r="AY1669" s="241" t="s">
        <v>151</v>
      </c>
    </row>
    <row r="1670" spans="2:51" s="11" customFormat="1" ht="13.5">
      <c r="B1670" s="231"/>
      <c r="C1670" s="232"/>
      <c r="D1670" s="228" t="s">
        <v>163</v>
      </c>
      <c r="E1670" s="233" t="s">
        <v>21</v>
      </c>
      <c r="F1670" s="234" t="s">
        <v>2731</v>
      </c>
      <c r="G1670" s="232"/>
      <c r="H1670" s="235">
        <v>5.16</v>
      </c>
      <c r="I1670" s="236"/>
      <c r="J1670" s="232"/>
      <c r="K1670" s="232"/>
      <c r="L1670" s="237"/>
      <c r="M1670" s="238"/>
      <c r="N1670" s="239"/>
      <c r="O1670" s="239"/>
      <c r="P1670" s="239"/>
      <c r="Q1670" s="239"/>
      <c r="R1670" s="239"/>
      <c r="S1670" s="239"/>
      <c r="T1670" s="240"/>
      <c r="AT1670" s="241" t="s">
        <v>163</v>
      </c>
      <c r="AU1670" s="241" t="s">
        <v>81</v>
      </c>
      <c r="AV1670" s="11" t="s">
        <v>81</v>
      </c>
      <c r="AW1670" s="11" t="s">
        <v>34</v>
      </c>
      <c r="AX1670" s="11" t="s">
        <v>71</v>
      </c>
      <c r="AY1670" s="241" t="s">
        <v>151</v>
      </c>
    </row>
    <row r="1671" spans="2:51" s="11" customFormat="1" ht="13.5">
      <c r="B1671" s="231"/>
      <c r="C1671" s="232"/>
      <c r="D1671" s="228" t="s">
        <v>163</v>
      </c>
      <c r="E1671" s="233" t="s">
        <v>21</v>
      </c>
      <c r="F1671" s="234" t="s">
        <v>2732</v>
      </c>
      <c r="G1671" s="232"/>
      <c r="H1671" s="235">
        <v>1.2</v>
      </c>
      <c r="I1671" s="236"/>
      <c r="J1671" s="232"/>
      <c r="K1671" s="232"/>
      <c r="L1671" s="237"/>
      <c r="M1671" s="238"/>
      <c r="N1671" s="239"/>
      <c r="O1671" s="239"/>
      <c r="P1671" s="239"/>
      <c r="Q1671" s="239"/>
      <c r="R1671" s="239"/>
      <c r="S1671" s="239"/>
      <c r="T1671" s="240"/>
      <c r="AT1671" s="241" t="s">
        <v>163</v>
      </c>
      <c r="AU1671" s="241" t="s">
        <v>81</v>
      </c>
      <c r="AV1671" s="11" t="s">
        <v>81</v>
      </c>
      <c r="AW1671" s="11" t="s">
        <v>34</v>
      </c>
      <c r="AX1671" s="11" t="s">
        <v>71</v>
      </c>
      <c r="AY1671" s="241" t="s">
        <v>151</v>
      </c>
    </row>
    <row r="1672" spans="2:51" s="12" customFormat="1" ht="13.5">
      <c r="B1672" s="242"/>
      <c r="C1672" s="243"/>
      <c r="D1672" s="228" t="s">
        <v>163</v>
      </c>
      <c r="E1672" s="244" t="s">
        <v>21</v>
      </c>
      <c r="F1672" s="245" t="s">
        <v>182</v>
      </c>
      <c r="G1672" s="243"/>
      <c r="H1672" s="246">
        <v>107.91</v>
      </c>
      <c r="I1672" s="247"/>
      <c r="J1672" s="243"/>
      <c r="K1672" s="243"/>
      <c r="L1672" s="248"/>
      <c r="M1672" s="249"/>
      <c r="N1672" s="250"/>
      <c r="O1672" s="250"/>
      <c r="P1672" s="250"/>
      <c r="Q1672" s="250"/>
      <c r="R1672" s="250"/>
      <c r="S1672" s="250"/>
      <c r="T1672" s="251"/>
      <c r="AT1672" s="252" t="s">
        <v>163</v>
      </c>
      <c r="AU1672" s="252" t="s">
        <v>81</v>
      </c>
      <c r="AV1672" s="12" t="s">
        <v>159</v>
      </c>
      <c r="AW1672" s="12" t="s">
        <v>34</v>
      </c>
      <c r="AX1672" s="12" t="s">
        <v>76</v>
      </c>
      <c r="AY1672" s="252" t="s">
        <v>151</v>
      </c>
    </row>
    <row r="1673" spans="2:51" s="11" customFormat="1" ht="13.5">
      <c r="B1673" s="231"/>
      <c r="C1673" s="232"/>
      <c r="D1673" s="228" t="s">
        <v>163</v>
      </c>
      <c r="E1673" s="232"/>
      <c r="F1673" s="234" t="s">
        <v>2743</v>
      </c>
      <c r="G1673" s="232"/>
      <c r="H1673" s="235">
        <v>113.306</v>
      </c>
      <c r="I1673" s="236"/>
      <c r="J1673" s="232"/>
      <c r="K1673" s="232"/>
      <c r="L1673" s="237"/>
      <c r="M1673" s="238"/>
      <c r="N1673" s="239"/>
      <c r="O1673" s="239"/>
      <c r="P1673" s="239"/>
      <c r="Q1673" s="239"/>
      <c r="R1673" s="239"/>
      <c r="S1673" s="239"/>
      <c r="T1673" s="240"/>
      <c r="AT1673" s="241" t="s">
        <v>163</v>
      </c>
      <c r="AU1673" s="241" t="s">
        <v>81</v>
      </c>
      <c r="AV1673" s="11" t="s">
        <v>81</v>
      </c>
      <c r="AW1673" s="11" t="s">
        <v>6</v>
      </c>
      <c r="AX1673" s="11" t="s">
        <v>76</v>
      </c>
      <c r="AY1673" s="241" t="s">
        <v>151</v>
      </c>
    </row>
    <row r="1674" spans="2:65" s="1" customFormat="1" ht="16.5" customHeight="1">
      <c r="B1674" s="44"/>
      <c r="C1674" s="253" t="s">
        <v>2744</v>
      </c>
      <c r="D1674" s="253" t="s">
        <v>275</v>
      </c>
      <c r="E1674" s="254" t="s">
        <v>2745</v>
      </c>
      <c r="F1674" s="255" t="s">
        <v>2746</v>
      </c>
      <c r="G1674" s="256" t="s">
        <v>278</v>
      </c>
      <c r="H1674" s="257">
        <v>0.459</v>
      </c>
      <c r="I1674" s="258"/>
      <c r="J1674" s="259">
        <f>ROUND(I1674*H1674,2)</f>
        <v>0</v>
      </c>
      <c r="K1674" s="255" t="s">
        <v>174</v>
      </c>
      <c r="L1674" s="260"/>
      <c r="M1674" s="261" t="s">
        <v>21</v>
      </c>
      <c r="N1674" s="262" t="s">
        <v>42</v>
      </c>
      <c r="O1674" s="45"/>
      <c r="P1674" s="225">
        <f>O1674*H1674</f>
        <v>0</v>
      </c>
      <c r="Q1674" s="225">
        <v>1</v>
      </c>
      <c r="R1674" s="225">
        <f>Q1674*H1674</f>
        <v>0.459</v>
      </c>
      <c r="S1674" s="225">
        <v>0</v>
      </c>
      <c r="T1674" s="226">
        <f>S1674*H1674</f>
        <v>0</v>
      </c>
      <c r="AR1674" s="22" t="s">
        <v>1641</v>
      </c>
      <c r="AT1674" s="22" t="s">
        <v>275</v>
      </c>
      <c r="AU1674" s="22" t="s">
        <v>81</v>
      </c>
      <c r="AY1674" s="22" t="s">
        <v>151</v>
      </c>
      <c r="BE1674" s="227">
        <f>IF(N1674="základní",J1674,0)</f>
        <v>0</v>
      </c>
      <c r="BF1674" s="227">
        <f>IF(N1674="snížená",J1674,0)</f>
        <v>0</v>
      </c>
      <c r="BG1674" s="227">
        <f>IF(N1674="zákl. přenesená",J1674,0)</f>
        <v>0</v>
      </c>
      <c r="BH1674" s="227">
        <f>IF(N1674="sníž. přenesená",J1674,0)</f>
        <v>0</v>
      </c>
      <c r="BI1674" s="227">
        <f>IF(N1674="nulová",J1674,0)</f>
        <v>0</v>
      </c>
      <c r="BJ1674" s="22" t="s">
        <v>76</v>
      </c>
      <c r="BK1674" s="227">
        <f>ROUND(I1674*H1674,2)</f>
        <v>0</v>
      </c>
      <c r="BL1674" s="22" t="s">
        <v>1264</v>
      </c>
      <c r="BM1674" s="22" t="s">
        <v>2747</v>
      </c>
    </row>
    <row r="1675" spans="2:51" s="11" customFormat="1" ht="13.5">
      <c r="B1675" s="231"/>
      <c r="C1675" s="232"/>
      <c r="D1675" s="228" t="s">
        <v>163</v>
      </c>
      <c r="E1675" s="233" t="s">
        <v>21</v>
      </c>
      <c r="F1675" s="234" t="s">
        <v>2748</v>
      </c>
      <c r="G1675" s="232"/>
      <c r="H1675" s="235">
        <v>0.284</v>
      </c>
      <c r="I1675" s="236"/>
      <c r="J1675" s="232"/>
      <c r="K1675" s="232"/>
      <c r="L1675" s="237"/>
      <c r="M1675" s="238"/>
      <c r="N1675" s="239"/>
      <c r="O1675" s="239"/>
      <c r="P1675" s="239"/>
      <c r="Q1675" s="239"/>
      <c r="R1675" s="239"/>
      <c r="S1675" s="239"/>
      <c r="T1675" s="240"/>
      <c r="AT1675" s="241" t="s">
        <v>163</v>
      </c>
      <c r="AU1675" s="241" t="s">
        <v>81</v>
      </c>
      <c r="AV1675" s="11" t="s">
        <v>81</v>
      </c>
      <c r="AW1675" s="11" t="s">
        <v>34</v>
      </c>
      <c r="AX1675" s="11" t="s">
        <v>71</v>
      </c>
      <c r="AY1675" s="241" t="s">
        <v>151</v>
      </c>
    </row>
    <row r="1676" spans="2:51" s="11" customFormat="1" ht="13.5">
      <c r="B1676" s="231"/>
      <c r="C1676" s="232"/>
      <c r="D1676" s="228" t="s">
        <v>163</v>
      </c>
      <c r="E1676" s="233" t="s">
        <v>21</v>
      </c>
      <c r="F1676" s="234" t="s">
        <v>2749</v>
      </c>
      <c r="G1676" s="232"/>
      <c r="H1676" s="235">
        <v>0.045</v>
      </c>
      <c r="I1676" s="236"/>
      <c r="J1676" s="232"/>
      <c r="K1676" s="232"/>
      <c r="L1676" s="237"/>
      <c r="M1676" s="238"/>
      <c r="N1676" s="239"/>
      <c r="O1676" s="239"/>
      <c r="P1676" s="239"/>
      <c r="Q1676" s="239"/>
      <c r="R1676" s="239"/>
      <c r="S1676" s="239"/>
      <c r="T1676" s="240"/>
      <c r="AT1676" s="241" t="s">
        <v>163</v>
      </c>
      <c r="AU1676" s="241" t="s">
        <v>81</v>
      </c>
      <c r="AV1676" s="11" t="s">
        <v>81</v>
      </c>
      <c r="AW1676" s="11" t="s">
        <v>34</v>
      </c>
      <c r="AX1676" s="11" t="s">
        <v>71</v>
      </c>
      <c r="AY1676" s="241" t="s">
        <v>151</v>
      </c>
    </row>
    <row r="1677" spans="2:51" s="11" customFormat="1" ht="13.5">
      <c r="B1677" s="231"/>
      <c r="C1677" s="232"/>
      <c r="D1677" s="228" t="s">
        <v>163</v>
      </c>
      <c r="E1677" s="233" t="s">
        <v>21</v>
      </c>
      <c r="F1677" s="234" t="s">
        <v>2750</v>
      </c>
      <c r="G1677" s="232"/>
      <c r="H1677" s="235">
        <v>0.09</v>
      </c>
      <c r="I1677" s="236"/>
      <c r="J1677" s="232"/>
      <c r="K1677" s="232"/>
      <c r="L1677" s="237"/>
      <c r="M1677" s="238"/>
      <c r="N1677" s="239"/>
      <c r="O1677" s="239"/>
      <c r="P1677" s="239"/>
      <c r="Q1677" s="239"/>
      <c r="R1677" s="239"/>
      <c r="S1677" s="239"/>
      <c r="T1677" s="240"/>
      <c r="AT1677" s="241" t="s">
        <v>163</v>
      </c>
      <c r="AU1677" s="241" t="s">
        <v>81</v>
      </c>
      <c r="AV1677" s="11" t="s">
        <v>81</v>
      </c>
      <c r="AW1677" s="11" t="s">
        <v>34</v>
      </c>
      <c r="AX1677" s="11" t="s">
        <v>71</v>
      </c>
      <c r="AY1677" s="241" t="s">
        <v>151</v>
      </c>
    </row>
    <row r="1678" spans="2:51" s="11" customFormat="1" ht="13.5">
      <c r="B1678" s="231"/>
      <c r="C1678" s="232"/>
      <c r="D1678" s="228" t="s">
        <v>163</v>
      </c>
      <c r="E1678" s="233" t="s">
        <v>21</v>
      </c>
      <c r="F1678" s="234" t="s">
        <v>2751</v>
      </c>
      <c r="G1678" s="232"/>
      <c r="H1678" s="235">
        <v>0.018</v>
      </c>
      <c r="I1678" s="236"/>
      <c r="J1678" s="232"/>
      <c r="K1678" s="232"/>
      <c r="L1678" s="237"/>
      <c r="M1678" s="238"/>
      <c r="N1678" s="239"/>
      <c r="O1678" s="239"/>
      <c r="P1678" s="239"/>
      <c r="Q1678" s="239"/>
      <c r="R1678" s="239"/>
      <c r="S1678" s="239"/>
      <c r="T1678" s="240"/>
      <c r="AT1678" s="241" t="s">
        <v>163</v>
      </c>
      <c r="AU1678" s="241" t="s">
        <v>81</v>
      </c>
      <c r="AV1678" s="11" t="s">
        <v>81</v>
      </c>
      <c r="AW1678" s="11" t="s">
        <v>34</v>
      </c>
      <c r="AX1678" s="11" t="s">
        <v>71</v>
      </c>
      <c r="AY1678" s="241" t="s">
        <v>151</v>
      </c>
    </row>
    <row r="1679" spans="2:51" s="12" customFormat="1" ht="13.5">
      <c r="B1679" s="242"/>
      <c r="C1679" s="243"/>
      <c r="D1679" s="228" t="s">
        <v>163</v>
      </c>
      <c r="E1679" s="244" t="s">
        <v>21</v>
      </c>
      <c r="F1679" s="245" t="s">
        <v>182</v>
      </c>
      <c r="G1679" s="243"/>
      <c r="H1679" s="246">
        <v>0.437</v>
      </c>
      <c r="I1679" s="247"/>
      <c r="J1679" s="243"/>
      <c r="K1679" s="243"/>
      <c r="L1679" s="248"/>
      <c r="M1679" s="249"/>
      <c r="N1679" s="250"/>
      <c r="O1679" s="250"/>
      <c r="P1679" s="250"/>
      <c r="Q1679" s="250"/>
      <c r="R1679" s="250"/>
      <c r="S1679" s="250"/>
      <c r="T1679" s="251"/>
      <c r="AT1679" s="252" t="s">
        <v>163</v>
      </c>
      <c r="AU1679" s="252" t="s">
        <v>81</v>
      </c>
      <c r="AV1679" s="12" t="s">
        <v>159</v>
      </c>
      <c r="AW1679" s="12" t="s">
        <v>34</v>
      </c>
      <c r="AX1679" s="12" t="s">
        <v>76</v>
      </c>
      <c r="AY1679" s="252" t="s">
        <v>151</v>
      </c>
    </row>
    <row r="1680" spans="2:51" s="11" customFormat="1" ht="13.5">
      <c r="B1680" s="231"/>
      <c r="C1680" s="232"/>
      <c r="D1680" s="228" t="s">
        <v>163</v>
      </c>
      <c r="E1680" s="232"/>
      <c r="F1680" s="234" t="s">
        <v>2752</v>
      </c>
      <c r="G1680" s="232"/>
      <c r="H1680" s="235">
        <v>0.459</v>
      </c>
      <c r="I1680" s="236"/>
      <c r="J1680" s="232"/>
      <c r="K1680" s="232"/>
      <c r="L1680" s="237"/>
      <c r="M1680" s="238"/>
      <c r="N1680" s="239"/>
      <c r="O1680" s="239"/>
      <c r="P1680" s="239"/>
      <c r="Q1680" s="239"/>
      <c r="R1680" s="239"/>
      <c r="S1680" s="239"/>
      <c r="T1680" s="240"/>
      <c r="AT1680" s="241" t="s">
        <v>163</v>
      </c>
      <c r="AU1680" s="241" t="s">
        <v>81</v>
      </c>
      <c r="AV1680" s="11" t="s">
        <v>81</v>
      </c>
      <c r="AW1680" s="11" t="s">
        <v>6</v>
      </c>
      <c r="AX1680" s="11" t="s">
        <v>76</v>
      </c>
      <c r="AY1680" s="241" t="s">
        <v>151</v>
      </c>
    </row>
    <row r="1681" spans="2:65" s="1" customFormat="1" ht="16.5" customHeight="1">
      <c r="B1681" s="44"/>
      <c r="C1681" s="253" t="s">
        <v>2753</v>
      </c>
      <c r="D1681" s="253" t="s">
        <v>275</v>
      </c>
      <c r="E1681" s="254" t="s">
        <v>2754</v>
      </c>
      <c r="F1681" s="255" t="s">
        <v>2755</v>
      </c>
      <c r="G1681" s="256" t="s">
        <v>278</v>
      </c>
      <c r="H1681" s="257">
        <v>0.022</v>
      </c>
      <c r="I1681" s="258"/>
      <c r="J1681" s="259">
        <f>ROUND(I1681*H1681,2)</f>
        <v>0</v>
      </c>
      <c r="K1681" s="255" t="s">
        <v>174</v>
      </c>
      <c r="L1681" s="260"/>
      <c r="M1681" s="261" t="s">
        <v>21</v>
      </c>
      <c r="N1681" s="262" t="s">
        <v>42</v>
      </c>
      <c r="O1681" s="45"/>
      <c r="P1681" s="225">
        <f>O1681*H1681</f>
        <v>0</v>
      </c>
      <c r="Q1681" s="225">
        <v>1</v>
      </c>
      <c r="R1681" s="225">
        <f>Q1681*H1681</f>
        <v>0.022</v>
      </c>
      <c r="S1681" s="225">
        <v>0</v>
      </c>
      <c r="T1681" s="226">
        <f>S1681*H1681</f>
        <v>0</v>
      </c>
      <c r="AR1681" s="22" t="s">
        <v>1641</v>
      </c>
      <c r="AT1681" s="22" t="s">
        <v>275</v>
      </c>
      <c r="AU1681" s="22" t="s">
        <v>81</v>
      </c>
      <c r="AY1681" s="22" t="s">
        <v>151</v>
      </c>
      <c r="BE1681" s="227">
        <f>IF(N1681="základní",J1681,0)</f>
        <v>0</v>
      </c>
      <c r="BF1681" s="227">
        <f>IF(N1681="snížená",J1681,0)</f>
        <v>0</v>
      </c>
      <c r="BG1681" s="227">
        <f>IF(N1681="zákl. přenesená",J1681,0)</f>
        <v>0</v>
      </c>
      <c r="BH1681" s="227">
        <f>IF(N1681="sníž. přenesená",J1681,0)</f>
        <v>0</v>
      </c>
      <c r="BI1681" s="227">
        <f>IF(N1681="nulová",J1681,0)</f>
        <v>0</v>
      </c>
      <c r="BJ1681" s="22" t="s">
        <v>76</v>
      </c>
      <c r="BK1681" s="227">
        <f>ROUND(I1681*H1681,2)</f>
        <v>0</v>
      </c>
      <c r="BL1681" s="22" t="s">
        <v>1264</v>
      </c>
      <c r="BM1681" s="22" t="s">
        <v>2756</v>
      </c>
    </row>
    <row r="1682" spans="2:51" s="11" customFormat="1" ht="13.5">
      <c r="B1682" s="231"/>
      <c r="C1682" s="232"/>
      <c r="D1682" s="228" t="s">
        <v>163</v>
      </c>
      <c r="E1682" s="233" t="s">
        <v>21</v>
      </c>
      <c r="F1682" s="234" t="s">
        <v>2757</v>
      </c>
      <c r="G1682" s="232"/>
      <c r="H1682" s="235">
        <v>0.021</v>
      </c>
      <c r="I1682" s="236"/>
      <c r="J1682" s="232"/>
      <c r="K1682" s="232"/>
      <c r="L1682" s="237"/>
      <c r="M1682" s="238"/>
      <c r="N1682" s="239"/>
      <c r="O1682" s="239"/>
      <c r="P1682" s="239"/>
      <c r="Q1682" s="239"/>
      <c r="R1682" s="239"/>
      <c r="S1682" s="239"/>
      <c r="T1682" s="240"/>
      <c r="AT1682" s="241" t="s">
        <v>163</v>
      </c>
      <c r="AU1682" s="241" t="s">
        <v>81</v>
      </c>
      <c r="AV1682" s="11" t="s">
        <v>81</v>
      </c>
      <c r="AW1682" s="11" t="s">
        <v>34</v>
      </c>
      <c r="AX1682" s="11" t="s">
        <v>71</v>
      </c>
      <c r="AY1682" s="241" t="s">
        <v>151</v>
      </c>
    </row>
    <row r="1683" spans="2:51" s="11" customFormat="1" ht="13.5">
      <c r="B1683" s="231"/>
      <c r="C1683" s="232"/>
      <c r="D1683" s="228" t="s">
        <v>163</v>
      </c>
      <c r="E1683" s="233" t="s">
        <v>21</v>
      </c>
      <c r="F1683" s="234" t="s">
        <v>2758</v>
      </c>
      <c r="G1683" s="232"/>
      <c r="H1683" s="235">
        <v>0</v>
      </c>
      <c r="I1683" s="236"/>
      <c r="J1683" s="232"/>
      <c r="K1683" s="232"/>
      <c r="L1683" s="237"/>
      <c r="M1683" s="238"/>
      <c r="N1683" s="239"/>
      <c r="O1683" s="239"/>
      <c r="P1683" s="239"/>
      <c r="Q1683" s="239"/>
      <c r="R1683" s="239"/>
      <c r="S1683" s="239"/>
      <c r="T1683" s="240"/>
      <c r="AT1683" s="241" t="s">
        <v>163</v>
      </c>
      <c r="AU1683" s="241" t="s">
        <v>81</v>
      </c>
      <c r="AV1683" s="11" t="s">
        <v>81</v>
      </c>
      <c r="AW1683" s="11" t="s">
        <v>34</v>
      </c>
      <c r="AX1683" s="11" t="s">
        <v>71</v>
      </c>
      <c r="AY1683" s="241" t="s">
        <v>151</v>
      </c>
    </row>
    <row r="1684" spans="2:51" s="11" customFormat="1" ht="13.5">
      <c r="B1684" s="231"/>
      <c r="C1684" s="232"/>
      <c r="D1684" s="228" t="s">
        <v>163</v>
      </c>
      <c r="E1684" s="233" t="s">
        <v>21</v>
      </c>
      <c r="F1684" s="234" t="s">
        <v>2759</v>
      </c>
      <c r="G1684" s="232"/>
      <c r="H1684" s="235">
        <v>0.001</v>
      </c>
      <c r="I1684" s="236"/>
      <c r="J1684" s="232"/>
      <c r="K1684" s="232"/>
      <c r="L1684" s="237"/>
      <c r="M1684" s="238"/>
      <c r="N1684" s="239"/>
      <c r="O1684" s="239"/>
      <c r="P1684" s="239"/>
      <c r="Q1684" s="239"/>
      <c r="R1684" s="239"/>
      <c r="S1684" s="239"/>
      <c r="T1684" s="240"/>
      <c r="AT1684" s="241" t="s">
        <v>163</v>
      </c>
      <c r="AU1684" s="241" t="s">
        <v>81</v>
      </c>
      <c r="AV1684" s="11" t="s">
        <v>81</v>
      </c>
      <c r="AW1684" s="11" t="s">
        <v>34</v>
      </c>
      <c r="AX1684" s="11" t="s">
        <v>71</v>
      </c>
      <c r="AY1684" s="241" t="s">
        <v>151</v>
      </c>
    </row>
    <row r="1685" spans="2:51" s="11" customFormat="1" ht="13.5">
      <c r="B1685" s="231"/>
      <c r="C1685" s="232"/>
      <c r="D1685" s="228" t="s">
        <v>163</v>
      </c>
      <c r="E1685" s="233" t="s">
        <v>21</v>
      </c>
      <c r="F1685" s="234" t="s">
        <v>2760</v>
      </c>
      <c r="G1685" s="232"/>
      <c r="H1685" s="235">
        <v>0</v>
      </c>
      <c r="I1685" s="236"/>
      <c r="J1685" s="232"/>
      <c r="K1685" s="232"/>
      <c r="L1685" s="237"/>
      <c r="M1685" s="238"/>
      <c r="N1685" s="239"/>
      <c r="O1685" s="239"/>
      <c r="P1685" s="239"/>
      <c r="Q1685" s="239"/>
      <c r="R1685" s="239"/>
      <c r="S1685" s="239"/>
      <c r="T1685" s="240"/>
      <c r="AT1685" s="241" t="s">
        <v>163</v>
      </c>
      <c r="AU1685" s="241" t="s">
        <v>81</v>
      </c>
      <c r="AV1685" s="11" t="s">
        <v>81</v>
      </c>
      <c r="AW1685" s="11" t="s">
        <v>34</v>
      </c>
      <c r="AX1685" s="11" t="s">
        <v>71</v>
      </c>
      <c r="AY1685" s="241" t="s">
        <v>151</v>
      </c>
    </row>
    <row r="1686" spans="2:51" s="12" customFormat="1" ht="13.5">
      <c r="B1686" s="242"/>
      <c r="C1686" s="243"/>
      <c r="D1686" s="228" t="s">
        <v>163</v>
      </c>
      <c r="E1686" s="244" t="s">
        <v>21</v>
      </c>
      <c r="F1686" s="245" t="s">
        <v>182</v>
      </c>
      <c r="G1686" s="243"/>
      <c r="H1686" s="246">
        <v>0.022</v>
      </c>
      <c r="I1686" s="247"/>
      <c r="J1686" s="243"/>
      <c r="K1686" s="243"/>
      <c r="L1686" s="248"/>
      <c r="M1686" s="249"/>
      <c r="N1686" s="250"/>
      <c r="O1686" s="250"/>
      <c r="P1686" s="250"/>
      <c r="Q1686" s="250"/>
      <c r="R1686" s="250"/>
      <c r="S1686" s="250"/>
      <c r="T1686" s="251"/>
      <c r="AT1686" s="252" t="s">
        <v>163</v>
      </c>
      <c r="AU1686" s="252" t="s">
        <v>81</v>
      </c>
      <c r="AV1686" s="12" t="s">
        <v>159</v>
      </c>
      <c r="AW1686" s="12" t="s">
        <v>34</v>
      </c>
      <c r="AX1686" s="12" t="s">
        <v>76</v>
      </c>
      <c r="AY1686" s="252" t="s">
        <v>151</v>
      </c>
    </row>
    <row r="1687" spans="2:65" s="1" customFormat="1" ht="16.5" customHeight="1">
      <c r="B1687" s="44"/>
      <c r="C1687" s="253" t="s">
        <v>2761</v>
      </c>
      <c r="D1687" s="253" t="s">
        <v>275</v>
      </c>
      <c r="E1687" s="254" t="s">
        <v>2762</v>
      </c>
      <c r="F1687" s="255" t="s">
        <v>2763</v>
      </c>
      <c r="G1687" s="256" t="s">
        <v>278</v>
      </c>
      <c r="H1687" s="257">
        <v>0.334</v>
      </c>
      <c r="I1687" s="258"/>
      <c r="J1687" s="259">
        <f>ROUND(I1687*H1687,2)</f>
        <v>0</v>
      </c>
      <c r="K1687" s="255" t="s">
        <v>174</v>
      </c>
      <c r="L1687" s="260"/>
      <c r="M1687" s="261" t="s">
        <v>21</v>
      </c>
      <c r="N1687" s="262" t="s">
        <v>42</v>
      </c>
      <c r="O1687" s="45"/>
      <c r="P1687" s="225">
        <f>O1687*H1687</f>
        <v>0</v>
      </c>
      <c r="Q1687" s="225">
        <v>1</v>
      </c>
      <c r="R1687" s="225">
        <f>Q1687*H1687</f>
        <v>0.334</v>
      </c>
      <c r="S1687" s="225">
        <v>0</v>
      </c>
      <c r="T1687" s="226">
        <f>S1687*H1687</f>
        <v>0</v>
      </c>
      <c r="AR1687" s="22" t="s">
        <v>1641</v>
      </c>
      <c r="AT1687" s="22" t="s">
        <v>275</v>
      </c>
      <c r="AU1687" s="22" t="s">
        <v>81</v>
      </c>
      <c r="AY1687" s="22" t="s">
        <v>151</v>
      </c>
      <c r="BE1687" s="227">
        <f>IF(N1687="základní",J1687,0)</f>
        <v>0</v>
      </c>
      <c r="BF1687" s="227">
        <f>IF(N1687="snížená",J1687,0)</f>
        <v>0</v>
      </c>
      <c r="BG1687" s="227">
        <f>IF(N1687="zákl. přenesená",J1687,0)</f>
        <v>0</v>
      </c>
      <c r="BH1687" s="227">
        <f>IF(N1687="sníž. přenesená",J1687,0)</f>
        <v>0</v>
      </c>
      <c r="BI1687" s="227">
        <f>IF(N1687="nulová",J1687,0)</f>
        <v>0</v>
      </c>
      <c r="BJ1687" s="22" t="s">
        <v>76</v>
      </c>
      <c r="BK1687" s="227">
        <f>ROUND(I1687*H1687,2)</f>
        <v>0</v>
      </c>
      <c r="BL1687" s="22" t="s">
        <v>1264</v>
      </c>
      <c r="BM1687" s="22" t="s">
        <v>2764</v>
      </c>
    </row>
    <row r="1688" spans="2:51" s="11" customFormat="1" ht="13.5">
      <c r="B1688" s="231"/>
      <c r="C1688" s="232"/>
      <c r="D1688" s="228" t="s">
        <v>163</v>
      </c>
      <c r="E1688" s="233" t="s">
        <v>21</v>
      </c>
      <c r="F1688" s="234" t="s">
        <v>2765</v>
      </c>
      <c r="G1688" s="232"/>
      <c r="H1688" s="235">
        <v>0.235</v>
      </c>
      <c r="I1688" s="236"/>
      <c r="J1688" s="232"/>
      <c r="K1688" s="232"/>
      <c r="L1688" s="237"/>
      <c r="M1688" s="238"/>
      <c r="N1688" s="239"/>
      <c r="O1688" s="239"/>
      <c r="P1688" s="239"/>
      <c r="Q1688" s="239"/>
      <c r="R1688" s="239"/>
      <c r="S1688" s="239"/>
      <c r="T1688" s="240"/>
      <c r="AT1688" s="241" t="s">
        <v>163</v>
      </c>
      <c r="AU1688" s="241" t="s">
        <v>81</v>
      </c>
      <c r="AV1688" s="11" t="s">
        <v>81</v>
      </c>
      <c r="AW1688" s="11" t="s">
        <v>34</v>
      </c>
      <c r="AX1688" s="11" t="s">
        <v>71</v>
      </c>
      <c r="AY1688" s="241" t="s">
        <v>151</v>
      </c>
    </row>
    <row r="1689" spans="2:51" s="11" customFormat="1" ht="13.5">
      <c r="B1689" s="231"/>
      <c r="C1689" s="232"/>
      <c r="D1689" s="228" t="s">
        <v>163</v>
      </c>
      <c r="E1689" s="233" t="s">
        <v>21</v>
      </c>
      <c r="F1689" s="234" t="s">
        <v>2766</v>
      </c>
      <c r="G1689" s="232"/>
      <c r="H1689" s="235">
        <v>0.024</v>
      </c>
      <c r="I1689" s="236"/>
      <c r="J1689" s="232"/>
      <c r="K1689" s="232"/>
      <c r="L1689" s="237"/>
      <c r="M1689" s="238"/>
      <c r="N1689" s="239"/>
      <c r="O1689" s="239"/>
      <c r="P1689" s="239"/>
      <c r="Q1689" s="239"/>
      <c r="R1689" s="239"/>
      <c r="S1689" s="239"/>
      <c r="T1689" s="240"/>
      <c r="AT1689" s="241" t="s">
        <v>163</v>
      </c>
      <c r="AU1689" s="241" t="s">
        <v>81</v>
      </c>
      <c r="AV1689" s="11" t="s">
        <v>81</v>
      </c>
      <c r="AW1689" s="11" t="s">
        <v>34</v>
      </c>
      <c r="AX1689" s="11" t="s">
        <v>71</v>
      </c>
      <c r="AY1689" s="241" t="s">
        <v>151</v>
      </c>
    </row>
    <row r="1690" spans="2:51" s="11" customFormat="1" ht="13.5">
      <c r="B1690" s="231"/>
      <c r="C1690" s="232"/>
      <c r="D1690" s="228" t="s">
        <v>163</v>
      </c>
      <c r="E1690" s="233" t="s">
        <v>21</v>
      </c>
      <c r="F1690" s="234" t="s">
        <v>2767</v>
      </c>
      <c r="G1690" s="232"/>
      <c r="H1690" s="235">
        <v>0.054</v>
      </c>
      <c r="I1690" s="236"/>
      <c r="J1690" s="232"/>
      <c r="K1690" s="232"/>
      <c r="L1690" s="237"/>
      <c r="M1690" s="238"/>
      <c r="N1690" s="239"/>
      <c r="O1690" s="239"/>
      <c r="P1690" s="239"/>
      <c r="Q1690" s="239"/>
      <c r="R1690" s="239"/>
      <c r="S1690" s="239"/>
      <c r="T1690" s="240"/>
      <c r="AT1690" s="241" t="s">
        <v>163</v>
      </c>
      <c r="AU1690" s="241" t="s">
        <v>81</v>
      </c>
      <c r="AV1690" s="11" t="s">
        <v>81</v>
      </c>
      <c r="AW1690" s="11" t="s">
        <v>34</v>
      </c>
      <c r="AX1690" s="11" t="s">
        <v>71</v>
      </c>
      <c r="AY1690" s="241" t="s">
        <v>151</v>
      </c>
    </row>
    <row r="1691" spans="2:51" s="11" customFormat="1" ht="13.5">
      <c r="B1691" s="231"/>
      <c r="C1691" s="232"/>
      <c r="D1691" s="228" t="s">
        <v>163</v>
      </c>
      <c r="E1691" s="233" t="s">
        <v>21</v>
      </c>
      <c r="F1691" s="234" t="s">
        <v>2768</v>
      </c>
      <c r="G1691" s="232"/>
      <c r="H1691" s="235">
        <v>0.005</v>
      </c>
      <c r="I1691" s="236"/>
      <c r="J1691" s="232"/>
      <c r="K1691" s="232"/>
      <c r="L1691" s="237"/>
      <c r="M1691" s="238"/>
      <c r="N1691" s="239"/>
      <c r="O1691" s="239"/>
      <c r="P1691" s="239"/>
      <c r="Q1691" s="239"/>
      <c r="R1691" s="239"/>
      <c r="S1691" s="239"/>
      <c r="T1691" s="240"/>
      <c r="AT1691" s="241" t="s">
        <v>163</v>
      </c>
      <c r="AU1691" s="241" t="s">
        <v>81</v>
      </c>
      <c r="AV1691" s="11" t="s">
        <v>81</v>
      </c>
      <c r="AW1691" s="11" t="s">
        <v>34</v>
      </c>
      <c r="AX1691" s="11" t="s">
        <v>71</v>
      </c>
      <c r="AY1691" s="241" t="s">
        <v>151</v>
      </c>
    </row>
    <row r="1692" spans="2:51" s="12" customFormat="1" ht="13.5">
      <c r="B1692" s="242"/>
      <c r="C1692" s="243"/>
      <c r="D1692" s="228" t="s">
        <v>163</v>
      </c>
      <c r="E1692" s="244" t="s">
        <v>21</v>
      </c>
      <c r="F1692" s="245" t="s">
        <v>182</v>
      </c>
      <c r="G1692" s="243"/>
      <c r="H1692" s="246">
        <v>0.318</v>
      </c>
      <c r="I1692" s="247"/>
      <c r="J1692" s="243"/>
      <c r="K1692" s="243"/>
      <c r="L1692" s="248"/>
      <c r="M1692" s="249"/>
      <c r="N1692" s="250"/>
      <c r="O1692" s="250"/>
      <c r="P1692" s="250"/>
      <c r="Q1692" s="250"/>
      <c r="R1692" s="250"/>
      <c r="S1692" s="250"/>
      <c r="T1692" s="251"/>
      <c r="AT1692" s="252" t="s">
        <v>163</v>
      </c>
      <c r="AU1692" s="252" t="s">
        <v>81</v>
      </c>
      <c r="AV1692" s="12" t="s">
        <v>159</v>
      </c>
      <c r="AW1692" s="12" t="s">
        <v>34</v>
      </c>
      <c r="AX1692" s="12" t="s">
        <v>76</v>
      </c>
      <c r="AY1692" s="252" t="s">
        <v>151</v>
      </c>
    </row>
    <row r="1693" spans="2:51" s="11" customFormat="1" ht="13.5">
      <c r="B1693" s="231"/>
      <c r="C1693" s="232"/>
      <c r="D1693" s="228" t="s">
        <v>163</v>
      </c>
      <c r="E1693" s="232"/>
      <c r="F1693" s="234" t="s">
        <v>2769</v>
      </c>
      <c r="G1693" s="232"/>
      <c r="H1693" s="235">
        <v>0.334</v>
      </c>
      <c r="I1693" s="236"/>
      <c r="J1693" s="232"/>
      <c r="K1693" s="232"/>
      <c r="L1693" s="237"/>
      <c r="M1693" s="238"/>
      <c r="N1693" s="239"/>
      <c r="O1693" s="239"/>
      <c r="P1693" s="239"/>
      <c r="Q1693" s="239"/>
      <c r="R1693" s="239"/>
      <c r="S1693" s="239"/>
      <c r="T1693" s="240"/>
      <c r="AT1693" s="241" t="s">
        <v>163</v>
      </c>
      <c r="AU1693" s="241" t="s">
        <v>81</v>
      </c>
      <c r="AV1693" s="11" t="s">
        <v>81</v>
      </c>
      <c r="AW1693" s="11" t="s">
        <v>6</v>
      </c>
      <c r="AX1693" s="11" t="s">
        <v>76</v>
      </c>
      <c r="AY1693" s="241" t="s">
        <v>151</v>
      </c>
    </row>
    <row r="1694" spans="2:65" s="1" customFormat="1" ht="16.5" customHeight="1">
      <c r="B1694" s="44"/>
      <c r="C1694" s="253" t="s">
        <v>2770</v>
      </c>
      <c r="D1694" s="253" t="s">
        <v>275</v>
      </c>
      <c r="E1694" s="254" t="s">
        <v>2771</v>
      </c>
      <c r="F1694" s="255" t="s">
        <v>2772</v>
      </c>
      <c r="G1694" s="256" t="s">
        <v>278</v>
      </c>
      <c r="H1694" s="257">
        <v>0.02</v>
      </c>
      <c r="I1694" s="258"/>
      <c r="J1694" s="259">
        <f>ROUND(I1694*H1694,2)</f>
        <v>0</v>
      </c>
      <c r="K1694" s="255" t="s">
        <v>174</v>
      </c>
      <c r="L1694" s="260"/>
      <c r="M1694" s="261" t="s">
        <v>21</v>
      </c>
      <c r="N1694" s="262" t="s">
        <v>42</v>
      </c>
      <c r="O1694" s="45"/>
      <c r="P1694" s="225">
        <f>O1694*H1694</f>
        <v>0</v>
      </c>
      <c r="Q1694" s="225">
        <v>1</v>
      </c>
      <c r="R1694" s="225">
        <f>Q1694*H1694</f>
        <v>0.02</v>
      </c>
      <c r="S1694" s="225">
        <v>0</v>
      </c>
      <c r="T1694" s="226">
        <f>S1694*H1694</f>
        <v>0</v>
      </c>
      <c r="AR1694" s="22" t="s">
        <v>1641</v>
      </c>
      <c r="AT1694" s="22" t="s">
        <v>275</v>
      </c>
      <c r="AU1694" s="22" t="s">
        <v>81</v>
      </c>
      <c r="AY1694" s="22" t="s">
        <v>151</v>
      </c>
      <c r="BE1694" s="227">
        <f>IF(N1694="základní",J1694,0)</f>
        <v>0</v>
      </c>
      <c r="BF1694" s="227">
        <f>IF(N1694="snížená",J1694,0)</f>
        <v>0</v>
      </c>
      <c r="BG1694" s="227">
        <f>IF(N1694="zákl. přenesená",J1694,0)</f>
        <v>0</v>
      </c>
      <c r="BH1694" s="227">
        <f>IF(N1694="sníž. přenesená",J1694,0)</f>
        <v>0</v>
      </c>
      <c r="BI1694" s="227">
        <f>IF(N1694="nulová",J1694,0)</f>
        <v>0</v>
      </c>
      <c r="BJ1694" s="22" t="s">
        <v>76</v>
      </c>
      <c r="BK1694" s="227">
        <f>ROUND(I1694*H1694,2)</f>
        <v>0</v>
      </c>
      <c r="BL1694" s="22" t="s">
        <v>1264</v>
      </c>
      <c r="BM1694" s="22" t="s">
        <v>2773</v>
      </c>
    </row>
    <row r="1695" spans="2:51" s="11" customFormat="1" ht="13.5">
      <c r="B1695" s="231"/>
      <c r="C1695" s="232"/>
      <c r="D1695" s="228" t="s">
        <v>163</v>
      </c>
      <c r="E1695" s="233" t="s">
        <v>21</v>
      </c>
      <c r="F1695" s="234" t="s">
        <v>2774</v>
      </c>
      <c r="G1695" s="232"/>
      <c r="H1695" s="235">
        <v>0.015</v>
      </c>
      <c r="I1695" s="236"/>
      <c r="J1695" s="232"/>
      <c r="K1695" s="232"/>
      <c r="L1695" s="237"/>
      <c r="M1695" s="238"/>
      <c r="N1695" s="239"/>
      <c r="O1695" s="239"/>
      <c r="P1695" s="239"/>
      <c r="Q1695" s="239"/>
      <c r="R1695" s="239"/>
      <c r="S1695" s="239"/>
      <c r="T1695" s="240"/>
      <c r="AT1695" s="241" t="s">
        <v>163</v>
      </c>
      <c r="AU1695" s="241" t="s">
        <v>81</v>
      </c>
      <c r="AV1695" s="11" t="s">
        <v>81</v>
      </c>
      <c r="AW1695" s="11" t="s">
        <v>34</v>
      </c>
      <c r="AX1695" s="11" t="s">
        <v>71</v>
      </c>
      <c r="AY1695" s="241" t="s">
        <v>151</v>
      </c>
    </row>
    <row r="1696" spans="2:51" s="11" customFormat="1" ht="13.5">
      <c r="B1696" s="231"/>
      <c r="C1696" s="232"/>
      <c r="D1696" s="228" t="s">
        <v>163</v>
      </c>
      <c r="E1696" s="233" t="s">
        <v>21</v>
      </c>
      <c r="F1696" s="234" t="s">
        <v>2775</v>
      </c>
      <c r="G1696" s="232"/>
      <c r="H1696" s="235">
        <v>0.001</v>
      </c>
      <c r="I1696" s="236"/>
      <c r="J1696" s="232"/>
      <c r="K1696" s="232"/>
      <c r="L1696" s="237"/>
      <c r="M1696" s="238"/>
      <c r="N1696" s="239"/>
      <c r="O1696" s="239"/>
      <c r="P1696" s="239"/>
      <c r="Q1696" s="239"/>
      <c r="R1696" s="239"/>
      <c r="S1696" s="239"/>
      <c r="T1696" s="240"/>
      <c r="AT1696" s="241" t="s">
        <v>163</v>
      </c>
      <c r="AU1696" s="241" t="s">
        <v>81</v>
      </c>
      <c r="AV1696" s="11" t="s">
        <v>81</v>
      </c>
      <c r="AW1696" s="11" t="s">
        <v>34</v>
      </c>
      <c r="AX1696" s="11" t="s">
        <v>71</v>
      </c>
      <c r="AY1696" s="241" t="s">
        <v>151</v>
      </c>
    </row>
    <row r="1697" spans="2:51" s="11" customFormat="1" ht="13.5">
      <c r="B1697" s="231"/>
      <c r="C1697" s="232"/>
      <c r="D1697" s="228" t="s">
        <v>163</v>
      </c>
      <c r="E1697" s="233" t="s">
        <v>21</v>
      </c>
      <c r="F1697" s="234" t="s">
        <v>2776</v>
      </c>
      <c r="G1697" s="232"/>
      <c r="H1697" s="235">
        <v>0.002</v>
      </c>
      <c r="I1697" s="236"/>
      <c r="J1697" s="232"/>
      <c r="K1697" s="232"/>
      <c r="L1697" s="237"/>
      <c r="M1697" s="238"/>
      <c r="N1697" s="239"/>
      <c r="O1697" s="239"/>
      <c r="P1697" s="239"/>
      <c r="Q1697" s="239"/>
      <c r="R1697" s="239"/>
      <c r="S1697" s="239"/>
      <c r="T1697" s="240"/>
      <c r="AT1697" s="241" t="s">
        <v>163</v>
      </c>
      <c r="AU1697" s="241" t="s">
        <v>81</v>
      </c>
      <c r="AV1697" s="11" t="s">
        <v>81</v>
      </c>
      <c r="AW1697" s="11" t="s">
        <v>34</v>
      </c>
      <c r="AX1697" s="11" t="s">
        <v>71</v>
      </c>
      <c r="AY1697" s="241" t="s">
        <v>151</v>
      </c>
    </row>
    <row r="1698" spans="2:51" s="11" customFormat="1" ht="13.5">
      <c r="B1698" s="231"/>
      <c r="C1698" s="232"/>
      <c r="D1698" s="228" t="s">
        <v>163</v>
      </c>
      <c r="E1698" s="233" t="s">
        <v>21</v>
      </c>
      <c r="F1698" s="234" t="s">
        <v>2777</v>
      </c>
      <c r="G1698" s="232"/>
      <c r="H1698" s="235">
        <v>0.001</v>
      </c>
      <c r="I1698" s="236"/>
      <c r="J1698" s="232"/>
      <c r="K1698" s="232"/>
      <c r="L1698" s="237"/>
      <c r="M1698" s="238"/>
      <c r="N1698" s="239"/>
      <c r="O1698" s="239"/>
      <c r="P1698" s="239"/>
      <c r="Q1698" s="239"/>
      <c r="R1698" s="239"/>
      <c r="S1698" s="239"/>
      <c r="T1698" s="240"/>
      <c r="AT1698" s="241" t="s">
        <v>163</v>
      </c>
      <c r="AU1698" s="241" t="s">
        <v>81</v>
      </c>
      <c r="AV1698" s="11" t="s">
        <v>81</v>
      </c>
      <c r="AW1698" s="11" t="s">
        <v>34</v>
      </c>
      <c r="AX1698" s="11" t="s">
        <v>71</v>
      </c>
      <c r="AY1698" s="241" t="s">
        <v>151</v>
      </c>
    </row>
    <row r="1699" spans="2:51" s="12" customFormat="1" ht="13.5">
      <c r="B1699" s="242"/>
      <c r="C1699" s="243"/>
      <c r="D1699" s="228" t="s">
        <v>163</v>
      </c>
      <c r="E1699" s="244" t="s">
        <v>21</v>
      </c>
      <c r="F1699" s="245" t="s">
        <v>182</v>
      </c>
      <c r="G1699" s="243"/>
      <c r="H1699" s="246">
        <v>0.019</v>
      </c>
      <c r="I1699" s="247"/>
      <c r="J1699" s="243"/>
      <c r="K1699" s="243"/>
      <c r="L1699" s="248"/>
      <c r="M1699" s="249"/>
      <c r="N1699" s="250"/>
      <c r="O1699" s="250"/>
      <c r="P1699" s="250"/>
      <c r="Q1699" s="250"/>
      <c r="R1699" s="250"/>
      <c r="S1699" s="250"/>
      <c r="T1699" s="251"/>
      <c r="AT1699" s="252" t="s">
        <v>163</v>
      </c>
      <c r="AU1699" s="252" t="s">
        <v>81</v>
      </c>
      <c r="AV1699" s="12" t="s">
        <v>159</v>
      </c>
      <c r="AW1699" s="12" t="s">
        <v>34</v>
      </c>
      <c r="AX1699" s="12" t="s">
        <v>76</v>
      </c>
      <c r="AY1699" s="252" t="s">
        <v>151</v>
      </c>
    </row>
    <row r="1700" spans="2:51" s="11" customFormat="1" ht="13.5">
      <c r="B1700" s="231"/>
      <c r="C1700" s="232"/>
      <c r="D1700" s="228" t="s">
        <v>163</v>
      </c>
      <c r="E1700" s="232"/>
      <c r="F1700" s="234" t="s">
        <v>2778</v>
      </c>
      <c r="G1700" s="232"/>
      <c r="H1700" s="235">
        <v>0.02</v>
      </c>
      <c r="I1700" s="236"/>
      <c r="J1700" s="232"/>
      <c r="K1700" s="232"/>
      <c r="L1700" s="237"/>
      <c r="M1700" s="238"/>
      <c r="N1700" s="239"/>
      <c r="O1700" s="239"/>
      <c r="P1700" s="239"/>
      <c r="Q1700" s="239"/>
      <c r="R1700" s="239"/>
      <c r="S1700" s="239"/>
      <c r="T1700" s="240"/>
      <c r="AT1700" s="241" t="s">
        <v>163</v>
      </c>
      <c r="AU1700" s="241" t="s">
        <v>81</v>
      </c>
      <c r="AV1700" s="11" t="s">
        <v>81</v>
      </c>
      <c r="AW1700" s="11" t="s">
        <v>6</v>
      </c>
      <c r="AX1700" s="11" t="s">
        <v>76</v>
      </c>
      <c r="AY1700" s="241" t="s">
        <v>151</v>
      </c>
    </row>
    <row r="1701" spans="2:65" s="1" customFormat="1" ht="16.5" customHeight="1">
      <c r="B1701" s="44"/>
      <c r="C1701" s="216" t="s">
        <v>2779</v>
      </c>
      <c r="D1701" s="216" t="s">
        <v>154</v>
      </c>
      <c r="E1701" s="217" t="s">
        <v>2780</v>
      </c>
      <c r="F1701" s="218" t="s">
        <v>2781</v>
      </c>
      <c r="G1701" s="219" t="s">
        <v>157</v>
      </c>
      <c r="H1701" s="220">
        <v>2.9</v>
      </c>
      <c r="I1701" s="221"/>
      <c r="J1701" s="222">
        <f>ROUND(I1701*H1701,2)</f>
        <v>0</v>
      </c>
      <c r="K1701" s="218" t="s">
        <v>21</v>
      </c>
      <c r="L1701" s="70"/>
      <c r="M1701" s="223" t="s">
        <v>21</v>
      </c>
      <c r="N1701" s="224" t="s">
        <v>42</v>
      </c>
      <c r="O1701" s="45"/>
      <c r="P1701" s="225">
        <f>O1701*H1701</f>
        <v>0</v>
      </c>
      <c r="Q1701" s="225">
        <v>0.002</v>
      </c>
      <c r="R1701" s="225">
        <f>Q1701*H1701</f>
        <v>0.0058</v>
      </c>
      <c r="S1701" s="225">
        <v>0</v>
      </c>
      <c r="T1701" s="226">
        <f>S1701*H1701</f>
        <v>0</v>
      </c>
      <c r="AR1701" s="22" t="s">
        <v>1264</v>
      </c>
      <c r="AT1701" s="22" t="s">
        <v>154</v>
      </c>
      <c r="AU1701" s="22" t="s">
        <v>81</v>
      </c>
      <c r="AY1701" s="22" t="s">
        <v>151</v>
      </c>
      <c r="BE1701" s="227">
        <f>IF(N1701="základní",J1701,0)</f>
        <v>0</v>
      </c>
      <c r="BF1701" s="227">
        <f>IF(N1701="snížená",J1701,0)</f>
        <v>0</v>
      </c>
      <c r="BG1701" s="227">
        <f>IF(N1701="zákl. přenesená",J1701,0)</f>
        <v>0</v>
      </c>
      <c r="BH1701" s="227">
        <f>IF(N1701="sníž. přenesená",J1701,0)</f>
        <v>0</v>
      </c>
      <c r="BI1701" s="227">
        <f>IF(N1701="nulová",J1701,0)</f>
        <v>0</v>
      </c>
      <c r="BJ1701" s="22" t="s">
        <v>76</v>
      </c>
      <c r="BK1701" s="227">
        <f>ROUND(I1701*H1701,2)</f>
        <v>0</v>
      </c>
      <c r="BL1701" s="22" t="s">
        <v>1264</v>
      </c>
      <c r="BM1701" s="22" t="s">
        <v>2782</v>
      </c>
    </row>
    <row r="1702" spans="2:47" s="1" customFormat="1" ht="13.5">
      <c r="B1702" s="44"/>
      <c r="C1702" s="72"/>
      <c r="D1702" s="228" t="s">
        <v>352</v>
      </c>
      <c r="E1702" s="72"/>
      <c r="F1702" s="229" t="s">
        <v>2783</v>
      </c>
      <c r="G1702" s="72"/>
      <c r="H1702" s="72"/>
      <c r="I1702" s="187"/>
      <c r="J1702" s="72"/>
      <c r="K1702" s="72"/>
      <c r="L1702" s="70"/>
      <c r="M1702" s="230"/>
      <c r="N1702" s="45"/>
      <c r="O1702" s="45"/>
      <c r="P1702" s="45"/>
      <c r="Q1702" s="45"/>
      <c r="R1702" s="45"/>
      <c r="S1702" s="45"/>
      <c r="T1702" s="93"/>
      <c r="AT1702" s="22" t="s">
        <v>352</v>
      </c>
      <c r="AU1702" s="22" t="s">
        <v>81</v>
      </c>
    </row>
    <row r="1703" spans="2:65" s="1" customFormat="1" ht="25.5" customHeight="1">
      <c r="B1703" s="44"/>
      <c r="C1703" s="216" t="s">
        <v>2784</v>
      </c>
      <c r="D1703" s="216" t="s">
        <v>154</v>
      </c>
      <c r="E1703" s="217" t="s">
        <v>2785</v>
      </c>
      <c r="F1703" s="218" t="s">
        <v>2786</v>
      </c>
      <c r="G1703" s="219" t="s">
        <v>157</v>
      </c>
      <c r="H1703" s="220">
        <v>24.9</v>
      </c>
      <c r="I1703" s="221"/>
      <c r="J1703" s="222">
        <f>ROUND(I1703*H1703,2)</f>
        <v>0</v>
      </c>
      <c r="K1703" s="218" t="s">
        <v>174</v>
      </c>
      <c r="L1703" s="70"/>
      <c r="M1703" s="223" t="s">
        <v>21</v>
      </c>
      <c r="N1703" s="224" t="s">
        <v>42</v>
      </c>
      <c r="O1703" s="45"/>
      <c r="P1703" s="225">
        <f>O1703*H1703</f>
        <v>0</v>
      </c>
      <c r="Q1703" s="225">
        <v>0</v>
      </c>
      <c r="R1703" s="225">
        <f>Q1703*H1703</f>
        <v>0</v>
      </c>
      <c r="S1703" s="225">
        <v>0.016</v>
      </c>
      <c r="T1703" s="226">
        <f>S1703*H1703</f>
        <v>0.3984</v>
      </c>
      <c r="AR1703" s="22" t="s">
        <v>1264</v>
      </c>
      <c r="AT1703" s="22" t="s">
        <v>154</v>
      </c>
      <c r="AU1703" s="22" t="s">
        <v>81</v>
      </c>
      <c r="AY1703" s="22" t="s">
        <v>151</v>
      </c>
      <c r="BE1703" s="227">
        <f>IF(N1703="základní",J1703,0)</f>
        <v>0</v>
      </c>
      <c r="BF1703" s="227">
        <f>IF(N1703="snížená",J1703,0)</f>
        <v>0</v>
      </c>
      <c r="BG1703" s="227">
        <f>IF(N1703="zákl. přenesená",J1703,0)</f>
        <v>0</v>
      </c>
      <c r="BH1703" s="227">
        <f>IF(N1703="sníž. přenesená",J1703,0)</f>
        <v>0</v>
      </c>
      <c r="BI1703" s="227">
        <f>IF(N1703="nulová",J1703,0)</f>
        <v>0</v>
      </c>
      <c r="BJ1703" s="22" t="s">
        <v>76</v>
      </c>
      <c r="BK1703" s="227">
        <f>ROUND(I1703*H1703,2)</f>
        <v>0</v>
      </c>
      <c r="BL1703" s="22" t="s">
        <v>1264</v>
      </c>
      <c r="BM1703" s="22" t="s">
        <v>2787</v>
      </c>
    </row>
    <row r="1704" spans="2:51" s="11" customFormat="1" ht="13.5">
      <c r="B1704" s="231"/>
      <c r="C1704" s="232"/>
      <c r="D1704" s="228" t="s">
        <v>163</v>
      </c>
      <c r="E1704" s="233" t="s">
        <v>21</v>
      </c>
      <c r="F1704" s="234" t="s">
        <v>2788</v>
      </c>
      <c r="G1704" s="232"/>
      <c r="H1704" s="235">
        <v>24.9</v>
      </c>
      <c r="I1704" s="236"/>
      <c r="J1704" s="232"/>
      <c r="K1704" s="232"/>
      <c r="L1704" s="237"/>
      <c r="M1704" s="238"/>
      <c r="N1704" s="239"/>
      <c r="O1704" s="239"/>
      <c r="P1704" s="239"/>
      <c r="Q1704" s="239"/>
      <c r="R1704" s="239"/>
      <c r="S1704" s="239"/>
      <c r="T1704" s="240"/>
      <c r="AT1704" s="241" t="s">
        <v>163</v>
      </c>
      <c r="AU1704" s="241" t="s">
        <v>81</v>
      </c>
      <c r="AV1704" s="11" t="s">
        <v>81</v>
      </c>
      <c r="AW1704" s="11" t="s">
        <v>34</v>
      </c>
      <c r="AX1704" s="11" t="s">
        <v>71</v>
      </c>
      <c r="AY1704" s="241" t="s">
        <v>151</v>
      </c>
    </row>
    <row r="1705" spans="2:65" s="1" customFormat="1" ht="16.5" customHeight="1">
      <c r="B1705" s="44"/>
      <c r="C1705" s="216" t="s">
        <v>2789</v>
      </c>
      <c r="D1705" s="216" t="s">
        <v>154</v>
      </c>
      <c r="E1705" s="217" t="s">
        <v>2790</v>
      </c>
      <c r="F1705" s="218" t="s">
        <v>2791</v>
      </c>
      <c r="G1705" s="219" t="s">
        <v>157</v>
      </c>
      <c r="H1705" s="220">
        <v>20.5</v>
      </c>
      <c r="I1705" s="221"/>
      <c r="J1705" s="222">
        <f>ROUND(I1705*H1705,2)</f>
        <v>0</v>
      </c>
      <c r="K1705" s="218" t="s">
        <v>174</v>
      </c>
      <c r="L1705" s="70"/>
      <c r="M1705" s="223" t="s">
        <v>21</v>
      </c>
      <c r="N1705" s="224" t="s">
        <v>42</v>
      </c>
      <c r="O1705" s="45"/>
      <c r="P1705" s="225">
        <f>O1705*H1705</f>
        <v>0</v>
      </c>
      <c r="Q1705" s="225">
        <v>0</v>
      </c>
      <c r="R1705" s="225">
        <f>Q1705*H1705</f>
        <v>0</v>
      </c>
      <c r="S1705" s="225">
        <v>0.003</v>
      </c>
      <c r="T1705" s="226">
        <f>S1705*H1705</f>
        <v>0.0615</v>
      </c>
      <c r="AR1705" s="22" t="s">
        <v>1264</v>
      </c>
      <c r="AT1705" s="22" t="s">
        <v>154</v>
      </c>
      <c r="AU1705" s="22" t="s">
        <v>81</v>
      </c>
      <c r="AY1705" s="22" t="s">
        <v>151</v>
      </c>
      <c r="BE1705" s="227">
        <f>IF(N1705="základní",J1705,0)</f>
        <v>0</v>
      </c>
      <c r="BF1705" s="227">
        <f>IF(N1705="snížená",J1705,0)</f>
        <v>0</v>
      </c>
      <c r="BG1705" s="227">
        <f>IF(N1705="zákl. přenesená",J1705,0)</f>
        <v>0</v>
      </c>
      <c r="BH1705" s="227">
        <f>IF(N1705="sníž. přenesená",J1705,0)</f>
        <v>0</v>
      </c>
      <c r="BI1705" s="227">
        <f>IF(N1705="nulová",J1705,0)</f>
        <v>0</v>
      </c>
      <c r="BJ1705" s="22" t="s">
        <v>76</v>
      </c>
      <c r="BK1705" s="227">
        <f>ROUND(I1705*H1705,2)</f>
        <v>0</v>
      </c>
      <c r="BL1705" s="22" t="s">
        <v>1264</v>
      </c>
      <c r="BM1705" s="22" t="s">
        <v>2792</v>
      </c>
    </row>
    <row r="1706" spans="2:65" s="1" customFormat="1" ht="16.5" customHeight="1">
      <c r="B1706" s="44"/>
      <c r="C1706" s="216" t="s">
        <v>2793</v>
      </c>
      <c r="D1706" s="216" t="s">
        <v>154</v>
      </c>
      <c r="E1706" s="217" t="s">
        <v>2794</v>
      </c>
      <c r="F1706" s="218" t="s">
        <v>2795</v>
      </c>
      <c r="G1706" s="219" t="s">
        <v>157</v>
      </c>
      <c r="H1706" s="220">
        <v>1.25</v>
      </c>
      <c r="I1706" s="221"/>
      <c r="J1706" s="222">
        <f>ROUND(I1706*H1706,2)</f>
        <v>0</v>
      </c>
      <c r="K1706" s="218" t="s">
        <v>174</v>
      </c>
      <c r="L1706" s="70"/>
      <c r="M1706" s="223" t="s">
        <v>21</v>
      </c>
      <c r="N1706" s="224" t="s">
        <v>42</v>
      </c>
      <c r="O1706" s="45"/>
      <c r="P1706" s="225">
        <f>O1706*H1706</f>
        <v>0</v>
      </c>
      <c r="Q1706" s="225">
        <v>0</v>
      </c>
      <c r="R1706" s="225">
        <f>Q1706*H1706</f>
        <v>0</v>
      </c>
      <c r="S1706" s="225">
        <v>0.003</v>
      </c>
      <c r="T1706" s="226">
        <f>S1706*H1706</f>
        <v>0.00375</v>
      </c>
      <c r="AR1706" s="22" t="s">
        <v>1264</v>
      </c>
      <c r="AT1706" s="22" t="s">
        <v>154</v>
      </c>
      <c r="AU1706" s="22" t="s">
        <v>81</v>
      </c>
      <c r="AY1706" s="22" t="s">
        <v>151</v>
      </c>
      <c r="BE1706" s="227">
        <f>IF(N1706="základní",J1706,0)</f>
        <v>0</v>
      </c>
      <c r="BF1706" s="227">
        <f>IF(N1706="snížená",J1706,0)</f>
        <v>0</v>
      </c>
      <c r="BG1706" s="227">
        <f>IF(N1706="zákl. přenesená",J1706,0)</f>
        <v>0</v>
      </c>
      <c r="BH1706" s="227">
        <f>IF(N1706="sníž. přenesená",J1706,0)</f>
        <v>0</v>
      </c>
      <c r="BI1706" s="227">
        <f>IF(N1706="nulová",J1706,0)</f>
        <v>0</v>
      </c>
      <c r="BJ1706" s="22" t="s">
        <v>76</v>
      </c>
      <c r="BK1706" s="227">
        <f>ROUND(I1706*H1706,2)</f>
        <v>0</v>
      </c>
      <c r="BL1706" s="22" t="s">
        <v>1264</v>
      </c>
      <c r="BM1706" s="22" t="s">
        <v>2796</v>
      </c>
    </row>
    <row r="1707" spans="2:65" s="1" customFormat="1" ht="16.5" customHeight="1">
      <c r="B1707" s="44"/>
      <c r="C1707" s="216" t="s">
        <v>2797</v>
      </c>
      <c r="D1707" s="216" t="s">
        <v>154</v>
      </c>
      <c r="E1707" s="217" t="s">
        <v>2798</v>
      </c>
      <c r="F1707" s="218" t="s">
        <v>2799</v>
      </c>
      <c r="G1707" s="219" t="s">
        <v>257</v>
      </c>
      <c r="H1707" s="220">
        <v>9.709</v>
      </c>
      <c r="I1707" s="221"/>
      <c r="J1707" s="222">
        <f>ROUND(I1707*H1707,2)</f>
        <v>0</v>
      </c>
      <c r="K1707" s="218" t="s">
        <v>174</v>
      </c>
      <c r="L1707" s="70"/>
      <c r="M1707" s="223" t="s">
        <v>21</v>
      </c>
      <c r="N1707" s="224" t="s">
        <v>42</v>
      </c>
      <c r="O1707" s="45"/>
      <c r="P1707" s="225">
        <f>O1707*H1707</f>
        <v>0</v>
      </c>
      <c r="Q1707" s="225">
        <v>0</v>
      </c>
      <c r="R1707" s="225">
        <f>Q1707*H1707</f>
        <v>0</v>
      </c>
      <c r="S1707" s="225">
        <v>0.02</v>
      </c>
      <c r="T1707" s="226">
        <f>S1707*H1707</f>
        <v>0.19418</v>
      </c>
      <c r="AR1707" s="22" t="s">
        <v>1264</v>
      </c>
      <c r="AT1707" s="22" t="s">
        <v>154</v>
      </c>
      <c r="AU1707" s="22" t="s">
        <v>81</v>
      </c>
      <c r="AY1707" s="22" t="s">
        <v>151</v>
      </c>
      <c r="BE1707" s="227">
        <f>IF(N1707="základní",J1707,0)</f>
        <v>0</v>
      </c>
      <c r="BF1707" s="227">
        <f>IF(N1707="snížená",J1707,0)</f>
        <v>0</v>
      </c>
      <c r="BG1707" s="227">
        <f>IF(N1707="zákl. přenesená",J1707,0)</f>
        <v>0</v>
      </c>
      <c r="BH1707" s="227">
        <f>IF(N1707="sníž. přenesená",J1707,0)</f>
        <v>0</v>
      </c>
      <c r="BI1707" s="227">
        <f>IF(N1707="nulová",J1707,0)</f>
        <v>0</v>
      </c>
      <c r="BJ1707" s="22" t="s">
        <v>76</v>
      </c>
      <c r="BK1707" s="227">
        <f>ROUND(I1707*H1707,2)</f>
        <v>0</v>
      </c>
      <c r="BL1707" s="22" t="s">
        <v>1264</v>
      </c>
      <c r="BM1707" s="22" t="s">
        <v>2800</v>
      </c>
    </row>
    <row r="1708" spans="2:51" s="11" customFormat="1" ht="13.5">
      <c r="B1708" s="231"/>
      <c r="C1708" s="232"/>
      <c r="D1708" s="228" t="s">
        <v>163</v>
      </c>
      <c r="E1708" s="233" t="s">
        <v>21</v>
      </c>
      <c r="F1708" s="234" t="s">
        <v>1430</v>
      </c>
      <c r="G1708" s="232"/>
      <c r="H1708" s="235">
        <v>4.32</v>
      </c>
      <c r="I1708" s="236"/>
      <c r="J1708" s="232"/>
      <c r="K1708" s="232"/>
      <c r="L1708" s="237"/>
      <c r="M1708" s="238"/>
      <c r="N1708" s="239"/>
      <c r="O1708" s="239"/>
      <c r="P1708" s="239"/>
      <c r="Q1708" s="239"/>
      <c r="R1708" s="239"/>
      <c r="S1708" s="239"/>
      <c r="T1708" s="240"/>
      <c r="AT1708" s="241" t="s">
        <v>163</v>
      </c>
      <c r="AU1708" s="241" t="s">
        <v>81</v>
      </c>
      <c r="AV1708" s="11" t="s">
        <v>81</v>
      </c>
      <c r="AW1708" s="11" t="s">
        <v>34</v>
      </c>
      <c r="AX1708" s="11" t="s">
        <v>71</v>
      </c>
      <c r="AY1708" s="241" t="s">
        <v>151</v>
      </c>
    </row>
    <row r="1709" spans="2:51" s="11" customFormat="1" ht="13.5">
      <c r="B1709" s="231"/>
      <c r="C1709" s="232"/>
      <c r="D1709" s="228" t="s">
        <v>163</v>
      </c>
      <c r="E1709" s="233" t="s">
        <v>21</v>
      </c>
      <c r="F1709" s="234" t="s">
        <v>2801</v>
      </c>
      <c r="G1709" s="232"/>
      <c r="H1709" s="235">
        <v>1.21</v>
      </c>
      <c r="I1709" s="236"/>
      <c r="J1709" s="232"/>
      <c r="K1709" s="232"/>
      <c r="L1709" s="237"/>
      <c r="M1709" s="238"/>
      <c r="N1709" s="239"/>
      <c r="O1709" s="239"/>
      <c r="P1709" s="239"/>
      <c r="Q1709" s="239"/>
      <c r="R1709" s="239"/>
      <c r="S1709" s="239"/>
      <c r="T1709" s="240"/>
      <c r="AT1709" s="241" t="s">
        <v>163</v>
      </c>
      <c r="AU1709" s="241" t="s">
        <v>81</v>
      </c>
      <c r="AV1709" s="11" t="s">
        <v>81</v>
      </c>
      <c r="AW1709" s="11" t="s">
        <v>34</v>
      </c>
      <c r="AX1709" s="11" t="s">
        <v>71</v>
      </c>
      <c r="AY1709" s="241" t="s">
        <v>151</v>
      </c>
    </row>
    <row r="1710" spans="2:51" s="11" customFormat="1" ht="13.5">
      <c r="B1710" s="231"/>
      <c r="C1710" s="232"/>
      <c r="D1710" s="228" t="s">
        <v>163</v>
      </c>
      <c r="E1710" s="233" t="s">
        <v>21</v>
      </c>
      <c r="F1710" s="234" t="s">
        <v>2802</v>
      </c>
      <c r="G1710" s="232"/>
      <c r="H1710" s="235">
        <v>4.179</v>
      </c>
      <c r="I1710" s="236"/>
      <c r="J1710" s="232"/>
      <c r="K1710" s="232"/>
      <c r="L1710" s="237"/>
      <c r="M1710" s="238"/>
      <c r="N1710" s="239"/>
      <c r="O1710" s="239"/>
      <c r="P1710" s="239"/>
      <c r="Q1710" s="239"/>
      <c r="R1710" s="239"/>
      <c r="S1710" s="239"/>
      <c r="T1710" s="240"/>
      <c r="AT1710" s="241" t="s">
        <v>163</v>
      </c>
      <c r="AU1710" s="241" t="s">
        <v>81</v>
      </c>
      <c r="AV1710" s="11" t="s">
        <v>81</v>
      </c>
      <c r="AW1710" s="11" t="s">
        <v>34</v>
      </c>
      <c r="AX1710" s="11" t="s">
        <v>71</v>
      </c>
      <c r="AY1710" s="241" t="s">
        <v>151</v>
      </c>
    </row>
    <row r="1711" spans="2:51" s="12" customFormat="1" ht="13.5">
      <c r="B1711" s="242"/>
      <c r="C1711" s="243"/>
      <c r="D1711" s="228" t="s">
        <v>163</v>
      </c>
      <c r="E1711" s="244" t="s">
        <v>21</v>
      </c>
      <c r="F1711" s="245" t="s">
        <v>182</v>
      </c>
      <c r="G1711" s="243"/>
      <c r="H1711" s="246">
        <v>9.709</v>
      </c>
      <c r="I1711" s="247"/>
      <c r="J1711" s="243"/>
      <c r="K1711" s="243"/>
      <c r="L1711" s="248"/>
      <c r="M1711" s="249"/>
      <c r="N1711" s="250"/>
      <c r="O1711" s="250"/>
      <c r="P1711" s="250"/>
      <c r="Q1711" s="250"/>
      <c r="R1711" s="250"/>
      <c r="S1711" s="250"/>
      <c r="T1711" s="251"/>
      <c r="AT1711" s="252" t="s">
        <v>163</v>
      </c>
      <c r="AU1711" s="252" t="s">
        <v>81</v>
      </c>
      <c r="AV1711" s="12" t="s">
        <v>159</v>
      </c>
      <c r="AW1711" s="12" t="s">
        <v>34</v>
      </c>
      <c r="AX1711" s="12" t="s">
        <v>76</v>
      </c>
      <c r="AY1711" s="252" t="s">
        <v>151</v>
      </c>
    </row>
    <row r="1712" spans="2:65" s="1" customFormat="1" ht="25.5" customHeight="1">
      <c r="B1712" s="44"/>
      <c r="C1712" s="216" t="s">
        <v>2803</v>
      </c>
      <c r="D1712" s="216" t="s">
        <v>154</v>
      </c>
      <c r="E1712" s="217" t="s">
        <v>2804</v>
      </c>
      <c r="F1712" s="218" t="s">
        <v>2805</v>
      </c>
      <c r="G1712" s="219" t="s">
        <v>304</v>
      </c>
      <c r="H1712" s="220">
        <v>344.931</v>
      </c>
      <c r="I1712" s="221"/>
      <c r="J1712" s="222">
        <f>ROUND(I1712*H1712,2)</f>
        <v>0</v>
      </c>
      <c r="K1712" s="218" t="s">
        <v>174</v>
      </c>
      <c r="L1712" s="70"/>
      <c r="M1712" s="223" t="s">
        <v>21</v>
      </c>
      <c r="N1712" s="224" t="s">
        <v>42</v>
      </c>
      <c r="O1712" s="45"/>
      <c r="P1712" s="225">
        <f>O1712*H1712</f>
        <v>0</v>
      </c>
      <c r="Q1712" s="225">
        <v>0</v>
      </c>
      <c r="R1712" s="225">
        <f>Q1712*H1712</f>
        <v>0</v>
      </c>
      <c r="S1712" s="225">
        <v>0.001</v>
      </c>
      <c r="T1712" s="226">
        <f>S1712*H1712</f>
        <v>0.344931</v>
      </c>
      <c r="AR1712" s="22" t="s">
        <v>1264</v>
      </c>
      <c r="AT1712" s="22" t="s">
        <v>154</v>
      </c>
      <c r="AU1712" s="22" t="s">
        <v>81</v>
      </c>
      <c r="AY1712" s="22" t="s">
        <v>151</v>
      </c>
      <c r="BE1712" s="227">
        <f>IF(N1712="základní",J1712,0)</f>
        <v>0</v>
      </c>
      <c r="BF1712" s="227">
        <f>IF(N1712="snížená",J1712,0)</f>
        <v>0</v>
      </c>
      <c r="BG1712" s="227">
        <f>IF(N1712="zákl. přenesená",J1712,0)</f>
        <v>0</v>
      </c>
      <c r="BH1712" s="227">
        <f>IF(N1712="sníž. přenesená",J1712,0)</f>
        <v>0</v>
      </c>
      <c r="BI1712" s="227">
        <f>IF(N1712="nulová",J1712,0)</f>
        <v>0</v>
      </c>
      <c r="BJ1712" s="22" t="s">
        <v>76</v>
      </c>
      <c r="BK1712" s="227">
        <f>ROUND(I1712*H1712,2)</f>
        <v>0</v>
      </c>
      <c r="BL1712" s="22" t="s">
        <v>1264</v>
      </c>
      <c r="BM1712" s="22" t="s">
        <v>2806</v>
      </c>
    </row>
    <row r="1713" spans="2:47" s="1" customFormat="1" ht="13.5">
      <c r="B1713" s="44"/>
      <c r="C1713" s="72"/>
      <c r="D1713" s="228" t="s">
        <v>161</v>
      </c>
      <c r="E1713" s="72"/>
      <c r="F1713" s="229" t="s">
        <v>2807</v>
      </c>
      <c r="G1713" s="72"/>
      <c r="H1713" s="72"/>
      <c r="I1713" s="187"/>
      <c r="J1713" s="72"/>
      <c r="K1713" s="72"/>
      <c r="L1713" s="70"/>
      <c r="M1713" s="230"/>
      <c r="N1713" s="45"/>
      <c r="O1713" s="45"/>
      <c r="P1713" s="45"/>
      <c r="Q1713" s="45"/>
      <c r="R1713" s="45"/>
      <c r="S1713" s="45"/>
      <c r="T1713" s="93"/>
      <c r="AT1713" s="22" t="s">
        <v>161</v>
      </c>
      <c r="AU1713" s="22" t="s">
        <v>81</v>
      </c>
    </row>
    <row r="1714" spans="2:47" s="1" customFormat="1" ht="13.5">
      <c r="B1714" s="44"/>
      <c r="C1714" s="72"/>
      <c r="D1714" s="228" t="s">
        <v>352</v>
      </c>
      <c r="E1714" s="72"/>
      <c r="F1714" s="229" t="s">
        <v>2808</v>
      </c>
      <c r="G1714" s="72"/>
      <c r="H1714" s="72"/>
      <c r="I1714" s="187"/>
      <c r="J1714" s="72"/>
      <c r="K1714" s="72"/>
      <c r="L1714" s="70"/>
      <c r="M1714" s="230"/>
      <c r="N1714" s="45"/>
      <c r="O1714" s="45"/>
      <c r="P1714" s="45"/>
      <c r="Q1714" s="45"/>
      <c r="R1714" s="45"/>
      <c r="S1714" s="45"/>
      <c r="T1714" s="93"/>
      <c r="AT1714" s="22" t="s">
        <v>352</v>
      </c>
      <c r="AU1714" s="22" t="s">
        <v>81</v>
      </c>
    </row>
    <row r="1715" spans="2:51" s="11" customFormat="1" ht="13.5">
      <c r="B1715" s="231"/>
      <c r="C1715" s="232"/>
      <c r="D1715" s="228" t="s">
        <v>163</v>
      </c>
      <c r="E1715" s="233" t="s">
        <v>21</v>
      </c>
      <c r="F1715" s="234" t="s">
        <v>2809</v>
      </c>
      <c r="G1715" s="232"/>
      <c r="H1715" s="235">
        <v>222.851</v>
      </c>
      <c r="I1715" s="236"/>
      <c r="J1715" s="232"/>
      <c r="K1715" s="232"/>
      <c r="L1715" s="237"/>
      <c r="M1715" s="238"/>
      <c r="N1715" s="239"/>
      <c r="O1715" s="239"/>
      <c r="P1715" s="239"/>
      <c r="Q1715" s="239"/>
      <c r="R1715" s="239"/>
      <c r="S1715" s="239"/>
      <c r="T1715" s="240"/>
      <c r="AT1715" s="241" t="s">
        <v>163</v>
      </c>
      <c r="AU1715" s="241" t="s">
        <v>81</v>
      </c>
      <c r="AV1715" s="11" t="s">
        <v>81</v>
      </c>
      <c r="AW1715" s="11" t="s">
        <v>34</v>
      </c>
      <c r="AX1715" s="11" t="s">
        <v>71</v>
      </c>
      <c r="AY1715" s="241" t="s">
        <v>151</v>
      </c>
    </row>
    <row r="1716" spans="2:51" s="11" customFormat="1" ht="13.5">
      <c r="B1716" s="231"/>
      <c r="C1716" s="232"/>
      <c r="D1716" s="228" t="s">
        <v>163</v>
      </c>
      <c r="E1716" s="233" t="s">
        <v>21</v>
      </c>
      <c r="F1716" s="234" t="s">
        <v>2810</v>
      </c>
      <c r="G1716" s="232"/>
      <c r="H1716" s="235">
        <v>122.08</v>
      </c>
      <c r="I1716" s="236"/>
      <c r="J1716" s="232"/>
      <c r="K1716" s="232"/>
      <c r="L1716" s="237"/>
      <c r="M1716" s="238"/>
      <c r="N1716" s="239"/>
      <c r="O1716" s="239"/>
      <c r="P1716" s="239"/>
      <c r="Q1716" s="239"/>
      <c r="R1716" s="239"/>
      <c r="S1716" s="239"/>
      <c r="T1716" s="240"/>
      <c r="AT1716" s="241" t="s">
        <v>163</v>
      </c>
      <c r="AU1716" s="241" t="s">
        <v>81</v>
      </c>
      <c r="AV1716" s="11" t="s">
        <v>81</v>
      </c>
      <c r="AW1716" s="11" t="s">
        <v>34</v>
      </c>
      <c r="AX1716" s="11" t="s">
        <v>71</v>
      </c>
      <c r="AY1716" s="241" t="s">
        <v>151</v>
      </c>
    </row>
    <row r="1717" spans="2:51" s="12" customFormat="1" ht="13.5">
      <c r="B1717" s="242"/>
      <c r="C1717" s="243"/>
      <c r="D1717" s="228" t="s">
        <v>163</v>
      </c>
      <c r="E1717" s="244" t="s">
        <v>21</v>
      </c>
      <c r="F1717" s="245" t="s">
        <v>182</v>
      </c>
      <c r="G1717" s="243"/>
      <c r="H1717" s="246">
        <v>344.931</v>
      </c>
      <c r="I1717" s="247"/>
      <c r="J1717" s="243"/>
      <c r="K1717" s="243"/>
      <c r="L1717" s="248"/>
      <c r="M1717" s="249"/>
      <c r="N1717" s="250"/>
      <c r="O1717" s="250"/>
      <c r="P1717" s="250"/>
      <c r="Q1717" s="250"/>
      <c r="R1717" s="250"/>
      <c r="S1717" s="250"/>
      <c r="T1717" s="251"/>
      <c r="AT1717" s="252" t="s">
        <v>163</v>
      </c>
      <c r="AU1717" s="252" t="s">
        <v>81</v>
      </c>
      <c r="AV1717" s="12" t="s">
        <v>159</v>
      </c>
      <c r="AW1717" s="12" t="s">
        <v>34</v>
      </c>
      <c r="AX1717" s="12" t="s">
        <v>76</v>
      </c>
      <c r="AY1717" s="252" t="s">
        <v>151</v>
      </c>
    </row>
    <row r="1718" spans="2:65" s="1" customFormat="1" ht="25.5" customHeight="1">
      <c r="B1718" s="44"/>
      <c r="C1718" s="216" t="s">
        <v>2811</v>
      </c>
      <c r="D1718" s="216" t="s">
        <v>154</v>
      </c>
      <c r="E1718" s="217" t="s">
        <v>2812</v>
      </c>
      <c r="F1718" s="218" t="s">
        <v>2813</v>
      </c>
      <c r="G1718" s="219" t="s">
        <v>304</v>
      </c>
      <c r="H1718" s="220">
        <v>80</v>
      </c>
      <c r="I1718" s="221"/>
      <c r="J1718" s="222">
        <f>ROUND(I1718*H1718,2)</f>
        <v>0</v>
      </c>
      <c r="K1718" s="218" t="s">
        <v>174</v>
      </c>
      <c r="L1718" s="70"/>
      <c r="M1718" s="223" t="s">
        <v>21</v>
      </c>
      <c r="N1718" s="224" t="s">
        <v>42</v>
      </c>
      <c r="O1718" s="45"/>
      <c r="P1718" s="225">
        <f>O1718*H1718</f>
        <v>0</v>
      </c>
      <c r="Q1718" s="225">
        <v>0</v>
      </c>
      <c r="R1718" s="225">
        <f>Q1718*H1718</f>
        <v>0</v>
      </c>
      <c r="S1718" s="225">
        <v>0.001</v>
      </c>
      <c r="T1718" s="226">
        <f>S1718*H1718</f>
        <v>0.08</v>
      </c>
      <c r="AR1718" s="22" t="s">
        <v>1264</v>
      </c>
      <c r="AT1718" s="22" t="s">
        <v>154</v>
      </c>
      <c r="AU1718" s="22" t="s">
        <v>81</v>
      </c>
      <c r="AY1718" s="22" t="s">
        <v>151</v>
      </c>
      <c r="BE1718" s="227">
        <f>IF(N1718="základní",J1718,0)</f>
        <v>0</v>
      </c>
      <c r="BF1718" s="227">
        <f>IF(N1718="snížená",J1718,0)</f>
        <v>0</v>
      </c>
      <c r="BG1718" s="227">
        <f>IF(N1718="zákl. přenesená",J1718,0)</f>
        <v>0</v>
      </c>
      <c r="BH1718" s="227">
        <f>IF(N1718="sníž. přenesená",J1718,0)</f>
        <v>0</v>
      </c>
      <c r="BI1718" s="227">
        <f>IF(N1718="nulová",J1718,0)</f>
        <v>0</v>
      </c>
      <c r="BJ1718" s="22" t="s">
        <v>76</v>
      </c>
      <c r="BK1718" s="227">
        <f>ROUND(I1718*H1718,2)</f>
        <v>0</v>
      </c>
      <c r="BL1718" s="22" t="s">
        <v>1264</v>
      </c>
      <c r="BM1718" s="22" t="s">
        <v>2814</v>
      </c>
    </row>
    <row r="1719" spans="2:47" s="1" customFormat="1" ht="13.5">
      <c r="B1719" s="44"/>
      <c r="C1719" s="72"/>
      <c r="D1719" s="228" t="s">
        <v>161</v>
      </c>
      <c r="E1719" s="72"/>
      <c r="F1719" s="229" t="s">
        <v>2807</v>
      </c>
      <c r="G1719" s="72"/>
      <c r="H1719" s="72"/>
      <c r="I1719" s="187"/>
      <c r="J1719" s="72"/>
      <c r="K1719" s="72"/>
      <c r="L1719" s="70"/>
      <c r="M1719" s="230"/>
      <c r="N1719" s="45"/>
      <c r="O1719" s="45"/>
      <c r="P1719" s="45"/>
      <c r="Q1719" s="45"/>
      <c r="R1719" s="45"/>
      <c r="S1719" s="45"/>
      <c r="T1719" s="93"/>
      <c r="AT1719" s="22" t="s">
        <v>161</v>
      </c>
      <c r="AU1719" s="22" t="s">
        <v>81</v>
      </c>
    </row>
    <row r="1720" spans="2:51" s="11" customFormat="1" ht="13.5">
      <c r="B1720" s="231"/>
      <c r="C1720" s="232"/>
      <c r="D1720" s="228" t="s">
        <v>163</v>
      </c>
      <c r="E1720" s="233" t="s">
        <v>21</v>
      </c>
      <c r="F1720" s="234" t="s">
        <v>2815</v>
      </c>
      <c r="G1720" s="232"/>
      <c r="H1720" s="235">
        <v>80</v>
      </c>
      <c r="I1720" s="236"/>
      <c r="J1720" s="232"/>
      <c r="K1720" s="232"/>
      <c r="L1720" s="237"/>
      <c r="M1720" s="238"/>
      <c r="N1720" s="239"/>
      <c r="O1720" s="239"/>
      <c r="P1720" s="239"/>
      <c r="Q1720" s="239"/>
      <c r="R1720" s="239"/>
      <c r="S1720" s="239"/>
      <c r="T1720" s="240"/>
      <c r="AT1720" s="241" t="s">
        <v>163</v>
      </c>
      <c r="AU1720" s="241" t="s">
        <v>81</v>
      </c>
      <c r="AV1720" s="11" t="s">
        <v>81</v>
      </c>
      <c r="AW1720" s="11" t="s">
        <v>34</v>
      </c>
      <c r="AX1720" s="11" t="s">
        <v>76</v>
      </c>
      <c r="AY1720" s="241" t="s">
        <v>151</v>
      </c>
    </row>
    <row r="1721" spans="2:65" s="1" customFormat="1" ht="16.5" customHeight="1">
      <c r="B1721" s="44"/>
      <c r="C1721" s="216" t="s">
        <v>778</v>
      </c>
      <c r="D1721" s="216" t="s">
        <v>154</v>
      </c>
      <c r="E1721" s="217" t="s">
        <v>2816</v>
      </c>
      <c r="F1721" s="218" t="s">
        <v>2817</v>
      </c>
      <c r="G1721" s="219" t="s">
        <v>783</v>
      </c>
      <c r="H1721" s="220">
        <v>1</v>
      </c>
      <c r="I1721" s="221"/>
      <c r="J1721" s="222">
        <f>ROUND(I1721*H1721,2)</f>
        <v>0</v>
      </c>
      <c r="K1721" s="218" t="s">
        <v>174</v>
      </c>
      <c r="L1721" s="70"/>
      <c r="M1721" s="223" t="s">
        <v>21</v>
      </c>
      <c r="N1721" s="224" t="s">
        <v>42</v>
      </c>
      <c r="O1721" s="45"/>
      <c r="P1721" s="225">
        <f>O1721*H1721</f>
        <v>0</v>
      </c>
      <c r="Q1721" s="225">
        <v>0</v>
      </c>
      <c r="R1721" s="225">
        <f>Q1721*H1721</f>
        <v>0</v>
      </c>
      <c r="S1721" s="225">
        <v>0.03</v>
      </c>
      <c r="T1721" s="226">
        <f>S1721*H1721</f>
        <v>0.03</v>
      </c>
      <c r="AR1721" s="22" t="s">
        <v>1264</v>
      </c>
      <c r="AT1721" s="22" t="s">
        <v>154</v>
      </c>
      <c r="AU1721" s="22" t="s">
        <v>81</v>
      </c>
      <c r="AY1721" s="22" t="s">
        <v>151</v>
      </c>
      <c r="BE1721" s="227">
        <f>IF(N1721="základní",J1721,0)</f>
        <v>0</v>
      </c>
      <c r="BF1721" s="227">
        <f>IF(N1721="snížená",J1721,0)</f>
        <v>0</v>
      </c>
      <c r="BG1721" s="227">
        <f>IF(N1721="zákl. přenesená",J1721,0)</f>
        <v>0</v>
      </c>
      <c r="BH1721" s="227">
        <f>IF(N1721="sníž. přenesená",J1721,0)</f>
        <v>0</v>
      </c>
      <c r="BI1721" s="227">
        <f>IF(N1721="nulová",J1721,0)</f>
        <v>0</v>
      </c>
      <c r="BJ1721" s="22" t="s">
        <v>76</v>
      </c>
      <c r="BK1721" s="227">
        <f>ROUND(I1721*H1721,2)</f>
        <v>0</v>
      </c>
      <c r="BL1721" s="22" t="s">
        <v>1264</v>
      </c>
      <c r="BM1721" s="22" t="s">
        <v>2818</v>
      </c>
    </row>
    <row r="1722" spans="2:65" s="1" customFormat="1" ht="16.5" customHeight="1">
      <c r="B1722" s="44"/>
      <c r="C1722" s="216" t="s">
        <v>2819</v>
      </c>
      <c r="D1722" s="216" t="s">
        <v>154</v>
      </c>
      <c r="E1722" s="217" t="s">
        <v>2820</v>
      </c>
      <c r="F1722" s="218" t="s">
        <v>2821</v>
      </c>
      <c r="G1722" s="219" t="s">
        <v>783</v>
      </c>
      <c r="H1722" s="220">
        <v>1</v>
      </c>
      <c r="I1722" s="221"/>
      <c r="J1722" s="222">
        <f>ROUND(I1722*H1722,2)</f>
        <v>0</v>
      </c>
      <c r="K1722" s="218" t="s">
        <v>174</v>
      </c>
      <c r="L1722" s="70"/>
      <c r="M1722" s="223" t="s">
        <v>21</v>
      </c>
      <c r="N1722" s="224" t="s">
        <v>42</v>
      </c>
      <c r="O1722" s="45"/>
      <c r="P1722" s="225">
        <f>O1722*H1722</f>
        <v>0</v>
      </c>
      <c r="Q1722" s="225">
        <v>0.00013</v>
      </c>
      <c r="R1722" s="225">
        <f>Q1722*H1722</f>
        <v>0.00013</v>
      </c>
      <c r="S1722" s="225">
        <v>0</v>
      </c>
      <c r="T1722" s="226">
        <f>S1722*H1722</f>
        <v>0</v>
      </c>
      <c r="AR1722" s="22" t="s">
        <v>1264</v>
      </c>
      <c r="AT1722" s="22" t="s">
        <v>154</v>
      </c>
      <c r="AU1722" s="22" t="s">
        <v>81</v>
      </c>
      <c r="AY1722" s="22" t="s">
        <v>151</v>
      </c>
      <c r="BE1722" s="227">
        <f>IF(N1722="základní",J1722,0)</f>
        <v>0</v>
      </c>
      <c r="BF1722" s="227">
        <f>IF(N1722="snížená",J1722,0)</f>
        <v>0</v>
      </c>
      <c r="BG1722" s="227">
        <f>IF(N1722="zákl. přenesená",J1722,0)</f>
        <v>0</v>
      </c>
      <c r="BH1722" s="227">
        <f>IF(N1722="sníž. přenesená",J1722,0)</f>
        <v>0</v>
      </c>
      <c r="BI1722" s="227">
        <f>IF(N1722="nulová",J1722,0)</f>
        <v>0</v>
      </c>
      <c r="BJ1722" s="22" t="s">
        <v>76</v>
      </c>
      <c r="BK1722" s="227">
        <f>ROUND(I1722*H1722,2)</f>
        <v>0</v>
      </c>
      <c r="BL1722" s="22" t="s">
        <v>1264</v>
      </c>
      <c r="BM1722" s="22" t="s">
        <v>2822</v>
      </c>
    </row>
    <row r="1723" spans="2:47" s="1" customFormat="1" ht="13.5">
      <c r="B1723" s="44"/>
      <c r="C1723" s="72"/>
      <c r="D1723" s="228" t="s">
        <v>161</v>
      </c>
      <c r="E1723" s="72"/>
      <c r="F1723" s="229" t="s">
        <v>2823</v>
      </c>
      <c r="G1723" s="72"/>
      <c r="H1723" s="72"/>
      <c r="I1723" s="187"/>
      <c r="J1723" s="72"/>
      <c r="K1723" s="72"/>
      <c r="L1723" s="70"/>
      <c r="M1723" s="230"/>
      <c r="N1723" s="45"/>
      <c r="O1723" s="45"/>
      <c r="P1723" s="45"/>
      <c r="Q1723" s="45"/>
      <c r="R1723" s="45"/>
      <c r="S1723" s="45"/>
      <c r="T1723" s="93"/>
      <c r="AT1723" s="22" t="s">
        <v>161</v>
      </c>
      <c r="AU1723" s="22" t="s">
        <v>81</v>
      </c>
    </row>
    <row r="1724" spans="2:47" s="1" customFormat="1" ht="13.5">
      <c r="B1724" s="44"/>
      <c r="C1724" s="72"/>
      <c r="D1724" s="228" t="s">
        <v>352</v>
      </c>
      <c r="E1724" s="72"/>
      <c r="F1724" s="229" t="s">
        <v>2824</v>
      </c>
      <c r="G1724" s="72"/>
      <c r="H1724" s="72"/>
      <c r="I1724" s="187"/>
      <c r="J1724" s="72"/>
      <c r="K1724" s="72"/>
      <c r="L1724" s="70"/>
      <c r="M1724" s="230"/>
      <c r="N1724" s="45"/>
      <c r="O1724" s="45"/>
      <c r="P1724" s="45"/>
      <c r="Q1724" s="45"/>
      <c r="R1724" s="45"/>
      <c r="S1724" s="45"/>
      <c r="T1724" s="93"/>
      <c r="AT1724" s="22" t="s">
        <v>352</v>
      </c>
      <c r="AU1724" s="22" t="s">
        <v>81</v>
      </c>
    </row>
    <row r="1725" spans="2:65" s="1" customFormat="1" ht="25.5" customHeight="1">
      <c r="B1725" s="44"/>
      <c r="C1725" s="216" t="s">
        <v>2825</v>
      </c>
      <c r="D1725" s="216" t="s">
        <v>154</v>
      </c>
      <c r="E1725" s="217" t="s">
        <v>2826</v>
      </c>
      <c r="F1725" s="218" t="s">
        <v>2827</v>
      </c>
      <c r="G1725" s="219" t="s">
        <v>304</v>
      </c>
      <c r="H1725" s="220">
        <v>4</v>
      </c>
      <c r="I1725" s="221"/>
      <c r="J1725" s="222">
        <f>ROUND(I1725*H1725,2)</f>
        <v>0</v>
      </c>
      <c r="K1725" s="218" t="s">
        <v>174</v>
      </c>
      <c r="L1725" s="70"/>
      <c r="M1725" s="223" t="s">
        <v>21</v>
      </c>
      <c r="N1725" s="224" t="s">
        <v>42</v>
      </c>
      <c r="O1725" s="45"/>
      <c r="P1725" s="225">
        <f>O1725*H1725</f>
        <v>0</v>
      </c>
      <c r="Q1725" s="225">
        <v>0</v>
      </c>
      <c r="R1725" s="225">
        <f>Q1725*H1725</f>
        <v>0</v>
      </c>
      <c r="S1725" s="225">
        <v>0.001</v>
      </c>
      <c r="T1725" s="226">
        <f>S1725*H1725</f>
        <v>0.004</v>
      </c>
      <c r="AR1725" s="22" t="s">
        <v>1264</v>
      </c>
      <c r="AT1725" s="22" t="s">
        <v>154</v>
      </c>
      <c r="AU1725" s="22" t="s">
        <v>81</v>
      </c>
      <c r="AY1725" s="22" t="s">
        <v>151</v>
      </c>
      <c r="BE1725" s="227">
        <f>IF(N1725="základní",J1725,0)</f>
        <v>0</v>
      </c>
      <c r="BF1725" s="227">
        <f>IF(N1725="snížená",J1725,0)</f>
        <v>0</v>
      </c>
      <c r="BG1725" s="227">
        <f>IF(N1725="zákl. přenesená",J1725,0)</f>
        <v>0</v>
      </c>
      <c r="BH1725" s="227">
        <f>IF(N1725="sníž. přenesená",J1725,0)</f>
        <v>0</v>
      </c>
      <c r="BI1725" s="227">
        <f>IF(N1725="nulová",J1725,0)</f>
        <v>0</v>
      </c>
      <c r="BJ1725" s="22" t="s">
        <v>76</v>
      </c>
      <c r="BK1725" s="227">
        <f>ROUND(I1725*H1725,2)</f>
        <v>0</v>
      </c>
      <c r="BL1725" s="22" t="s">
        <v>1264</v>
      </c>
      <c r="BM1725" s="22" t="s">
        <v>2828</v>
      </c>
    </row>
    <row r="1726" spans="2:47" s="1" customFormat="1" ht="13.5">
      <c r="B1726" s="44"/>
      <c r="C1726" s="72"/>
      <c r="D1726" s="228" t="s">
        <v>161</v>
      </c>
      <c r="E1726" s="72"/>
      <c r="F1726" s="229" t="s">
        <v>2807</v>
      </c>
      <c r="G1726" s="72"/>
      <c r="H1726" s="72"/>
      <c r="I1726" s="187"/>
      <c r="J1726" s="72"/>
      <c r="K1726" s="72"/>
      <c r="L1726" s="70"/>
      <c r="M1726" s="230"/>
      <c r="N1726" s="45"/>
      <c r="O1726" s="45"/>
      <c r="P1726" s="45"/>
      <c r="Q1726" s="45"/>
      <c r="R1726" s="45"/>
      <c r="S1726" s="45"/>
      <c r="T1726" s="93"/>
      <c r="AT1726" s="22" t="s">
        <v>161</v>
      </c>
      <c r="AU1726" s="22" t="s">
        <v>81</v>
      </c>
    </row>
    <row r="1727" spans="2:47" s="1" customFormat="1" ht="13.5">
      <c r="B1727" s="44"/>
      <c r="C1727" s="72"/>
      <c r="D1727" s="228" t="s">
        <v>352</v>
      </c>
      <c r="E1727" s="72"/>
      <c r="F1727" s="229" t="s">
        <v>2829</v>
      </c>
      <c r="G1727" s="72"/>
      <c r="H1727" s="72"/>
      <c r="I1727" s="187"/>
      <c r="J1727" s="72"/>
      <c r="K1727" s="72"/>
      <c r="L1727" s="70"/>
      <c r="M1727" s="230"/>
      <c r="N1727" s="45"/>
      <c r="O1727" s="45"/>
      <c r="P1727" s="45"/>
      <c r="Q1727" s="45"/>
      <c r="R1727" s="45"/>
      <c r="S1727" s="45"/>
      <c r="T1727" s="93"/>
      <c r="AT1727" s="22" t="s">
        <v>352</v>
      </c>
      <c r="AU1727" s="22" t="s">
        <v>81</v>
      </c>
    </row>
    <row r="1728" spans="2:51" s="11" customFormat="1" ht="13.5">
      <c r="B1728" s="231"/>
      <c r="C1728" s="232"/>
      <c r="D1728" s="228" t="s">
        <v>163</v>
      </c>
      <c r="E1728" s="233" t="s">
        <v>21</v>
      </c>
      <c r="F1728" s="234" t="s">
        <v>2830</v>
      </c>
      <c r="G1728" s="232"/>
      <c r="H1728" s="235">
        <v>4</v>
      </c>
      <c r="I1728" s="236"/>
      <c r="J1728" s="232"/>
      <c r="K1728" s="232"/>
      <c r="L1728" s="237"/>
      <c r="M1728" s="238"/>
      <c r="N1728" s="239"/>
      <c r="O1728" s="239"/>
      <c r="P1728" s="239"/>
      <c r="Q1728" s="239"/>
      <c r="R1728" s="239"/>
      <c r="S1728" s="239"/>
      <c r="T1728" s="240"/>
      <c r="AT1728" s="241" t="s">
        <v>163</v>
      </c>
      <c r="AU1728" s="241" t="s">
        <v>81</v>
      </c>
      <c r="AV1728" s="11" t="s">
        <v>81</v>
      </c>
      <c r="AW1728" s="11" t="s">
        <v>34</v>
      </c>
      <c r="AX1728" s="11" t="s">
        <v>76</v>
      </c>
      <c r="AY1728" s="241" t="s">
        <v>151</v>
      </c>
    </row>
    <row r="1729" spans="2:65" s="1" customFormat="1" ht="25.5" customHeight="1">
      <c r="B1729" s="44"/>
      <c r="C1729" s="216" t="s">
        <v>2831</v>
      </c>
      <c r="D1729" s="216" t="s">
        <v>154</v>
      </c>
      <c r="E1729" s="217" t="s">
        <v>2832</v>
      </c>
      <c r="F1729" s="218" t="s">
        <v>2833</v>
      </c>
      <c r="G1729" s="219" t="s">
        <v>304</v>
      </c>
      <c r="H1729" s="220">
        <v>138.125</v>
      </c>
      <c r="I1729" s="221"/>
      <c r="J1729" s="222">
        <f>ROUND(I1729*H1729,2)</f>
        <v>0</v>
      </c>
      <c r="K1729" s="218" t="s">
        <v>174</v>
      </c>
      <c r="L1729" s="70"/>
      <c r="M1729" s="223" t="s">
        <v>21</v>
      </c>
      <c r="N1729" s="224" t="s">
        <v>42</v>
      </c>
      <c r="O1729" s="45"/>
      <c r="P1729" s="225">
        <f>O1729*H1729</f>
        <v>0</v>
      </c>
      <c r="Q1729" s="225">
        <v>6E-05</v>
      </c>
      <c r="R1729" s="225">
        <f>Q1729*H1729</f>
        <v>0.0082875</v>
      </c>
      <c r="S1729" s="225">
        <v>0</v>
      </c>
      <c r="T1729" s="226">
        <f>S1729*H1729</f>
        <v>0</v>
      </c>
      <c r="AR1729" s="22" t="s">
        <v>1264</v>
      </c>
      <c r="AT1729" s="22" t="s">
        <v>154</v>
      </c>
      <c r="AU1729" s="22" t="s">
        <v>81</v>
      </c>
      <c r="AY1729" s="22" t="s">
        <v>151</v>
      </c>
      <c r="BE1729" s="227">
        <f>IF(N1729="základní",J1729,0)</f>
        <v>0</v>
      </c>
      <c r="BF1729" s="227">
        <f>IF(N1729="snížená",J1729,0)</f>
        <v>0</v>
      </c>
      <c r="BG1729" s="227">
        <f>IF(N1729="zákl. přenesená",J1729,0)</f>
        <v>0</v>
      </c>
      <c r="BH1729" s="227">
        <f>IF(N1729="sníž. přenesená",J1729,0)</f>
        <v>0</v>
      </c>
      <c r="BI1729" s="227">
        <f>IF(N1729="nulová",J1729,0)</f>
        <v>0</v>
      </c>
      <c r="BJ1729" s="22" t="s">
        <v>76</v>
      </c>
      <c r="BK1729" s="227">
        <f>ROUND(I1729*H1729,2)</f>
        <v>0</v>
      </c>
      <c r="BL1729" s="22" t="s">
        <v>1264</v>
      </c>
      <c r="BM1729" s="22" t="s">
        <v>2834</v>
      </c>
    </row>
    <row r="1730" spans="2:47" s="1" customFormat="1" ht="13.5">
      <c r="B1730" s="44"/>
      <c r="C1730" s="72"/>
      <c r="D1730" s="228" t="s">
        <v>161</v>
      </c>
      <c r="E1730" s="72"/>
      <c r="F1730" s="229" t="s">
        <v>2835</v>
      </c>
      <c r="G1730" s="72"/>
      <c r="H1730" s="72"/>
      <c r="I1730" s="187"/>
      <c r="J1730" s="72"/>
      <c r="K1730" s="72"/>
      <c r="L1730" s="70"/>
      <c r="M1730" s="230"/>
      <c r="N1730" s="45"/>
      <c r="O1730" s="45"/>
      <c r="P1730" s="45"/>
      <c r="Q1730" s="45"/>
      <c r="R1730" s="45"/>
      <c r="S1730" s="45"/>
      <c r="T1730" s="93"/>
      <c r="AT1730" s="22" t="s">
        <v>161</v>
      </c>
      <c r="AU1730" s="22" t="s">
        <v>81</v>
      </c>
    </row>
    <row r="1731" spans="2:51" s="11" customFormat="1" ht="13.5">
      <c r="B1731" s="231"/>
      <c r="C1731" s="232"/>
      <c r="D1731" s="228" t="s">
        <v>163</v>
      </c>
      <c r="E1731" s="233" t="s">
        <v>21</v>
      </c>
      <c r="F1731" s="234" t="s">
        <v>2836</v>
      </c>
      <c r="G1731" s="232"/>
      <c r="H1731" s="235">
        <v>138.125</v>
      </c>
      <c r="I1731" s="236"/>
      <c r="J1731" s="232"/>
      <c r="K1731" s="232"/>
      <c r="L1731" s="237"/>
      <c r="M1731" s="238"/>
      <c r="N1731" s="239"/>
      <c r="O1731" s="239"/>
      <c r="P1731" s="239"/>
      <c r="Q1731" s="239"/>
      <c r="R1731" s="239"/>
      <c r="S1731" s="239"/>
      <c r="T1731" s="240"/>
      <c r="AT1731" s="241" t="s">
        <v>163</v>
      </c>
      <c r="AU1731" s="241" t="s">
        <v>81</v>
      </c>
      <c r="AV1731" s="11" t="s">
        <v>81</v>
      </c>
      <c r="AW1731" s="11" t="s">
        <v>34</v>
      </c>
      <c r="AX1731" s="11" t="s">
        <v>71</v>
      </c>
      <c r="AY1731" s="241" t="s">
        <v>151</v>
      </c>
    </row>
    <row r="1732" spans="2:51" s="12" customFormat="1" ht="13.5">
      <c r="B1732" s="242"/>
      <c r="C1732" s="243"/>
      <c r="D1732" s="228" t="s">
        <v>163</v>
      </c>
      <c r="E1732" s="244" t="s">
        <v>21</v>
      </c>
      <c r="F1732" s="245" t="s">
        <v>182</v>
      </c>
      <c r="G1732" s="243"/>
      <c r="H1732" s="246">
        <v>138.125</v>
      </c>
      <c r="I1732" s="247"/>
      <c r="J1732" s="243"/>
      <c r="K1732" s="243"/>
      <c r="L1732" s="248"/>
      <c r="M1732" s="249"/>
      <c r="N1732" s="250"/>
      <c r="O1732" s="250"/>
      <c r="P1732" s="250"/>
      <c r="Q1732" s="250"/>
      <c r="R1732" s="250"/>
      <c r="S1732" s="250"/>
      <c r="T1732" s="251"/>
      <c r="AT1732" s="252" t="s">
        <v>163</v>
      </c>
      <c r="AU1732" s="252" t="s">
        <v>81</v>
      </c>
      <c r="AV1732" s="12" t="s">
        <v>159</v>
      </c>
      <c r="AW1732" s="12" t="s">
        <v>34</v>
      </c>
      <c r="AX1732" s="12" t="s">
        <v>76</v>
      </c>
      <c r="AY1732" s="252" t="s">
        <v>151</v>
      </c>
    </row>
    <row r="1733" spans="2:65" s="1" customFormat="1" ht="16.5" customHeight="1">
      <c r="B1733" s="44"/>
      <c r="C1733" s="253" t="s">
        <v>2837</v>
      </c>
      <c r="D1733" s="253" t="s">
        <v>275</v>
      </c>
      <c r="E1733" s="254" t="s">
        <v>2838</v>
      </c>
      <c r="F1733" s="255" t="s">
        <v>2839</v>
      </c>
      <c r="G1733" s="256" t="s">
        <v>278</v>
      </c>
      <c r="H1733" s="257">
        <v>0.141</v>
      </c>
      <c r="I1733" s="258"/>
      <c r="J1733" s="259">
        <f>ROUND(I1733*H1733,2)</f>
        <v>0</v>
      </c>
      <c r="K1733" s="255" t="s">
        <v>174</v>
      </c>
      <c r="L1733" s="260"/>
      <c r="M1733" s="261" t="s">
        <v>21</v>
      </c>
      <c r="N1733" s="262" t="s">
        <v>42</v>
      </c>
      <c r="O1733" s="45"/>
      <c r="P1733" s="225">
        <f>O1733*H1733</f>
        <v>0</v>
      </c>
      <c r="Q1733" s="225">
        <v>1</v>
      </c>
      <c r="R1733" s="225">
        <f>Q1733*H1733</f>
        <v>0.141</v>
      </c>
      <c r="S1733" s="225">
        <v>0</v>
      </c>
      <c r="T1733" s="226">
        <f>S1733*H1733</f>
        <v>0</v>
      </c>
      <c r="AR1733" s="22" t="s">
        <v>1641</v>
      </c>
      <c r="AT1733" s="22" t="s">
        <v>275</v>
      </c>
      <c r="AU1733" s="22" t="s">
        <v>81</v>
      </c>
      <c r="AY1733" s="22" t="s">
        <v>151</v>
      </c>
      <c r="BE1733" s="227">
        <f>IF(N1733="základní",J1733,0)</f>
        <v>0</v>
      </c>
      <c r="BF1733" s="227">
        <f>IF(N1733="snížená",J1733,0)</f>
        <v>0</v>
      </c>
      <c r="BG1733" s="227">
        <f>IF(N1733="zákl. přenesená",J1733,0)</f>
        <v>0</v>
      </c>
      <c r="BH1733" s="227">
        <f>IF(N1733="sníž. přenesená",J1733,0)</f>
        <v>0</v>
      </c>
      <c r="BI1733" s="227">
        <f>IF(N1733="nulová",J1733,0)</f>
        <v>0</v>
      </c>
      <c r="BJ1733" s="22" t="s">
        <v>76</v>
      </c>
      <c r="BK1733" s="227">
        <f>ROUND(I1733*H1733,2)</f>
        <v>0</v>
      </c>
      <c r="BL1733" s="22" t="s">
        <v>1264</v>
      </c>
      <c r="BM1733" s="22" t="s">
        <v>2840</v>
      </c>
    </row>
    <row r="1734" spans="2:51" s="11" customFormat="1" ht="13.5">
      <c r="B1734" s="231"/>
      <c r="C1734" s="232"/>
      <c r="D1734" s="228" t="s">
        <v>163</v>
      </c>
      <c r="E1734" s="233" t="s">
        <v>21</v>
      </c>
      <c r="F1734" s="234" t="s">
        <v>2841</v>
      </c>
      <c r="G1734" s="232"/>
      <c r="H1734" s="235">
        <v>0.138</v>
      </c>
      <c r="I1734" s="236"/>
      <c r="J1734" s="232"/>
      <c r="K1734" s="232"/>
      <c r="L1734" s="237"/>
      <c r="M1734" s="238"/>
      <c r="N1734" s="239"/>
      <c r="O1734" s="239"/>
      <c r="P1734" s="239"/>
      <c r="Q1734" s="239"/>
      <c r="R1734" s="239"/>
      <c r="S1734" s="239"/>
      <c r="T1734" s="240"/>
      <c r="AT1734" s="241" t="s">
        <v>163</v>
      </c>
      <c r="AU1734" s="241" t="s">
        <v>81</v>
      </c>
      <c r="AV1734" s="11" t="s">
        <v>81</v>
      </c>
      <c r="AW1734" s="11" t="s">
        <v>34</v>
      </c>
      <c r="AX1734" s="11" t="s">
        <v>71</v>
      </c>
      <c r="AY1734" s="241" t="s">
        <v>151</v>
      </c>
    </row>
    <row r="1735" spans="2:51" s="12" customFormat="1" ht="13.5">
      <c r="B1735" s="242"/>
      <c r="C1735" s="243"/>
      <c r="D1735" s="228" t="s">
        <v>163</v>
      </c>
      <c r="E1735" s="244" t="s">
        <v>21</v>
      </c>
      <c r="F1735" s="245" t="s">
        <v>182</v>
      </c>
      <c r="G1735" s="243"/>
      <c r="H1735" s="246">
        <v>0.138</v>
      </c>
      <c r="I1735" s="247"/>
      <c r="J1735" s="243"/>
      <c r="K1735" s="243"/>
      <c r="L1735" s="248"/>
      <c r="M1735" s="249"/>
      <c r="N1735" s="250"/>
      <c r="O1735" s="250"/>
      <c r="P1735" s="250"/>
      <c r="Q1735" s="250"/>
      <c r="R1735" s="250"/>
      <c r="S1735" s="250"/>
      <c r="T1735" s="251"/>
      <c r="AT1735" s="252" t="s">
        <v>163</v>
      </c>
      <c r="AU1735" s="252" t="s">
        <v>81</v>
      </c>
      <c r="AV1735" s="12" t="s">
        <v>159</v>
      </c>
      <c r="AW1735" s="12" t="s">
        <v>34</v>
      </c>
      <c r="AX1735" s="12" t="s">
        <v>76</v>
      </c>
      <c r="AY1735" s="252" t="s">
        <v>151</v>
      </c>
    </row>
    <row r="1736" spans="2:51" s="11" customFormat="1" ht="13.5">
      <c r="B1736" s="231"/>
      <c r="C1736" s="232"/>
      <c r="D1736" s="228" t="s">
        <v>163</v>
      </c>
      <c r="E1736" s="232"/>
      <c r="F1736" s="234" t="s">
        <v>2842</v>
      </c>
      <c r="G1736" s="232"/>
      <c r="H1736" s="235">
        <v>0.141</v>
      </c>
      <c r="I1736" s="236"/>
      <c r="J1736" s="232"/>
      <c r="K1736" s="232"/>
      <c r="L1736" s="237"/>
      <c r="M1736" s="238"/>
      <c r="N1736" s="239"/>
      <c r="O1736" s="239"/>
      <c r="P1736" s="239"/>
      <c r="Q1736" s="239"/>
      <c r="R1736" s="239"/>
      <c r="S1736" s="239"/>
      <c r="T1736" s="240"/>
      <c r="AT1736" s="241" t="s">
        <v>163</v>
      </c>
      <c r="AU1736" s="241" t="s">
        <v>81</v>
      </c>
      <c r="AV1736" s="11" t="s">
        <v>81</v>
      </c>
      <c r="AW1736" s="11" t="s">
        <v>6</v>
      </c>
      <c r="AX1736" s="11" t="s">
        <v>76</v>
      </c>
      <c r="AY1736" s="241" t="s">
        <v>151</v>
      </c>
    </row>
    <row r="1737" spans="2:65" s="1" customFormat="1" ht="16.5" customHeight="1">
      <c r="B1737" s="44"/>
      <c r="C1737" s="216" t="s">
        <v>2843</v>
      </c>
      <c r="D1737" s="216" t="s">
        <v>154</v>
      </c>
      <c r="E1737" s="217" t="s">
        <v>2844</v>
      </c>
      <c r="F1737" s="218" t="s">
        <v>2845</v>
      </c>
      <c r="G1737" s="219" t="s">
        <v>304</v>
      </c>
      <c r="H1737" s="220">
        <v>9.46</v>
      </c>
      <c r="I1737" s="221"/>
      <c r="J1737" s="222">
        <f>ROUND(I1737*H1737,2)</f>
        <v>0</v>
      </c>
      <c r="K1737" s="218" t="s">
        <v>174</v>
      </c>
      <c r="L1737" s="70"/>
      <c r="M1737" s="223" t="s">
        <v>21</v>
      </c>
      <c r="N1737" s="224" t="s">
        <v>42</v>
      </c>
      <c r="O1737" s="45"/>
      <c r="P1737" s="225">
        <f>O1737*H1737</f>
        <v>0</v>
      </c>
      <c r="Q1737" s="225">
        <v>7E-05</v>
      </c>
      <c r="R1737" s="225">
        <f>Q1737*H1737</f>
        <v>0.0006622</v>
      </c>
      <c r="S1737" s="225">
        <v>0</v>
      </c>
      <c r="T1737" s="226">
        <f>S1737*H1737</f>
        <v>0</v>
      </c>
      <c r="AR1737" s="22" t="s">
        <v>1264</v>
      </c>
      <c r="AT1737" s="22" t="s">
        <v>154</v>
      </c>
      <c r="AU1737" s="22" t="s">
        <v>81</v>
      </c>
      <c r="AY1737" s="22" t="s">
        <v>151</v>
      </c>
      <c r="BE1737" s="227">
        <f>IF(N1737="základní",J1737,0)</f>
        <v>0</v>
      </c>
      <c r="BF1737" s="227">
        <f>IF(N1737="snížená",J1737,0)</f>
        <v>0</v>
      </c>
      <c r="BG1737" s="227">
        <f>IF(N1737="zákl. přenesená",J1737,0)</f>
        <v>0</v>
      </c>
      <c r="BH1737" s="227">
        <f>IF(N1737="sníž. přenesená",J1737,0)</f>
        <v>0</v>
      </c>
      <c r="BI1737" s="227">
        <f>IF(N1737="nulová",J1737,0)</f>
        <v>0</v>
      </c>
      <c r="BJ1737" s="22" t="s">
        <v>76</v>
      </c>
      <c r="BK1737" s="227">
        <f>ROUND(I1737*H1737,2)</f>
        <v>0</v>
      </c>
      <c r="BL1737" s="22" t="s">
        <v>1264</v>
      </c>
      <c r="BM1737" s="22" t="s">
        <v>2846</v>
      </c>
    </row>
    <row r="1738" spans="2:47" s="1" customFormat="1" ht="13.5">
      <c r="B1738" s="44"/>
      <c r="C1738" s="72"/>
      <c r="D1738" s="228" t="s">
        <v>161</v>
      </c>
      <c r="E1738" s="72"/>
      <c r="F1738" s="229" t="s">
        <v>2835</v>
      </c>
      <c r="G1738" s="72"/>
      <c r="H1738" s="72"/>
      <c r="I1738" s="187"/>
      <c r="J1738" s="72"/>
      <c r="K1738" s="72"/>
      <c r="L1738" s="70"/>
      <c r="M1738" s="230"/>
      <c r="N1738" s="45"/>
      <c r="O1738" s="45"/>
      <c r="P1738" s="45"/>
      <c r="Q1738" s="45"/>
      <c r="R1738" s="45"/>
      <c r="S1738" s="45"/>
      <c r="T1738" s="93"/>
      <c r="AT1738" s="22" t="s">
        <v>161</v>
      </c>
      <c r="AU1738" s="22" t="s">
        <v>81</v>
      </c>
    </row>
    <row r="1739" spans="2:47" s="1" customFormat="1" ht="13.5">
      <c r="B1739" s="44"/>
      <c r="C1739" s="72"/>
      <c r="D1739" s="228" t="s">
        <v>352</v>
      </c>
      <c r="E1739" s="72"/>
      <c r="F1739" s="229" t="s">
        <v>2829</v>
      </c>
      <c r="G1739" s="72"/>
      <c r="H1739" s="72"/>
      <c r="I1739" s="187"/>
      <c r="J1739" s="72"/>
      <c r="K1739" s="72"/>
      <c r="L1739" s="70"/>
      <c r="M1739" s="230"/>
      <c r="N1739" s="45"/>
      <c r="O1739" s="45"/>
      <c r="P1739" s="45"/>
      <c r="Q1739" s="45"/>
      <c r="R1739" s="45"/>
      <c r="S1739" s="45"/>
      <c r="T1739" s="93"/>
      <c r="AT1739" s="22" t="s">
        <v>352</v>
      </c>
      <c r="AU1739" s="22" t="s">
        <v>81</v>
      </c>
    </row>
    <row r="1740" spans="2:51" s="11" customFormat="1" ht="13.5">
      <c r="B1740" s="231"/>
      <c r="C1740" s="232"/>
      <c r="D1740" s="228" t="s">
        <v>163</v>
      </c>
      <c r="E1740" s="233" t="s">
        <v>21</v>
      </c>
      <c r="F1740" s="234" t="s">
        <v>2830</v>
      </c>
      <c r="G1740" s="232"/>
      <c r="H1740" s="235">
        <v>4</v>
      </c>
      <c r="I1740" s="236"/>
      <c r="J1740" s="232"/>
      <c r="K1740" s="232"/>
      <c r="L1740" s="237"/>
      <c r="M1740" s="238"/>
      <c r="N1740" s="239"/>
      <c r="O1740" s="239"/>
      <c r="P1740" s="239"/>
      <c r="Q1740" s="239"/>
      <c r="R1740" s="239"/>
      <c r="S1740" s="239"/>
      <c r="T1740" s="240"/>
      <c r="AT1740" s="241" t="s">
        <v>163</v>
      </c>
      <c r="AU1740" s="241" t="s">
        <v>81</v>
      </c>
      <c r="AV1740" s="11" t="s">
        <v>81</v>
      </c>
      <c r="AW1740" s="11" t="s">
        <v>34</v>
      </c>
      <c r="AX1740" s="11" t="s">
        <v>71</v>
      </c>
      <c r="AY1740" s="241" t="s">
        <v>151</v>
      </c>
    </row>
    <row r="1741" spans="2:51" s="11" customFormat="1" ht="13.5">
      <c r="B1741" s="231"/>
      <c r="C1741" s="232"/>
      <c r="D1741" s="228" t="s">
        <v>163</v>
      </c>
      <c r="E1741" s="233" t="s">
        <v>21</v>
      </c>
      <c r="F1741" s="234" t="s">
        <v>2847</v>
      </c>
      <c r="G1741" s="232"/>
      <c r="H1741" s="235">
        <v>5.46</v>
      </c>
      <c r="I1741" s="236"/>
      <c r="J1741" s="232"/>
      <c r="K1741" s="232"/>
      <c r="L1741" s="237"/>
      <c r="M1741" s="238"/>
      <c r="N1741" s="239"/>
      <c r="O1741" s="239"/>
      <c r="P1741" s="239"/>
      <c r="Q1741" s="239"/>
      <c r="R1741" s="239"/>
      <c r="S1741" s="239"/>
      <c r="T1741" s="240"/>
      <c r="AT1741" s="241" t="s">
        <v>163</v>
      </c>
      <c r="AU1741" s="241" t="s">
        <v>81</v>
      </c>
      <c r="AV1741" s="11" t="s">
        <v>81</v>
      </c>
      <c r="AW1741" s="11" t="s">
        <v>34</v>
      </c>
      <c r="AX1741" s="11" t="s">
        <v>71</v>
      </c>
      <c r="AY1741" s="241" t="s">
        <v>151</v>
      </c>
    </row>
    <row r="1742" spans="2:51" s="12" customFormat="1" ht="13.5">
      <c r="B1742" s="242"/>
      <c r="C1742" s="243"/>
      <c r="D1742" s="228" t="s">
        <v>163</v>
      </c>
      <c r="E1742" s="244" t="s">
        <v>21</v>
      </c>
      <c r="F1742" s="245" t="s">
        <v>182</v>
      </c>
      <c r="G1742" s="243"/>
      <c r="H1742" s="246">
        <v>9.46</v>
      </c>
      <c r="I1742" s="247"/>
      <c r="J1742" s="243"/>
      <c r="K1742" s="243"/>
      <c r="L1742" s="248"/>
      <c r="M1742" s="249"/>
      <c r="N1742" s="250"/>
      <c r="O1742" s="250"/>
      <c r="P1742" s="250"/>
      <c r="Q1742" s="250"/>
      <c r="R1742" s="250"/>
      <c r="S1742" s="250"/>
      <c r="T1742" s="251"/>
      <c r="AT1742" s="252" t="s">
        <v>163</v>
      </c>
      <c r="AU1742" s="252" t="s">
        <v>81</v>
      </c>
      <c r="AV1742" s="12" t="s">
        <v>159</v>
      </c>
      <c r="AW1742" s="12" t="s">
        <v>34</v>
      </c>
      <c r="AX1742" s="12" t="s">
        <v>76</v>
      </c>
      <c r="AY1742" s="252" t="s">
        <v>151</v>
      </c>
    </row>
    <row r="1743" spans="2:65" s="1" customFormat="1" ht="16.5" customHeight="1">
      <c r="B1743" s="44"/>
      <c r="C1743" s="253" t="s">
        <v>2848</v>
      </c>
      <c r="D1743" s="253" t="s">
        <v>275</v>
      </c>
      <c r="E1743" s="254" t="s">
        <v>2771</v>
      </c>
      <c r="F1743" s="255" t="s">
        <v>2772</v>
      </c>
      <c r="G1743" s="256" t="s">
        <v>278</v>
      </c>
      <c r="H1743" s="257">
        <v>0.005</v>
      </c>
      <c r="I1743" s="258"/>
      <c r="J1743" s="259">
        <f>ROUND(I1743*H1743,2)</f>
        <v>0</v>
      </c>
      <c r="K1743" s="255" t="s">
        <v>174</v>
      </c>
      <c r="L1743" s="260"/>
      <c r="M1743" s="261" t="s">
        <v>21</v>
      </c>
      <c r="N1743" s="262" t="s">
        <v>42</v>
      </c>
      <c r="O1743" s="45"/>
      <c r="P1743" s="225">
        <f>O1743*H1743</f>
        <v>0</v>
      </c>
      <c r="Q1743" s="225">
        <v>1</v>
      </c>
      <c r="R1743" s="225">
        <f>Q1743*H1743</f>
        <v>0.005</v>
      </c>
      <c r="S1743" s="225">
        <v>0</v>
      </c>
      <c r="T1743" s="226">
        <f>S1743*H1743</f>
        <v>0</v>
      </c>
      <c r="AR1743" s="22" t="s">
        <v>1641</v>
      </c>
      <c r="AT1743" s="22" t="s">
        <v>275</v>
      </c>
      <c r="AU1743" s="22" t="s">
        <v>81</v>
      </c>
      <c r="AY1743" s="22" t="s">
        <v>151</v>
      </c>
      <c r="BE1743" s="227">
        <f>IF(N1743="základní",J1743,0)</f>
        <v>0</v>
      </c>
      <c r="BF1743" s="227">
        <f>IF(N1743="snížená",J1743,0)</f>
        <v>0</v>
      </c>
      <c r="BG1743" s="227">
        <f>IF(N1743="zákl. přenesená",J1743,0)</f>
        <v>0</v>
      </c>
      <c r="BH1743" s="227">
        <f>IF(N1743="sníž. přenesená",J1743,0)</f>
        <v>0</v>
      </c>
      <c r="BI1743" s="227">
        <f>IF(N1743="nulová",J1743,0)</f>
        <v>0</v>
      </c>
      <c r="BJ1743" s="22" t="s">
        <v>76</v>
      </c>
      <c r="BK1743" s="227">
        <f>ROUND(I1743*H1743,2)</f>
        <v>0</v>
      </c>
      <c r="BL1743" s="22" t="s">
        <v>1264</v>
      </c>
      <c r="BM1743" s="22" t="s">
        <v>2849</v>
      </c>
    </row>
    <row r="1744" spans="2:51" s="11" customFormat="1" ht="13.5">
      <c r="B1744" s="231"/>
      <c r="C1744" s="232"/>
      <c r="D1744" s="228" t="s">
        <v>163</v>
      </c>
      <c r="E1744" s="233" t="s">
        <v>21</v>
      </c>
      <c r="F1744" s="234" t="s">
        <v>2850</v>
      </c>
      <c r="G1744" s="232"/>
      <c r="H1744" s="235">
        <v>0.005</v>
      </c>
      <c r="I1744" s="236"/>
      <c r="J1744" s="232"/>
      <c r="K1744" s="232"/>
      <c r="L1744" s="237"/>
      <c r="M1744" s="238"/>
      <c r="N1744" s="239"/>
      <c r="O1744" s="239"/>
      <c r="P1744" s="239"/>
      <c r="Q1744" s="239"/>
      <c r="R1744" s="239"/>
      <c r="S1744" s="239"/>
      <c r="T1744" s="240"/>
      <c r="AT1744" s="241" t="s">
        <v>163</v>
      </c>
      <c r="AU1744" s="241" t="s">
        <v>81</v>
      </c>
      <c r="AV1744" s="11" t="s">
        <v>81</v>
      </c>
      <c r="AW1744" s="11" t="s">
        <v>34</v>
      </c>
      <c r="AX1744" s="11" t="s">
        <v>71</v>
      </c>
      <c r="AY1744" s="241" t="s">
        <v>151</v>
      </c>
    </row>
    <row r="1745" spans="2:51" s="12" customFormat="1" ht="13.5">
      <c r="B1745" s="242"/>
      <c r="C1745" s="243"/>
      <c r="D1745" s="228" t="s">
        <v>163</v>
      </c>
      <c r="E1745" s="244" t="s">
        <v>21</v>
      </c>
      <c r="F1745" s="245" t="s">
        <v>182</v>
      </c>
      <c r="G1745" s="243"/>
      <c r="H1745" s="246">
        <v>0.005</v>
      </c>
      <c r="I1745" s="247"/>
      <c r="J1745" s="243"/>
      <c r="K1745" s="243"/>
      <c r="L1745" s="248"/>
      <c r="M1745" s="249"/>
      <c r="N1745" s="250"/>
      <c r="O1745" s="250"/>
      <c r="P1745" s="250"/>
      <c r="Q1745" s="250"/>
      <c r="R1745" s="250"/>
      <c r="S1745" s="250"/>
      <c r="T1745" s="251"/>
      <c r="AT1745" s="252" t="s">
        <v>163</v>
      </c>
      <c r="AU1745" s="252" t="s">
        <v>81</v>
      </c>
      <c r="AV1745" s="12" t="s">
        <v>159</v>
      </c>
      <c r="AW1745" s="12" t="s">
        <v>34</v>
      </c>
      <c r="AX1745" s="12" t="s">
        <v>76</v>
      </c>
      <c r="AY1745" s="252" t="s">
        <v>151</v>
      </c>
    </row>
    <row r="1746" spans="2:65" s="1" customFormat="1" ht="16.5" customHeight="1">
      <c r="B1746" s="44"/>
      <c r="C1746" s="253" t="s">
        <v>2851</v>
      </c>
      <c r="D1746" s="253" t="s">
        <v>275</v>
      </c>
      <c r="E1746" s="254" t="s">
        <v>2098</v>
      </c>
      <c r="F1746" s="255" t="s">
        <v>2852</v>
      </c>
      <c r="G1746" s="256" t="s">
        <v>783</v>
      </c>
      <c r="H1746" s="257">
        <v>2</v>
      </c>
      <c r="I1746" s="258"/>
      <c r="J1746" s="259">
        <f>ROUND(I1746*H1746,2)</f>
        <v>0</v>
      </c>
      <c r="K1746" s="255" t="s">
        <v>21</v>
      </c>
      <c r="L1746" s="260"/>
      <c r="M1746" s="261" t="s">
        <v>21</v>
      </c>
      <c r="N1746" s="262" t="s">
        <v>42</v>
      </c>
      <c r="O1746" s="45"/>
      <c r="P1746" s="225">
        <f>O1746*H1746</f>
        <v>0</v>
      </c>
      <c r="Q1746" s="225">
        <v>0</v>
      </c>
      <c r="R1746" s="225">
        <f>Q1746*H1746</f>
        <v>0</v>
      </c>
      <c r="S1746" s="225">
        <v>0</v>
      </c>
      <c r="T1746" s="226">
        <f>S1746*H1746</f>
        <v>0</v>
      </c>
      <c r="AR1746" s="22" t="s">
        <v>1641</v>
      </c>
      <c r="AT1746" s="22" t="s">
        <v>275</v>
      </c>
      <c r="AU1746" s="22" t="s">
        <v>81</v>
      </c>
      <c r="AY1746" s="22" t="s">
        <v>151</v>
      </c>
      <c r="BE1746" s="227">
        <f>IF(N1746="základní",J1746,0)</f>
        <v>0</v>
      </c>
      <c r="BF1746" s="227">
        <f>IF(N1746="snížená",J1746,0)</f>
        <v>0</v>
      </c>
      <c r="BG1746" s="227">
        <f>IF(N1746="zákl. přenesená",J1746,0)</f>
        <v>0</v>
      </c>
      <c r="BH1746" s="227">
        <f>IF(N1746="sníž. přenesená",J1746,0)</f>
        <v>0</v>
      </c>
      <c r="BI1746" s="227">
        <f>IF(N1746="nulová",J1746,0)</f>
        <v>0</v>
      </c>
      <c r="BJ1746" s="22" t="s">
        <v>76</v>
      </c>
      <c r="BK1746" s="227">
        <f>ROUND(I1746*H1746,2)</f>
        <v>0</v>
      </c>
      <c r="BL1746" s="22" t="s">
        <v>1264</v>
      </c>
      <c r="BM1746" s="22" t="s">
        <v>2853</v>
      </c>
    </row>
    <row r="1747" spans="2:47" s="1" customFormat="1" ht="13.5">
      <c r="B1747" s="44"/>
      <c r="C1747" s="72"/>
      <c r="D1747" s="228" t="s">
        <v>352</v>
      </c>
      <c r="E1747" s="72"/>
      <c r="F1747" s="229" t="s">
        <v>2854</v>
      </c>
      <c r="G1747" s="72"/>
      <c r="H1747" s="72"/>
      <c r="I1747" s="187"/>
      <c r="J1747" s="72"/>
      <c r="K1747" s="72"/>
      <c r="L1747" s="70"/>
      <c r="M1747" s="230"/>
      <c r="N1747" s="45"/>
      <c r="O1747" s="45"/>
      <c r="P1747" s="45"/>
      <c r="Q1747" s="45"/>
      <c r="R1747" s="45"/>
      <c r="S1747" s="45"/>
      <c r="T1747" s="93"/>
      <c r="AT1747" s="22" t="s">
        <v>352</v>
      </c>
      <c r="AU1747" s="22" t="s">
        <v>81</v>
      </c>
    </row>
    <row r="1748" spans="2:65" s="1" customFormat="1" ht="38.25" customHeight="1">
      <c r="B1748" s="44"/>
      <c r="C1748" s="216" t="s">
        <v>2855</v>
      </c>
      <c r="D1748" s="216" t="s">
        <v>154</v>
      </c>
      <c r="E1748" s="217" t="s">
        <v>2856</v>
      </c>
      <c r="F1748" s="218" t="s">
        <v>2857</v>
      </c>
      <c r="G1748" s="219" t="s">
        <v>783</v>
      </c>
      <c r="H1748" s="220">
        <v>3</v>
      </c>
      <c r="I1748" s="221"/>
      <c r="J1748" s="222">
        <f>ROUND(I1748*H1748,2)</f>
        <v>0</v>
      </c>
      <c r="K1748" s="218" t="s">
        <v>174</v>
      </c>
      <c r="L1748" s="70"/>
      <c r="M1748" s="223" t="s">
        <v>21</v>
      </c>
      <c r="N1748" s="224" t="s">
        <v>42</v>
      </c>
      <c r="O1748" s="45"/>
      <c r="P1748" s="225">
        <f>O1748*H1748</f>
        <v>0</v>
      </c>
      <c r="Q1748" s="225">
        <v>0</v>
      </c>
      <c r="R1748" s="225">
        <f>Q1748*H1748</f>
        <v>0</v>
      </c>
      <c r="S1748" s="225">
        <v>0</v>
      </c>
      <c r="T1748" s="226">
        <f>S1748*H1748</f>
        <v>0</v>
      </c>
      <c r="AR1748" s="22" t="s">
        <v>1264</v>
      </c>
      <c r="AT1748" s="22" t="s">
        <v>154</v>
      </c>
      <c r="AU1748" s="22" t="s">
        <v>81</v>
      </c>
      <c r="AY1748" s="22" t="s">
        <v>151</v>
      </c>
      <c r="BE1748" s="227">
        <f>IF(N1748="základní",J1748,0)</f>
        <v>0</v>
      </c>
      <c r="BF1748" s="227">
        <f>IF(N1748="snížená",J1748,0)</f>
        <v>0</v>
      </c>
      <c r="BG1748" s="227">
        <f>IF(N1748="zákl. přenesená",J1748,0)</f>
        <v>0</v>
      </c>
      <c r="BH1748" s="227">
        <f>IF(N1748="sníž. přenesená",J1748,0)</f>
        <v>0</v>
      </c>
      <c r="BI1748" s="227">
        <f>IF(N1748="nulová",J1748,0)</f>
        <v>0</v>
      </c>
      <c r="BJ1748" s="22" t="s">
        <v>76</v>
      </c>
      <c r="BK1748" s="227">
        <f>ROUND(I1748*H1748,2)</f>
        <v>0</v>
      </c>
      <c r="BL1748" s="22" t="s">
        <v>1264</v>
      </c>
      <c r="BM1748" s="22" t="s">
        <v>2858</v>
      </c>
    </row>
    <row r="1749" spans="2:47" s="1" customFormat="1" ht="13.5">
      <c r="B1749" s="44"/>
      <c r="C1749" s="72"/>
      <c r="D1749" s="228" t="s">
        <v>161</v>
      </c>
      <c r="E1749" s="72"/>
      <c r="F1749" s="229" t="s">
        <v>2859</v>
      </c>
      <c r="G1749" s="72"/>
      <c r="H1749" s="72"/>
      <c r="I1749" s="187"/>
      <c r="J1749" s="72"/>
      <c r="K1749" s="72"/>
      <c r="L1749" s="70"/>
      <c r="M1749" s="230"/>
      <c r="N1749" s="45"/>
      <c r="O1749" s="45"/>
      <c r="P1749" s="45"/>
      <c r="Q1749" s="45"/>
      <c r="R1749" s="45"/>
      <c r="S1749" s="45"/>
      <c r="T1749" s="93"/>
      <c r="AT1749" s="22" t="s">
        <v>161</v>
      </c>
      <c r="AU1749" s="22" t="s">
        <v>81</v>
      </c>
    </row>
    <row r="1750" spans="2:65" s="1" customFormat="1" ht="16.5" customHeight="1">
      <c r="B1750" s="44"/>
      <c r="C1750" s="253" t="s">
        <v>2860</v>
      </c>
      <c r="D1750" s="253" t="s">
        <v>275</v>
      </c>
      <c r="E1750" s="254" t="s">
        <v>2861</v>
      </c>
      <c r="F1750" s="255" t="s">
        <v>2862</v>
      </c>
      <c r="G1750" s="256" t="s">
        <v>783</v>
      </c>
      <c r="H1750" s="257">
        <v>3</v>
      </c>
      <c r="I1750" s="258"/>
      <c r="J1750" s="259">
        <f>ROUND(I1750*H1750,2)</f>
        <v>0</v>
      </c>
      <c r="K1750" s="255" t="s">
        <v>21</v>
      </c>
      <c r="L1750" s="260"/>
      <c r="M1750" s="261" t="s">
        <v>21</v>
      </c>
      <c r="N1750" s="262" t="s">
        <v>42</v>
      </c>
      <c r="O1750" s="45"/>
      <c r="P1750" s="225">
        <f>O1750*H1750</f>
        <v>0</v>
      </c>
      <c r="Q1750" s="225">
        <v>0</v>
      </c>
      <c r="R1750" s="225">
        <f>Q1750*H1750</f>
        <v>0</v>
      </c>
      <c r="S1750" s="225">
        <v>0</v>
      </c>
      <c r="T1750" s="226">
        <f>S1750*H1750</f>
        <v>0</v>
      </c>
      <c r="AR1750" s="22" t="s">
        <v>1641</v>
      </c>
      <c r="AT1750" s="22" t="s">
        <v>275</v>
      </c>
      <c r="AU1750" s="22" t="s">
        <v>81</v>
      </c>
      <c r="AY1750" s="22" t="s">
        <v>151</v>
      </c>
      <c r="BE1750" s="227">
        <f>IF(N1750="základní",J1750,0)</f>
        <v>0</v>
      </c>
      <c r="BF1750" s="227">
        <f>IF(N1750="snížená",J1750,0)</f>
        <v>0</v>
      </c>
      <c r="BG1750" s="227">
        <f>IF(N1750="zákl. přenesená",J1750,0)</f>
        <v>0</v>
      </c>
      <c r="BH1750" s="227">
        <f>IF(N1750="sníž. přenesená",J1750,0)</f>
        <v>0</v>
      </c>
      <c r="BI1750" s="227">
        <f>IF(N1750="nulová",J1750,0)</f>
        <v>0</v>
      </c>
      <c r="BJ1750" s="22" t="s">
        <v>76</v>
      </c>
      <c r="BK1750" s="227">
        <f>ROUND(I1750*H1750,2)</f>
        <v>0</v>
      </c>
      <c r="BL1750" s="22" t="s">
        <v>1264</v>
      </c>
      <c r="BM1750" s="22" t="s">
        <v>2863</v>
      </c>
    </row>
    <row r="1751" spans="2:65" s="1" customFormat="1" ht="16.5" customHeight="1">
      <c r="B1751" s="44"/>
      <c r="C1751" s="216" t="s">
        <v>2864</v>
      </c>
      <c r="D1751" s="216" t="s">
        <v>154</v>
      </c>
      <c r="E1751" s="217" t="s">
        <v>2865</v>
      </c>
      <c r="F1751" s="218" t="s">
        <v>2866</v>
      </c>
      <c r="G1751" s="219" t="s">
        <v>1015</v>
      </c>
      <c r="H1751" s="220">
        <v>1</v>
      </c>
      <c r="I1751" s="221"/>
      <c r="J1751" s="222">
        <f>ROUND(I1751*H1751,2)</f>
        <v>0</v>
      </c>
      <c r="K1751" s="218" t="s">
        <v>21</v>
      </c>
      <c r="L1751" s="70"/>
      <c r="M1751" s="223" t="s">
        <v>21</v>
      </c>
      <c r="N1751" s="224" t="s">
        <v>42</v>
      </c>
      <c r="O1751" s="45"/>
      <c r="P1751" s="225">
        <f>O1751*H1751</f>
        <v>0</v>
      </c>
      <c r="Q1751" s="225">
        <v>0</v>
      </c>
      <c r="R1751" s="225">
        <f>Q1751*H1751</f>
        <v>0</v>
      </c>
      <c r="S1751" s="225">
        <v>0</v>
      </c>
      <c r="T1751" s="226">
        <f>S1751*H1751</f>
        <v>0</v>
      </c>
      <c r="AR1751" s="22" t="s">
        <v>1264</v>
      </c>
      <c r="AT1751" s="22" t="s">
        <v>154</v>
      </c>
      <c r="AU1751" s="22" t="s">
        <v>81</v>
      </c>
      <c r="AY1751" s="22" t="s">
        <v>151</v>
      </c>
      <c r="BE1751" s="227">
        <f>IF(N1751="základní",J1751,0)</f>
        <v>0</v>
      </c>
      <c r="BF1751" s="227">
        <f>IF(N1751="snížená",J1751,0)</f>
        <v>0</v>
      </c>
      <c r="BG1751" s="227">
        <f>IF(N1751="zákl. přenesená",J1751,0)</f>
        <v>0</v>
      </c>
      <c r="BH1751" s="227">
        <f>IF(N1751="sníž. přenesená",J1751,0)</f>
        <v>0</v>
      </c>
      <c r="BI1751" s="227">
        <f>IF(N1751="nulová",J1751,0)</f>
        <v>0</v>
      </c>
      <c r="BJ1751" s="22" t="s">
        <v>76</v>
      </c>
      <c r="BK1751" s="227">
        <f>ROUND(I1751*H1751,2)</f>
        <v>0</v>
      </c>
      <c r="BL1751" s="22" t="s">
        <v>1264</v>
      </c>
      <c r="BM1751" s="22" t="s">
        <v>2867</v>
      </c>
    </row>
    <row r="1752" spans="2:65" s="1" customFormat="1" ht="16.5" customHeight="1">
      <c r="B1752" s="44"/>
      <c r="C1752" s="216" t="s">
        <v>2868</v>
      </c>
      <c r="D1752" s="216" t="s">
        <v>154</v>
      </c>
      <c r="E1752" s="217" t="s">
        <v>2869</v>
      </c>
      <c r="F1752" s="218" t="s">
        <v>2870</v>
      </c>
      <c r="G1752" s="219" t="s">
        <v>257</v>
      </c>
      <c r="H1752" s="220">
        <v>19.954</v>
      </c>
      <c r="I1752" s="221"/>
      <c r="J1752" s="222">
        <f>ROUND(I1752*H1752,2)</f>
        <v>0</v>
      </c>
      <c r="K1752" s="218" t="s">
        <v>174</v>
      </c>
      <c r="L1752" s="70"/>
      <c r="M1752" s="223" t="s">
        <v>21</v>
      </c>
      <c r="N1752" s="224" t="s">
        <v>42</v>
      </c>
      <c r="O1752" s="45"/>
      <c r="P1752" s="225">
        <f>O1752*H1752</f>
        <v>0</v>
      </c>
      <c r="Q1752" s="225">
        <v>0</v>
      </c>
      <c r="R1752" s="225">
        <f>Q1752*H1752</f>
        <v>0</v>
      </c>
      <c r="S1752" s="225">
        <v>0.007</v>
      </c>
      <c r="T1752" s="226">
        <f>S1752*H1752</f>
        <v>0.139678</v>
      </c>
      <c r="AR1752" s="22" t="s">
        <v>1264</v>
      </c>
      <c r="AT1752" s="22" t="s">
        <v>154</v>
      </c>
      <c r="AU1752" s="22" t="s">
        <v>81</v>
      </c>
      <c r="AY1752" s="22" t="s">
        <v>151</v>
      </c>
      <c r="BE1752" s="227">
        <f>IF(N1752="základní",J1752,0)</f>
        <v>0</v>
      </c>
      <c r="BF1752" s="227">
        <f>IF(N1752="snížená",J1752,0)</f>
        <v>0</v>
      </c>
      <c r="BG1752" s="227">
        <f>IF(N1752="zákl. přenesená",J1752,0)</f>
        <v>0</v>
      </c>
      <c r="BH1752" s="227">
        <f>IF(N1752="sníž. přenesená",J1752,0)</f>
        <v>0</v>
      </c>
      <c r="BI1752" s="227">
        <f>IF(N1752="nulová",J1752,0)</f>
        <v>0</v>
      </c>
      <c r="BJ1752" s="22" t="s">
        <v>76</v>
      </c>
      <c r="BK1752" s="227">
        <f>ROUND(I1752*H1752,2)</f>
        <v>0</v>
      </c>
      <c r="BL1752" s="22" t="s">
        <v>1264</v>
      </c>
      <c r="BM1752" s="22" t="s">
        <v>2871</v>
      </c>
    </row>
    <row r="1753" spans="2:51" s="11" customFormat="1" ht="13.5">
      <c r="B1753" s="231"/>
      <c r="C1753" s="232"/>
      <c r="D1753" s="228" t="s">
        <v>163</v>
      </c>
      <c r="E1753" s="233" t="s">
        <v>21</v>
      </c>
      <c r="F1753" s="234" t="s">
        <v>2245</v>
      </c>
      <c r="G1753" s="232"/>
      <c r="H1753" s="235">
        <v>12.88</v>
      </c>
      <c r="I1753" s="236"/>
      <c r="J1753" s="232"/>
      <c r="K1753" s="232"/>
      <c r="L1753" s="237"/>
      <c r="M1753" s="238"/>
      <c r="N1753" s="239"/>
      <c r="O1753" s="239"/>
      <c r="P1753" s="239"/>
      <c r="Q1753" s="239"/>
      <c r="R1753" s="239"/>
      <c r="S1753" s="239"/>
      <c r="T1753" s="240"/>
      <c r="AT1753" s="241" t="s">
        <v>163</v>
      </c>
      <c r="AU1753" s="241" t="s">
        <v>81</v>
      </c>
      <c r="AV1753" s="11" t="s">
        <v>81</v>
      </c>
      <c r="AW1753" s="11" t="s">
        <v>34</v>
      </c>
      <c r="AX1753" s="11" t="s">
        <v>71</v>
      </c>
      <c r="AY1753" s="241" t="s">
        <v>151</v>
      </c>
    </row>
    <row r="1754" spans="2:51" s="11" customFormat="1" ht="13.5">
      <c r="B1754" s="231"/>
      <c r="C1754" s="232"/>
      <c r="D1754" s="228" t="s">
        <v>163</v>
      </c>
      <c r="E1754" s="233" t="s">
        <v>21</v>
      </c>
      <c r="F1754" s="234" t="s">
        <v>2247</v>
      </c>
      <c r="G1754" s="232"/>
      <c r="H1754" s="235">
        <v>7.074</v>
      </c>
      <c r="I1754" s="236"/>
      <c r="J1754" s="232"/>
      <c r="K1754" s="232"/>
      <c r="L1754" s="237"/>
      <c r="M1754" s="238"/>
      <c r="N1754" s="239"/>
      <c r="O1754" s="239"/>
      <c r="P1754" s="239"/>
      <c r="Q1754" s="239"/>
      <c r="R1754" s="239"/>
      <c r="S1754" s="239"/>
      <c r="T1754" s="240"/>
      <c r="AT1754" s="241" t="s">
        <v>163</v>
      </c>
      <c r="AU1754" s="241" t="s">
        <v>81</v>
      </c>
      <c r="AV1754" s="11" t="s">
        <v>81</v>
      </c>
      <c r="AW1754" s="11" t="s">
        <v>34</v>
      </c>
      <c r="AX1754" s="11" t="s">
        <v>71</v>
      </c>
      <c r="AY1754" s="241" t="s">
        <v>151</v>
      </c>
    </row>
    <row r="1755" spans="2:51" s="12" customFormat="1" ht="13.5">
      <c r="B1755" s="242"/>
      <c r="C1755" s="243"/>
      <c r="D1755" s="228" t="s">
        <v>163</v>
      </c>
      <c r="E1755" s="244" t="s">
        <v>21</v>
      </c>
      <c r="F1755" s="245" t="s">
        <v>182</v>
      </c>
      <c r="G1755" s="243"/>
      <c r="H1755" s="246">
        <v>19.954</v>
      </c>
      <c r="I1755" s="247"/>
      <c r="J1755" s="243"/>
      <c r="K1755" s="243"/>
      <c r="L1755" s="248"/>
      <c r="M1755" s="249"/>
      <c r="N1755" s="250"/>
      <c r="O1755" s="250"/>
      <c r="P1755" s="250"/>
      <c r="Q1755" s="250"/>
      <c r="R1755" s="250"/>
      <c r="S1755" s="250"/>
      <c r="T1755" s="251"/>
      <c r="AT1755" s="252" t="s">
        <v>163</v>
      </c>
      <c r="AU1755" s="252" t="s">
        <v>81</v>
      </c>
      <c r="AV1755" s="12" t="s">
        <v>159</v>
      </c>
      <c r="AW1755" s="12" t="s">
        <v>34</v>
      </c>
      <c r="AX1755" s="12" t="s">
        <v>76</v>
      </c>
      <c r="AY1755" s="252" t="s">
        <v>151</v>
      </c>
    </row>
    <row r="1756" spans="2:65" s="1" customFormat="1" ht="25.5" customHeight="1">
      <c r="B1756" s="44"/>
      <c r="C1756" s="216" t="s">
        <v>2872</v>
      </c>
      <c r="D1756" s="216" t="s">
        <v>154</v>
      </c>
      <c r="E1756" s="217" t="s">
        <v>2873</v>
      </c>
      <c r="F1756" s="218" t="s">
        <v>2874</v>
      </c>
      <c r="G1756" s="219" t="s">
        <v>304</v>
      </c>
      <c r="H1756" s="220">
        <v>344.931</v>
      </c>
      <c r="I1756" s="221"/>
      <c r="J1756" s="222">
        <f>ROUND(I1756*H1756,2)</f>
        <v>0</v>
      </c>
      <c r="K1756" s="218" t="s">
        <v>174</v>
      </c>
      <c r="L1756" s="70"/>
      <c r="M1756" s="223" t="s">
        <v>21</v>
      </c>
      <c r="N1756" s="224" t="s">
        <v>42</v>
      </c>
      <c r="O1756" s="45"/>
      <c r="P1756" s="225">
        <f>O1756*H1756</f>
        <v>0</v>
      </c>
      <c r="Q1756" s="225">
        <v>5E-05</v>
      </c>
      <c r="R1756" s="225">
        <f>Q1756*H1756</f>
        <v>0.01724655</v>
      </c>
      <c r="S1756" s="225">
        <v>0</v>
      </c>
      <c r="T1756" s="226">
        <f>S1756*H1756</f>
        <v>0</v>
      </c>
      <c r="AR1756" s="22" t="s">
        <v>1264</v>
      </c>
      <c r="AT1756" s="22" t="s">
        <v>154</v>
      </c>
      <c r="AU1756" s="22" t="s">
        <v>81</v>
      </c>
      <c r="AY1756" s="22" t="s">
        <v>151</v>
      </c>
      <c r="BE1756" s="227">
        <f>IF(N1756="základní",J1756,0)</f>
        <v>0</v>
      </c>
      <c r="BF1756" s="227">
        <f>IF(N1756="snížená",J1756,0)</f>
        <v>0</v>
      </c>
      <c r="BG1756" s="227">
        <f>IF(N1756="zákl. přenesená",J1756,0)</f>
        <v>0</v>
      </c>
      <c r="BH1756" s="227">
        <f>IF(N1756="sníž. přenesená",J1756,0)</f>
        <v>0</v>
      </c>
      <c r="BI1756" s="227">
        <f>IF(N1756="nulová",J1756,0)</f>
        <v>0</v>
      </c>
      <c r="BJ1756" s="22" t="s">
        <v>76</v>
      </c>
      <c r="BK1756" s="227">
        <f>ROUND(I1756*H1756,2)</f>
        <v>0</v>
      </c>
      <c r="BL1756" s="22" t="s">
        <v>1264</v>
      </c>
      <c r="BM1756" s="22" t="s">
        <v>2875</v>
      </c>
    </row>
    <row r="1757" spans="2:47" s="1" customFormat="1" ht="13.5">
      <c r="B1757" s="44"/>
      <c r="C1757" s="72"/>
      <c r="D1757" s="228" t="s">
        <v>161</v>
      </c>
      <c r="E1757" s="72"/>
      <c r="F1757" s="229" t="s">
        <v>2835</v>
      </c>
      <c r="G1757" s="72"/>
      <c r="H1757" s="72"/>
      <c r="I1757" s="187"/>
      <c r="J1757" s="72"/>
      <c r="K1757" s="72"/>
      <c r="L1757" s="70"/>
      <c r="M1757" s="230"/>
      <c r="N1757" s="45"/>
      <c r="O1757" s="45"/>
      <c r="P1757" s="45"/>
      <c r="Q1757" s="45"/>
      <c r="R1757" s="45"/>
      <c r="S1757" s="45"/>
      <c r="T1757" s="93"/>
      <c r="AT1757" s="22" t="s">
        <v>161</v>
      </c>
      <c r="AU1757" s="22" t="s">
        <v>81</v>
      </c>
    </row>
    <row r="1758" spans="2:51" s="11" customFormat="1" ht="13.5">
      <c r="B1758" s="231"/>
      <c r="C1758" s="232"/>
      <c r="D1758" s="228" t="s">
        <v>163</v>
      </c>
      <c r="E1758" s="233" t="s">
        <v>21</v>
      </c>
      <c r="F1758" s="234" t="s">
        <v>2876</v>
      </c>
      <c r="G1758" s="232"/>
      <c r="H1758" s="235">
        <v>222.851</v>
      </c>
      <c r="I1758" s="236"/>
      <c r="J1758" s="232"/>
      <c r="K1758" s="232"/>
      <c r="L1758" s="237"/>
      <c r="M1758" s="238"/>
      <c r="N1758" s="239"/>
      <c r="O1758" s="239"/>
      <c r="P1758" s="239"/>
      <c r="Q1758" s="239"/>
      <c r="R1758" s="239"/>
      <c r="S1758" s="239"/>
      <c r="T1758" s="240"/>
      <c r="AT1758" s="241" t="s">
        <v>163</v>
      </c>
      <c r="AU1758" s="241" t="s">
        <v>81</v>
      </c>
      <c r="AV1758" s="11" t="s">
        <v>81</v>
      </c>
      <c r="AW1758" s="11" t="s">
        <v>34</v>
      </c>
      <c r="AX1758" s="11" t="s">
        <v>71</v>
      </c>
      <c r="AY1758" s="241" t="s">
        <v>151</v>
      </c>
    </row>
    <row r="1759" spans="2:51" s="11" customFormat="1" ht="13.5">
      <c r="B1759" s="231"/>
      <c r="C1759" s="232"/>
      <c r="D1759" s="228" t="s">
        <v>163</v>
      </c>
      <c r="E1759" s="233" t="s">
        <v>21</v>
      </c>
      <c r="F1759" s="234" t="s">
        <v>2810</v>
      </c>
      <c r="G1759" s="232"/>
      <c r="H1759" s="235">
        <v>122.08</v>
      </c>
      <c r="I1759" s="236"/>
      <c r="J1759" s="232"/>
      <c r="K1759" s="232"/>
      <c r="L1759" s="237"/>
      <c r="M1759" s="238"/>
      <c r="N1759" s="239"/>
      <c r="O1759" s="239"/>
      <c r="P1759" s="239"/>
      <c r="Q1759" s="239"/>
      <c r="R1759" s="239"/>
      <c r="S1759" s="239"/>
      <c r="T1759" s="240"/>
      <c r="AT1759" s="241" t="s">
        <v>163</v>
      </c>
      <c r="AU1759" s="241" t="s">
        <v>81</v>
      </c>
      <c r="AV1759" s="11" t="s">
        <v>81</v>
      </c>
      <c r="AW1759" s="11" t="s">
        <v>34</v>
      </c>
      <c r="AX1759" s="11" t="s">
        <v>71</v>
      </c>
      <c r="AY1759" s="241" t="s">
        <v>151</v>
      </c>
    </row>
    <row r="1760" spans="2:51" s="12" customFormat="1" ht="13.5">
      <c r="B1760" s="242"/>
      <c r="C1760" s="243"/>
      <c r="D1760" s="228" t="s">
        <v>163</v>
      </c>
      <c r="E1760" s="244" t="s">
        <v>21</v>
      </c>
      <c r="F1760" s="245" t="s">
        <v>182</v>
      </c>
      <c r="G1760" s="243"/>
      <c r="H1760" s="246">
        <v>344.931</v>
      </c>
      <c r="I1760" s="247"/>
      <c r="J1760" s="243"/>
      <c r="K1760" s="243"/>
      <c r="L1760" s="248"/>
      <c r="M1760" s="249"/>
      <c r="N1760" s="250"/>
      <c r="O1760" s="250"/>
      <c r="P1760" s="250"/>
      <c r="Q1760" s="250"/>
      <c r="R1760" s="250"/>
      <c r="S1760" s="250"/>
      <c r="T1760" s="251"/>
      <c r="AT1760" s="252" t="s">
        <v>163</v>
      </c>
      <c r="AU1760" s="252" t="s">
        <v>81</v>
      </c>
      <c r="AV1760" s="12" t="s">
        <v>159</v>
      </c>
      <c r="AW1760" s="12" t="s">
        <v>34</v>
      </c>
      <c r="AX1760" s="12" t="s">
        <v>76</v>
      </c>
      <c r="AY1760" s="252" t="s">
        <v>151</v>
      </c>
    </row>
    <row r="1761" spans="2:65" s="1" customFormat="1" ht="16.5" customHeight="1">
      <c r="B1761" s="44"/>
      <c r="C1761" s="216" t="s">
        <v>2877</v>
      </c>
      <c r="D1761" s="216" t="s">
        <v>154</v>
      </c>
      <c r="E1761" s="217" t="s">
        <v>2878</v>
      </c>
      <c r="F1761" s="218" t="s">
        <v>2879</v>
      </c>
      <c r="G1761" s="219" t="s">
        <v>304</v>
      </c>
      <c r="H1761" s="220">
        <v>1196.211</v>
      </c>
      <c r="I1761" s="221"/>
      <c r="J1761" s="222">
        <f>ROUND(I1761*H1761,2)</f>
        <v>0</v>
      </c>
      <c r="K1761" s="218" t="s">
        <v>21</v>
      </c>
      <c r="L1761" s="70"/>
      <c r="M1761" s="223" t="s">
        <v>21</v>
      </c>
      <c r="N1761" s="224" t="s">
        <v>42</v>
      </c>
      <c r="O1761" s="45"/>
      <c r="P1761" s="225">
        <f>O1761*H1761</f>
        <v>0</v>
      </c>
      <c r="Q1761" s="225">
        <v>0</v>
      </c>
      <c r="R1761" s="225">
        <f>Q1761*H1761</f>
        <v>0</v>
      </c>
      <c r="S1761" s="225">
        <v>0</v>
      </c>
      <c r="T1761" s="226">
        <f>S1761*H1761</f>
        <v>0</v>
      </c>
      <c r="AR1761" s="22" t="s">
        <v>1264</v>
      </c>
      <c r="AT1761" s="22" t="s">
        <v>154</v>
      </c>
      <c r="AU1761" s="22" t="s">
        <v>81</v>
      </c>
      <c r="AY1761" s="22" t="s">
        <v>151</v>
      </c>
      <c r="BE1761" s="227">
        <f>IF(N1761="základní",J1761,0)</f>
        <v>0</v>
      </c>
      <c r="BF1761" s="227">
        <f>IF(N1761="snížená",J1761,0)</f>
        <v>0</v>
      </c>
      <c r="BG1761" s="227">
        <f>IF(N1761="zákl. přenesená",J1761,0)</f>
        <v>0</v>
      </c>
      <c r="BH1761" s="227">
        <f>IF(N1761="sníž. přenesená",J1761,0)</f>
        <v>0</v>
      </c>
      <c r="BI1761" s="227">
        <f>IF(N1761="nulová",J1761,0)</f>
        <v>0</v>
      </c>
      <c r="BJ1761" s="22" t="s">
        <v>76</v>
      </c>
      <c r="BK1761" s="227">
        <f>ROUND(I1761*H1761,2)</f>
        <v>0</v>
      </c>
      <c r="BL1761" s="22" t="s">
        <v>1264</v>
      </c>
      <c r="BM1761" s="22" t="s">
        <v>2880</v>
      </c>
    </row>
    <row r="1762" spans="2:51" s="11" customFormat="1" ht="13.5">
      <c r="B1762" s="231"/>
      <c r="C1762" s="232"/>
      <c r="D1762" s="228" t="s">
        <v>163</v>
      </c>
      <c r="E1762" s="233" t="s">
        <v>21</v>
      </c>
      <c r="F1762" s="234" t="s">
        <v>2881</v>
      </c>
      <c r="G1762" s="232"/>
      <c r="H1762" s="235">
        <v>635.1</v>
      </c>
      <c r="I1762" s="236"/>
      <c r="J1762" s="232"/>
      <c r="K1762" s="232"/>
      <c r="L1762" s="237"/>
      <c r="M1762" s="238"/>
      <c r="N1762" s="239"/>
      <c r="O1762" s="239"/>
      <c r="P1762" s="239"/>
      <c r="Q1762" s="239"/>
      <c r="R1762" s="239"/>
      <c r="S1762" s="239"/>
      <c r="T1762" s="240"/>
      <c r="AT1762" s="241" t="s">
        <v>163</v>
      </c>
      <c r="AU1762" s="241" t="s">
        <v>81</v>
      </c>
      <c r="AV1762" s="11" t="s">
        <v>81</v>
      </c>
      <c r="AW1762" s="11" t="s">
        <v>34</v>
      </c>
      <c r="AX1762" s="11" t="s">
        <v>71</v>
      </c>
      <c r="AY1762" s="241" t="s">
        <v>151</v>
      </c>
    </row>
    <row r="1763" spans="2:51" s="11" customFormat="1" ht="13.5">
      <c r="B1763" s="231"/>
      <c r="C1763" s="232"/>
      <c r="D1763" s="228" t="s">
        <v>163</v>
      </c>
      <c r="E1763" s="233" t="s">
        <v>21</v>
      </c>
      <c r="F1763" s="234" t="s">
        <v>2882</v>
      </c>
      <c r="G1763" s="232"/>
      <c r="H1763" s="235">
        <v>60</v>
      </c>
      <c r="I1763" s="236"/>
      <c r="J1763" s="232"/>
      <c r="K1763" s="232"/>
      <c r="L1763" s="237"/>
      <c r="M1763" s="238"/>
      <c r="N1763" s="239"/>
      <c r="O1763" s="239"/>
      <c r="P1763" s="239"/>
      <c r="Q1763" s="239"/>
      <c r="R1763" s="239"/>
      <c r="S1763" s="239"/>
      <c r="T1763" s="240"/>
      <c r="AT1763" s="241" t="s">
        <v>163</v>
      </c>
      <c r="AU1763" s="241" t="s">
        <v>81</v>
      </c>
      <c r="AV1763" s="11" t="s">
        <v>81</v>
      </c>
      <c r="AW1763" s="11" t="s">
        <v>34</v>
      </c>
      <c r="AX1763" s="11" t="s">
        <v>71</v>
      </c>
      <c r="AY1763" s="241" t="s">
        <v>151</v>
      </c>
    </row>
    <row r="1764" spans="2:51" s="11" customFormat="1" ht="13.5">
      <c r="B1764" s="231"/>
      <c r="C1764" s="232"/>
      <c r="D1764" s="228" t="s">
        <v>163</v>
      </c>
      <c r="E1764" s="233" t="s">
        <v>21</v>
      </c>
      <c r="F1764" s="234" t="s">
        <v>2883</v>
      </c>
      <c r="G1764" s="232"/>
      <c r="H1764" s="235">
        <v>122.4</v>
      </c>
      <c r="I1764" s="236"/>
      <c r="J1764" s="232"/>
      <c r="K1764" s="232"/>
      <c r="L1764" s="237"/>
      <c r="M1764" s="238"/>
      <c r="N1764" s="239"/>
      <c r="O1764" s="239"/>
      <c r="P1764" s="239"/>
      <c r="Q1764" s="239"/>
      <c r="R1764" s="239"/>
      <c r="S1764" s="239"/>
      <c r="T1764" s="240"/>
      <c r="AT1764" s="241" t="s">
        <v>163</v>
      </c>
      <c r="AU1764" s="241" t="s">
        <v>81</v>
      </c>
      <c r="AV1764" s="11" t="s">
        <v>81</v>
      </c>
      <c r="AW1764" s="11" t="s">
        <v>34</v>
      </c>
      <c r="AX1764" s="11" t="s">
        <v>71</v>
      </c>
      <c r="AY1764" s="241" t="s">
        <v>151</v>
      </c>
    </row>
    <row r="1765" spans="2:51" s="11" customFormat="1" ht="13.5">
      <c r="B1765" s="231"/>
      <c r="C1765" s="232"/>
      <c r="D1765" s="228" t="s">
        <v>163</v>
      </c>
      <c r="E1765" s="233" t="s">
        <v>21</v>
      </c>
      <c r="F1765" s="234" t="s">
        <v>2884</v>
      </c>
      <c r="G1765" s="232"/>
      <c r="H1765" s="235">
        <v>222.851</v>
      </c>
      <c r="I1765" s="236"/>
      <c r="J1765" s="232"/>
      <c r="K1765" s="232"/>
      <c r="L1765" s="237"/>
      <c r="M1765" s="238"/>
      <c r="N1765" s="239"/>
      <c r="O1765" s="239"/>
      <c r="P1765" s="239"/>
      <c r="Q1765" s="239"/>
      <c r="R1765" s="239"/>
      <c r="S1765" s="239"/>
      <c r="T1765" s="240"/>
      <c r="AT1765" s="241" t="s">
        <v>163</v>
      </c>
      <c r="AU1765" s="241" t="s">
        <v>81</v>
      </c>
      <c r="AV1765" s="11" t="s">
        <v>81</v>
      </c>
      <c r="AW1765" s="11" t="s">
        <v>34</v>
      </c>
      <c r="AX1765" s="11" t="s">
        <v>71</v>
      </c>
      <c r="AY1765" s="241" t="s">
        <v>151</v>
      </c>
    </row>
    <row r="1766" spans="2:51" s="11" customFormat="1" ht="13.5">
      <c r="B1766" s="231"/>
      <c r="C1766" s="232"/>
      <c r="D1766" s="228" t="s">
        <v>163</v>
      </c>
      <c r="E1766" s="233" t="s">
        <v>21</v>
      </c>
      <c r="F1766" s="234" t="s">
        <v>2885</v>
      </c>
      <c r="G1766" s="232"/>
      <c r="H1766" s="235">
        <v>122.08</v>
      </c>
      <c r="I1766" s="236"/>
      <c r="J1766" s="232"/>
      <c r="K1766" s="232"/>
      <c r="L1766" s="237"/>
      <c r="M1766" s="238"/>
      <c r="N1766" s="239"/>
      <c r="O1766" s="239"/>
      <c r="P1766" s="239"/>
      <c r="Q1766" s="239"/>
      <c r="R1766" s="239"/>
      <c r="S1766" s="239"/>
      <c r="T1766" s="240"/>
      <c r="AT1766" s="241" t="s">
        <v>163</v>
      </c>
      <c r="AU1766" s="241" t="s">
        <v>81</v>
      </c>
      <c r="AV1766" s="11" t="s">
        <v>81</v>
      </c>
      <c r="AW1766" s="11" t="s">
        <v>34</v>
      </c>
      <c r="AX1766" s="11" t="s">
        <v>71</v>
      </c>
      <c r="AY1766" s="241" t="s">
        <v>151</v>
      </c>
    </row>
    <row r="1767" spans="2:51" s="11" customFormat="1" ht="13.5">
      <c r="B1767" s="231"/>
      <c r="C1767" s="232"/>
      <c r="D1767" s="228" t="s">
        <v>163</v>
      </c>
      <c r="E1767" s="233" t="s">
        <v>21</v>
      </c>
      <c r="F1767" s="234" t="s">
        <v>2886</v>
      </c>
      <c r="G1767" s="232"/>
      <c r="H1767" s="235">
        <v>6</v>
      </c>
      <c r="I1767" s="236"/>
      <c r="J1767" s="232"/>
      <c r="K1767" s="232"/>
      <c r="L1767" s="237"/>
      <c r="M1767" s="238"/>
      <c r="N1767" s="239"/>
      <c r="O1767" s="239"/>
      <c r="P1767" s="239"/>
      <c r="Q1767" s="239"/>
      <c r="R1767" s="239"/>
      <c r="S1767" s="239"/>
      <c r="T1767" s="240"/>
      <c r="AT1767" s="241" t="s">
        <v>163</v>
      </c>
      <c r="AU1767" s="241" t="s">
        <v>81</v>
      </c>
      <c r="AV1767" s="11" t="s">
        <v>81</v>
      </c>
      <c r="AW1767" s="11" t="s">
        <v>34</v>
      </c>
      <c r="AX1767" s="11" t="s">
        <v>71</v>
      </c>
      <c r="AY1767" s="241" t="s">
        <v>151</v>
      </c>
    </row>
    <row r="1768" spans="2:51" s="11" customFormat="1" ht="13.5">
      <c r="B1768" s="231"/>
      <c r="C1768" s="232"/>
      <c r="D1768" s="228" t="s">
        <v>163</v>
      </c>
      <c r="E1768" s="233" t="s">
        <v>21</v>
      </c>
      <c r="F1768" s="234" t="s">
        <v>2887</v>
      </c>
      <c r="G1768" s="232"/>
      <c r="H1768" s="235">
        <v>23.8</v>
      </c>
      <c r="I1768" s="236"/>
      <c r="J1768" s="232"/>
      <c r="K1768" s="232"/>
      <c r="L1768" s="237"/>
      <c r="M1768" s="238"/>
      <c r="N1768" s="239"/>
      <c r="O1768" s="239"/>
      <c r="P1768" s="239"/>
      <c r="Q1768" s="239"/>
      <c r="R1768" s="239"/>
      <c r="S1768" s="239"/>
      <c r="T1768" s="240"/>
      <c r="AT1768" s="241" t="s">
        <v>163</v>
      </c>
      <c r="AU1768" s="241" t="s">
        <v>81</v>
      </c>
      <c r="AV1768" s="11" t="s">
        <v>81</v>
      </c>
      <c r="AW1768" s="11" t="s">
        <v>34</v>
      </c>
      <c r="AX1768" s="11" t="s">
        <v>71</v>
      </c>
      <c r="AY1768" s="241" t="s">
        <v>151</v>
      </c>
    </row>
    <row r="1769" spans="2:51" s="11" customFormat="1" ht="13.5">
      <c r="B1769" s="231"/>
      <c r="C1769" s="232"/>
      <c r="D1769" s="228" t="s">
        <v>163</v>
      </c>
      <c r="E1769" s="233" t="s">
        <v>21</v>
      </c>
      <c r="F1769" s="234" t="s">
        <v>2888</v>
      </c>
      <c r="G1769" s="232"/>
      <c r="H1769" s="235">
        <v>3.98</v>
      </c>
      <c r="I1769" s="236"/>
      <c r="J1769" s="232"/>
      <c r="K1769" s="232"/>
      <c r="L1769" s="237"/>
      <c r="M1769" s="238"/>
      <c r="N1769" s="239"/>
      <c r="O1769" s="239"/>
      <c r="P1769" s="239"/>
      <c r="Q1769" s="239"/>
      <c r="R1769" s="239"/>
      <c r="S1769" s="239"/>
      <c r="T1769" s="240"/>
      <c r="AT1769" s="241" t="s">
        <v>163</v>
      </c>
      <c r="AU1769" s="241" t="s">
        <v>81</v>
      </c>
      <c r="AV1769" s="11" t="s">
        <v>81</v>
      </c>
      <c r="AW1769" s="11" t="s">
        <v>34</v>
      </c>
      <c r="AX1769" s="11" t="s">
        <v>71</v>
      </c>
      <c r="AY1769" s="241" t="s">
        <v>151</v>
      </c>
    </row>
    <row r="1770" spans="2:51" s="12" customFormat="1" ht="13.5">
      <c r="B1770" s="242"/>
      <c r="C1770" s="243"/>
      <c r="D1770" s="228" t="s">
        <v>163</v>
      </c>
      <c r="E1770" s="244" t="s">
        <v>21</v>
      </c>
      <c r="F1770" s="245" t="s">
        <v>182</v>
      </c>
      <c r="G1770" s="243"/>
      <c r="H1770" s="246">
        <v>1196.211</v>
      </c>
      <c r="I1770" s="247"/>
      <c r="J1770" s="243"/>
      <c r="K1770" s="243"/>
      <c r="L1770" s="248"/>
      <c r="M1770" s="249"/>
      <c r="N1770" s="250"/>
      <c r="O1770" s="250"/>
      <c r="P1770" s="250"/>
      <c r="Q1770" s="250"/>
      <c r="R1770" s="250"/>
      <c r="S1770" s="250"/>
      <c r="T1770" s="251"/>
      <c r="AT1770" s="252" t="s">
        <v>163</v>
      </c>
      <c r="AU1770" s="252" t="s">
        <v>81</v>
      </c>
      <c r="AV1770" s="12" t="s">
        <v>159</v>
      </c>
      <c r="AW1770" s="12" t="s">
        <v>34</v>
      </c>
      <c r="AX1770" s="12" t="s">
        <v>76</v>
      </c>
      <c r="AY1770" s="252" t="s">
        <v>151</v>
      </c>
    </row>
    <row r="1771" spans="2:65" s="1" customFormat="1" ht="25.5" customHeight="1">
      <c r="B1771" s="44"/>
      <c r="C1771" s="216" t="s">
        <v>2889</v>
      </c>
      <c r="D1771" s="216" t="s">
        <v>154</v>
      </c>
      <c r="E1771" s="217" t="s">
        <v>2890</v>
      </c>
      <c r="F1771" s="218" t="s">
        <v>2891</v>
      </c>
      <c r="G1771" s="219" t="s">
        <v>157</v>
      </c>
      <c r="H1771" s="220">
        <v>14.4</v>
      </c>
      <c r="I1771" s="221"/>
      <c r="J1771" s="222">
        <f>ROUND(I1771*H1771,2)</f>
        <v>0</v>
      </c>
      <c r="K1771" s="218" t="s">
        <v>174</v>
      </c>
      <c r="L1771" s="70"/>
      <c r="M1771" s="223" t="s">
        <v>21</v>
      </c>
      <c r="N1771" s="224" t="s">
        <v>42</v>
      </c>
      <c r="O1771" s="45"/>
      <c r="P1771" s="225">
        <f>O1771*H1771</f>
        <v>0</v>
      </c>
      <c r="Q1771" s="225">
        <v>0</v>
      </c>
      <c r="R1771" s="225">
        <f>Q1771*H1771</f>
        <v>0</v>
      </c>
      <c r="S1771" s="225">
        <v>0</v>
      </c>
      <c r="T1771" s="226">
        <f>S1771*H1771</f>
        <v>0</v>
      </c>
      <c r="AR1771" s="22" t="s">
        <v>1264</v>
      </c>
      <c r="AT1771" s="22" t="s">
        <v>154</v>
      </c>
      <c r="AU1771" s="22" t="s">
        <v>81</v>
      </c>
      <c r="AY1771" s="22" t="s">
        <v>151</v>
      </c>
      <c r="BE1771" s="227">
        <f>IF(N1771="základní",J1771,0)</f>
        <v>0</v>
      </c>
      <c r="BF1771" s="227">
        <f>IF(N1771="snížená",J1771,0)</f>
        <v>0</v>
      </c>
      <c r="BG1771" s="227">
        <f>IF(N1771="zákl. přenesená",J1771,0)</f>
        <v>0</v>
      </c>
      <c r="BH1771" s="227">
        <f>IF(N1771="sníž. přenesená",J1771,0)</f>
        <v>0</v>
      </c>
      <c r="BI1771" s="227">
        <f>IF(N1771="nulová",J1771,0)</f>
        <v>0</v>
      </c>
      <c r="BJ1771" s="22" t="s">
        <v>76</v>
      </c>
      <c r="BK1771" s="227">
        <f>ROUND(I1771*H1771,2)</f>
        <v>0</v>
      </c>
      <c r="BL1771" s="22" t="s">
        <v>1264</v>
      </c>
      <c r="BM1771" s="22" t="s">
        <v>2892</v>
      </c>
    </row>
    <row r="1772" spans="2:47" s="1" customFormat="1" ht="13.5">
      <c r="B1772" s="44"/>
      <c r="C1772" s="72"/>
      <c r="D1772" s="228" t="s">
        <v>161</v>
      </c>
      <c r="E1772" s="72"/>
      <c r="F1772" s="229" t="s">
        <v>2893</v>
      </c>
      <c r="G1772" s="72"/>
      <c r="H1772" s="72"/>
      <c r="I1772" s="187"/>
      <c r="J1772" s="72"/>
      <c r="K1772" s="72"/>
      <c r="L1772" s="70"/>
      <c r="M1772" s="230"/>
      <c r="N1772" s="45"/>
      <c r="O1772" s="45"/>
      <c r="P1772" s="45"/>
      <c r="Q1772" s="45"/>
      <c r="R1772" s="45"/>
      <c r="S1772" s="45"/>
      <c r="T1772" s="93"/>
      <c r="AT1772" s="22" t="s">
        <v>161</v>
      </c>
      <c r="AU1772" s="22" t="s">
        <v>81</v>
      </c>
    </row>
    <row r="1773" spans="2:51" s="11" customFormat="1" ht="13.5">
      <c r="B1773" s="231"/>
      <c r="C1773" s="232"/>
      <c r="D1773" s="228" t="s">
        <v>163</v>
      </c>
      <c r="E1773" s="233" t="s">
        <v>21</v>
      </c>
      <c r="F1773" s="234" t="s">
        <v>2894</v>
      </c>
      <c r="G1773" s="232"/>
      <c r="H1773" s="235">
        <v>14.4</v>
      </c>
      <c r="I1773" s="236"/>
      <c r="J1773" s="232"/>
      <c r="K1773" s="232"/>
      <c r="L1773" s="237"/>
      <c r="M1773" s="238"/>
      <c r="N1773" s="239"/>
      <c r="O1773" s="239"/>
      <c r="P1773" s="239"/>
      <c r="Q1773" s="239"/>
      <c r="R1773" s="239"/>
      <c r="S1773" s="239"/>
      <c r="T1773" s="240"/>
      <c r="AT1773" s="241" t="s">
        <v>163</v>
      </c>
      <c r="AU1773" s="241" t="s">
        <v>81</v>
      </c>
      <c r="AV1773" s="11" t="s">
        <v>81</v>
      </c>
      <c r="AW1773" s="11" t="s">
        <v>34</v>
      </c>
      <c r="AX1773" s="11" t="s">
        <v>76</v>
      </c>
      <c r="AY1773" s="241" t="s">
        <v>151</v>
      </c>
    </row>
    <row r="1774" spans="2:65" s="1" customFormat="1" ht="16.5" customHeight="1">
      <c r="B1774" s="44"/>
      <c r="C1774" s="253" t="s">
        <v>2895</v>
      </c>
      <c r="D1774" s="253" t="s">
        <v>275</v>
      </c>
      <c r="E1774" s="254" t="s">
        <v>2896</v>
      </c>
      <c r="F1774" s="255" t="s">
        <v>2897</v>
      </c>
      <c r="G1774" s="256" t="s">
        <v>157</v>
      </c>
      <c r="H1774" s="257">
        <v>15.12</v>
      </c>
      <c r="I1774" s="258"/>
      <c r="J1774" s="259">
        <f>ROUND(I1774*H1774,2)</f>
        <v>0</v>
      </c>
      <c r="K1774" s="255" t="s">
        <v>174</v>
      </c>
      <c r="L1774" s="260"/>
      <c r="M1774" s="261" t="s">
        <v>21</v>
      </c>
      <c r="N1774" s="262" t="s">
        <v>42</v>
      </c>
      <c r="O1774" s="45"/>
      <c r="P1774" s="225">
        <f>O1774*H1774</f>
        <v>0</v>
      </c>
      <c r="Q1774" s="225">
        <v>0.0002</v>
      </c>
      <c r="R1774" s="225">
        <f>Q1774*H1774</f>
        <v>0.0030239999999999998</v>
      </c>
      <c r="S1774" s="225">
        <v>0</v>
      </c>
      <c r="T1774" s="226">
        <f>S1774*H1774</f>
        <v>0</v>
      </c>
      <c r="AR1774" s="22" t="s">
        <v>1641</v>
      </c>
      <c r="AT1774" s="22" t="s">
        <v>275</v>
      </c>
      <c r="AU1774" s="22" t="s">
        <v>81</v>
      </c>
      <c r="AY1774" s="22" t="s">
        <v>151</v>
      </c>
      <c r="BE1774" s="227">
        <f>IF(N1774="základní",J1774,0)</f>
        <v>0</v>
      </c>
      <c r="BF1774" s="227">
        <f>IF(N1774="snížená",J1774,0)</f>
        <v>0</v>
      </c>
      <c r="BG1774" s="227">
        <f>IF(N1774="zákl. přenesená",J1774,0)</f>
        <v>0</v>
      </c>
      <c r="BH1774" s="227">
        <f>IF(N1774="sníž. přenesená",J1774,0)</f>
        <v>0</v>
      </c>
      <c r="BI1774" s="227">
        <f>IF(N1774="nulová",J1774,0)</f>
        <v>0</v>
      </c>
      <c r="BJ1774" s="22" t="s">
        <v>76</v>
      </c>
      <c r="BK1774" s="227">
        <f>ROUND(I1774*H1774,2)</f>
        <v>0</v>
      </c>
      <c r="BL1774" s="22" t="s">
        <v>1264</v>
      </c>
      <c r="BM1774" s="22" t="s">
        <v>2898</v>
      </c>
    </row>
    <row r="1775" spans="2:51" s="11" customFormat="1" ht="13.5">
      <c r="B1775" s="231"/>
      <c r="C1775" s="232"/>
      <c r="D1775" s="228" t="s">
        <v>163</v>
      </c>
      <c r="E1775" s="232"/>
      <c r="F1775" s="234" t="s">
        <v>2899</v>
      </c>
      <c r="G1775" s="232"/>
      <c r="H1775" s="235">
        <v>15.12</v>
      </c>
      <c r="I1775" s="236"/>
      <c r="J1775" s="232"/>
      <c r="K1775" s="232"/>
      <c r="L1775" s="237"/>
      <c r="M1775" s="238"/>
      <c r="N1775" s="239"/>
      <c r="O1775" s="239"/>
      <c r="P1775" s="239"/>
      <c r="Q1775" s="239"/>
      <c r="R1775" s="239"/>
      <c r="S1775" s="239"/>
      <c r="T1775" s="240"/>
      <c r="AT1775" s="241" t="s">
        <v>163</v>
      </c>
      <c r="AU1775" s="241" t="s">
        <v>81</v>
      </c>
      <c r="AV1775" s="11" t="s">
        <v>81</v>
      </c>
      <c r="AW1775" s="11" t="s">
        <v>6</v>
      </c>
      <c r="AX1775" s="11" t="s">
        <v>76</v>
      </c>
      <c r="AY1775" s="241" t="s">
        <v>151</v>
      </c>
    </row>
    <row r="1776" spans="2:65" s="1" customFormat="1" ht="16.5" customHeight="1">
      <c r="B1776" s="44"/>
      <c r="C1776" s="216" t="s">
        <v>2900</v>
      </c>
      <c r="D1776" s="216" t="s">
        <v>154</v>
      </c>
      <c r="E1776" s="217" t="s">
        <v>2901</v>
      </c>
      <c r="F1776" s="218" t="s">
        <v>2902</v>
      </c>
      <c r="G1776" s="219" t="s">
        <v>257</v>
      </c>
      <c r="H1776" s="220">
        <v>4.433</v>
      </c>
      <c r="I1776" s="221"/>
      <c r="J1776" s="222">
        <f>ROUND(I1776*H1776,2)</f>
        <v>0</v>
      </c>
      <c r="K1776" s="218" t="s">
        <v>174</v>
      </c>
      <c r="L1776" s="70"/>
      <c r="M1776" s="223" t="s">
        <v>21</v>
      </c>
      <c r="N1776" s="224" t="s">
        <v>42</v>
      </c>
      <c r="O1776" s="45"/>
      <c r="P1776" s="225">
        <f>O1776*H1776</f>
        <v>0</v>
      </c>
      <c r="Q1776" s="225">
        <v>0</v>
      </c>
      <c r="R1776" s="225">
        <f>Q1776*H1776</f>
        <v>0</v>
      </c>
      <c r="S1776" s="225">
        <v>0</v>
      </c>
      <c r="T1776" s="226">
        <f>S1776*H1776</f>
        <v>0</v>
      </c>
      <c r="AR1776" s="22" t="s">
        <v>1264</v>
      </c>
      <c r="AT1776" s="22" t="s">
        <v>154</v>
      </c>
      <c r="AU1776" s="22" t="s">
        <v>81</v>
      </c>
      <c r="AY1776" s="22" t="s">
        <v>151</v>
      </c>
      <c r="BE1776" s="227">
        <f>IF(N1776="základní",J1776,0)</f>
        <v>0</v>
      </c>
      <c r="BF1776" s="227">
        <f>IF(N1776="snížená",J1776,0)</f>
        <v>0</v>
      </c>
      <c r="BG1776" s="227">
        <f>IF(N1776="zákl. přenesená",J1776,0)</f>
        <v>0</v>
      </c>
      <c r="BH1776" s="227">
        <f>IF(N1776="sníž. přenesená",J1776,0)</f>
        <v>0</v>
      </c>
      <c r="BI1776" s="227">
        <f>IF(N1776="nulová",J1776,0)</f>
        <v>0</v>
      </c>
      <c r="BJ1776" s="22" t="s">
        <v>76</v>
      </c>
      <c r="BK1776" s="227">
        <f>ROUND(I1776*H1776,2)</f>
        <v>0</v>
      </c>
      <c r="BL1776" s="22" t="s">
        <v>1264</v>
      </c>
      <c r="BM1776" s="22" t="s">
        <v>2903</v>
      </c>
    </row>
    <row r="1777" spans="2:47" s="1" customFormat="1" ht="13.5">
      <c r="B1777" s="44"/>
      <c r="C1777" s="72"/>
      <c r="D1777" s="228" t="s">
        <v>161</v>
      </c>
      <c r="E1777" s="72"/>
      <c r="F1777" s="229" t="s">
        <v>2893</v>
      </c>
      <c r="G1777" s="72"/>
      <c r="H1777" s="72"/>
      <c r="I1777" s="187"/>
      <c r="J1777" s="72"/>
      <c r="K1777" s="72"/>
      <c r="L1777" s="70"/>
      <c r="M1777" s="230"/>
      <c r="N1777" s="45"/>
      <c r="O1777" s="45"/>
      <c r="P1777" s="45"/>
      <c r="Q1777" s="45"/>
      <c r="R1777" s="45"/>
      <c r="S1777" s="45"/>
      <c r="T1777" s="93"/>
      <c r="AT1777" s="22" t="s">
        <v>161</v>
      </c>
      <c r="AU1777" s="22" t="s">
        <v>81</v>
      </c>
    </row>
    <row r="1778" spans="2:51" s="11" customFormat="1" ht="13.5">
      <c r="B1778" s="231"/>
      <c r="C1778" s="232"/>
      <c r="D1778" s="228" t="s">
        <v>163</v>
      </c>
      <c r="E1778" s="233" t="s">
        <v>21</v>
      </c>
      <c r="F1778" s="234" t="s">
        <v>2904</v>
      </c>
      <c r="G1778" s="232"/>
      <c r="H1778" s="235">
        <v>4.433</v>
      </c>
      <c r="I1778" s="236"/>
      <c r="J1778" s="232"/>
      <c r="K1778" s="232"/>
      <c r="L1778" s="237"/>
      <c r="M1778" s="238"/>
      <c r="N1778" s="239"/>
      <c r="O1778" s="239"/>
      <c r="P1778" s="239"/>
      <c r="Q1778" s="239"/>
      <c r="R1778" s="239"/>
      <c r="S1778" s="239"/>
      <c r="T1778" s="240"/>
      <c r="AT1778" s="241" t="s">
        <v>163</v>
      </c>
      <c r="AU1778" s="241" t="s">
        <v>81</v>
      </c>
      <c r="AV1778" s="11" t="s">
        <v>81</v>
      </c>
      <c r="AW1778" s="11" t="s">
        <v>34</v>
      </c>
      <c r="AX1778" s="11" t="s">
        <v>76</v>
      </c>
      <c r="AY1778" s="241" t="s">
        <v>151</v>
      </c>
    </row>
    <row r="1779" spans="2:65" s="1" customFormat="1" ht="16.5" customHeight="1">
      <c r="B1779" s="44"/>
      <c r="C1779" s="253" t="s">
        <v>2905</v>
      </c>
      <c r="D1779" s="253" t="s">
        <v>275</v>
      </c>
      <c r="E1779" s="254" t="s">
        <v>2906</v>
      </c>
      <c r="F1779" s="255" t="s">
        <v>2907</v>
      </c>
      <c r="G1779" s="256" t="s">
        <v>257</v>
      </c>
      <c r="H1779" s="257">
        <v>4.655</v>
      </c>
      <c r="I1779" s="258"/>
      <c r="J1779" s="259">
        <f>ROUND(I1779*H1779,2)</f>
        <v>0</v>
      </c>
      <c r="K1779" s="255" t="s">
        <v>174</v>
      </c>
      <c r="L1779" s="260"/>
      <c r="M1779" s="261" t="s">
        <v>21</v>
      </c>
      <c r="N1779" s="262" t="s">
        <v>42</v>
      </c>
      <c r="O1779" s="45"/>
      <c r="P1779" s="225">
        <f>O1779*H1779</f>
        <v>0</v>
      </c>
      <c r="Q1779" s="225">
        <v>0.01</v>
      </c>
      <c r="R1779" s="225">
        <f>Q1779*H1779</f>
        <v>0.04655</v>
      </c>
      <c r="S1779" s="225">
        <v>0</v>
      </c>
      <c r="T1779" s="226">
        <f>S1779*H1779</f>
        <v>0</v>
      </c>
      <c r="AR1779" s="22" t="s">
        <v>1641</v>
      </c>
      <c r="AT1779" s="22" t="s">
        <v>275</v>
      </c>
      <c r="AU1779" s="22" t="s">
        <v>81</v>
      </c>
      <c r="AY1779" s="22" t="s">
        <v>151</v>
      </c>
      <c r="BE1779" s="227">
        <f>IF(N1779="základní",J1779,0)</f>
        <v>0</v>
      </c>
      <c r="BF1779" s="227">
        <f>IF(N1779="snížená",J1779,0)</f>
        <v>0</v>
      </c>
      <c r="BG1779" s="227">
        <f>IF(N1779="zákl. přenesená",J1779,0)</f>
        <v>0</v>
      </c>
      <c r="BH1779" s="227">
        <f>IF(N1779="sníž. přenesená",J1779,0)</f>
        <v>0</v>
      </c>
      <c r="BI1779" s="227">
        <f>IF(N1779="nulová",J1779,0)</f>
        <v>0</v>
      </c>
      <c r="BJ1779" s="22" t="s">
        <v>76</v>
      </c>
      <c r="BK1779" s="227">
        <f>ROUND(I1779*H1779,2)</f>
        <v>0</v>
      </c>
      <c r="BL1779" s="22" t="s">
        <v>1264</v>
      </c>
      <c r="BM1779" s="22" t="s">
        <v>2908</v>
      </c>
    </row>
    <row r="1780" spans="2:51" s="11" customFormat="1" ht="13.5">
      <c r="B1780" s="231"/>
      <c r="C1780" s="232"/>
      <c r="D1780" s="228" t="s">
        <v>163</v>
      </c>
      <c r="E1780" s="232"/>
      <c r="F1780" s="234" t="s">
        <v>2909</v>
      </c>
      <c r="G1780" s="232"/>
      <c r="H1780" s="235">
        <v>4.655</v>
      </c>
      <c r="I1780" s="236"/>
      <c r="J1780" s="232"/>
      <c r="K1780" s="232"/>
      <c r="L1780" s="237"/>
      <c r="M1780" s="238"/>
      <c r="N1780" s="239"/>
      <c r="O1780" s="239"/>
      <c r="P1780" s="239"/>
      <c r="Q1780" s="239"/>
      <c r="R1780" s="239"/>
      <c r="S1780" s="239"/>
      <c r="T1780" s="240"/>
      <c r="AT1780" s="241" t="s">
        <v>163</v>
      </c>
      <c r="AU1780" s="241" t="s">
        <v>81</v>
      </c>
      <c r="AV1780" s="11" t="s">
        <v>81</v>
      </c>
      <c r="AW1780" s="11" t="s">
        <v>6</v>
      </c>
      <c r="AX1780" s="11" t="s">
        <v>76</v>
      </c>
      <c r="AY1780" s="241" t="s">
        <v>151</v>
      </c>
    </row>
    <row r="1781" spans="2:65" s="1" customFormat="1" ht="16.5" customHeight="1">
      <c r="B1781" s="44"/>
      <c r="C1781" s="216" t="s">
        <v>2910</v>
      </c>
      <c r="D1781" s="216" t="s">
        <v>154</v>
      </c>
      <c r="E1781" s="217" t="s">
        <v>2911</v>
      </c>
      <c r="F1781" s="218" t="s">
        <v>2912</v>
      </c>
      <c r="G1781" s="219" t="s">
        <v>783</v>
      </c>
      <c r="H1781" s="220">
        <v>1</v>
      </c>
      <c r="I1781" s="221"/>
      <c r="J1781" s="222">
        <f>ROUND(I1781*H1781,2)</f>
        <v>0</v>
      </c>
      <c r="K1781" s="218" t="s">
        <v>21</v>
      </c>
      <c r="L1781" s="70"/>
      <c r="M1781" s="223" t="s">
        <v>21</v>
      </c>
      <c r="N1781" s="224" t="s">
        <v>42</v>
      </c>
      <c r="O1781" s="45"/>
      <c r="P1781" s="225">
        <f>O1781*H1781</f>
        <v>0</v>
      </c>
      <c r="Q1781" s="225">
        <v>0</v>
      </c>
      <c r="R1781" s="225">
        <f>Q1781*H1781</f>
        <v>0</v>
      </c>
      <c r="S1781" s="225">
        <v>0</v>
      </c>
      <c r="T1781" s="226">
        <f>S1781*H1781</f>
        <v>0</v>
      </c>
      <c r="AR1781" s="22" t="s">
        <v>1264</v>
      </c>
      <c r="AT1781" s="22" t="s">
        <v>154</v>
      </c>
      <c r="AU1781" s="22" t="s">
        <v>81</v>
      </c>
      <c r="AY1781" s="22" t="s">
        <v>151</v>
      </c>
      <c r="BE1781" s="227">
        <f>IF(N1781="základní",J1781,0)</f>
        <v>0</v>
      </c>
      <c r="BF1781" s="227">
        <f>IF(N1781="snížená",J1781,0)</f>
        <v>0</v>
      </c>
      <c r="BG1781" s="227">
        <f>IF(N1781="zákl. přenesená",J1781,0)</f>
        <v>0</v>
      </c>
      <c r="BH1781" s="227">
        <f>IF(N1781="sníž. přenesená",J1781,0)</f>
        <v>0</v>
      </c>
      <c r="BI1781" s="227">
        <f>IF(N1781="nulová",J1781,0)</f>
        <v>0</v>
      </c>
      <c r="BJ1781" s="22" t="s">
        <v>76</v>
      </c>
      <c r="BK1781" s="227">
        <f>ROUND(I1781*H1781,2)</f>
        <v>0</v>
      </c>
      <c r="BL1781" s="22" t="s">
        <v>1264</v>
      </c>
      <c r="BM1781" s="22" t="s">
        <v>2913</v>
      </c>
    </row>
    <row r="1782" spans="2:47" s="1" customFormat="1" ht="13.5">
      <c r="B1782" s="44"/>
      <c r="C1782" s="72"/>
      <c r="D1782" s="228" t="s">
        <v>352</v>
      </c>
      <c r="E1782" s="72"/>
      <c r="F1782" s="229" t="s">
        <v>2914</v>
      </c>
      <c r="G1782" s="72"/>
      <c r="H1782" s="72"/>
      <c r="I1782" s="187"/>
      <c r="J1782" s="72"/>
      <c r="K1782" s="72"/>
      <c r="L1782" s="70"/>
      <c r="M1782" s="230"/>
      <c r="N1782" s="45"/>
      <c r="O1782" s="45"/>
      <c r="P1782" s="45"/>
      <c r="Q1782" s="45"/>
      <c r="R1782" s="45"/>
      <c r="S1782" s="45"/>
      <c r="T1782" s="93"/>
      <c r="AT1782" s="22" t="s">
        <v>352</v>
      </c>
      <c r="AU1782" s="22" t="s">
        <v>81</v>
      </c>
    </row>
    <row r="1783" spans="2:65" s="1" customFormat="1" ht="16.5" customHeight="1">
      <c r="B1783" s="44"/>
      <c r="C1783" s="216" t="s">
        <v>2915</v>
      </c>
      <c r="D1783" s="216" t="s">
        <v>154</v>
      </c>
      <c r="E1783" s="217" t="s">
        <v>2916</v>
      </c>
      <c r="F1783" s="218" t="s">
        <v>2917</v>
      </c>
      <c r="G1783" s="219" t="s">
        <v>783</v>
      </c>
      <c r="H1783" s="220">
        <v>3</v>
      </c>
      <c r="I1783" s="221"/>
      <c r="J1783" s="222">
        <f>ROUND(I1783*H1783,2)</f>
        <v>0</v>
      </c>
      <c r="K1783" s="218" t="s">
        <v>21</v>
      </c>
      <c r="L1783" s="70"/>
      <c r="M1783" s="223" t="s">
        <v>21</v>
      </c>
      <c r="N1783" s="224" t="s">
        <v>42</v>
      </c>
      <c r="O1783" s="45"/>
      <c r="P1783" s="225">
        <f>O1783*H1783</f>
        <v>0</v>
      </c>
      <c r="Q1783" s="225">
        <v>0</v>
      </c>
      <c r="R1783" s="225">
        <f>Q1783*H1783</f>
        <v>0</v>
      </c>
      <c r="S1783" s="225">
        <v>0</v>
      </c>
      <c r="T1783" s="226">
        <f>S1783*H1783</f>
        <v>0</v>
      </c>
      <c r="AR1783" s="22" t="s">
        <v>1264</v>
      </c>
      <c r="AT1783" s="22" t="s">
        <v>154</v>
      </c>
      <c r="AU1783" s="22" t="s">
        <v>81</v>
      </c>
      <c r="AY1783" s="22" t="s">
        <v>151</v>
      </c>
      <c r="BE1783" s="227">
        <f>IF(N1783="základní",J1783,0)</f>
        <v>0</v>
      </c>
      <c r="BF1783" s="227">
        <f>IF(N1783="snížená",J1783,0)</f>
        <v>0</v>
      </c>
      <c r="BG1783" s="227">
        <f>IF(N1783="zákl. přenesená",J1783,0)</f>
        <v>0</v>
      </c>
      <c r="BH1783" s="227">
        <f>IF(N1783="sníž. přenesená",J1783,0)</f>
        <v>0</v>
      </c>
      <c r="BI1783" s="227">
        <f>IF(N1783="nulová",J1783,0)</f>
        <v>0</v>
      </c>
      <c r="BJ1783" s="22" t="s">
        <v>76</v>
      </c>
      <c r="BK1783" s="227">
        <f>ROUND(I1783*H1783,2)</f>
        <v>0</v>
      </c>
      <c r="BL1783" s="22" t="s">
        <v>1264</v>
      </c>
      <c r="BM1783" s="22" t="s">
        <v>2918</v>
      </c>
    </row>
    <row r="1784" spans="2:47" s="1" customFormat="1" ht="13.5">
      <c r="B1784" s="44"/>
      <c r="C1784" s="72"/>
      <c r="D1784" s="228" t="s">
        <v>352</v>
      </c>
      <c r="E1784" s="72"/>
      <c r="F1784" s="229" t="s">
        <v>2919</v>
      </c>
      <c r="G1784" s="72"/>
      <c r="H1784" s="72"/>
      <c r="I1784" s="187"/>
      <c r="J1784" s="72"/>
      <c r="K1784" s="72"/>
      <c r="L1784" s="70"/>
      <c r="M1784" s="230"/>
      <c r="N1784" s="45"/>
      <c r="O1784" s="45"/>
      <c r="P1784" s="45"/>
      <c r="Q1784" s="45"/>
      <c r="R1784" s="45"/>
      <c r="S1784" s="45"/>
      <c r="T1784" s="93"/>
      <c r="AT1784" s="22" t="s">
        <v>352</v>
      </c>
      <c r="AU1784" s="22" t="s">
        <v>81</v>
      </c>
    </row>
    <row r="1785" spans="2:65" s="1" customFormat="1" ht="16.5" customHeight="1">
      <c r="B1785" s="44"/>
      <c r="C1785" s="216" t="s">
        <v>2920</v>
      </c>
      <c r="D1785" s="216" t="s">
        <v>154</v>
      </c>
      <c r="E1785" s="217" t="s">
        <v>2921</v>
      </c>
      <c r="F1785" s="218" t="s">
        <v>2922</v>
      </c>
      <c r="G1785" s="219" t="s">
        <v>783</v>
      </c>
      <c r="H1785" s="220">
        <v>3</v>
      </c>
      <c r="I1785" s="221"/>
      <c r="J1785" s="222">
        <f>ROUND(I1785*H1785,2)</f>
        <v>0</v>
      </c>
      <c r="K1785" s="218" t="s">
        <v>21</v>
      </c>
      <c r="L1785" s="70"/>
      <c r="M1785" s="223" t="s">
        <v>21</v>
      </c>
      <c r="N1785" s="224" t="s">
        <v>42</v>
      </c>
      <c r="O1785" s="45"/>
      <c r="P1785" s="225">
        <f>O1785*H1785</f>
        <v>0</v>
      </c>
      <c r="Q1785" s="225">
        <v>0</v>
      </c>
      <c r="R1785" s="225">
        <f>Q1785*H1785</f>
        <v>0</v>
      </c>
      <c r="S1785" s="225">
        <v>0</v>
      </c>
      <c r="T1785" s="226">
        <f>S1785*H1785</f>
        <v>0</v>
      </c>
      <c r="AR1785" s="22" t="s">
        <v>1264</v>
      </c>
      <c r="AT1785" s="22" t="s">
        <v>154</v>
      </c>
      <c r="AU1785" s="22" t="s">
        <v>81</v>
      </c>
      <c r="AY1785" s="22" t="s">
        <v>151</v>
      </c>
      <c r="BE1785" s="227">
        <f>IF(N1785="základní",J1785,0)</f>
        <v>0</v>
      </c>
      <c r="BF1785" s="227">
        <f>IF(N1785="snížená",J1785,0)</f>
        <v>0</v>
      </c>
      <c r="BG1785" s="227">
        <f>IF(N1785="zákl. přenesená",J1785,0)</f>
        <v>0</v>
      </c>
      <c r="BH1785" s="227">
        <f>IF(N1785="sníž. přenesená",J1785,0)</f>
        <v>0</v>
      </c>
      <c r="BI1785" s="227">
        <f>IF(N1785="nulová",J1785,0)</f>
        <v>0</v>
      </c>
      <c r="BJ1785" s="22" t="s">
        <v>76</v>
      </c>
      <c r="BK1785" s="227">
        <f>ROUND(I1785*H1785,2)</f>
        <v>0</v>
      </c>
      <c r="BL1785" s="22" t="s">
        <v>1264</v>
      </c>
      <c r="BM1785" s="22" t="s">
        <v>2923</v>
      </c>
    </row>
    <row r="1786" spans="2:47" s="1" customFormat="1" ht="13.5">
      <c r="B1786" s="44"/>
      <c r="C1786" s="72"/>
      <c r="D1786" s="228" t="s">
        <v>352</v>
      </c>
      <c r="E1786" s="72"/>
      <c r="F1786" s="229" t="s">
        <v>2919</v>
      </c>
      <c r="G1786" s="72"/>
      <c r="H1786" s="72"/>
      <c r="I1786" s="187"/>
      <c r="J1786" s="72"/>
      <c r="K1786" s="72"/>
      <c r="L1786" s="70"/>
      <c r="M1786" s="230"/>
      <c r="N1786" s="45"/>
      <c r="O1786" s="45"/>
      <c r="P1786" s="45"/>
      <c r="Q1786" s="45"/>
      <c r="R1786" s="45"/>
      <c r="S1786" s="45"/>
      <c r="T1786" s="93"/>
      <c r="AT1786" s="22" t="s">
        <v>352</v>
      </c>
      <c r="AU1786" s="22" t="s">
        <v>81</v>
      </c>
    </row>
    <row r="1787" spans="2:65" s="1" customFormat="1" ht="16.5" customHeight="1">
      <c r="B1787" s="44"/>
      <c r="C1787" s="216" t="s">
        <v>2924</v>
      </c>
      <c r="D1787" s="216" t="s">
        <v>154</v>
      </c>
      <c r="E1787" s="217" t="s">
        <v>2925</v>
      </c>
      <c r="F1787" s="218" t="s">
        <v>2926</v>
      </c>
      <c r="G1787" s="219" t="s">
        <v>783</v>
      </c>
      <c r="H1787" s="220">
        <v>3</v>
      </c>
      <c r="I1787" s="221"/>
      <c r="J1787" s="222">
        <f>ROUND(I1787*H1787,2)</f>
        <v>0</v>
      </c>
      <c r="K1787" s="218" t="s">
        <v>21</v>
      </c>
      <c r="L1787" s="70"/>
      <c r="M1787" s="223" t="s">
        <v>21</v>
      </c>
      <c r="N1787" s="224" t="s">
        <v>42</v>
      </c>
      <c r="O1787" s="45"/>
      <c r="P1787" s="225">
        <f>O1787*H1787</f>
        <v>0</v>
      </c>
      <c r="Q1787" s="225">
        <v>0</v>
      </c>
      <c r="R1787" s="225">
        <f>Q1787*H1787</f>
        <v>0</v>
      </c>
      <c r="S1787" s="225">
        <v>0</v>
      </c>
      <c r="T1787" s="226">
        <f>S1787*H1787</f>
        <v>0</v>
      </c>
      <c r="AR1787" s="22" t="s">
        <v>1264</v>
      </c>
      <c r="AT1787" s="22" t="s">
        <v>154</v>
      </c>
      <c r="AU1787" s="22" t="s">
        <v>81</v>
      </c>
      <c r="AY1787" s="22" t="s">
        <v>151</v>
      </c>
      <c r="BE1787" s="227">
        <f>IF(N1787="základní",J1787,0)</f>
        <v>0</v>
      </c>
      <c r="BF1787" s="227">
        <f>IF(N1787="snížená",J1787,0)</f>
        <v>0</v>
      </c>
      <c r="BG1787" s="227">
        <f>IF(N1787="zákl. přenesená",J1787,0)</f>
        <v>0</v>
      </c>
      <c r="BH1787" s="227">
        <f>IF(N1787="sníž. přenesená",J1787,0)</f>
        <v>0</v>
      </c>
      <c r="BI1787" s="227">
        <f>IF(N1787="nulová",J1787,0)</f>
        <v>0</v>
      </c>
      <c r="BJ1787" s="22" t="s">
        <v>76</v>
      </c>
      <c r="BK1787" s="227">
        <f>ROUND(I1787*H1787,2)</f>
        <v>0</v>
      </c>
      <c r="BL1787" s="22" t="s">
        <v>1264</v>
      </c>
      <c r="BM1787" s="22" t="s">
        <v>2927</v>
      </c>
    </row>
    <row r="1788" spans="2:47" s="1" customFormat="1" ht="13.5">
      <c r="B1788" s="44"/>
      <c r="C1788" s="72"/>
      <c r="D1788" s="228" t="s">
        <v>352</v>
      </c>
      <c r="E1788" s="72"/>
      <c r="F1788" s="229" t="s">
        <v>2919</v>
      </c>
      <c r="G1788" s="72"/>
      <c r="H1788" s="72"/>
      <c r="I1788" s="187"/>
      <c r="J1788" s="72"/>
      <c r="K1788" s="72"/>
      <c r="L1788" s="70"/>
      <c r="M1788" s="230"/>
      <c r="N1788" s="45"/>
      <c r="O1788" s="45"/>
      <c r="P1788" s="45"/>
      <c r="Q1788" s="45"/>
      <c r="R1788" s="45"/>
      <c r="S1788" s="45"/>
      <c r="T1788" s="93"/>
      <c r="AT1788" s="22" t="s">
        <v>352</v>
      </c>
      <c r="AU1788" s="22" t="s">
        <v>81</v>
      </c>
    </row>
    <row r="1789" spans="2:65" s="1" customFormat="1" ht="16.5" customHeight="1">
      <c r="B1789" s="44"/>
      <c r="C1789" s="216" t="s">
        <v>2928</v>
      </c>
      <c r="D1789" s="216" t="s">
        <v>154</v>
      </c>
      <c r="E1789" s="217" t="s">
        <v>2929</v>
      </c>
      <c r="F1789" s="218" t="s">
        <v>2930</v>
      </c>
      <c r="G1789" s="219" t="s">
        <v>783</v>
      </c>
      <c r="H1789" s="220">
        <v>3</v>
      </c>
      <c r="I1789" s="221"/>
      <c r="J1789" s="222">
        <f>ROUND(I1789*H1789,2)</f>
        <v>0</v>
      </c>
      <c r="K1789" s="218" t="s">
        <v>21</v>
      </c>
      <c r="L1789" s="70"/>
      <c r="M1789" s="223" t="s">
        <v>21</v>
      </c>
      <c r="N1789" s="224" t="s">
        <v>42</v>
      </c>
      <c r="O1789" s="45"/>
      <c r="P1789" s="225">
        <f>O1789*H1789</f>
        <v>0</v>
      </c>
      <c r="Q1789" s="225">
        <v>0</v>
      </c>
      <c r="R1789" s="225">
        <f>Q1789*H1789</f>
        <v>0</v>
      </c>
      <c r="S1789" s="225">
        <v>0</v>
      </c>
      <c r="T1789" s="226">
        <f>S1789*H1789</f>
        <v>0</v>
      </c>
      <c r="AR1789" s="22" t="s">
        <v>1264</v>
      </c>
      <c r="AT1789" s="22" t="s">
        <v>154</v>
      </c>
      <c r="AU1789" s="22" t="s">
        <v>81</v>
      </c>
      <c r="AY1789" s="22" t="s">
        <v>151</v>
      </c>
      <c r="BE1789" s="227">
        <f>IF(N1789="základní",J1789,0)</f>
        <v>0</v>
      </c>
      <c r="BF1789" s="227">
        <f>IF(N1789="snížená",J1789,0)</f>
        <v>0</v>
      </c>
      <c r="BG1789" s="227">
        <f>IF(N1789="zákl. přenesená",J1789,0)</f>
        <v>0</v>
      </c>
      <c r="BH1789" s="227">
        <f>IF(N1789="sníž. přenesená",J1789,0)</f>
        <v>0</v>
      </c>
      <c r="BI1789" s="227">
        <f>IF(N1789="nulová",J1789,0)</f>
        <v>0</v>
      </c>
      <c r="BJ1789" s="22" t="s">
        <v>76</v>
      </c>
      <c r="BK1789" s="227">
        <f>ROUND(I1789*H1789,2)</f>
        <v>0</v>
      </c>
      <c r="BL1789" s="22" t="s">
        <v>1264</v>
      </c>
      <c r="BM1789" s="22" t="s">
        <v>2931</v>
      </c>
    </row>
    <row r="1790" spans="2:47" s="1" customFormat="1" ht="13.5">
      <c r="B1790" s="44"/>
      <c r="C1790" s="72"/>
      <c r="D1790" s="228" t="s">
        <v>352</v>
      </c>
      <c r="E1790" s="72"/>
      <c r="F1790" s="229" t="s">
        <v>2919</v>
      </c>
      <c r="G1790" s="72"/>
      <c r="H1790" s="72"/>
      <c r="I1790" s="187"/>
      <c r="J1790" s="72"/>
      <c r="K1790" s="72"/>
      <c r="L1790" s="70"/>
      <c r="M1790" s="230"/>
      <c r="N1790" s="45"/>
      <c r="O1790" s="45"/>
      <c r="P1790" s="45"/>
      <c r="Q1790" s="45"/>
      <c r="R1790" s="45"/>
      <c r="S1790" s="45"/>
      <c r="T1790" s="93"/>
      <c r="AT1790" s="22" t="s">
        <v>352</v>
      </c>
      <c r="AU1790" s="22" t="s">
        <v>81</v>
      </c>
    </row>
    <row r="1791" spans="2:65" s="1" customFormat="1" ht="16.5" customHeight="1">
      <c r="B1791" s="44"/>
      <c r="C1791" s="216" t="s">
        <v>2932</v>
      </c>
      <c r="D1791" s="216" t="s">
        <v>154</v>
      </c>
      <c r="E1791" s="217" t="s">
        <v>2933</v>
      </c>
      <c r="F1791" s="218" t="s">
        <v>2934</v>
      </c>
      <c r="G1791" s="219" t="s">
        <v>783</v>
      </c>
      <c r="H1791" s="220">
        <v>3</v>
      </c>
      <c r="I1791" s="221"/>
      <c r="J1791" s="222">
        <f>ROUND(I1791*H1791,2)</f>
        <v>0</v>
      </c>
      <c r="K1791" s="218" t="s">
        <v>21</v>
      </c>
      <c r="L1791" s="70"/>
      <c r="M1791" s="223" t="s">
        <v>21</v>
      </c>
      <c r="N1791" s="224" t="s">
        <v>42</v>
      </c>
      <c r="O1791" s="45"/>
      <c r="P1791" s="225">
        <f>O1791*H1791</f>
        <v>0</v>
      </c>
      <c r="Q1791" s="225">
        <v>0</v>
      </c>
      <c r="R1791" s="225">
        <f>Q1791*H1791</f>
        <v>0</v>
      </c>
      <c r="S1791" s="225">
        <v>0</v>
      </c>
      <c r="T1791" s="226">
        <f>S1791*H1791</f>
        <v>0</v>
      </c>
      <c r="AR1791" s="22" t="s">
        <v>1264</v>
      </c>
      <c r="AT1791" s="22" t="s">
        <v>154</v>
      </c>
      <c r="AU1791" s="22" t="s">
        <v>81</v>
      </c>
      <c r="AY1791" s="22" t="s">
        <v>151</v>
      </c>
      <c r="BE1791" s="227">
        <f>IF(N1791="základní",J1791,0)</f>
        <v>0</v>
      </c>
      <c r="BF1791" s="227">
        <f>IF(N1791="snížená",J1791,0)</f>
        <v>0</v>
      </c>
      <c r="BG1791" s="227">
        <f>IF(N1791="zákl. přenesená",J1791,0)</f>
        <v>0</v>
      </c>
      <c r="BH1791" s="227">
        <f>IF(N1791="sníž. přenesená",J1791,0)</f>
        <v>0</v>
      </c>
      <c r="BI1791" s="227">
        <f>IF(N1791="nulová",J1791,0)</f>
        <v>0</v>
      </c>
      <c r="BJ1791" s="22" t="s">
        <v>76</v>
      </c>
      <c r="BK1791" s="227">
        <f>ROUND(I1791*H1791,2)</f>
        <v>0</v>
      </c>
      <c r="BL1791" s="22" t="s">
        <v>1264</v>
      </c>
      <c r="BM1791" s="22" t="s">
        <v>2935</v>
      </c>
    </row>
    <row r="1792" spans="2:47" s="1" customFormat="1" ht="13.5">
      <c r="B1792" s="44"/>
      <c r="C1792" s="72"/>
      <c r="D1792" s="228" t="s">
        <v>352</v>
      </c>
      <c r="E1792" s="72"/>
      <c r="F1792" s="229" t="s">
        <v>2919</v>
      </c>
      <c r="G1792" s="72"/>
      <c r="H1792" s="72"/>
      <c r="I1792" s="187"/>
      <c r="J1792" s="72"/>
      <c r="K1792" s="72"/>
      <c r="L1792" s="70"/>
      <c r="M1792" s="230"/>
      <c r="N1792" s="45"/>
      <c r="O1792" s="45"/>
      <c r="P1792" s="45"/>
      <c r="Q1792" s="45"/>
      <c r="R1792" s="45"/>
      <c r="S1792" s="45"/>
      <c r="T1792" s="93"/>
      <c r="AT1792" s="22" t="s">
        <v>352</v>
      </c>
      <c r="AU1792" s="22" t="s">
        <v>81</v>
      </c>
    </row>
    <row r="1793" spans="2:65" s="1" customFormat="1" ht="16.5" customHeight="1">
      <c r="B1793" s="44"/>
      <c r="C1793" s="216" t="s">
        <v>2936</v>
      </c>
      <c r="D1793" s="216" t="s">
        <v>154</v>
      </c>
      <c r="E1793" s="217" t="s">
        <v>2937</v>
      </c>
      <c r="F1793" s="218" t="s">
        <v>2938</v>
      </c>
      <c r="G1793" s="219" t="s">
        <v>783</v>
      </c>
      <c r="H1793" s="220">
        <v>3</v>
      </c>
      <c r="I1793" s="221"/>
      <c r="J1793" s="222">
        <f>ROUND(I1793*H1793,2)</f>
        <v>0</v>
      </c>
      <c r="K1793" s="218" t="s">
        <v>21</v>
      </c>
      <c r="L1793" s="70"/>
      <c r="M1793" s="223" t="s">
        <v>21</v>
      </c>
      <c r="N1793" s="224" t="s">
        <v>42</v>
      </c>
      <c r="O1793" s="45"/>
      <c r="P1793" s="225">
        <f>O1793*H1793</f>
        <v>0</v>
      </c>
      <c r="Q1793" s="225">
        <v>0</v>
      </c>
      <c r="R1793" s="225">
        <f>Q1793*H1793</f>
        <v>0</v>
      </c>
      <c r="S1793" s="225">
        <v>0</v>
      </c>
      <c r="T1793" s="226">
        <f>S1793*H1793</f>
        <v>0</v>
      </c>
      <c r="AR1793" s="22" t="s">
        <v>1264</v>
      </c>
      <c r="AT1793" s="22" t="s">
        <v>154</v>
      </c>
      <c r="AU1793" s="22" t="s">
        <v>81</v>
      </c>
      <c r="AY1793" s="22" t="s">
        <v>151</v>
      </c>
      <c r="BE1793" s="227">
        <f>IF(N1793="základní",J1793,0)</f>
        <v>0</v>
      </c>
      <c r="BF1793" s="227">
        <f>IF(N1793="snížená",J1793,0)</f>
        <v>0</v>
      </c>
      <c r="BG1793" s="227">
        <f>IF(N1793="zákl. přenesená",J1793,0)</f>
        <v>0</v>
      </c>
      <c r="BH1793" s="227">
        <f>IF(N1793="sníž. přenesená",J1793,0)</f>
        <v>0</v>
      </c>
      <c r="BI1793" s="227">
        <f>IF(N1793="nulová",J1793,0)</f>
        <v>0</v>
      </c>
      <c r="BJ1793" s="22" t="s">
        <v>76</v>
      </c>
      <c r="BK1793" s="227">
        <f>ROUND(I1793*H1793,2)</f>
        <v>0</v>
      </c>
      <c r="BL1793" s="22" t="s">
        <v>1264</v>
      </c>
      <c r="BM1793" s="22" t="s">
        <v>2939</v>
      </c>
    </row>
    <row r="1794" spans="2:47" s="1" customFormat="1" ht="13.5">
      <c r="B1794" s="44"/>
      <c r="C1794" s="72"/>
      <c r="D1794" s="228" t="s">
        <v>352</v>
      </c>
      <c r="E1794" s="72"/>
      <c r="F1794" s="229" t="s">
        <v>2919</v>
      </c>
      <c r="G1794" s="72"/>
      <c r="H1794" s="72"/>
      <c r="I1794" s="187"/>
      <c r="J1794" s="72"/>
      <c r="K1794" s="72"/>
      <c r="L1794" s="70"/>
      <c r="M1794" s="230"/>
      <c r="N1794" s="45"/>
      <c r="O1794" s="45"/>
      <c r="P1794" s="45"/>
      <c r="Q1794" s="45"/>
      <c r="R1794" s="45"/>
      <c r="S1794" s="45"/>
      <c r="T1794" s="93"/>
      <c r="AT1794" s="22" t="s">
        <v>352</v>
      </c>
      <c r="AU1794" s="22" t="s">
        <v>81</v>
      </c>
    </row>
    <row r="1795" spans="2:65" s="1" customFormat="1" ht="16.5" customHeight="1">
      <c r="B1795" s="44"/>
      <c r="C1795" s="216" t="s">
        <v>2940</v>
      </c>
      <c r="D1795" s="216" t="s">
        <v>154</v>
      </c>
      <c r="E1795" s="217" t="s">
        <v>2941</v>
      </c>
      <c r="F1795" s="218" t="s">
        <v>2942</v>
      </c>
      <c r="G1795" s="219" t="s">
        <v>783</v>
      </c>
      <c r="H1795" s="220">
        <v>3</v>
      </c>
      <c r="I1795" s="221"/>
      <c r="J1795" s="222">
        <f>ROUND(I1795*H1795,2)</f>
        <v>0</v>
      </c>
      <c r="K1795" s="218" t="s">
        <v>21</v>
      </c>
      <c r="L1795" s="70"/>
      <c r="M1795" s="223" t="s">
        <v>21</v>
      </c>
      <c r="N1795" s="224" t="s">
        <v>42</v>
      </c>
      <c r="O1795" s="45"/>
      <c r="P1795" s="225">
        <f>O1795*H1795</f>
        <v>0</v>
      </c>
      <c r="Q1795" s="225">
        <v>0</v>
      </c>
      <c r="R1795" s="225">
        <f>Q1795*H1795</f>
        <v>0</v>
      </c>
      <c r="S1795" s="225">
        <v>0</v>
      </c>
      <c r="T1795" s="226">
        <f>S1795*H1795</f>
        <v>0</v>
      </c>
      <c r="AR1795" s="22" t="s">
        <v>1264</v>
      </c>
      <c r="AT1795" s="22" t="s">
        <v>154</v>
      </c>
      <c r="AU1795" s="22" t="s">
        <v>81</v>
      </c>
      <c r="AY1795" s="22" t="s">
        <v>151</v>
      </c>
      <c r="BE1795" s="227">
        <f>IF(N1795="základní",J1795,0)</f>
        <v>0</v>
      </c>
      <c r="BF1795" s="227">
        <f>IF(N1795="snížená",J1795,0)</f>
        <v>0</v>
      </c>
      <c r="BG1795" s="227">
        <f>IF(N1795="zákl. přenesená",J1795,0)</f>
        <v>0</v>
      </c>
      <c r="BH1795" s="227">
        <f>IF(N1795="sníž. přenesená",J1795,0)</f>
        <v>0</v>
      </c>
      <c r="BI1795" s="227">
        <f>IF(N1795="nulová",J1795,0)</f>
        <v>0</v>
      </c>
      <c r="BJ1795" s="22" t="s">
        <v>76</v>
      </c>
      <c r="BK1795" s="227">
        <f>ROUND(I1795*H1795,2)</f>
        <v>0</v>
      </c>
      <c r="BL1795" s="22" t="s">
        <v>1264</v>
      </c>
      <c r="BM1795" s="22" t="s">
        <v>2943</v>
      </c>
    </row>
    <row r="1796" spans="2:47" s="1" customFormat="1" ht="13.5">
      <c r="B1796" s="44"/>
      <c r="C1796" s="72"/>
      <c r="D1796" s="228" t="s">
        <v>352</v>
      </c>
      <c r="E1796" s="72"/>
      <c r="F1796" s="229" t="s">
        <v>2919</v>
      </c>
      <c r="G1796" s="72"/>
      <c r="H1796" s="72"/>
      <c r="I1796" s="187"/>
      <c r="J1796" s="72"/>
      <c r="K1796" s="72"/>
      <c r="L1796" s="70"/>
      <c r="M1796" s="230"/>
      <c r="N1796" s="45"/>
      <c r="O1796" s="45"/>
      <c r="P1796" s="45"/>
      <c r="Q1796" s="45"/>
      <c r="R1796" s="45"/>
      <c r="S1796" s="45"/>
      <c r="T1796" s="93"/>
      <c r="AT1796" s="22" t="s">
        <v>352</v>
      </c>
      <c r="AU1796" s="22" t="s">
        <v>81</v>
      </c>
    </row>
    <row r="1797" spans="2:65" s="1" customFormat="1" ht="16.5" customHeight="1">
      <c r="B1797" s="44"/>
      <c r="C1797" s="216" t="s">
        <v>2944</v>
      </c>
      <c r="D1797" s="216" t="s">
        <v>154</v>
      </c>
      <c r="E1797" s="217" t="s">
        <v>1739</v>
      </c>
      <c r="F1797" s="218" t="s">
        <v>1740</v>
      </c>
      <c r="G1797" s="219" t="s">
        <v>1015</v>
      </c>
      <c r="H1797" s="220">
        <v>1</v>
      </c>
      <c r="I1797" s="221"/>
      <c r="J1797" s="222">
        <f>ROUND(I1797*H1797,2)</f>
        <v>0</v>
      </c>
      <c r="K1797" s="218" t="s">
        <v>21</v>
      </c>
      <c r="L1797" s="70"/>
      <c r="M1797" s="223" t="s">
        <v>21</v>
      </c>
      <c r="N1797" s="224" t="s">
        <v>42</v>
      </c>
      <c r="O1797" s="45"/>
      <c r="P1797" s="225">
        <f>O1797*H1797</f>
        <v>0</v>
      </c>
      <c r="Q1797" s="225">
        <v>0</v>
      </c>
      <c r="R1797" s="225">
        <f>Q1797*H1797</f>
        <v>0</v>
      </c>
      <c r="S1797" s="225">
        <v>0</v>
      </c>
      <c r="T1797" s="226">
        <f>S1797*H1797</f>
        <v>0</v>
      </c>
      <c r="AR1797" s="22" t="s">
        <v>1264</v>
      </c>
      <c r="AT1797" s="22" t="s">
        <v>154</v>
      </c>
      <c r="AU1797" s="22" t="s">
        <v>81</v>
      </c>
      <c r="AY1797" s="22" t="s">
        <v>151</v>
      </c>
      <c r="BE1797" s="227">
        <f>IF(N1797="základní",J1797,0)</f>
        <v>0</v>
      </c>
      <c r="BF1797" s="227">
        <f>IF(N1797="snížená",J1797,0)</f>
        <v>0</v>
      </c>
      <c r="BG1797" s="227">
        <f>IF(N1797="zákl. přenesená",J1797,0)</f>
        <v>0</v>
      </c>
      <c r="BH1797" s="227">
        <f>IF(N1797="sníž. přenesená",J1797,0)</f>
        <v>0</v>
      </c>
      <c r="BI1797" s="227">
        <f>IF(N1797="nulová",J1797,0)</f>
        <v>0</v>
      </c>
      <c r="BJ1797" s="22" t="s">
        <v>76</v>
      </c>
      <c r="BK1797" s="227">
        <f>ROUND(I1797*H1797,2)</f>
        <v>0</v>
      </c>
      <c r="BL1797" s="22" t="s">
        <v>1264</v>
      </c>
      <c r="BM1797" s="22" t="s">
        <v>2945</v>
      </c>
    </row>
    <row r="1798" spans="2:65" s="1" customFormat="1" ht="38.25" customHeight="1">
      <c r="B1798" s="44"/>
      <c r="C1798" s="216" t="s">
        <v>2946</v>
      </c>
      <c r="D1798" s="216" t="s">
        <v>154</v>
      </c>
      <c r="E1798" s="217" t="s">
        <v>2947</v>
      </c>
      <c r="F1798" s="218" t="s">
        <v>2948</v>
      </c>
      <c r="G1798" s="219" t="s">
        <v>1745</v>
      </c>
      <c r="H1798" s="263"/>
      <c r="I1798" s="221"/>
      <c r="J1798" s="222">
        <f>ROUND(I1798*H1798,2)</f>
        <v>0</v>
      </c>
      <c r="K1798" s="218" t="s">
        <v>174</v>
      </c>
      <c r="L1798" s="70"/>
      <c r="M1798" s="223" t="s">
        <v>21</v>
      </c>
      <c r="N1798" s="224" t="s">
        <v>42</v>
      </c>
      <c r="O1798" s="45"/>
      <c r="P1798" s="225">
        <f>O1798*H1798</f>
        <v>0</v>
      </c>
      <c r="Q1798" s="225">
        <v>0</v>
      </c>
      <c r="R1798" s="225">
        <f>Q1798*H1798</f>
        <v>0</v>
      </c>
      <c r="S1798" s="225">
        <v>0</v>
      </c>
      <c r="T1798" s="226">
        <f>S1798*H1798</f>
        <v>0</v>
      </c>
      <c r="AR1798" s="22" t="s">
        <v>1264</v>
      </c>
      <c r="AT1798" s="22" t="s">
        <v>154</v>
      </c>
      <c r="AU1798" s="22" t="s">
        <v>81</v>
      </c>
      <c r="AY1798" s="22" t="s">
        <v>151</v>
      </c>
      <c r="BE1798" s="227">
        <f>IF(N1798="základní",J1798,0)</f>
        <v>0</v>
      </c>
      <c r="BF1798" s="227">
        <f>IF(N1798="snížená",J1798,0)</f>
        <v>0</v>
      </c>
      <c r="BG1798" s="227">
        <f>IF(N1798="zákl. přenesená",J1798,0)</f>
        <v>0</v>
      </c>
      <c r="BH1798" s="227">
        <f>IF(N1798="sníž. přenesená",J1798,0)</f>
        <v>0</v>
      </c>
      <c r="BI1798" s="227">
        <f>IF(N1798="nulová",J1798,0)</f>
        <v>0</v>
      </c>
      <c r="BJ1798" s="22" t="s">
        <v>76</v>
      </c>
      <c r="BK1798" s="227">
        <f>ROUND(I1798*H1798,2)</f>
        <v>0</v>
      </c>
      <c r="BL1798" s="22" t="s">
        <v>1264</v>
      </c>
      <c r="BM1798" s="22" t="s">
        <v>2949</v>
      </c>
    </row>
    <row r="1799" spans="2:47" s="1" customFormat="1" ht="13.5">
      <c r="B1799" s="44"/>
      <c r="C1799" s="72"/>
      <c r="D1799" s="228" t="s">
        <v>161</v>
      </c>
      <c r="E1799" s="72"/>
      <c r="F1799" s="229" t="s">
        <v>2950</v>
      </c>
      <c r="G1799" s="72"/>
      <c r="H1799" s="72"/>
      <c r="I1799" s="187"/>
      <c r="J1799" s="72"/>
      <c r="K1799" s="72"/>
      <c r="L1799" s="70"/>
      <c r="M1799" s="230"/>
      <c r="N1799" s="45"/>
      <c r="O1799" s="45"/>
      <c r="P1799" s="45"/>
      <c r="Q1799" s="45"/>
      <c r="R1799" s="45"/>
      <c r="S1799" s="45"/>
      <c r="T1799" s="93"/>
      <c r="AT1799" s="22" t="s">
        <v>161</v>
      </c>
      <c r="AU1799" s="22" t="s">
        <v>81</v>
      </c>
    </row>
    <row r="1800" spans="2:63" s="10" customFormat="1" ht="29.85" customHeight="1">
      <c r="B1800" s="200"/>
      <c r="C1800" s="201"/>
      <c r="D1800" s="202" t="s">
        <v>70</v>
      </c>
      <c r="E1800" s="214" t="s">
        <v>2951</v>
      </c>
      <c r="F1800" s="214" t="s">
        <v>2952</v>
      </c>
      <c r="G1800" s="201"/>
      <c r="H1800" s="201"/>
      <c r="I1800" s="204"/>
      <c r="J1800" s="215">
        <f>BK1800</f>
        <v>0</v>
      </c>
      <c r="K1800" s="201"/>
      <c r="L1800" s="206"/>
      <c r="M1800" s="207"/>
      <c r="N1800" s="208"/>
      <c r="O1800" s="208"/>
      <c r="P1800" s="209">
        <f>SUM(P1801:P1905)</f>
        <v>0</v>
      </c>
      <c r="Q1800" s="208"/>
      <c r="R1800" s="209">
        <f>SUM(R1801:R1905)</f>
        <v>3.7041440400000005</v>
      </c>
      <c r="S1800" s="208"/>
      <c r="T1800" s="210">
        <f>SUM(T1801:T1905)</f>
        <v>0.390914</v>
      </c>
      <c r="AR1800" s="211" t="s">
        <v>81</v>
      </c>
      <c r="AT1800" s="212" t="s">
        <v>70</v>
      </c>
      <c r="AU1800" s="212" t="s">
        <v>76</v>
      </c>
      <c r="AY1800" s="211" t="s">
        <v>151</v>
      </c>
      <c r="BK1800" s="213">
        <f>SUM(BK1801:BK1905)</f>
        <v>0</v>
      </c>
    </row>
    <row r="1801" spans="2:65" s="1" customFormat="1" ht="25.5" customHeight="1">
      <c r="B1801" s="44"/>
      <c r="C1801" s="216" t="s">
        <v>1965</v>
      </c>
      <c r="D1801" s="216" t="s">
        <v>154</v>
      </c>
      <c r="E1801" s="217" t="s">
        <v>2953</v>
      </c>
      <c r="F1801" s="218" t="s">
        <v>2954</v>
      </c>
      <c r="G1801" s="219" t="s">
        <v>157</v>
      </c>
      <c r="H1801" s="220">
        <v>6.5</v>
      </c>
      <c r="I1801" s="221"/>
      <c r="J1801" s="222">
        <f>ROUND(I1801*H1801,2)</f>
        <v>0</v>
      </c>
      <c r="K1801" s="218" t="s">
        <v>174</v>
      </c>
      <c r="L1801" s="70"/>
      <c r="M1801" s="223" t="s">
        <v>21</v>
      </c>
      <c r="N1801" s="224" t="s">
        <v>42</v>
      </c>
      <c r="O1801" s="45"/>
      <c r="P1801" s="225">
        <f>O1801*H1801</f>
        <v>0</v>
      </c>
      <c r="Q1801" s="225">
        <v>0.00062</v>
      </c>
      <c r="R1801" s="225">
        <f>Q1801*H1801</f>
        <v>0.00403</v>
      </c>
      <c r="S1801" s="225">
        <v>0</v>
      </c>
      <c r="T1801" s="226">
        <f>S1801*H1801</f>
        <v>0</v>
      </c>
      <c r="AR1801" s="22" t="s">
        <v>1264</v>
      </c>
      <c r="AT1801" s="22" t="s">
        <v>154</v>
      </c>
      <c r="AU1801" s="22" t="s">
        <v>81</v>
      </c>
      <c r="AY1801" s="22" t="s">
        <v>151</v>
      </c>
      <c r="BE1801" s="227">
        <f>IF(N1801="základní",J1801,0)</f>
        <v>0</v>
      </c>
      <c r="BF1801" s="227">
        <f>IF(N1801="snížená",J1801,0)</f>
        <v>0</v>
      </c>
      <c r="BG1801" s="227">
        <f>IF(N1801="zákl. přenesená",J1801,0)</f>
        <v>0</v>
      </c>
      <c r="BH1801" s="227">
        <f>IF(N1801="sníž. přenesená",J1801,0)</f>
        <v>0</v>
      </c>
      <c r="BI1801" s="227">
        <f>IF(N1801="nulová",J1801,0)</f>
        <v>0</v>
      </c>
      <c r="BJ1801" s="22" t="s">
        <v>76</v>
      </c>
      <c r="BK1801" s="227">
        <f>ROUND(I1801*H1801,2)</f>
        <v>0</v>
      </c>
      <c r="BL1801" s="22" t="s">
        <v>1264</v>
      </c>
      <c r="BM1801" s="22" t="s">
        <v>2955</v>
      </c>
    </row>
    <row r="1802" spans="2:51" s="11" customFormat="1" ht="13.5">
      <c r="B1802" s="231"/>
      <c r="C1802" s="232"/>
      <c r="D1802" s="228" t="s">
        <v>163</v>
      </c>
      <c r="E1802" s="233" t="s">
        <v>21</v>
      </c>
      <c r="F1802" s="234" t="s">
        <v>2956</v>
      </c>
      <c r="G1802" s="232"/>
      <c r="H1802" s="235">
        <v>6.5</v>
      </c>
      <c r="I1802" s="236"/>
      <c r="J1802" s="232"/>
      <c r="K1802" s="232"/>
      <c r="L1802" s="237"/>
      <c r="M1802" s="238"/>
      <c r="N1802" s="239"/>
      <c r="O1802" s="239"/>
      <c r="P1802" s="239"/>
      <c r="Q1802" s="239"/>
      <c r="R1802" s="239"/>
      <c r="S1802" s="239"/>
      <c r="T1802" s="240"/>
      <c r="AT1802" s="241" t="s">
        <v>163</v>
      </c>
      <c r="AU1802" s="241" t="s">
        <v>81</v>
      </c>
      <c r="AV1802" s="11" t="s">
        <v>81</v>
      </c>
      <c r="AW1802" s="11" t="s">
        <v>34</v>
      </c>
      <c r="AX1802" s="11" t="s">
        <v>76</v>
      </c>
      <c r="AY1802" s="241" t="s">
        <v>151</v>
      </c>
    </row>
    <row r="1803" spans="2:65" s="1" customFormat="1" ht="16.5" customHeight="1">
      <c r="B1803" s="44"/>
      <c r="C1803" s="216" t="s">
        <v>1911</v>
      </c>
      <c r="D1803" s="216" t="s">
        <v>154</v>
      </c>
      <c r="E1803" s="217" t="s">
        <v>2957</v>
      </c>
      <c r="F1803" s="218" t="s">
        <v>2958</v>
      </c>
      <c r="G1803" s="219" t="s">
        <v>257</v>
      </c>
      <c r="H1803" s="220">
        <v>6.5</v>
      </c>
      <c r="I1803" s="221"/>
      <c r="J1803" s="222">
        <f>ROUND(I1803*H1803,2)</f>
        <v>0</v>
      </c>
      <c r="K1803" s="218" t="s">
        <v>174</v>
      </c>
      <c r="L1803" s="70"/>
      <c r="M1803" s="223" t="s">
        <v>21</v>
      </c>
      <c r="N1803" s="224" t="s">
        <v>42</v>
      </c>
      <c r="O1803" s="45"/>
      <c r="P1803" s="225">
        <f>O1803*H1803</f>
        <v>0</v>
      </c>
      <c r="Q1803" s="225">
        <v>0</v>
      </c>
      <c r="R1803" s="225">
        <f>Q1803*H1803</f>
        <v>0</v>
      </c>
      <c r="S1803" s="225">
        <v>0.02722</v>
      </c>
      <c r="T1803" s="226">
        <f>S1803*H1803</f>
        <v>0.17693</v>
      </c>
      <c r="AR1803" s="22" t="s">
        <v>1264</v>
      </c>
      <c r="AT1803" s="22" t="s">
        <v>154</v>
      </c>
      <c r="AU1803" s="22" t="s">
        <v>81</v>
      </c>
      <c r="AY1803" s="22" t="s">
        <v>151</v>
      </c>
      <c r="BE1803" s="227">
        <f>IF(N1803="základní",J1803,0)</f>
        <v>0</v>
      </c>
      <c r="BF1803" s="227">
        <f>IF(N1803="snížená",J1803,0)</f>
        <v>0</v>
      </c>
      <c r="BG1803" s="227">
        <f>IF(N1803="zákl. přenesená",J1803,0)</f>
        <v>0</v>
      </c>
      <c r="BH1803" s="227">
        <f>IF(N1803="sníž. přenesená",J1803,0)</f>
        <v>0</v>
      </c>
      <c r="BI1803" s="227">
        <f>IF(N1803="nulová",J1803,0)</f>
        <v>0</v>
      </c>
      <c r="BJ1803" s="22" t="s">
        <v>76</v>
      </c>
      <c r="BK1803" s="227">
        <f>ROUND(I1803*H1803,2)</f>
        <v>0</v>
      </c>
      <c r="BL1803" s="22" t="s">
        <v>1264</v>
      </c>
      <c r="BM1803" s="22" t="s">
        <v>2959</v>
      </c>
    </row>
    <row r="1804" spans="2:65" s="1" customFormat="1" ht="25.5" customHeight="1">
      <c r="B1804" s="44"/>
      <c r="C1804" s="216" t="s">
        <v>2960</v>
      </c>
      <c r="D1804" s="216" t="s">
        <v>154</v>
      </c>
      <c r="E1804" s="217" t="s">
        <v>2961</v>
      </c>
      <c r="F1804" s="218" t="s">
        <v>2962</v>
      </c>
      <c r="G1804" s="219" t="s">
        <v>157</v>
      </c>
      <c r="H1804" s="220">
        <v>14.4</v>
      </c>
      <c r="I1804" s="221"/>
      <c r="J1804" s="222">
        <f>ROUND(I1804*H1804,2)</f>
        <v>0</v>
      </c>
      <c r="K1804" s="218" t="s">
        <v>174</v>
      </c>
      <c r="L1804" s="70"/>
      <c r="M1804" s="223" t="s">
        <v>21</v>
      </c>
      <c r="N1804" s="224" t="s">
        <v>42</v>
      </c>
      <c r="O1804" s="45"/>
      <c r="P1804" s="225">
        <f>O1804*H1804</f>
        <v>0</v>
      </c>
      <c r="Q1804" s="225">
        <v>0</v>
      </c>
      <c r="R1804" s="225">
        <f>Q1804*H1804</f>
        <v>0</v>
      </c>
      <c r="S1804" s="225">
        <v>0.0095</v>
      </c>
      <c r="T1804" s="226">
        <f>S1804*H1804</f>
        <v>0.1368</v>
      </c>
      <c r="AR1804" s="22" t="s">
        <v>1264</v>
      </c>
      <c r="AT1804" s="22" t="s">
        <v>154</v>
      </c>
      <c r="AU1804" s="22" t="s">
        <v>81</v>
      </c>
      <c r="AY1804" s="22" t="s">
        <v>151</v>
      </c>
      <c r="BE1804" s="227">
        <f>IF(N1804="základní",J1804,0)</f>
        <v>0</v>
      </c>
      <c r="BF1804" s="227">
        <f>IF(N1804="snížená",J1804,0)</f>
        <v>0</v>
      </c>
      <c r="BG1804" s="227">
        <f>IF(N1804="zákl. přenesená",J1804,0)</f>
        <v>0</v>
      </c>
      <c r="BH1804" s="227">
        <f>IF(N1804="sníž. přenesená",J1804,0)</f>
        <v>0</v>
      </c>
      <c r="BI1804" s="227">
        <f>IF(N1804="nulová",J1804,0)</f>
        <v>0</v>
      </c>
      <c r="BJ1804" s="22" t="s">
        <v>76</v>
      </c>
      <c r="BK1804" s="227">
        <f>ROUND(I1804*H1804,2)</f>
        <v>0</v>
      </c>
      <c r="BL1804" s="22" t="s">
        <v>1264</v>
      </c>
      <c r="BM1804" s="22" t="s">
        <v>2963</v>
      </c>
    </row>
    <row r="1805" spans="2:51" s="11" customFormat="1" ht="13.5">
      <c r="B1805" s="231"/>
      <c r="C1805" s="232"/>
      <c r="D1805" s="228" t="s">
        <v>163</v>
      </c>
      <c r="E1805" s="233" t="s">
        <v>21</v>
      </c>
      <c r="F1805" s="234" t="s">
        <v>2964</v>
      </c>
      <c r="G1805" s="232"/>
      <c r="H1805" s="235">
        <v>14.4</v>
      </c>
      <c r="I1805" s="236"/>
      <c r="J1805" s="232"/>
      <c r="K1805" s="232"/>
      <c r="L1805" s="237"/>
      <c r="M1805" s="238"/>
      <c r="N1805" s="239"/>
      <c r="O1805" s="239"/>
      <c r="P1805" s="239"/>
      <c r="Q1805" s="239"/>
      <c r="R1805" s="239"/>
      <c r="S1805" s="239"/>
      <c r="T1805" s="240"/>
      <c r="AT1805" s="241" t="s">
        <v>163</v>
      </c>
      <c r="AU1805" s="241" t="s">
        <v>81</v>
      </c>
      <c r="AV1805" s="11" t="s">
        <v>81</v>
      </c>
      <c r="AW1805" s="11" t="s">
        <v>34</v>
      </c>
      <c r="AX1805" s="11" t="s">
        <v>76</v>
      </c>
      <c r="AY1805" s="241" t="s">
        <v>151</v>
      </c>
    </row>
    <row r="1806" spans="2:65" s="1" customFormat="1" ht="25.5" customHeight="1">
      <c r="B1806" s="44"/>
      <c r="C1806" s="216" t="s">
        <v>2965</v>
      </c>
      <c r="D1806" s="216" t="s">
        <v>154</v>
      </c>
      <c r="E1806" s="217" t="s">
        <v>2966</v>
      </c>
      <c r="F1806" s="218" t="s">
        <v>2967</v>
      </c>
      <c r="G1806" s="219" t="s">
        <v>157</v>
      </c>
      <c r="H1806" s="220">
        <v>14.4</v>
      </c>
      <c r="I1806" s="221"/>
      <c r="J1806" s="222">
        <f>ROUND(I1806*H1806,2)</f>
        <v>0</v>
      </c>
      <c r="K1806" s="218" t="s">
        <v>174</v>
      </c>
      <c r="L1806" s="70"/>
      <c r="M1806" s="223" t="s">
        <v>21</v>
      </c>
      <c r="N1806" s="224" t="s">
        <v>42</v>
      </c>
      <c r="O1806" s="45"/>
      <c r="P1806" s="225">
        <f>O1806*H1806</f>
        <v>0</v>
      </c>
      <c r="Q1806" s="225">
        <v>0</v>
      </c>
      <c r="R1806" s="225">
        <f>Q1806*H1806</f>
        <v>0</v>
      </c>
      <c r="S1806" s="225">
        <v>0.00536</v>
      </c>
      <c r="T1806" s="226">
        <f>S1806*H1806</f>
        <v>0.077184</v>
      </c>
      <c r="AR1806" s="22" t="s">
        <v>1264</v>
      </c>
      <c r="AT1806" s="22" t="s">
        <v>154</v>
      </c>
      <c r="AU1806" s="22" t="s">
        <v>81</v>
      </c>
      <c r="AY1806" s="22" t="s">
        <v>151</v>
      </c>
      <c r="BE1806" s="227">
        <f>IF(N1806="základní",J1806,0)</f>
        <v>0</v>
      </c>
      <c r="BF1806" s="227">
        <f>IF(N1806="snížená",J1806,0)</f>
        <v>0</v>
      </c>
      <c r="BG1806" s="227">
        <f>IF(N1806="zákl. přenesená",J1806,0)</f>
        <v>0</v>
      </c>
      <c r="BH1806" s="227">
        <f>IF(N1806="sníž. přenesená",J1806,0)</f>
        <v>0</v>
      </c>
      <c r="BI1806" s="227">
        <f>IF(N1806="nulová",J1806,0)</f>
        <v>0</v>
      </c>
      <c r="BJ1806" s="22" t="s">
        <v>76</v>
      </c>
      <c r="BK1806" s="227">
        <f>ROUND(I1806*H1806,2)</f>
        <v>0</v>
      </c>
      <c r="BL1806" s="22" t="s">
        <v>1264</v>
      </c>
      <c r="BM1806" s="22" t="s">
        <v>2968</v>
      </c>
    </row>
    <row r="1807" spans="2:51" s="11" customFormat="1" ht="13.5">
      <c r="B1807" s="231"/>
      <c r="C1807" s="232"/>
      <c r="D1807" s="228" t="s">
        <v>163</v>
      </c>
      <c r="E1807" s="233" t="s">
        <v>21</v>
      </c>
      <c r="F1807" s="234" t="s">
        <v>2964</v>
      </c>
      <c r="G1807" s="232"/>
      <c r="H1807" s="235">
        <v>14.4</v>
      </c>
      <c r="I1807" s="236"/>
      <c r="J1807" s="232"/>
      <c r="K1807" s="232"/>
      <c r="L1807" s="237"/>
      <c r="M1807" s="238"/>
      <c r="N1807" s="239"/>
      <c r="O1807" s="239"/>
      <c r="P1807" s="239"/>
      <c r="Q1807" s="239"/>
      <c r="R1807" s="239"/>
      <c r="S1807" s="239"/>
      <c r="T1807" s="240"/>
      <c r="AT1807" s="241" t="s">
        <v>163</v>
      </c>
      <c r="AU1807" s="241" t="s">
        <v>81</v>
      </c>
      <c r="AV1807" s="11" t="s">
        <v>81</v>
      </c>
      <c r="AW1807" s="11" t="s">
        <v>34</v>
      </c>
      <c r="AX1807" s="11" t="s">
        <v>76</v>
      </c>
      <c r="AY1807" s="241" t="s">
        <v>151</v>
      </c>
    </row>
    <row r="1808" spans="2:65" s="1" customFormat="1" ht="25.5" customHeight="1">
      <c r="B1808" s="44"/>
      <c r="C1808" s="216" t="s">
        <v>2969</v>
      </c>
      <c r="D1808" s="216" t="s">
        <v>154</v>
      </c>
      <c r="E1808" s="217" t="s">
        <v>2970</v>
      </c>
      <c r="F1808" s="218" t="s">
        <v>2971</v>
      </c>
      <c r="G1808" s="219" t="s">
        <v>157</v>
      </c>
      <c r="H1808" s="220">
        <v>62.35</v>
      </c>
      <c r="I1808" s="221"/>
      <c r="J1808" s="222">
        <f>ROUND(I1808*H1808,2)</f>
        <v>0</v>
      </c>
      <c r="K1808" s="218" t="s">
        <v>174</v>
      </c>
      <c r="L1808" s="70"/>
      <c r="M1808" s="223" t="s">
        <v>21</v>
      </c>
      <c r="N1808" s="224" t="s">
        <v>42</v>
      </c>
      <c r="O1808" s="45"/>
      <c r="P1808" s="225">
        <f>O1808*H1808</f>
        <v>0</v>
      </c>
      <c r="Q1808" s="225">
        <v>0.00043</v>
      </c>
      <c r="R1808" s="225">
        <f>Q1808*H1808</f>
        <v>0.0268105</v>
      </c>
      <c r="S1808" s="225">
        <v>0</v>
      </c>
      <c r="T1808" s="226">
        <f>S1808*H1808</f>
        <v>0</v>
      </c>
      <c r="AR1808" s="22" t="s">
        <v>1264</v>
      </c>
      <c r="AT1808" s="22" t="s">
        <v>154</v>
      </c>
      <c r="AU1808" s="22" t="s">
        <v>81</v>
      </c>
      <c r="AY1808" s="22" t="s">
        <v>151</v>
      </c>
      <c r="BE1808" s="227">
        <f>IF(N1808="základní",J1808,0)</f>
        <v>0</v>
      </c>
      <c r="BF1808" s="227">
        <f>IF(N1808="snížená",J1808,0)</f>
        <v>0</v>
      </c>
      <c r="BG1808" s="227">
        <f>IF(N1808="zákl. přenesená",J1808,0)</f>
        <v>0</v>
      </c>
      <c r="BH1808" s="227">
        <f>IF(N1808="sníž. přenesená",J1808,0)</f>
        <v>0</v>
      </c>
      <c r="BI1808" s="227">
        <f>IF(N1808="nulová",J1808,0)</f>
        <v>0</v>
      </c>
      <c r="BJ1808" s="22" t="s">
        <v>76</v>
      </c>
      <c r="BK1808" s="227">
        <f>ROUND(I1808*H1808,2)</f>
        <v>0</v>
      </c>
      <c r="BL1808" s="22" t="s">
        <v>1264</v>
      </c>
      <c r="BM1808" s="22" t="s">
        <v>2972</v>
      </c>
    </row>
    <row r="1809" spans="2:51" s="11" customFormat="1" ht="13.5">
      <c r="B1809" s="231"/>
      <c r="C1809" s="232"/>
      <c r="D1809" s="228" t="s">
        <v>163</v>
      </c>
      <c r="E1809" s="233" t="s">
        <v>21</v>
      </c>
      <c r="F1809" s="234" t="s">
        <v>2973</v>
      </c>
      <c r="G1809" s="232"/>
      <c r="H1809" s="235">
        <v>17</v>
      </c>
      <c r="I1809" s="236"/>
      <c r="J1809" s="232"/>
      <c r="K1809" s="232"/>
      <c r="L1809" s="237"/>
      <c r="M1809" s="238"/>
      <c r="N1809" s="239"/>
      <c r="O1809" s="239"/>
      <c r="P1809" s="239"/>
      <c r="Q1809" s="239"/>
      <c r="R1809" s="239"/>
      <c r="S1809" s="239"/>
      <c r="T1809" s="240"/>
      <c r="AT1809" s="241" t="s">
        <v>163</v>
      </c>
      <c r="AU1809" s="241" t="s">
        <v>81</v>
      </c>
      <c r="AV1809" s="11" t="s">
        <v>81</v>
      </c>
      <c r="AW1809" s="11" t="s">
        <v>34</v>
      </c>
      <c r="AX1809" s="11" t="s">
        <v>71</v>
      </c>
      <c r="AY1809" s="241" t="s">
        <v>151</v>
      </c>
    </row>
    <row r="1810" spans="2:51" s="11" customFormat="1" ht="13.5">
      <c r="B1810" s="231"/>
      <c r="C1810" s="232"/>
      <c r="D1810" s="228" t="s">
        <v>163</v>
      </c>
      <c r="E1810" s="233" t="s">
        <v>21</v>
      </c>
      <c r="F1810" s="234" t="s">
        <v>2974</v>
      </c>
      <c r="G1810" s="232"/>
      <c r="H1810" s="235">
        <v>1</v>
      </c>
      <c r="I1810" s="236"/>
      <c r="J1810" s="232"/>
      <c r="K1810" s="232"/>
      <c r="L1810" s="237"/>
      <c r="M1810" s="238"/>
      <c r="N1810" s="239"/>
      <c r="O1810" s="239"/>
      <c r="P1810" s="239"/>
      <c r="Q1810" s="239"/>
      <c r="R1810" s="239"/>
      <c r="S1810" s="239"/>
      <c r="T1810" s="240"/>
      <c r="AT1810" s="241" t="s">
        <v>163</v>
      </c>
      <c r="AU1810" s="241" t="s">
        <v>81</v>
      </c>
      <c r="AV1810" s="11" t="s">
        <v>81</v>
      </c>
      <c r="AW1810" s="11" t="s">
        <v>34</v>
      </c>
      <c r="AX1810" s="11" t="s">
        <v>71</v>
      </c>
      <c r="AY1810" s="241" t="s">
        <v>151</v>
      </c>
    </row>
    <row r="1811" spans="2:51" s="11" customFormat="1" ht="13.5">
      <c r="B1811" s="231"/>
      <c r="C1811" s="232"/>
      <c r="D1811" s="228" t="s">
        <v>163</v>
      </c>
      <c r="E1811" s="233" t="s">
        <v>21</v>
      </c>
      <c r="F1811" s="234" t="s">
        <v>2975</v>
      </c>
      <c r="G1811" s="232"/>
      <c r="H1811" s="235">
        <v>18</v>
      </c>
      <c r="I1811" s="236"/>
      <c r="J1811" s="232"/>
      <c r="K1811" s="232"/>
      <c r="L1811" s="237"/>
      <c r="M1811" s="238"/>
      <c r="N1811" s="239"/>
      <c r="O1811" s="239"/>
      <c r="P1811" s="239"/>
      <c r="Q1811" s="239"/>
      <c r="R1811" s="239"/>
      <c r="S1811" s="239"/>
      <c r="T1811" s="240"/>
      <c r="AT1811" s="241" t="s">
        <v>163</v>
      </c>
      <c r="AU1811" s="241" t="s">
        <v>81</v>
      </c>
      <c r="AV1811" s="11" t="s">
        <v>81</v>
      </c>
      <c r="AW1811" s="11" t="s">
        <v>34</v>
      </c>
      <c r="AX1811" s="11" t="s">
        <v>71</v>
      </c>
      <c r="AY1811" s="241" t="s">
        <v>151</v>
      </c>
    </row>
    <row r="1812" spans="2:51" s="11" customFormat="1" ht="13.5">
      <c r="B1812" s="231"/>
      <c r="C1812" s="232"/>
      <c r="D1812" s="228" t="s">
        <v>163</v>
      </c>
      <c r="E1812" s="233" t="s">
        <v>21</v>
      </c>
      <c r="F1812" s="234" t="s">
        <v>2976</v>
      </c>
      <c r="G1812" s="232"/>
      <c r="H1812" s="235">
        <v>0.5</v>
      </c>
      <c r="I1812" s="236"/>
      <c r="J1812" s="232"/>
      <c r="K1812" s="232"/>
      <c r="L1812" s="237"/>
      <c r="M1812" s="238"/>
      <c r="N1812" s="239"/>
      <c r="O1812" s="239"/>
      <c r="P1812" s="239"/>
      <c r="Q1812" s="239"/>
      <c r="R1812" s="239"/>
      <c r="S1812" s="239"/>
      <c r="T1812" s="240"/>
      <c r="AT1812" s="241" t="s">
        <v>163</v>
      </c>
      <c r="AU1812" s="241" t="s">
        <v>81</v>
      </c>
      <c r="AV1812" s="11" t="s">
        <v>81</v>
      </c>
      <c r="AW1812" s="11" t="s">
        <v>34</v>
      </c>
      <c r="AX1812" s="11" t="s">
        <v>71</v>
      </c>
      <c r="AY1812" s="241" t="s">
        <v>151</v>
      </c>
    </row>
    <row r="1813" spans="2:51" s="11" customFormat="1" ht="13.5">
      <c r="B1813" s="231"/>
      <c r="C1813" s="232"/>
      <c r="D1813" s="228" t="s">
        <v>163</v>
      </c>
      <c r="E1813" s="233" t="s">
        <v>21</v>
      </c>
      <c r="F1813" s="234" t="s">
        <v>2977</v>
      </c>
      <c r="G1813" s="232"/>
      <c r="H1813" s="235">
        <v>8.1</v>
      </c>
      <c r="I1813" s="236"/>
      <c r="J1813" s="232"/>
      <c r="K1813" s="232"/>
      <c r="L1813" s="237"/>
      <c r="M1813" s="238"/>
      <c r="N1813" s="239"/>
      <c r="O1813" s="239"/>
      <c r="P1813" s="239"/>
      <c r="Q1813" s="239"/>
      <c r="R1813" s="239"/>
      <c r="S1813" s="239"/>
      <c r="T1813" s="240"/>
      <c r="AT1813" s="241" t="s">
        <v>163</v>
      </c>
      <c r="AU1813" s="241" t="s">
        <v>81</v>
      </c>
      <c r="AV1813" s="11" t="s">
        <v>81</v>
      </c>
      <c r="AW1813" s="11" t="s">
        <v>34</v>
      </c>
      <c r="AX1813" s="11" t="s">
        <v>71</v>
      </c>
      <c r="AY1813" s="241" t="s">
        <v>151</v>
      </c>
    </row>
    <row r="1814" spans="2:51" s="11" customFormat="1" ht="13.5">
      <c r="B1814" s="231"/>
      <c r="C1814" s="232"/>
      <c r="D1814" s="228" t="s">
        <v>163</v>
      </c>
      <c r="E1814" s="233" t="s">
        <v>21</v>
      </c>
      <c r="F1814" s="234" t="s">
        <v>2978</v>
      </c>
      <c r="G1814" s="232"/>
      <c r="H1814" s="235">
        <v>8.4</v>
      </c>
      <c r="I1814" s="236"/>
      <c r="J1814" s="232"/>
      <c r="K1814" s="232"/>
      <c r="L1814" s="237"/>
      <c r="M1814" s="238"/>
      <c r="N1814" s="239"/>
      <c r="O1814" s="239"/>
      <c r="P1814" s="239"/>
      <c r="Q1814" s="239"/>
      <c r="R1814" s="239"/>
      <c r="S1814" s="239"/>
      <c r="T1814" s="240"/>
      <c r="AT1814" s="241" t="s">
        <v>163</v>
      </c>
      <c r="AU1814" s="241" t="s">
        <v>81</v>
      </c>
      <c r="AV1814" s="11" t="s">
        <v>81</v>
      </c>
      <c r="AW1814" s="11" t="s">
        <v>34</v>
      </c>
      <c r="AX1814" s="11" t="s">
        <v>71</v>
      </c>
      <c r="AY1814" s="241" t="s">
        <v>151</v>
      </c>
    </row>
    <row r="1815" spans="2:51" s="11" customFormat="1" ht="13.5">
      <c r="B1815" s="231"/>
      <c r="C1815" s="232"/>
      <c r="D1815" s="228" t="s">
        <v>163</v>
      </c>
      <c r="E1815" s="233" t="s">
        <v>21</v>
      </c>
      <c r="F1815" s="234" t="s">
        <v>2979</v>
      </c>
      <c r="G1815" s="232"/>
      <c r="H1815" s="235">
        <v>1.35</v>
      </c>
      <c r="I1815" s="236"/>
      <c r="J1815" s="232"/>
      <c r="K1815" s="232"/>
      <c r="L1815" s="237"/>
      <c r="M1815" s="238"/>
      <c r="N1815" s="239"/>
      <c r="O1815" s="239"/>
      <c r="P1815" s="239"/>
      <c r="Q1815" s="239"/>
      <c r="R1815" s="239"/>
      <c r="S1815" s="239"/>
      <c r="T1815" s="240"/>
      <c r="AT1815" s="241" t="s">
        <v>163</v>
      </c>
      <c r="AU1815" s="241" t="s">
        <v>81</v>
      </c>
      <c r="AV1815" s="11" t="s">
        <v>81</v>
      </c>
      <c r="AW1815" s="11" t="s">
        <v>34</v>
      </c>
      <c r="AX1815" s="11" t="s">
        <v>71</v>
      </c>
      <c r="AY1815" s="241" t="s">
        <v>151</v>
      </c>
    </row>
    <row r="1816" spans="2:51" s="11" customFormat="1" ht="13.5">
      <c r="B1816" s="231"/>
      <c r="C1816" s="232"/>
      <c r="D1816" s="228" t="s">
        <v>163</v>
      </c>
      <c r="E1816" s="233" t="s">
        <v>21</v>
      </c>
      <c r="F1816" s="234" t="s">
        <v>2980</v>
      </c>
      <c r="G1816" s="232"/>
      <c r="H1816" s="235">
        <v>8</v>
      </c>
      <c r="I1816" s="236"/>
      <c r="J1816" s="232"/>
      <c r="K1816" s="232"/>
      <c r="L1816" s="237"/>
      <c r="M1816" s="238"/>
      <c r="N1816" s="239"/>
      <c r="O1816" s="239"/>
      <c r="P1816" s="239"/>
      <c r="Q1816" s="239"/>
      <c r="R1816" s="239"/>
      <c r="S1816" s="239"/>
      <c r="T1816" s="240"/>
      <c r="AT1816" s="241" t="s">
        <v>163</v>
      </c>
      <c r="AU1816" s="241" t="s">
        <v>81</v>
      </c>
      <c r="AV1816" s="11" t="s">
        <v>81</v>
      </c>
      <c r="AW1816" s="11" t="s">
        <v>34</v>
      </c>
      <c r="AX1816" s="11" t="s">
        <v>71</v>
      </c>
      <c r="AY1816" s="241" t="s">
        <v>151</v>
      </c>
    </row>
    <row r="1817" spans="2:51" s="12" customFormat="1" ht="13.5">
      <c r="B1817" s="242"/>
      <c r="C1817" s="243"/>
      <c r="D1817" s="228" t="s">
        <v>163</v>
      </c>
      <c r="E1817" s="244" t="s">
        <v>21</v>
      </c>
      <c r="F1817" s="245" t="s">
        <v>182</v>
      </c>
      <c r="G1817" s="243"/>
      <c r="H1817" s="246">
        <v>62.35</v>
      </c>
      <c r="I1817" s="247"/>
      <c r="J1817" s="243"/>
      <c r="K1817" s="243"/>
      <c r="L1817" s="248"/>
      <c r="M1817" s="249"/>
      <c r="N1817" s="250"/>
      <c r="O1817" s="250"/>
      <c r="P1817" s="250"/>
      <c r="Q1817" s="250"/>
      <c r="R1817" s="250"/>
      <c r="S1817" s="250"/>
      <c r="T1817" s="251"/>
      <c r="AT1817" s="252" t="s">
        <v>163</v>
      </c>
      <c r="AU1817" s="252" t="s">
        <v>81</v>
      </c>
      <c r="AV1817" s="12" t="s">
        <v>159</v>
      </c>
      <c r="AW1817" s="12" t="s">
        <v>34</v>
      </c>
      <c r="AX1817" s="12" t="s">
        <v>76</v>
      </c>
      <c r="AY1817" s="252" t="s">
        <v>151</v>
      </c>
    </row>
    <row r="1818" spans="2:65" s="1" customFormat="1" ht="25.5" customHeight="1">
      <c r="B1818" s="44"/>
      <c r="C1818" s="216" t="s">
        <v>2981</v>
      </c>
      <c r="D1818" s="216" t="s">
        <v>154</v>
      </c>
      <c r="E1818" s="217" t="s">
        <v>2982</v>
      </c>
      <c r="F1818" s="218" t="s">
        <v>2983</v>
      </c>
      <c r="G1818" s="219" t="s">
        <v>257</v>
      </c>
      <c r="H1818" s="220">
        <v>74.429</v>
      </c>
      <c r="I1818" s="221"/>
      <c r="J1818" s="222">
        <f>ROUND(I1818*H1818,2)</f>
        <v>0</v>
      </c>
      <c r="K1818" s="218" t="s">
        <v>174</v>
      </c>
      <c r="L1818" s="70"/>
      <c r="M1818" s="223" t="s">
        <v>21</v>
      </c>
      <c r="N1818" s="224" t="s">
        <v>42</v>
      </c>
      <c r="O1818" s="45"/>
      <c r="P1818" s="225">
        <f>O1818*H1818</f>
        <v>0</v>
      </c>
      <c r="Q1818" s="225">
        <v>0.00422</v>
      </c>
      <c r="R1818" s="225">
        <f>Q1818*H1818</f>
        <v>0.31409038</v>
      </c>
      <c r="S1818" s="225">
        <v>0</v>
      </c>
      <c r="T1818" s="226">
        <f>S1818*H1818</f>
        <v>0</v>
      </c>
      <c r="AR1818" s="22" t="s">
        <v>1264</v>
      </c>
      <c r="AT1818" s="22" t="s">
        <v>154</v>
      </c>
      <c r="AU1818" s="22" t="s">
        <v>81</v>
      </c>
      <c r="AY1818" s="22" t="s">
        <v>151</v>
      </c>
      <c r="BE1818" s="227">
        <f>IF(N1818="základní",J1818,0)</f>
        <v>0</v>
      </c>
      <c r="BF1818" s="227">
        <f>IF(N1818="snížená",J1818,0)</f>
        <v>0</v>
      </c>
      <c r="BG1818" s="227">
        <f>IF(N1818="zákl. přenesená",J1818,0)</f>
        <v>0</v>
      </c>
      <c r="BH1818" s="227">
        <f>IF(N1818="sníž. přenesená",J1818,0)</f>
        <v>0</v>
      </c>
      <c r="BI1818" s="227">
        <f>IF(N1818="nulová",J1818,0)</f>
        <v>0</v>
      </c>
      <c r="BJ1818" s="22" t="s">
        <v>76</v>
      </c>
      <c r="BK1818" s="227">
        <f>ROUND(I1818*H1818,2)</f>
        <v>0</v>
      </c>
      <c r="BL1818" s="22" t="s">
        <v>1264</v>
      </c>
      <c r="BM1818" s="22" t="s">
        <v>2984</v>
      </c>
    </row>
    <row r="1819" spans="2:51" s="11" customFormat="1" ht="13.5">
      <c r="B1819" s="231"/>
      <c r="C1819" s="232"/>
      <c r="D1819" s="228" t="s">
        <v>163</v>
      </c>
      <c r="E1819" s="233" t="s">
        <v>21</v>
      </c>
      <c r="F1819" s="234" t="s">
        <v>2985</v>
      </c>
      <c r="G1819" s="232"/>
      <c r="H1819" s="235">
        <v>17.395</v>
      </c>
      <c r="I1819" s="236"/>
      <c r="J1819" s="232"/>
      <c r="K1819" s="232"/>
      <c r="L1819" s="237"/>
      <c r="M1819" s="238"/>
      <c r="N1819" s="239"/>
      <c r="O1819" s="239"/>
      <c r="P1819" s="239"/>
      <c r="Q1819" s="239"/>
      <c r="R1819" s="239"/>
      <c r="S1819" s="239"/>
      <c r="T1819" s="240"/>
      <c r="AT1819" s="241" t="s">
        <v>163</v>
      </c>
      <c r="AU1819" s="241" t="s">
        <v>81</v>
      </c>
      <c r="AV1819" s="11" t="s">
        <v>81</v>
      </c>
      <c r="AW1819" s="11" t="s">
        <v>34</v>
      </c>
      <c r="AX1819" s="11" t="s">
        <v>71</v>
      </c>
      <c r="AY1819" s="241" t="s">
        <v>151</v>
      </c>
    </row>
    <row r="1820" spans="2:51" s="11" customFormat="1" ht="13.5">
      <c r="B1820" s="231"/>
      <c r="C1820" s="232"/>
      <c r="D1820" s="228" t="s">
        <v>163</v>
      </c>
      <c r="E1820" s="233" t="s">
        <v>21</v>
      </c>
      <c r="F1820" s="234" t="s">
        <v>2986</v>
      </c>
      <c r="G1820" s="232"/>
      <c r="H1820" s="235">
        <v>8.587</v>
      </c>
      <c r="I1820" s="236"/>
      <c r="J1820" s="232"/>
      <c r="K1820" s="232"/>
      <c r="L1820" s="237"/>
      <c r="M1820" s="238"/>
      <c r="N1820" s="239"/>
      <c r="O1820" s="239"/>
      <c r="P1820" s="239"/>
      <c r="Q1820" s="239"/>
      <c r="R1820" s="239"/>
      <c r="S1820" s="239"/>
      <c r="T1820" s="240"/>
      <c r="AT1820" s="241" t="s">
        <v>163</v>
      </c>
      <c r="AU1820" s="241" t="s">
        <v>81</v>
      </c>
      <c r="AV1820" s="11" t="s">
        <v>81</v>
      </c>
      <c r="AW1820" s="11" t="s">
        <v>34</v>
      </c>
      <c r="AX1820" s="11" t="s">
        <v>71</v>
      </c>
      <c r="AY1820" s="241" t="s">
        <v>151</v>
      </c>
    </row>
    <row r="1821" spans="2:51" s="11" customFormat="1" ht="13.5">
      <c r="B1821" s="231"/>
      <c r="C1821" s="232"/>
      <c r="D1821" s="228" t="s">
        <v>163</v>
      </c>
      <c r="E1821" s="233" t="s">
        <v>21</v>
      </c>
      <c r="F1821" s="234" t="s">
        <v>2987</v>
      </c>
      <c r="G1821" s="232"/>
      <c r="H1821" s="235">
        <v>33.027</v>
      </c>
      <c r="I1821" s="236"/>
      <c r="J1821" s="232"/>
      <c r="K1821" s="232"/>
      <c r="L1821" s="237"/>
      <c r="M1821" s="238"/>
      <c r="N1821" s="239"/>
      <c r="O1821" s="239"/>
      <c r="P1821" s="239"/>
      <c r="Q1821" s="239"/>
      <c r="R1821" s="239"/>
      <c r="S1821" s="239"/>
      <c r="T1821" s="240"/>
      <c r="AT1821" s="241" t="s">
        <v>163</v>
      </c>
      <c r="AU1821" s="241" t="s">
        <v>81</v>
      </c>
      <c r="AV1821" s="11" t="s">
        <v>81</v>
      </c>
      <c r="AW1821" s="11" t="s">
        <v>34</v>
      </c>
      <c r="AX1821" s="11" t="s">
        <v>71</v>
      </c>
      <c r="AY1821" s="241" t="s">
        <v>151</v>
      </c>
    </row>
    <row r="1822" spans="2:51" s="11" customFormat="1" ht="13.5">
      <c r="B1822" s="231"/>
      <c r="C1822" s="232"/>
      <c r="D1822" s="228" t="s">
        <v>163</v>
      </c>
      <c r="E1822" s="233" t="s">
        <v>21</v>
      </c>
      <c r="F1822" s="234" t="s">
        <v>2988</v>
      </c>
      <c r="G1822" s="232"/>
      <c r="H1822" s="235">
        <v>4.13</v>
      </c>
      <c r="I1822" s="236"/>
      <c r="J1822" s="232"/>
      <c r="K1822" s="232"/>
      <c r="L1822" s="237"/>
      <c r="M1822" s="238"/>
      <c r="N1822" s="239"/>
      <c r="O1822" s="239"/>
      <c r="P1822" s="239"/>
      <c r="Q1822" s="239"/>
      <c r="R1822" s="239"/>
      <c r="S1822" s="239"/>
      <c r="T1822" s="240"/>
      <c r="AT1822" s="241" t="s">
        <v>163</v>
      </c>
      <c r="AU1822" s="241" t="s">
        <v>81</v>
      </c>
      <c r="AV1822" s="11" t="s">
        <v>81</v>
      </c>
      <c r="AW1822" s="11" t="s">
        <v>34</v>
      </c>
      <c r="AX1822" s="11" t="s">
        <v>71</v>
      </c>
      <c r="AY1822" s="241" t="s">
        <v>151</v>
      </c>
    </row>
    <row r="1823" spans="2:51" s="11" customFormat="1" ht="13.5">
      <c r="B1823" s="231"/>
      <c r="C1823" s="232"/>
      <c r="D1823" s="228" t="s">
        <v>163</v>
      </c>
      <c r="E1823" s="233" t="s">
        <v>21</v>
      </c>
      <c r="F1823" s="234" t="s">
        <v>2989</v>
      </c>
      <c r="G1823" s="232"/>
      <c r="H1823" s="235">
        <v>4.85</v>
      </c>
      <c r="I1823" s="236"/>
      <c r="J1823" s="232"/>
      <c r="K1823" s="232"/>
      <c r="L1823" s="237"/>
      <c r="M1823" s="238"/>
      <c r="N1823" s="239"/>
      <c r="O1823" s="239"/>
      <c r="P1823" s="239"/>
      <c r="Q1823" s="239"/>
      <c r="R1823" s="239"/>
      <c r="S1823" s="239"/>
      <c r="T1823" s="240"/>
      <c r="AT1823" s="241" t="s">
        <v>163</v>
      </c>
      <c r="AU1823" s="241" t="s">
        <v>81</v>
      </c>
      <c r="AV1823" s="11" t="s">
        <v>81</v>
      </c>
      <c r="AW1823" s="11" t="s">
        <v>34</v>
      </c>
      <c r="AX1823" s="11" t="s">
        <v>71</v>
      </c>
      <c r="AY1823" s="241" t="s">
        <v>151</v>
      </c>
    </row>
    <row r="1824" spans="2:51" s="11" customFormat="1" ht="13.5">
      <c r="B1824" s="231"/>
      <c r="C1824" s="232"/>
      <c r="D1824" s="228" t="s">
        <v>163</v>
      </c>
      <c r="E1824" s="233" t="s">
        <v>21</v>
      </c>
      <c r="F1824" s="234" t="s">
        <v>2990</v>
      </c>
      <c r="G1824" s="232"/>
      <c r="H1824" s="235">
        <v>0.5</v>
      </c>
      <c r="I1824" s="236"/>
      <c r="J1824" s="232"/>
      <c r="K1824" s="232"/>
      <c r="L1824" s="237"/>
      <c r="M1824" s="238"/>
      <c r="N1824" s="239"/>
      <c r="O1824" s="239"/>
      <c r="P1824" s="239"/>
      <c r="Q1824" s="239"/>
      <c r="R1824" s="239"/>
      <c r="S1824" s="239"/>
      <c r="T1824" s="240"/>
      <c r="AT1824" s="241" t="s">
        <v>163</v>
      </c>
      <c r="AU1824" s="241" t="s">
        <v>81</v>
      </c>
      <c r="AV1824" s="11" t="s">
        <v>81</v>
      </c>
      <c r="AW1824" s="11" t="s">
        <v>34</v>
      </c>
      <c r="AX1824" s="11" t="s">
        <v>71</v>
      </c>
      <c r="AY1824" s="241" t="s">
        <v>151</v>
      </c>
    </row>
    <row r="1825" spans="2:51" s="11" customFormat="1" ht="13.5">
      <c r="B1825" s="231"/>
      <c r="C1825" s="232"/>
      <c r="D1825" s="228" t="s">
        <v>163</v>
      </c>
      <c r="E1825" s="233" t="s">
        <v>21</v>
      </c>
      <c r="F1825" s="234" t="s">
        <v>1632</v>
      </c>
      <c r="G1825" s="232"/>
      <c r="H1825" s="235">
        <v>5.94</v>
      </c>
      <c r="I1825" s="236"/>
      <c r="J1825" s="232"/>
      <c r="K1825" s="232"/>
      <c r="L1825" s="237"/>
      <c r="M1825" s="238"/>
      <c r="N1825" s="239"/>
      <c r="O1825" s="239"/>
      <c r="P1825" s="239"/>
      <c r="Q1825" s="239"/>
      <c r="R1825" s="239"/>
      <c r="S1825" s="239"/>
      <c r="T1825" s="240"/>
      <c r="AT1825" s="241" t="s">
        <v>163</v>
      </c>
      <c r="AU1825" s="241" t="s">
        <v>81</v>
      </c>
      <c r="AV1825" s="11" t="s">
        <v>81</v>
      </c>
      <c r="AW1825" s="11" t="s">
        <v>34</v>
      </c>
      <c r="AX1825" s="11" t="s">
        <v>71</v>
      </c>
      <c r="AY1825" s="241" t="s">
        <v>151</v>
      </c>
    </row>
    <row r="1826" spans="2:51" s="12" customFormat="1" ht="13.5">
      <c r="B1826" s="242"/>
      <c r="C1826" s="243"/>
      <c r="D1826" s="228" t="s">
        <v>163</v>
      </c>
      <c r="E1826" s="244" t="s">
        <v>21</v>
      </c>
      <c r="F1826" s="245" t="s">
        <v>182</v>
      </c>
      <c r="G1826" s="243"/>
      <c r="H1826" s="246">
        <v>74.429</v>
      </c>
      <c r="I1826" s="247"/>
      <c r="J1826" s="243"/>
      <c r="K1826" s="243"/>
      <c r="L1826" s="248"/>
      <c r="M1826" s="249"/>
      <c r="N1826" s="250"/>
      <c r="O1826" s="250"/>
      <c r="P1826" s="250"/>
      <c r="Q1826" s="250"/>
      <c r="R1826" s="250"/>
      <c r="S1826" s="250"/>
      <c r="T1826" s="251"/>
      <c r="AT1826" s="252" t="s">
        <v>163</v>
      </c>
      <c r="AU1826" s="252" t="s">
        <v>81</v>
      </c>
      <c r="AV1826" s="12" t="s">
        <v>159</v>
      </c>
      <c r="AW1826" s="12" t="s">
        <v>34</v>
      </c>
      <c r="AX1826" s="12" t="s">
        <v>76</v>
      </c>
      <c r="AY1826" s="252" t="s">
        <v>151</v>
      </c>
    </row>
    <row r="1827" spans="2:65" s="1" customFormat="1" ht="25.5" customHeight="1">
      <c r="B1827" s="44"/>
      <c r="C1827" s="216" t="s">
        <v>2991</v>
      </c>
      <c r="D1827" s="216" t="s">
        <v>154</v>
      </c>
      <c r="E1827" s="217" t="s">
        <v>2992</v>
      </c>
      <c r="F1827" s="218" t="s">
        <v>2993</v>
      </c>
      <c r="G1827" s="219" t="s">
        <v>257</v>
      </c>
      <c r="H1827" s="220">
        <v>11.38</v>
      </c>
      <c r="I1827" s="221"/>
      <c r="J1827" s="222">
        <f>ROUND(I1827*H1827,2)</f>
        <v>0</v>
      </c>
      <c r="K1827" s="218" t="s">
        <v>174</v>
      </c>
      <c r="L1827" s="70"/>
      <c r="M1827" s="223" t="s">
        <v>21</v>
      </c>
      <c r="N1827" s="224" t="s">
        <v>42</v>
      </c>
      <c r="O1827" s="45"/>
      <c r="P1827" s="225">
        <f>O1827*H1827</f>
        <v>0</v>
      </c>
      <c r="Q1827" s="225">
        <v>0.00392</v>
      </c>
      <c r="R1827" s="225">
        <f>Q1827*H1827</f>
        <v>0.0446096</v>
      </c>
      <c r="S1827" s="225">
        <v>0</v>
      </c>
      <c r="T1827" s="226">
        <f>S1827*H1827</f>
        <v>0</v>
      </c>
      <c r="AR1827" s="22" t="s">
        <v>1264</v>
      </c>
      <c r="AT1827" s="22" t="s">
        <v>154</v>
      </c>
      <c r="AU1827" s="22" t="s">
        <v>81</v>
      </c>
      <c r="AY1827" s="22" t="s">
        <v>151</v>
      </c>
      <c r="BE1827" s="227">
        <f>IF(N1827="základní",J1827,0)</f>
        <v>0</v>
      </c>
      <c r="BF1827" s="227">
        <f>IF(N1827="snížená",J1827,0)</f>
        <v>0</v>
      </c>
      <c r="BG1827" s="227">
        <f>IF(N1827="zákl. přenesená",J1827,0)</f>
        <v>0</v>
      </c>
      <c r="BH1827" s="227">
        <f>IF(N1827="sníž. přenesená",J1827,0)</f>
        <v>0</v>
      </c>
      <c r="BI1827" s="227">
        <f>IF(N1827="nulová",J1827,0)</f>
        <v>0</v>
      </c>
      <c r="BJ1827" s="22" t="s">
        <v>76</v>
      </c>
      <c r="BK1827" s="227">
        <f>ROUND(I1827*H1827,2)</f>
        <v>0</v>
      </c>
      <c r="BL1827" s="22" t="s">
        <v>1264</v>
      </c>
      <c r="BM1827" s="22" t="s">
        <v>2994</v>
      </c>
    </row>
    <row r="1828" spans="2:51" s="11" customFormat="1" ht="13.5">
      <c r="B1828" s="231"/>
      <c r="C1828" s="232"/>
      <c r="D1828" s="228" t="s">
        <v>163</v>
      </c>
      <c r="E1828" s="233" t="s">
        <v>21</v>
      </c>
      <c r="F1828" s="234" t="s">
        <v>2995</v>
      </c>
      <c r="G1828" s="232"/>
      <c r="H1828" s="235">
        <v>11.38</v>
      </c>
      <c r="I1828" s="236"/>
      <c r="J1828" s="232"/>
      <c r="K1828" s="232"/>
      <c r="L1828" s="237"/>
      <c r="M1828" s="238"/>
      <c r="N1828" s="239"/>
      <c r="O1828" s="239"/>
      <c r="P1828" s="239"/>
      <c r="Q1828" s="239"/>
      <c r="R1828" s="239"/>
      <c r="S1828" s="239"/>
      <c r="T1828" s="240"/>
      <c r="AT1828" s="241" t="s">
        <v>163</v>
      </c>
      <c r="AU1828" s="241" t="s">
        <v>81</v>
      </c>
      <c r="AV1828" s="11" t="s">
        <v>81</v>
      </c>
      <c r="AW1828" s="11" t="s">
        <v>34</v>
      </c>
      <c r="AX1828" s="11" t="s">
        <v>76</v>
      </c>
      <c r="AY1828" s="241" t="s">
        <v>151</v>
      </c>
    </row>
    <row r="1829" spans="2:65" s="1" customFormat="1" ht="25.5" customHeight="1">
      <c r="B1829" s="44"/>
      <c r="C1829" s="253" t="s">
        <v>2996</v>
      </c>
      <c r="D1829" s="253" t="s">
        <v>275</v>
      </c>
      <c r="E1829" s="254" t="s">
        <v>2997</v>
      </c>
      <c r="F1829" s="255" t="s">
        <v>2998</v>
      </c>
      <c r="G1829" s="256" t="s">
        <v>257</v>
      </c>
      <c r="H1829" s="257">
        <v>101.963</v>
      </c>
      <c r="I1829" s="258"/>
      <c r="J1829" s="259">
        <f>ROUND(I1829*H1829,2)</f>
        <v>0</v>
      </c>
      <c r="K1829" s="255" t="s">
        <v>174</v>
      </c>
      <c r="L1829" s="260"/>
      <c r="M1829" s="261" t="s">
        <v>21</v>
      </c>
      <c r="N1829" s="262" t="s">
        <v>42</v>
      </c>
      <c r="O1829" s="45"/>
      <c r="P1829" s="225">
        <f>O1829*H1829</f>
        <v>0</v>
      </c>
      <c r="Q1829" s="225">
        <v>0.0192</v>
      </c>
      <c r="R1829" s="225">
        <f>Q1829*H1829</f>
        <v>1.9576895999999997</v>
      </c>
      <c r="S1829" s="225">
        <v>0</v>
      </c>
      <c r="T1829" s="226">
        <f>S1829*H1829</f>
        <v>0</v>
      </c>
      <c r="AR1829" s="22" t="s">
        <v>1641</v>
      </c>
      <c r="AT1829" s="22" t="s">
        <v>275</v>
      </c>
      <c r="AU1829" s="22" t="s">
        <v>81</v>
      </c>
      <c r="AY1829" s="22" t="s">
        <v>151</v>
      </c>
      <c r="BE1829" s="227">
        <f>IF(N1829="základní",J1829,0)</f>
        <v>0</v>
      </c>
      <c r="BF1829" s="227">
        <f>IF(N1829="snížená",J1829,0)</f>
        <v>0</v>
      </c>
      <c r="BG1829" s="227">
        <f>IF(N1829="zákl. přenesená",J1829,0)</f>
        <v>0</v>
      </c>
      <c r="BH1829" s="227">
        <f>IF(N1829="sníž. přenesená",J1829,0)</f>
        <v>0</v>
      </c>
      <c r="BI1829" s="227">
        <f>IF(N1829="nulová",J1829,0)</f>
        <v>0</v>
      </c>
      <c r="BJ1829" s="22" t="s">
        <v>76</v>
      </c>
      <c r="BK1829" s="227">
        <f>ROUND(I1829*H1829,2)</f>
        <v>0</v>
      </c>
      <c r="BL1829" s="22" t="s">
        <v>1264</v>
      </c>
      <c r="BM1829" s="22" t="s">
        <v>2999</v>
      </c>
    </row>
    <row r="1830" spans="2:51" s="11" customFormat="1" ht="13.5">
      <c r="B1830" s="231"/>
      <c r="C1830" s="232"/>
      <c r="D1830" s="228" t="s">
        <v>163</v>
      </c>
      <c r="E1830" s="233" t="s">
        <v>21</v>
      </c>
      <c r="F1830" s="234" t="s">
        <v>3000</v>
      </c>
      <c r="G1830" s="232"/>
      <c r="H1830" s="235">
        <v>19.095</v>
      </c>
      <c r="I1830" s="236"/>
      <c r="J1830" s="232"/>
      <c r="K1830" s="232"/>
      <c r="L1830" s="237"/>
      <c r="M1830" s="238"/>
      <c r="N1830" s="239"/>
      <c r="O1830" s="239"/>
      <c r="P1830" s="239"/>
      <c r="Q1830" s="239"/>
      <c r="R1830" s="239"/>
      <c r="S1830" s="239"/>
      <c r="T1830" s="240"/>
      <c r="AT1830" s="241" t="s">
        <v>163</v>
      </c>
      <c r="AU1830" s="241" t="s">
        <v>81</v>
      </c>
      <c r="AV1830" s="11" t="s">
        <v>81</v>
      </c>
      <c r="AW1830" s="11" t="s">
        <v>34</v>
      </c>
      <c r="AX1830" s="11" t="s">
        <v>71</v>
      </c>
      <c r="AY1830" s="241" t="s">
        <v>151</v>
      </c>
    </row>
    <row r="1831" spans="2:51" s="11" customFormat="1" ht="13.5">
      <c r="B1831" s="231"/>
      <c r="C1831" s="232"/>
      <c r="D1831" s="228" t="s">
        <v>163</v>
      </c>
      <c r="E1831" s="233" t="s">
        <v>21</v>
      </c>
      <c r="F1831" s="234" t="s">
        <v>2986</v>
      </c>
      <c r="G1831" s="232"/>
      <c r="H1831" s="235">
        <v>8.587</v>
      </c>
      <c r="I1831" s="236"/>
      <c r="J1831" s="232"/>
      <c r="K1831" s="232"/>
      <c r="L1831" s="237"/>
      <c r="M1831" s="238"/>
      <c r="N1831" s="239"/>
      <c r="O1831" s="239"/>
      <c r="P1831" s="239"/>
      <c r="Q1831" s="239"/>
      <c r="R1831" s="239"/>
      <c r="S1831" s="239"/>
      <c r="T1831" s="240"/>
      <c r="AT1831" s="241" t="s">
        <v>163</v>
      </c>
      <c r="AU1831" s="241" t="s">
        <v>81</v>
      </c>
      <c r="AV1831" s="11" t="s">
        <v>81</v>
      </c>
      <c r="AW1831" s="11" t="s">
        <v>34</v>
      </c>
      <c r="AX1831" s="11" t="s">
        <v>71</v>
      </c>
      <c r="AY1831" s="241" t="s">
        <v>151</v>
      </c>
    </row>
    <row r="1832" spans="2:51" s="11" customFormat="1" ht="13.5">
      <c r="B1832" s="231"/>
      <c r="C1832" s="232"/>
      <c r="D1832" s="228" t="s">
        <v>163</v>
      </c>
      <c r="E1832" s="233" t="s">
        <v>21</v>
      </c>
      <c r="F1832" s="234" t="s">
        <v>2987</v>
      </c>
      <c r="G1832" s="232"/>
      <c r="H1832" s="235">
        <v>33.027</v>
      </c>
      <c r="I1832" s="236"/>
      <c r="J1832" s="232"/>
      <c r="K1832" s="232"/>
      <c r="L1832" s="237"/>
      <c r="M1832" s="238"/>
      <c r="N1832" s="239"/>
      <c r="O1832" s="239"/>
      <c r="P1832" s="239"/>
      <c r="Q1832" s="239"/>
      <c r="R1832" s="239"/>
      <c r="S1832" s="239"/>
      <c r="T1832" s="240"/>
      <c r="AT1832" s="241" t="s">
        <v>163</v>
      </c>
      <c r="AU1832" s="241" t="s">
        <v>81</v>
      </c>
      <c r="AV1832" s="11" t="s">
        <v>81</v>
      </c>
      <c r="AW1832" s="11" t="s">
        <v>34</v>
      </c>
      <c r="AX1832" s="11" t="s">
        <v>71</v>
      </c>
      <c r="AY1832" s="241" t="s">
        <v>151</v>
      </c>
    </row>
    <row r="1833" spans="2:51" s="11" customFormat="1" ht="13.5">
      <c r="B1833" s="231"/>
      <c r="C1833" s="232"/>
      <c r="D1833" s="228" t="s">
        <v>163</v>
      </c>
      <c r="E1833" s="233" t="s">
        <v>21</v>
      </c>
      <c r="F1833" s="234" t="s">
        <v>2988</v>
      </c>
      <c r="G1833" s="232"/>
      <c r="H1833" s="235">
        <v>4.13</v>
      </c>
      <c r="I1833" s="236"/>
      <c r="J1833" s="232"/>
      <c r="K1833" s="232"/>
      <c r="L1833" s="237"/>
      <c r="M1833" s="238"/>
      <c r="N1833" s="239"/>
      <c r="O1833" s="239"/>
      <c r="P1833" s="239"/>
      <c r="Q1833" s="239"/>
      <c r="R1833" s="239"/>
      <c r="S1833" s="239"/>
      <c r="T1833" s="240"/>
      <c r="AT1833" s="241" t="s">
        <v>163</v>
      </c>
      <c r="AU1833" s="241" t="s">
        <v>81</v>
      </c>
      <c r="AV1833" s="11" t="s">
        <v>81</v>
      </c>
      <c r="AW1833" s="11" t="s">
        <v>34</v>
      </c>
      <c r="AX1833" s="11" t="s">
        <v>71</v>
      </c>
      <c r="AY1833" s="241" t="s">
        <v>151</v>
      </c>
    </row>
    <row r="1834" spans="2:51" s="11" customFormat="1" ht="13.5">
      <c r="B1834" s="231"/>
      <c r="C1834" s="232"/>
      <c r="D1834" s="228" t="s">
        <v>163</v>
      </c>
      <c r="E1834" s="233" t="s">
        <v>21</v>
      </c>
      <c r="F1834" s="234" t="s">
        <v>2989</v>
      </c>
      <c r="G1834" s="232"/>
      <c r="H1834" s="235">
        <v>4.85</v>
      </c>
      <c r="I1834" s="236"/>
      <c r="J1834" s="232"/>
      <c r="K1834" s="232"/>
      <c r="L1834" s="237"/>
      <c r="M1834" s="238"/>
      <c r="N1834" s="239"/>
      <c r="O1834" s="239"/>
      <c r="P1834" s="239"/>
      <c r="Q1834" s="239"/>
      <c r="R1834" s="239"/>
      <c r="S1834" s="239"/>
      <c r="T1834" s="240"/>
      <c r="AT1834" s="241" t="s">
        <v>163</v>
      </c>
      <c r="AU1834" s="241" t="s">
        <v>81</v>
      </c>
      <c r="AV1834" s="11" t="s">
        <v>81</v>
      </c>
      <c r="AW1834" s="11" t="s">
        <v>34</v>
      </c>
      <c r="AX1834" s="11" t="s">
        <v>71</v>
      </c>
      <c r="AY1834" s="241" t="s">
        <v>151</v>
      </c>
    </row>
    <row r="1835" spans="2:51" s="11" customFormat="1" ht="13.5">
      <c r="B1835" s="231"/>
      <c r="C1835" s="232"/>
      <c r="D1835" s="228" t="s">
        <v>163</v>
      </c>
      <c r="E1835" s="233" t="s">
        <v>21</v>
      </c>
      <c r="F1835" s="234" t="s">
        <v>2990</v>
      </c>
      <c r="G1835" s="232"/>
      <c r="H1835" s="235">
        <v>0.5</v>
      </c>
      <c r="I1835" s="236"/>
      <c r="J1835" s="232"/>
      <c r="K1835" s="232"/>
      <c r="L1835" s="237"/>
      <c r="M1835" s="238"/>
      <c r="N1835" s="239"/>
      <c r="O1835" s="239"/>
      <c r="P1835" s="239"/>
      <c r="Q1835" s="239"/>
      <c r="R1835" s="239"/>
      <c r="S1835" s="239"/>
      <c r="T1835" s="240"/>
      <c r="AT1835" s="241" t="s">
        <v>163</v>
      </c>
      <c r="AU1835" s="241" t="s">
        <v>81</v>
      </c>
      <c r="AV1835" s="11" t="s">
        <v>81</v>
      </c>
      <c r="AW1835" s="11" t="s">
        <v>34</v>
      </c>
      <c r="AX1835" s="11" t="s">
        <v>71</v>
      </c>
      <c r="AY1835" s="241" t="s">
        <v>151</v>
      </c>
    </row>
    <row r="1836" spans="2:51" s="11" customFormat="1" ht="13.5">
      <c r="B1836" s="231"/>
      <c r="C1836" s="232"/>
      <c r="D1836" s="228" t="s">
        <v>163</v>
      </c>
      <c r="E1836" s="233" t="s">
        <v>21</v>
      </c>
      <c r="F1836" s="234" t="s">
        <v>3001</v>
      </c>
      <c r="G1836" s="232"/>
      <c r="H1836" s="235">
        <v>0.1</v>
      </c>
      <c r="I1836" s="236"/>
      <c r="J1836" s="232"/>
      <c r="K1836" s="232"/>
      <c r="L1836" s="237"/>
      <c r="M1836" s="238"/>
      <c r="N1836" s="239"/>
      <c r="O1836" s="239"/>
      <c r="P1836" s="239"/>
      <c r="Q1836" s="239"/>
      <c r="R1836" s="239"/>
      <c r="S1836" s="239"/>
      <c r="T1836" s="240"/>
      <c r="AT1836" s="241" t="s">
        <v>163</v>
      </c>
      <c r="AU1836" s="241" t="s">
        <v>81</v>
      </c>
      <c r="AV1836" s="11" t="s">
        <v>81</v>
      </c>
      <c r="AW1836" s="11" t="s">
        <v>34</v>
      </c>
      <c r="AX1836" s="11" t="s">
        <v>71</v>
      </c>
      <c r="AY1836" s="241" t="s">
        <v>151</v>
      </c>
    </row>
    <row r="1837" spans="2:51" s="11" customFormat="1" ht="13.5">
      <c r="B1837" s="231"/>
      <c r="C1837" s="232"/>
      <c r="D1837" s="228" t="s">
        <v>163</v>
      </c>
      <c r="E1837" s="233" t="s">
        <v>21</v>
      </c>
      <c r="F1837" s="234" t="s">
        <v>3002</v>
      </c>
      <c r="G1837" s="232"/>
      <c r="H1837" s="235">
        <v>1.8</v>
      </c>
      <c r="I1837" s="236"/>
      <c r="J1837" s="232"/>
      <c r="K1837" s="232"/>
      <c r="L1837" s="237"/>
      <c r="M1837" s="238"/>
      <c r="N1837" s="239"/>
      <c r="O1837" s="239"/>
      <c r="P1837" s="239"/>
      <c r="Q1837" s="239"/>
      <c r="R1837" s="239"/>
      <c r="S1837" s="239"/>
      <c r="T1837" s="240"/>
      <c r="AT1837" s="241" t="s">
        <v>163</v>
      </c>
      <c r="AU1837" s="241" t="s">
        <v>81</v>
      </c>
      <c r="AV1837" s="11" t="s">
        <v>81</v>
      </c>
      <c r="AW1837" s="11" t="s">
        <v>34</v>
      </c>
      <c r="AX1837" s="11" t="s">
        <v>71</v>
      </c>
      <c r="AY1837" s="241" t="s">
        <v>151</v>
      </c>
    </row>
    <row r="1838" spans="2:51" s="11" customFormat="1" ht="13.5">
      <c r="B1838" s="231"/>
      <c r="C1838" s="232"/>
      <c r="D1838" s="228" t="s">
        <v>163</v>
      </c>
      <c r="E1838" s="233" t="s">
        <v>21</v>
      </c>
      <c r="F1838" s="234" t="s">
        <v>3003</v>
      </c>
      <c r="G1838" s="232"/>
      <c r="H1838" s="235">
        <v>0.05</v>
      </c>
      <c r="I1838" s="236"/>
      <c r="J1838" s="232"/>
      <c r="K1838" s="232"/>
      <c r="L1838" s="237"/>
      <c r="M1838" s="238"/>
      <c r="N1838" s="239"/>
      <c r="O1838" s="239"/>
      <c r="P1838" s="239"/>
      <c r="Q1838" s="239"/>
      <c r="R1838" s="239"/>
      <c r="S1838" s="239"/>
      <c r="T1838" s="240"/>
      <c r="AT1838" s="241" t="s">
        <v>163</v>
      </c>
      <c r="AU1838" s="241" t="s">
        <v>81</v>
      </c>
      <c r="AV1838" s="11" t="s">
        <v>81</v>
      </c>
      <c r="AW1838" s="11" t="s">
        <v>34</v>
      </c>
      <c r="AX1838" s="11" t="s">
        <v>71</v>
      </c>
      <c r="AY1838" s="241" t="s">
        <v>151</v>
      </c>
    </row>
    <row r="1839" spans="2:51" s="11" customFormat="1" ht="13.5">
      <c r="B1839" s="231"/>
      <c r="C1839" s="232"/>
      <c r="D1839" s="228" t="s">
        <v>163</v>
      </c>
      <c r="E1839" s="233" t="s">
        <v>21</v>
      </c>
      <c r="F1839" s="234" t="s">
        <v>3004</v>
      </c>
      <c r="G1839" s="232"/>
      <c r="H1839" s="235">
        <v>0.81</v>
      </c>
      <c r="I1839" s="236"/>
      <c r="J1839" s="232"/>
      <c r="K1839" s="232"/>
      <c r="L1839" s="237"/>
      <c r="M1839" s="238"/>
      <c r="N1839" s="239"/>
      <c r="O1839" s="239"/>
      <c r="P1839" s="239"/>
      <c r="Q1839" s="239"/>
      <c r="R1839" s="239"/>
      <c r="S1839" s="239"/>
      <c r="T1839" s="240"/>
      <c r="AT1839" s="241" t="s">
        <v>163</v>
      </c>
      <c r="AU1839" s="241" t="s">
        <v>81</v>
      </c>
      <c r="AV1839" s="11" t="s">
        <v>81</v>
      </c>
      <c r="AW1839" s="11" t="s">
        <v>34</v>
      </c>
      <c r="AX1839" s="11" t="s">
        <v>71</v>
      </c>
      <c r="AY1839" s="241" t="s">
        <v>151</v>
      </c>
    </row>
    <row r="1840" spans="2:51" s="11" customFormat="1" ht="13.5">
      <c r="B1840" s="231"/>
      <c r="C1840" s="232"/>
      <c r="D1840" s="228" t="s">
        <v>163</v>
      </c>
      <c r="E1840" s="233" t="s">
        <v>21</v>
      </c>
      <c r="F1840" s="234" t="s">
        <v>3005</v>
      </c>
      <c r="G1840" s="232"/>
      <c r="H1840" s="235">
        <v>0.84</v>
      </c>
      <c r="I1840" s="236"/>
      <c r="J1840" s="232"/>
      <c r="K1840" s="232"/>
      <c r="L1840" s="237"/>
      <c r="M1840" s="238"/>
      <c r="N1840" s="239"/>
      <c r="O1840" s="239"/>
      <c r="P1840" s="239"/>
      <c r="Q1840" s="239"/>
      <c r="R1840" s="239"/>
      <c r="S1840" s="239"/>
      <c r="T1840" s="240"/>
      <c r="AT1840" s="241" t="s">
        <v>163</v>
      </c>
      <c r="AU1840" s="241" t="s">
        <v>81</v>
      </c>
      <c r="AV1840" s="11" t="s">
        <v>81</v>
      </c>
      <c r="AW1840" s="11" t="s">
        <v>34</v>
      </c>
      <c r="AX1840" s="11" t="s">
        <v>71</v>
      </c>
      <c r="AY1840" s="241" t="s">
        <v>151</v>
      </c>
    </row>
    <row r="1841" spans="2:51" s="11" customFormat="1" ht="13.5">
      <c r="B1841" s="231"/>
      <c r="C1841" s="232"/>
      <c r="D1841" s="228" t="s">
        <v>163</v>
      </c>
      <c r="E1841" s="233" t="s">
        <v>21</v>
      </c>
      <c r="F1841" s="234" t="s">
        <v>3006</v>
      </c>
      <c r="G1841" s="232"/>
      <c r="H1841" s="235">
        <v>0.135</v>
      </c>
      <c r="I1841" s="236"/>
      <c r="J1841" s="232"/>
      <c r="K1841" s="232"/>
      <c r="L1841" s="237"/>
      <c r="M1841" s="238"/>
      <c r="N1841" s="239"/>
      <c r="O1841" s="239"/>
      <c r="P1841" s="239"/>
      <c r="Q1841" s="239"/>
      <c r="R1841" s="239"/>
      <c r="S1841" s="239"/>
      <c r="T1841" s="240"/>
      <c r="AT1841" s="241" t="s">
        <v>163</v>
      </c>
      <c r="AU1841" s="241" t="s">
        <v>81</v>
      </c>
      <c r="AV1841" s="11" t="s">
        <v>81</v>
      </c>
      <c r="AW1841" s="11" t="s">
        <v>34</v>
      </c>
      <c r="AX1841" s="11" t="s">
        <v>71</v>
      </c>
      <c r="AY1841" s="241" t="s">
        <v>151</v>
      </c>
    </row>
    <row r="1842" spans="2:51" s="11" customFormat="1" ht="13.5">
      <c r="B1842" s="231"/>
      <c r="C1842" s="232"/>
      <c r="D1842" s="228" t="s">
        <v>163</v>
      </c>
      <c r="E1842" s="233" t="s">
        <v>21</v>
      </c>
      <c r="F1842" s="234" t="s">
        <v>1632</v>
      </c>
      <c r="G1842" s="232"/>
      <c r="H1842" s="235">
        <v>5.94</v>
      </c>
      <c r="I1842" s="236"/>
      <c r="J1842" s="232"/>
      <c r="K1842" s="232"/>
      <c r="L1842" s="237"/>
      <c r="M1842" s="238"/>
      <c r="N1842" s="239"/>
      <c r="O1842" s="239"/>
      <c r="P1842" s="239"/>
      <c r="Q1842" s="239"/>
      <c r="R1842" s="239"/>
      <c r="S1842" s="239"/>
      <c r="T1842" s="240"/>
      <c r="AT1842" s="241" t="s">
        <v>163</v>
      </c>
      <c r="AU1842" s="241" t="s">
        <v>81</v>
      </c>
      <c r="AV1842" s="11" t="s">
        <v>81</v>
      </c>
      <c r="AW1842" s="11" t="s">
        <v>34</v>
      </c>
      <c r="AX1842" s="11" t="s">
        <v>71</v>
      </c>
      <c r="AY1842" s="241" t="s">
        <v>151</v>
      </c>
    </row>
    <row r="1843" spans="2:51" s="11" customFormat="1" ht="13.5">
      <c r="B1843" s="231"/>
      <c r="C1843" s="232"/>
      <c r="D1843" s="228" t="s">
        <v>163</v>
      </c>
      <c r="E1843" s="233" t="s">
        <v>21</v>
      </c>
      <c r="F1843" s="234" t="s">
        <v>3007</v>
      </c>
      <c r="G1843" s="232"/>
      <c r="H1843" s="235">
        <v>0.8</v>
      </c>
      <c r="I1843" s="236"/>
      <c r="J1843" s="232"/>
      <c r="K1843" s="232"/>
      <c r="L1843" s="237"/>
      <c r="M1843" s="238"/>
      <c r="N1843" s="239"/>
      <c r="O1843" s="239"/>
      <c r="P1843" s="239"/>
      <c r="Q1843" s="239"/>
      <c r="R1843" s="239"/>
      <c r="S1843" s="239"/>
      <c r="T1843" s="240"/>
      <c r="AT1843" s="241" t="s">
        <v>163</v>
      </c>
      <c r="AU1843" s="241" t="s">
        <v>81</v>
      </c>
      <c r="AV1843" s="11" t="s">
        <v>81</v>
      </c>
      <c r="AW1843" s="11" t="s">
        <v>34</v>
      </c>
      <c r="AX1843" s="11" t="s">
        <v>71</v>
      </c>
      <c r="AY1843" s="241" t="s">
        <v>151</v>
      </c>
    </row>
    <row r="1844" spans="2:51" s="11" customFormat="1" ht="13.5">
      <c r="B1844" s="231"/>
      <c r="C1844" s="232"/>
      <c r="D1844" s="228" t="s">
        <v>163</v>
      </c>
      <c r="E1844" s="233" t="s">
        <v>21</v>
      </c>
      <c r="F1844" s="234" t="s">
        <v>3008</v>
      </c>
      <c r="G1844" s="232"/>
      <c r="H1844" s="235">
        <v>0.65</v>
      </c>
      <c r="I1844" s="236"/>
      <c r="J1844" s="232"/>
      <c r="K1844" s="232"/>
      <c r="L1844" s="237"/>
      <c r="M1844" s="238"/>
      <c r="N1844" s="239"/>
      <c r="O1844" s="239"/>
      <c r="P1844" s="239"/>
      <c r="Q1844" s="239"/>
      <c r="R1844" s="239"/>
      <c r="S1844" s="239"/>
      <c r="T1844" s="240"/>
      <c r="AT1844" s="241" t="s">
        <v>163</v>
      </c>
      <c r="AU1844" s="241" t="s">
        <v>81</v>
      </c>
      <c r="AV1844" s="11" t="s">
        <v>81</v>
      </c>
      <c r="AW1844" s="11" t="s">
        <v>34</v>
      </c>
      <c r="AX1844" s="11" t="s">
        <v>71</v>
      </c>
      <c r="AY1844" s="241" t="s">
        <v>151</v>
      </c>
    </row>
    <row r="1845" spans="2:51" s="11" customFormat="1" ht="13.5">
      <c r="B1845" s="231"/>
      <c r="C1845" s="232"/>
      <c r="D1845" s="228" t="s">
        <v>163</v>
      </c>
      <c r="E1845" s="233" t="s">
        <v>21</v>
      </c>
      <c r="F1845" s="234" t="s">
        <v>2995</v>
      </c>
      <c r="G1845" s="232"/>
      <c r="H1845" s="235">
        <v>11.38</v>
      </c>
      <c r="I1845" s="236"/>
      <c r="J1845" s="232"/>
      <c r="K1845" s="232"/>
      <c r="L1845" s="237"/>
      <c r="M1845" s="238"/>
      <c r="N1845" s="239"/>
      <c r="O1845" s="239"/>
      <c r="P1845" s="239"/>
      <c r="Q1845" s="239"/>
      <c r="R1845" s="239"/>
      <c r="S1845" s="239"/>
      <c r="T1845" s="240"/>
      <c r="AT1845" s="241" t="s">
        <v>163</v>
      </c>
      <c r="AU1845" s="241" t="s">
        <v>81</v>
      </c>
      <c r="AV1845" s="11" t="s">
        <v>81</v>
      </c>
      <c r="AW1845" s="11" t="s">
        <v>34</v>
      </c>
      <c r="AX1845" s="11" t="s">
        <v>71</v>
      </c>
      <c r="AY1845" s="241" t="s">
        <v>151</v>
      </c>
    </row>
    <row r="1846" spans="2:51" s="12" customFormat="1" ht="13.5">
      <c r="B1846" s="242"/>
      <c r="C1846" s="243"/>
      <c r="D1846" s="228" t="s">
        <v>163</v>
      </c>
      <c r="E1846" s="244" t="s">
        <v>21</v>
      </c>
      <c r="F1846" s="245" t="s">
        <v>182</v>
      </c>
      <c r="G1846" s="243"/>
      <c r="H1846" s="246">
        <v>92.694</v>
      </c>
      <c r="I1846" s="247"/>
      <c r="J1846" s="243"/>
      <c r="K1846" s="243"/>
      <c r="L1846" s="248"/>
      <c r="M1846" s="249"/>
      <c r="N1846" s="250"/>
      <c r="O1846" s="250"/>
      <c r="P1846" s="250"/>
      <c r="Q1846" s="250"/>
      <c r="R1846" s="250"/>
      <c r="S1846" s="250"/>
      <c r="T1846" s="251"/>
      <c r="AT1846" s="252" t="s">
        <v>163</v>
      </c>
      <c r="AU1846" s="252" t="s">
        <v>81</v>
      </c>
      <c r="AV1846" s="12" t="s">
        <v>159</v>
      </c>
      <c r="AW1846" s="12" t="s">
        <v>34</v>
      </c>
      <c r="AX1846" s="12" t="s">
        <v>76</v>
      </c>
      <c r="AY1846" s="252" t="s">
        <v>151</v>
      </c>
    </row>
    <row r="1847" spans="2:51" s="11" customFormat="1" ht="13.5">
      <c r="B1847" s="231"/>
      <c r="C1847" s="232"/>
      <c r="D1847" s="228" t="s">
        <v>163</v>
      </c>
      <c r="E1847" s="232"/>
      <c r="F1847" s="234" t="s">
        <v>3009</v>
      </c>
      <c r="G1847" s="232"/>
      <c r="H1847" s="235">
        <v>101.963</v>
      </c>
      <c r="I1847" s="236"/>
      <c r="J1847" s="232"/>
      <c r="K1847" s="232"/>
      <c r="L1847" s="237"/>
      <c r="M1847" s="238"/>
      <c r="N1847" s="239"/>
      <c r="O1847" s="239"/>
      <c r="P1847" s="239"/>
      <c r="Q1847" s="239"/>
      <c r="R1847" s="239"/>
      <c r="S1847" s="239"/>
      <c r="T1847" s="240"/>
      <c r="AT1847" s="241" t="s">
        <v>163</v>
      </c>
      <c r="AU1847" s="241" t="s">
        <v>81</v>
      </c>
      <c r="AV1847" s="11" t="s">
        <v>81</v>
      </c>
      <c r="AW1847" s="11" t="s">
        <v>6</v>
      </c>
      <c r="AX1847" s="11" t="s">
        <v>76</v>
      </c>
      <c r="AY1847" s="241" t="s">
        <v>151</v>
      </c>
    </row>
    <row r="1848" spans="2:65" s="1" customFormat="1" ht="16.5" customHeight="1">
      <c r="B1848" s="44"/>
      <c r="C1848" s="216" t="s">
        <v>3010</v>
      </c>
      <c r="D1848" s="216" t="s">
        <v>154</v>
      </c>
      <c r="E1848" s="217" t="s">
        <v>3011</v>
      </c>
      <c r="F1848" s="218" t="s">
        <v>3012</v>
      </c>
      <c r="G1848" s="219" t="s">
        <v>257</v>
      </c>
      <c r="H1848" s="220">
        <v>86.459</v>
      </c>
      <c r="I1848" s="221"/>
      <c r="J1848" s="222">
        <f>ROUND(I1848*H1848,2)</f>
        <v>0</v>
      </c>
      <c r="K1848" s="218" t="s">
        <v>174</v>
      </c>
      <c r="L1848" s="70"/>
      <c r="M1848" s="223" t="s">
        <v>21</v>
      </c>
      <c r="N1848" s="224" t="s">
        <v>42</v>
      </c>
      <c r="O1848" s="45"/>
      <c r="P1848" s="225">
        <f>O1848*H1848</f>
        <v>0</v>
      </c>
      <c r="Q1848" s="225">
        <v>0.0003</v>
      </c>
      <c r="R1848" s="225">
        <f>Q1848*H1848</f>
        <v>0.025937699999999998</v>
      </c>
      <c r="S1848" s="225">
        <v>0</v>
      </c>
      <c r="T1848" s="226">
        <f>S1848*H1848</f>
        <v>0</v>
      </c>
      <c r="AR1848" s="22" t="s">
        <v>1264</v>
      </c>
      <c r="AT1848" s="22" t="s">
        <v>154</v>
      </c>
      <c r="AU1848" s="22" t="s">
        <v>81</v>
      </c>
      <c r="AY1848" s="22" t="s">
        <v>151</v>
      </c>
      <c r="BE1848" s="227">
        <f>IF(N1848="základní",J1848,0)</f>
        <v>0</v>
      </c>
      <c r="BF1848" s="227">
        <f>IF(N1848="snížená",J1848,0)</f>
        <v>0</v>
      </c>
      <c r="BG1848" s="227">
        <f>IF(N1848="zákl. přenesená",J1848,0)</f>
        <v>0</v>
      </c>
      <c r="BH1848" s="227">
        <f>IF(N1848="sníž. přenesená",J1848,0)</f>
        <v>0</v>
      </c>
      <c r="BI1848" s="227">
        <f>IF(N1848="nulová",J1848,0)</f>
        <v>0</v>
      </c>
      <c r="BJ1848" s="22" t="s">
        <v>76</v>
      </c>
      <c r="BK1848" s="227">
        <f>ROUND(I1848*H1848,2)</f>
        <v>0</v>
      </c>
      <c r="BL1848" s="22" t="s">
        <v>1264</v>
      </c>
      <c r="BM1848" s="22" t="s">
        <v>3013</v>
      </c>
    </row>
    <row r="1849" spans="2:47" s="1" customFormat="1" ht="13.5">
      <c r="B1849" s="44"/>
      <c r="C1849" s="72"/>
      <c r="D1849" s="228" t="s">
        <v>161</v>
      </c>
      <c r="E1849" s="72"/>
      <c r="F1849" s="229" t="s">
        <v>3014</v>
      </c>
      <c r="G1849" s="72"/>
      <c r="H1849" s="72"/>
      <c r="I1849" s="187"/>
      <c r="J1849" s="72"/>
      <c r="K1849" s="72"/>
      <c r="L1849" s="70"/>
      <c r="M1849" s="230"/>
      <c r="N1849" s="45"/>
      <c r="O1849" s="45"/>
      <c r="P1849" s="45"/>
      <c r="Q1849" s="45"/>
      <c r="R1849" s="45"/>
      <c r="S1849" s="45"/>
      <c r="T1849" s="93"/>
      <c r="AT1849" s="22" t="s">
        <v>161</v>
      </c>
      <c r="AU1849" s="22" t="s">
        <v>81</v>
      </c>
    </row>
    <row r="1850" spans="2:51" s="11" customFormat="1" ht="13.5">
      <c r="B1850" s="231"/>
      <c r="C1850" s="232"/>
      <c r="D1850" s="228" t="s">
        <v>163</v>
      </c>
      <c r="E1850" s="233" t="s">
        <v>21</v>
      </c>
      <c r="F1850" s="234" t="s">
        <v>3015</v>
      </c>
      <c r="G1850" s="232"/>
      <c r="H1850" s="235">
        <v>17.395</v>
      </c>
      <c r="I1850" s="236"/>
      <c r="J1850" s="232"/>
      <c r="K1850" s="232"/>
      <c r="L1850" s="237"/>
      <c r="M1850" s="238"/>
      <c r="N1850" s="239"/>
      <c r="O1850" s="239"/>
      <c r="P1850" s="239"/>
      <c r="Q1850" s="239"/>
      <c r="R1850" s="239"/>
      <c r="S1850" s="239"/>
      <c r="T1850" s="240"/>
      <c r="AT1850" s="241" t="s">
        <v>163</v>
      </c>
      <c r="AU1850" s="241" t="s">
        <v>81</v>
      </c>
      <c r="AV1850" s="11" t="s">
        <v>81</v>
      </c>
      <c r="AW1850" s="11" t="s">
        <v>34</v>
      </c>
      <c r="AX1850" s="11" t="s">
        <v>71</v>
      </c>
      <c r="AY1850" s="241" t="s">
        <v>151</v>
      </c>
    </row>
    <row r="1851" spans="2:51" s="11" customFormat="1" ht="13.5">
      <c r="B1851" s="231"/>
      <c r="C1851" s="232"/>
      <c r="D1851" s="228" t="s">
        <v>163</v>
      </c>
      <c r="E1851" s="233" t="s">
        <v>21</v>
      </c>
      <c r="F1851" s="234" t="s">
        <v>2986</v>
      </c>
      <c r="G1851" s="232"/>
      <c r="H1851" s="235">
        <v>8.587</v>
      </c>
      <c r="I1851" s="236"/>
      <c r="J1851" s="232"/>
      <c r="K1851" s="232"/>
      <c r="L1851" s="237"/>
      <c r="M1851" s="238"/>
      <c r="N1851" s="239"/>
      <c r="O1851" s="239"/>
      <c r="P1851" s="239"/>
      <c r="Q1851" s="239"/>
      <c r="R1851" s="239"/>
      <c r="S1851" s="239"/>
      <c r="T1851" s="240"/>
      <c r="AT1851" s="241" t="s">
        <v>163</v>
      </c>
      <c r="AU1851" s="241" t="s">
        <v>81</v>
      </c>
      <c r="AV1851" s="11" t="s">
        <v>81</v>
      </c>
      <c r="AW1851" s="11" t="s">
        <v>34</v>
      </c>
      <c r="AX1851" s="11" t="s">
        <v>71</v>
      </c>
      <c r="AY1851" s="241" t="s">
        <v>151</v>
      </c>
    </row>
    <row r="1852" spans="2:51" s="11" customFormat="1" ht="13.5">
      <c r="B1852" s="231"/>
      <c r="C1852" s="232"/>
      <c r="D1852" s="228" t="s">
        <v>163</v>
      </c>
      <c r="E1852" s="233" t="s">
        <v>21</v>
      </c>
      <c r="F1852" s="234" t="s">
        <v>2987</v>
      </c>
      <c r="G1852" s="232"/>
      <c r="H1852" s="235">
        <v>33.027</v>
      </c>
      <c r="I1852" s="236"/>
      <c r="J1852" s="232"/>
      <c r="K1852" s="232"/>
      <c r="L1852" s="237"/>
      <c r="M1852" s="238"/>
      <c r="N1852" s="239"/>
      <c r="O1852" s="239"/>
      <c r="P1852" s="239"/>
      <c r="Q1852" s="239"/>
      <c r="R1852" s="239"/>
      <c r="S1852" s="239"/>
      <c r="T1852" s="240"/>
      <c r="AT1852" s="241" t="s">
        <v>163</v>
      </c>
      <c r="AU1852" s="241" t="s">
        <v>81</v>
      </c>
      <c r="AV1852" s="11" t="s">
        <v>81</v>
      </c>
      <c r="AW1852" s="11" t="s">
        <v>34</v>
      </c>
      <c r="AX1852" s="11" t="s">
        <v>71</v>
      </c>
      <c r="AY1852" s="241" t="s">
        <v>151</v>
      </c>
    </row>
    <row r="1853" spans="2:51" s="11" customFormat="1" ht="13.5">
      <c r="B1853" s="231"/>
      <c r="C1853" s="232"/>
      <c r="D1853" s="228" t="s">
        <v>163</v>
      </c>
      <c r="E1853" s="233" t="s">
        <v>21</v>
      </c>
      <c r="F1853" s="234" t="s">
        <v>2988</v>
      </c>
      <c r="G1853" s="232"/>
      <c r="H1853" s="235">
        <v>4.13</v>
      </c>
      <c r="I1853" s="236"/>
      <c r="J1853" s="232"/>
      <c r="K1853" s="232"/>
      <c r="L1853" s="237"/>
      <c r="M1853" s="238"/>
      <c r="N1853" s="239"/>
      <c r="O1853" s="239"/>
      <c r="P1853" s="239"/>
      <c r="Q1853" s="239"/>
      <c r="R1853" s="239"/>
      <c r="S1853" s="239"/>
      <c r="T1853" s="240"/>
      <c r="AT1853" s="241" t="s">
        <v>163</v>
      </c>
      <c r="AU1853" s="241" t="s">
        <v>81</v>
      </c>
      <c r="AV1853" s="11" t="s">
        <v>81</v>
      </c>
      <c r="AW1853" s="11" t="s">
        <v>34</v>
      </c>
      <c r="AX1853" s="11" t="s">
        <v>71</v>
      </c>
      <c r="AY1853" s="241" t="s">
        <v>151</v>
      </c>
    </row>
    <row r="1854" spans="2:51" s="11" customFormat="1" ht="13.5">
      <c r="B1854" s="231"/>
      <c r="C1854" s="232"/>
      <c r="D1854" s="228" t="s">
        <v>163</v>
      </c>
      <c r="E1854" s="233" t="s">
        <v>21</v>
      </c>
      <c r="F1854" s="234" t="s">
        <v>2989</v>
      </c>
      <c r="G1854" s="232"/>
      <c r="H1854" s="235">
        <v>4.85</v>
      </c>
      <c r="I1854" s="236"/>
      <c r="J1854" s="232"/>
      <c r="K1854" s="232"/>
      <c r="L1854" s="237"/>
      <c r="M1854" s="238"/>
      <c r="N1854" s="239"/>
      <c r="O1854" s="239"/>
      <c r="P1854" s="239"/>
      <c r="Q1854" s="239"/>
      <c r="R1854" s="239"/>
      <c r="S1854" s="239"/>
      <c r="T1854" s="240"/>
      <c r="AT1854" s="241" t="s">
        <v>163</v>
      </c>
      <c r="AU1854" s="241" t="s">
        <v>81</v>
      </c>
      <c r="AV1854" s="11" t="s">
        <v>81</v>
      </c>
      <c r="AW1854" s="11" t="s">
        <v>34</v>
      </c>
      <c r="AX1854" s="11" t="s">
        <v>71</v>
      </c>
      <c r="AY1854" s="241" t="s">
        <v>151</v>
      </c>
    </row>
    <row r="1855" spans="2:51" s="11" customFormat="1" ht="13.5">
      <c r="B1855" s="231"/>
      <c r="C1855" s="232"/>
      <c r="D1855" s="228" t="s">
        <v>163</v>
      </c>
      <c r="E1855" s="233" t="s">
        <v>21</v>
      </c>
      <c r="F1855" s="234" t="s">
        <v>2990</v>
      </c>
      <c r="G1855" s="232"/>
      <c r="H1855" s="235">
        <v>0.5</v>
      </c>
      <c r="I1855" s="236"/>
      <c r="J1855" s="232"/>
      <c r="K1855" s="232"/>
      <c r="L1855" s="237"/>
      <c r="M1855" s="238"/>
      <c r="N1855" s="239"/>
      <c r="O1855" s="239"/>
      <c r="P1855" s="239"/>
      <c r="Q1855" s="239"/>
      <c r="R1855" s="239"/>
      <c r="S1855" s="239"/>
      <c r="T1855" s="240"/>
      <c r="AT1855" s="241" t="s">
        <v>163</v>
      </c>
      <c r="AU1855" s="241" t="s">
        <v>81</v>
      </c>
      <c r="AV1855" s="11" t="s">
        <v>81</v>
      </c>
      <c r="AW1855" s="11" t="s">
        <v>34</v>
      </c>
      <c r="AX1855" s="11" t="s">
        <v>71</v>
      </c>
      <c r="AY1855" s="241" t="s">
        <v>151</v>
      </c>
    </row>
    <row r="1856" spans="2:51" s="11" customFormat="1" ht="13.5">
      <c r="B1856" s="231"/>
      <c r="C1856" s="232"/>
      <c r="D1856" s="228" t="s">
        <v>163</v>
      </c>
      <c r="E1856" s="233" t="s">
        <v>21</v>
      </c>
      <c r="F1856" s="234" t="s">
        <v>1632</v>
      </c>
      <c r="G1856" s="232"/>
      <c r="H1856" s="235">
        <v>5.94</v>
      </c>
      <c r="I1856" s="236"/>
      <c r="J1856" s="232"/>
      <c r="K1856" s="232"/>
      <c r="L1856" s="237"/>
      <c r="M1856" s="238"/>
      <c r="N1856" s="239"/>
      <c r="O1856" s="239"/>
      <c r="P1856" s="239"/>
      <c r="Q1856" s="239"/>
      <c r="R1856" s="239"/>
      <c r="S1856" s="239"/>
      <c r="T1856" s="240"/>
      <c r="AT1856" s="241" t="s">
        <v>163</v>
      </c>
      <c r="AU1856" s="241" t="s">
        <v>81</v>
      </c>
      <c r="AV1856" s="11" t="s">
        <v>81</v>
      </c>
      <c r="AW1856" s="11" t="s">
        <v>34</v>
      </c>
      <c r="AX1856" s="11" t="s">
        <v>71</v>
      </c>
      <c r="AY1856" s="241" t="s">
        <v>151</v>
      </c>
    </row>
    <row r="1857" spans="2:51" s="11" customFormat="1" ht="13.5">
      <c r="B1857" s="231"/>
      <c r="C1857" s="232"/>
      <c r="D1857" s="228" t="s">
        <v>163</v>
      </c>
      <c r="E1857" s="233" t="s">
        <v>21</v>
      </c>
      <c r="F1857" s="234" t="s">
        <v>3008</v>
      </c>
      <c r="G1857" s="232"/>
      <c r="H1857" s="235">
        <v>0.65</v>
      </c>
      <c r="I1857" s="236"/>
      <c r="J1857" s="232"/>
      <c r="K1857" s="232"/>
      <c r="L1857" s="237"/>
      <c r="M1857" s="238"/>
      <c r="N1857" s="239"/>
      <c r="O1857" s="239"/>
      <c r="P1857" s="239"/>
      <c r="Q1857" s="239"/>
      <c r="R1857" s="239"/>
      <c r="S1857" s="239"/>
      <c r="T1857" s="240"/>
      <c r="AT1857" s="241" t="s">
        <v>163</v>
      </c>
      <c r="AU1857" s="241" t="s">
        <v>81</v>
      </c>
      <c r="AV1857" s="11" t="s">
        <v>81</v>
      </c>
      <c r="AW1857" s="11" t="s">
        <v>34</v>
      </c>
      <c r="AX1857" s="11" t="s">
        <v>71</v>
      </c>
      <c r="AY1857" s="241" t="s">
        <v>151</v>
      </c>
    </row>
    <row r="1858" spans="2:51" s="11" customFormat="1" ht="13.5">
      <c r="B1858" s="231"/>
      <c r="C1858" s="232"/>
      <c r="D1858" s="228" t="s">
        <v>163</v>
      </c>
      <c r="E1858" s="233" t="s">
        <v>21</v>
      </c>
      <c r="F1858" s="234" t="s">
        <v>2995</v>
      </c>
      <c r="G1858" s="232"/>
      <c r="H1858" s="235">
        <v>11.38</v>
      </c>
      <c r="I1858" s="236"/>
      <c r="J1858" s="232"/>
      <c r="K1858" s="232"/>
      <c r="L1858" s="237"/>
      <c r="M1858" s="238"/>
      <c r="N1858" s="239"/>
      <c r="O1858" s="239"/>
      <c r="P1858" s="239"/>
      <c r="Q1858" s="239"/>
      <c r="R1858" s="239"/>
      <c r="S1858" s="239"/>
      <c r="T1858" s="240"/>
      <c r="AT1858" s="241" t="s">
        <v>163</v>
      </c>
      <c r="AU1858" s="241" t="s">
        <v>81</v>
      </c>
      <c r="AV1858" s="11" t="s">
        <v>81</v>
      </c>
      <c r="AW1858" s="11" t="s">
        <v>34</v>
      </c>
      <c r="AX1858" s="11" t="s">
        <v>71</v>
      </c>
      <c r="AY1858" s="241" t="s">
        <v>151</v>
      </c>
    </row>
    <row r="1859" spans="2:51" s="12" customFormat="1" ht="13.5">
      <c r="B1859" s="242"/>
      <c r="C1859" s="243"/>
      <c r="D1859" s="228" t="s">
        <v>163</v>
      </c>
      <c r="E1859" s="244" t="s">
        <v>21</v>
      </c>
      <c r="F1859" s="245" t="s">
        <v>182</v>
      </c>
      <c r="G1859" s="243"/>
      <c r="H1859" s="246">
        <v>86.459</v>
      </c>
      <c r="I1859" s="247"/>
      <c r="J1859" s="243"/>
      <c r="K1859" s="243"/>
      <c r="L1859" s="248"/>
      <c r="M1859" s="249"/>
      <c r="N1859" s="250"/>
      <c r="O1859" s="250"/>
      <c r="P1859" s="250"/>
      <c r="Q1859" s="250"/>
      <c r="R1859" s="250"/>
      <c r="S1859" s="250"/>
      <c r="T1859" s="251"/>
      <c r="AT1859" s="252" t="s">
        <v>163</v>
      </c>
      <c r="AU1859" s="252" t="s">
        <v>81</v>
      </c>
      <c r="AV1859" s="12" t="s">
        <v>159</v>
      </c>
      <c r="AW1859" s="12" t="s">
        <v>34</v>
      </c>
      <c r="AX1859" s="12" t="s">
        <v>76</v>
      </c>
      <c r="AY1859" s="252" t="s">
        <v>151</v>
      </c>
    </row>
    <row r="1860" spans="2:65" s="1" customFormat="1" ht="16.5" customHeight="1">
      <c r="B1860" s="44"/>
      <c r="C1860" s="216" t="s">
        <v>3016</v>
      </c>
      <c r="D1860" s="216" t="s">
        <v>154</v>
      </c>
      <c r="E1860" s="217" t="s">
        <v>3017</v>
      </c>
      <c r="F1860" s="218" t="s">
        <v>3018</v>
      </c>
      <c r="G1860" s="219" t="s">
        <v>257</v>
      </c>
      <c r="H1860" s="220">
        <v>5.94</v>
      </c>
      <c r="I1860" s="221"/>
      <c r="J1860" s="222">
        <f>ROUND(I1860*H1860,2)</f>
        <v>0</v>
      </c>
      <c r="K1860" s="218" t="s">
        <v>174</v>
      </c>
      <c r="L1860" s="70"/>
      <c r="M1860" s="223" t="s">
        <v>21</v>
      </c>
      <c r="N1860" s="224" t="s">
        <v>42</v>
      </c>
      <c r="O1860" s="45"/>
      <c r="P1860" s="225">
        <f>O1860*H1860</f>
        <v>0</v>
      </c>
      <c r="Q1860" s="225">
        <v>0.0045</v>
      </c>
      <c r="R1860" s="225">
        <f>Q1860*H1860</f>
        <v>0.02673</v>
      </c>
      <c r="S1860" s="225">
        <v>0</v>
      </c>
      <c r="T1860" s="226">
        <f>S1860*H1860</f>
        <v>0</v>
      </c>
      <c r="AR1860" s="22" t="s">
        <v>1264</v>
      </c>
      <c r="AT1860" s="22" t="s">
        <v>154</v>
      </c>
      <c r="AU1860" s="22" t="s">
        <v>81</v>
      </c>
      <c r="AY1860" s="22" t="s">
        <v>151</v>
      </c>
      <c r="BE1860" s="227">
        <f>IF(N1860="základní",J1860,0)</f>
        <v>0</v>
      </c>
      <c r="BF1860" s="227">
        <f>IF(N1860="snížená",J1860,0)</f>
        <v>0</v>
      </c>
      <c r="BG1860" s="227">
        <f>IF(N1860="zákl. přenesená",J1860,0)</f>
        <v>0</v>
      </c>
      <c r="BH1860" s="227">
        <f>IF(N1860="sníž. přenesená",J1860,0)</f>
        <v>0</v>
      </c>
      <c r="BI1860" s="227">
        <f>IF(N1860="nulová",J1860,0)</f>
        <v>0</v>
      </c>
      <c r="BJ1860" s="22" t="s">
        <v>76</v>
      </c>
      <c r="BK1860" s="227">
        <f>ROUND(I1860*H1860,2)</f>
        <v>0</v>
      </c>
      <c r="BL1860" s="22" t="s">
        <v>1264</v>
      </c>
      <c r="BM1860" s="22" t="s">
        <v>3019</v>
      </c>
    </row>
    <row r="1861" spans="2:47" s="1" customFormat="1" ht="13.5">
      <c r="B1861" s="44"/>
      <c r="C1861" s="72"/>
      <c r="D1861" s="228" t="s">
        <v>161</v>
      </c>
      <c r="E1861" s="72"/>
      <c r="F1861" s="229" t="s">
        <v>3020</v>
      </c>
      <c r="G1861" s="72"/>
      <c r="H1861" s="72"/>
      <c r="I1861" s="187"/>
      <c r="J1861" s="72"/>
      <c r="K1861" s="72"/>
      <c r="L1861" s="70"/>
      <c r="M1861" s="230"/>
      <c r="N1861" s="45"/>
      <c r="O1861" s="45"/>
      <c r="P1861" s="45"/>
      <c r="Q1861" s="45"/>
      <c r="R1861" s="45"/>
      <c r="S1861" s="45"/>
      <c r="T1861" s="93"/>
      <c r="AT1861" s="22" t="s">
        <v>161</v>
      </c>
      <c r="AU1861" s="22" t="s">
        <v>81</v>
      </c>
    </row>
    <row r="1862" spans="2:51" s="11" customFormat="1" ht="13.5">
      <c r="B1862" s="231"/>
      <c r="C1862" s="232"/>
      <c r="D1862" s="228" t="s">
        <v>163</v>
      </c>
      <c r="E1862" s="233" t="s">
        <v>21</v>
      </c>
      <c r="F1862" s="234" t="s">
        <v>1632</v>
      </c>
      <c r="G1862" s="232"/>
      <c r="H1862" s="235">
        <v>5.94</v>
      </c>
      <c r="I1862" s="236"/>
      <c r="J1862" s="232"/>
      <c r="K1862" s="232"/>
      <c r="L1862" s="237"/>
      <c r="M1862" s="238"/>
      <c r="N1862" s="239"/>
      <c r="O1862" s="239"/>
      <c r="P1862" s="239"/>
      <c r="Q1862" s="239"/>
      <c r="R1862" s="239"/>
      <c r="S1862" s="239"/>
      <c r="T1862" s="240"/>
      <c r="AT1862" s="241" t="s">
        <v>163</v>
      </c>
      <c r="AU1862" s="241" t="s">
        <v>81</v>
      </c>
      <c r="AV1862" s="11" t="s">
        <v>81</v>
      </c>
      <c r="AW1862" s="11" t="s">
        <v>34</v>
      </c>
      <c r="AX1862" s="11" t="s">
        <v>76</v>
      </c>
      <c r="AY1862" s="241" t="s">
        <v>151</v>
      </c>
    </row>
    <row r="1863" spans="2:65" s="1" customFormat="1" ht="25.5" customHeight="1">
      <c r="B1863" s="44"/>
      <c r="C1863" s="253" t="s">
        <v>3021</v>
      </c>
      <c r="D1863" s="253" t="s">
        <v>275</v>
      </c>
      <c r="E1863" s="254" t="s">
        <v>3022</v>
      </c>
      <c r="F1863" s="255" t="s">
        <v>3023</v>
      </c>
      <c r="G1863" s="256" t="s">
        <v>257</v>
      </c>
      <c r="H1863" s="257">
        <v>6.237</v>
      </c>
      <c r="I1863" s="258"/>
      <c r="J1863" s="259">
        <f>ROUND(I1863*H1863,2)</f>
        <v>0</v>
      </c>
      <c r="K1863" s="255" t="s">
        <v>174</v>
      </c>
      <c r="L1863" s="260"/>
      <c r="M1863" s="261" t="s">
        <v>21</v>
      </c>
      <c r="N1863" s="262" t="s">
        <v>42</v>
      </c>
      <c r="O1863" s="45"/>
      <c r="P1863" s="225">
        <f>O1863*H1863</f>
        <v>0</v>
      </c>
      <c r="Q1863" s="225">
        <v>0.00016</v>
      </c>
      <c r="R1863" s="225">
        <f>Q1863*H1863</f>
        <v>0.00099792</v>
      </c>
      <c r="S1863" s="225">
        <v>0</v>
      </c>
      <c r="T1863" s="226">
        <f>S1863*H1863</f>
        <v>0</v>
      </c>
      <c r="AR1863" s="22" t="s">
        <v>1641</v>
      </c>
      <c r="AT1863" s="22" t="s">
        <v>275</v>
      </c>
      <c r="AU1863" s="22" t="s">
        <v>81</v>
      </c>
      <c r="AY1863" s="22" t="s">
        <v>151</v>
      </c>
      <c r="BE1863" s="227">
        <f>IF(N1863="základní",J1863,0)</f>
        <v>0</v>
      </c>
      <c r="BF1863" s="227">
        <f>IF(N1863="snížená",J1863,0)</f>
        <v>0</v>
      </c>
      <c r="BG1863" s="227">
        <f>IF(N1863="zákl. přenesená",J1863,0)</f>
        <v>0</v>
      </c>
      <c r="BH1863" s="227">
        <f>IF(N1863="sníž. přenesená",J1863,0)</f>
        <v>0</v>
      </c>
      <c r="BI1863" s="227">
        <f>IF(N1863="nulová",J1863,0)</f>
        <v>0</v>
      </c>
      <c r="BJ1863" s="22" t="s">
        <v>76</v>
      </c>
      <c r="BK1863" s="227">
        <f>ROUND(I1863*H1863,2)</f>
        <v>0</v>
      </c>
      <c r="BL1863" s="22" t="s">
        <v>1264</v>
      </c>
      <c r="BM1863" s="22" t="s">
        <v>3024</v>
      </c>
    </row>
    <row r="1864" spans="2:51" s="11" customFormat="1" ht="13.5">
      <c r="B1864" s="231"/>
      <c r="C1864" s="232"/>
      <c r="D1864" s="228" t="s">
        <v>163</v>
      </c>
      <c r="E1864" s="232"/>
      <c r="F1864" s="234" t="s">
        <v>3025</v>
      </c>
      <c r="G1864" s="232"/>
      <c r="H1864" s="235">
        <v>6.237</v>
      </c>
      <c r="I1864" s="236"/>
      <c r="J1864" s="232"/>
      <c r="K1864" s="232"/>
      <c r="L1864" s="237"/>
      <c r="M1864" s="238"/>
      <c r="N1864" s="239"/>
      <c r="O1864" s="239"/>
      <c r="P1864" s="239"/>
      <c r="Q1864" s="239"/>
      <c r="R1864" s="239"/>
      <c r="S1864" s="239"/>
      <c r="T1864" s="240"/>
      <c r="AT1864" s="241" t="s">
        <v>163</v>
      </c>
      <c r="AU1864" s="241" t="s">
        <v>81</v>
      </c>
      <c r="AV1864" s="11" t="s">
        <v>81</v>
      </c>
      <c r="AW1864" s="11" t="s">
        <v>6</v>
      </c>
      <c r="AX1864" s="11" t="s">
        <v>76</v>
      </c>
      <c r="AY1864" s="241" t="s">
        <v>151</v>
      </c>
    </row>
    <row r="1865" spans="2:65" s="1" customFormat="1" ht="16.5" customHeight="1">
      <c r="B1865" s="44"/>
      <c r="C1865" s="216" t="s">
        <v>3026</v>
      </c>
      <c r="D1865" s="216" t="s">
        <v>154</v>
      </c>
      <c r="E1865" s="217" t="s">
        <v>679</v>
      </c>
      <c r="F1865" s="218" t="s">
        <v>680</v>
      </c>
      <c r="G1865" s="219" t="s">
        <v>257</v>
      </c>
      <c r="H1865" s="220">
        <v>6.237</v>
      </c>
      <c r="I1865" s="221"/>
      <c r="J1865" s="222">
        <f>ROUND(I1865*H1865,2)</f>
        <v>0</v>
      </c>
      <c r="K1865" s="218" t="s">
        <v>21</v>
      </c>
      <c r="L1865" s="70"/>
      <c r="M1865" s="223" t="s">
        <v>21</v>
      </c>
      <c r="N1865" s="224" t="s">
        <v>42</v>
      </c>
      <c r="O1865" s="45"/>
      <c r="P1865" s="225">
        <f>O1865*H1865</f>
        <v>0</v>
      </c>
      <c r="Q1865" s="225">
        <v>0</v>
      </c>
      <c r="R1865" s="225">
        <f>Q1865*H1865</f>
        <v>0</v>
      </c>
      <c r="S1865" s="225">
        <v>0</v>
      </c>
      <c r="T1865" s="226">
        <f>S1865*H1865</f>
        <v>0</v>
      </c>
      <c r="AR1865" s="22" t="s">
        <v>159</v>
      </c>
      <c r="AT1865" s="22" t="s">
        <v>154</v>
      </c>
      <c r="AU1865" s="22" t="s">
        <v>81</v>
      </c>
      <c r="AY1865" s="22" t="s">
        <v>151</v>
      </c>
      <c r="BE1865" s="227">
        <f>IF(N1865="základní",J1865,0)</f>
        <v>0</v>
      </c>
      <c r="BF1865" s="227">
        <f>IF(N1865="snížená",J1865,0)</f>
        <v>0</v>
      </c>
      <c r="BG1865" s="227">
        <f>IF(N1865="zákl. přenesená",J1865,0)</f>
        <v>0</v>
      </c>
      <c r="BH1865" s="227">
        <f>IF(N1865="sníž. přenesená",J1865,0)</f>
        <v>0</v>
      </c>
      <c r="BI1865" s="227">
        <f>IF(N1865="nulová",J1865,0)</f>
        <v>0</v>
      </c>
      <c r="BJ1865" s="22" t="s">
        <v>76</v>
      </c>
      <c r="BK1865" s="227">
        <f>ROUND(I1865*H1865,2)</f>
        <v>0</v>
      </c>
      <c r="BL1865" s="22" t="s">
        <v>159</v>
      </c>
      <c r="BM1865" s="22" t="s">
        <v>3027</v>
      </c>
    </row>
    <row r="1866" spans="2:47" s="1" customFormat="1" ht="13.5">
      <c r="B1866" s="44"/>
      <c r="C1866" s="72"/>
      <c r="D1866" s="228" t="s">
        <v>352</v>
      </c>
      <c r="E1866" s="72"/>
      <c r="F1866" s="229" t="s">
        <v>682</v>
      </c>
      <c r="G1866" s="72"/>
      <c r="H1866" s="72"/>
      <c r="I1866" s="187"/>
      <c r="J1866" s="72"/>
      <c r="K1866" s="72"/>
      <c r="L1866" s="70"/>
      <c r="M1866" s="230"/>
      <c r="N1866" s="45"/>
      <c r="O1866" s="45"/>
      <c r="P1866" s="45"/>
      <c r="Q1866" s="45"/>
      <c r="R1866" s="45"/>
      <c r="S1866" s="45"/>
      <c r="T1866" s="93"/>
      <c r="AT1866" s="22" t="s">
        <v>352</v>
      </c>
      <c r="AU1866" s="22" t="s">
        <v>81</v>
      </c>
    </row>
    <row r="1867" spans="2:51" s="11" customFormat="1" ht="13.5">
      <c r="B1867" s="231"/>
      <c r="C1867" s="232"/>
      <c r="D1867" s="228" t="s">
        <v>163</v>
      </c>
      <c r="E1867" s="233" t="s">
        <v>21</v>
      </c>
      <c r="F1867" s="234" t="s">
        <v>1632</v>
      </c>
      <c r="G1867" s="232"/>
      <c r="H1867" s="235">
        <v>5.94</v>
      </c>
      <c r="I1867" s="236"/>
      <c r="J1867" s="232"/>
      <c r="K1867" s="232"/>
      <c r="L1867" s="237"/>
      <c r="M1867" s="238"/>
      <c r="N1867" s="239"/>
      <c r="O1867" s="239"/>
      <c r="P1867" s="239"/>
      <c r="Q1867" s="239"/>
      <c r="R1867" s="239"/>
      <c r="S1867" s="239"/>
      <c r="T1867" s="240"/>
      <c r="AT1867" s="241" t="s">
        <v>163</v>
      </c>
      <c r="AU1867" s="241" t="s">
        <v>81</v>
      </c>
      <c r="AV1867" s="11" t="s">
        <v>81</v>
      </c>
      <c r="AW1867" s="11" t="s">
        <v>34</v>
      </c>
      <c r="AX1867" s="11" t="s">
        <v>76</v>
      </c>
      <c r="AY1867" s="241" t="s">
        <v>151</v>
      </c>
    </row>
    <row r="1868" spans="2:51" s="11" customFormat="1" ht="13.5">
      <c r="B1868" s="231"/>
      <c r="C1868" s="232"/>
      <c r="D1868" s="228" t="s">
        <v>163</v>
      </c>
      <c r="E1868" s="232"/>
      <c r="F1868" s="234" t="s">
        <v>3025</v>
      </c>
      <c r="G1868" s="232"/>
      <c r="H1868" s="235">
        <v>6.237</v>
      </c>
      <c r="I1868" s="236"/>
      <c r="J1868" s="232"/>
      <c r="K1868" s="232"/>
      <c r="L1868" s="237"/>
      <c r="M1868" s="238"/>
      <c r="N1868" s="239"/>
      <c r="O1868" s="239"/>
      <c r="P1868" s="239"/>
      <c r="Q1868" s="239"/>
      <c r="R1868" s="239"/>
      <c r="S1868" s="239"/>
      <c r="T1868" s="240"/>
      <c r="AT1868" s="241" t="s">
        <v>163</v>
      </c>
      <c r="AU1868" s="241" t="s">
        <v>81</v>
      </c>
      <c r="AV1868" s="11" t="s">
        <v>81</v>
      </c>
      <c r="AW1868" s="11" t="s">
        <v>6</v>
      </c>
      <c r="AX1868" s="11" t="s">
        <v>76</v>
      </c>
      <c r="AY1868" s="241" t="s">
        <v>151</v>
      </c>
    </row>
    <row r="1869" spans="2:65" s="1" customFormat="1" ht="25.5" customHeight="1">
      <c r="B1869" s="44"/>
      <c r="C1869" s="216" t="s">
        <v>3028</v>
      </c>
      <c r="D1869" s="216" t="s">
        <v>154</v>
      </c>
      <c r="E1869" s="217" t="s">
        <v>3029</v>
      </c>
      <c r="F1869" s="218" t="s">
        <v>3030</v>
      </c>
      <c r="G1869" s="219" t="s">
        <v>257</v>
      </c>
      <c r="H1869" s="220">
        <v>68.489</v>
      </c>
      <c r="I1869" s="221"/>
      <c r="J1869" s="222">
        <f>ROUND(I1869*H1869,2)</f>
        <v>0</v>
      </c>
      <c r="K1869" s="218" t="s">
        <v>174</v>
      </c>
      <c r="L1869" s="70"/>
      <c r="M1869" s="223" t="s">
        <v>21</v>
      </c>
      <c r="N1869" s="224" t="s">
        <v>42</v>
      </c>
      <c r="O1869" s="45"/>
      <c r="P1869" s="225">
        <f>O1869*H1869</f>
        <v>0</v>
      </c>
      <c r="Q1869" s="225">
        <v>0.0077</v>
      </c>
      <c r="R1869" s="225">
        <f>Q1869*H1869</f>
        <v>0.5273653</v>
      </c>
      <c r="S1869" s="225">
        <v>0</v>
      </c>
      <c r="T1869" s="226">
        <f>S1869*H1869</f>
        <v>0</v>
      </c>
      <c r="AR1869" s="22" t="s">
        <v>1264</v>
      </c>
      <c r="AT1869" s="22" t="s">
        <v>154</v>
      </c>
      <c r="AU1869" s="22" t="s">
        <v>81</v>
      </c>
      <c r="AY1869" s="22" t="s">
        <v>151</v>
      </c>
      <c r="BE1869" s="227">
        <f>IF(N1869="základní",J1869,0)</f>
        <v>0</v>
      </c>
      <c r="BF1869" s="227">
        <f>IF(N1869="snížená",J1869,0)</f>
        <v>0</v>
      </c>
      <c r="BG1869" s="227">
        <f>IF(N1869="zákl. přenesená",J1869,0)</f>
        <v>0</v>
      </c>
      <c r="BH1869" s="227">
        <f>IF(N1869="sníž. přenesená",J1869,0)</f>
        <v>0</v>
      </c>
      <c r="BI1869" s="227">
        <f>IF(N1869="nulová",J1869,0)</f>
        <v>0</v>
      </c>
      <c r="BJ1869" s="22" t="s">
        <v>76</v>
      </c>
      <c r="BK1869" s="227">
        <f>ROUND(I1869*H1869,2)</f>
        <v>0</v>
      </c>
      <c r="BL1869" s="22" t="s">
        <v>1264</v>
      </c>
      <c r="BM1869" s="22" t="s">
        <v>3031</v>
      </c>
    </row>
    <row r="1870" spans="2:47" s="1" customFormat="1" ht="13.5">
      <c r="B1870" s="44"/>
      <c r="C1870" s="72"/>
      <c r="D1870" s="228" t="s">
        <v>161</v>
      </c>
      <c r="E1870" s="72"/>
      <c r="F1870" s="229" t="s">
        <v>3032</v>
      </c>
      <c r="G1870" s="72"/>
      <c r="H1870" s="72"/>
      <c r="I1870" s="187"/>
      <c r="J1870" s="72"/>
      <c r="K1870" s="72"/>
      <c r="L1870" s="70"/>
      <c r="M1870" s="230"/>
      <c r="N1870" s="45"/>
      <c r="O1870" s="45"/>
      <c r="P1870" s="45"/>
      <c r="Q1870" s="45"/>
      <c r="R1870" s="45"/>
      <c r="S1870" s="45"/>
      <c r="T1870" s="93"/>
      <c r="AT1870" s="22" t="s">
        <v>161</v>
      </c>
      <c r="AU1870" s="22" t="s">
        <v>81</v>
      </c>
    </row>
    <row r="1871" spans="2:51" s="11" customFormat="1" ht="13.5">
      <c r="B1871" s="231"/>
      <c r="C1871" s="232"/>
      <c r="D1871" s="228" t="s">
        <v>163</v>
      </c>
      <c r="E1871" s="233" t="s">
        <v>21</v>
      </c>
      <c r="F1871" s="234" t="s">
        <v>3015</v>
      </c>
      <c r="G1871" s="232"/>
      <c r="H1871" s="235">
        <v>17.395</v>
      </c>
      <c r="I1871" s="236"/>
      <c r="J1871" s="232"/>
      <c r="K1871" s="232"/>
      <c r="L1871" s="237"/>
      <c r="M1871" s="238"/>
      <c r="N1871" s="239"/>
      <c r="O1871" s="239"/>
      <c r="P1871" s="239"/>
      <c r="Q1871" s="239"/>
      <c r="R1871" s="239"/>
      <c r="S1871" s="239"/>
      <c r="T1871" s="240"/>
      <c r="AT1871" s="241" t="s">
        <v>163</v>
      </c>
      <c r="AU1871" s="241" t="s">
        <v>81</v>
      </c>
      <c r="AV1871" s="11" t="s">
        <v>81</v>
      </c>
      <c r="AW1871" s="11" t="s">
        <v>34</v>
      </c>
      <c r="AX1871" s="11" t="s">
        <v>71</v>
      </c>
      <c r="AY1871" s="241" t="s">
        <v>151</v>
      </c>
    </row>
    <row r="1872" spans="2:51" s="11" customFormat="1" ht="13.5">
      <c r="B1872" s="231"/>
      <c r="C1872" s="232"/>
      <c r="D1872" s="228" t="s">
        <v>163</v>
      </c>
      <c r="E1872" s="233" t="s">
        <v>21</v>
      </c>
      <c r="F1872" s="234" t="s">
        <v>2986</v>
      </c>
      <c r="G1872" s="232"/>
      <c r="H1872" s="235">
        <v>8.587</v>
      </c>
      <c r="I1872" s="236"/>
      <c r="J1872" s="232"/>
      <c r="K1872" s="232"/>
      <c r="L1872" s="237"/>
      <c r="M1872" s="238"/>
      <c r="N1872" s="239"/>
      <c r="O1872" s="239"/>
      <c r="P1872" s="239"/>
      <c r="Q1872" s="239"/>
      <c r="R1872" s="239"/>
      <c r="S1872" s="239"/>
      <c r="T1872" s="240"/>
      <c r="AT1872" s="241" t="s">
        <v>163</v>
      </c>
      <c r="AU1872" s="241" t="s">
        <v>81</v>
      </c>
      <c r="AV1872" s="11" t="s">
        <v>81</v>
      </c>
      <c r="AW1872" s="11" t="s">
        <v>34</v>
      </c>
      <c r="AX1872" s="11" t="s">
        <v>71</v>
      </c>
      <c r="AY1872" s="241" t="s">
        <v>151</v>
      </c>
    </row>
    <row r="1873" spans="2:51" s="11" customFormat="1" ht="13.5">
      <c r="B1873" s="231"/>
      <c r="C1873" s="232"/>
      <c r="D1873" s="228" t="s">
        <v>163</v>
      </c>
      <c r="E1873" s="233" t="s">
        <v>21</v>
      </c>
      <c r="F1873" s="234" t="s">
        <v>2987</v>
      </c>
      <c r="G1873" s="232"/>
      <c r="H1873" s="235">
        <v>33.027</v>
      </c>
      <c r="I1873" s="236"/>
      <c r="J1873" s="232"/>
      <c r="K1873" s="232"/>
      <c r="L1873" s="237"/>
      <c r="M1873" s="238"/>
      <c r="N1873" s="239"/>
      <c r="O1873" s="239"/>
      <c r="P1873" s="239"/>
      <c r="Q1873" s="239"/>
      <c r="R1873" s="239"/>
      <c r="S1873" s="239"/>
      <c r="T1873" s="240"/>
      <c r="AT1873" s="241" t="s">
        <v>163</v>
      </c>
      <c r="AU1873" s="241" t="s">
        <v>81</v>
      </c>
      <c r="AV1873" s="11" t="s">
        <v>81</v>
      </c>
      <c r="AW1873" s="11" t="s">
        <v>34</v>
      </c>
      <c r="AX1873" s="11" t="s">
        <v>71</v>
      </c>
      <c r="AY1873" s="241" t="s">
        <v>151</v>
      </c>
    </row>
    <row r="1874" spans="2:51" s="11" customFormat="1" ht="13.5">
      <c r="B1874" s="231"/>
      <c r="C1874" s="232"/>
      <c r="D1874" s="228" t="s">
        <v>163</v>
      </c>
      <c r="E1874" s="233" t="s">
        <v>21</v>
      </c>
      <c r="F1874" s="234" t="s">
        <v>2988</v>
      </c>
      <c r="G1874" s="232"/>
      <c r="H1874" s="235">
        <v>4.13</v>
      </c>
      <c r="I1874" s="236"/>
      <c r="J1874" s="232"/>
      <c r="K1874" s="232"/>
      <c r="L1874" s="237"/>
      <c r="M1874" s="238"/>
      <c r="N1874" s="239"/>
      <c r="O1874" s="239"/>
      <c r="P1874" s="239"/>
      <c r="Q1874" s="239"/>
      <c r="R1874" s="239"/>
      <c r="S1874" s="239"/>
      <c r="T1874" s="240"/>
      <c r="AT1874" s="241" t="s">
        <v>163</v>
      </c>
      <c r="AU1874" s="241" t="s">
        <v>81</v>
      </c>
      <c r="AV1874" s="11" t="s">
        <v>81</v>
      </c>
      <c r="AW1874" s="11" t="s">
        <v>34</v>
      </c>
      <c r="AX1874" s="11" t="s">
        <v>71</v>
      </c>
      <c r="AY1874" s="241" t="s">
        <v>151</v>
      </c>
    </row>
    <row r="1875" spans="2:51" s="11" customFormat="1" ht="13.5">
      <c r="B1875" s="231"/>
      <c r="C1875" s="232"/>
      <c r="D1875" s="228" t="s">
        <v>163</v>
      </c>
      <c r="E1875" s="233" t="s">
        <v>21</v>
      </c>
      <c r="F1875" s="234" t="s">
        <v>2989</v>
      </c>
      <c r="G1875" s="232"/>
      <c r="H1875" s="235">
        <v>4.85</v>
      </c>
      <c r="I1875" s="236"/>
      <c r="J1875" s="232"/>
      <c r="K1875" s="232"/>
      <c r="L1875" s="237"/>
      <c r="M1875" s="238"/>
      <c r="N1875" s="239"/>
      <c r="O1875" s="239"/>
      <c r="P1875" s="239"/>
      <c r="Q1875" s="239"/>
      <c r="R1875" s="239"/>
      <c r="S1875" s="239"/>
      <c r="T1875" s="240"/>
      <c r="AT1875" s="241" t="s">
        <v>163</v>
      </c>
      <c r="AU1875" s="241" t="s">
        <v>81</v>
      </c>
      <c r="AV1875" s="11" t="s">
        <v>81</v>
      </c>
      <c r="AW1875" s="11" t="s">
        <v>34</v>
      </c>
      <c r="AX1875" s="11" t="s">
        <v>71</v>
      </c>
      <c r="AY1875" s="241" t="s">
        <v>151</v>
      </c>
    </row>
    <row r="1876" spans="2:51" s="11" customFormat="1" ht="13.5">
      <c r="B1876" s="231"/>
      <c r="C1876" s="232"/>
      <c r="D1876" s="228" t="s">
        <v>163</v>
      </c>
      <c r="E1876" s="233" t="s">
        <v>21</v>
      </c>
      <c r="F1876" s="234" t="s">
        <v>2990</v>
      </c>
      <c r="G1876" s="232"/>
      <c r="H1876" s="235">
        <v>0.5</v>
      </c>
      <c r="I1876" s="236"/>
      <c r="J1876" s="232"/>
      <c r="K1876" s="232"/>
      <c r="L1876" s="237"/>
      <c r="M1876" s="238"/>
      <c r="N1876" s="239"/>
      <c r="O1876" s="239"/>
      <c r="P1876" s="239"/>
      <c r="Q1876" s="239"/>
      <c r="R1876" s="239"/>
      <c r="S1876" s="239"/>
      <c r="T1876" s="240"/>
      <c r="AT1876" s="241" t="s">
        <v>163</v>
      </c>
      <c r="AU1876" s="241" t="s">
        <v>81</v>
      </c>
      <c r="AV1876" s="11" t="s">
        <v>81</v>
      </c>
      <c r="AW1876" s="11" t="s">
        <v>34</v>
      </c>
      <c r="AX1876" s="11" t="s">
        <v>71</v>
      </c>
      <c r="AY1876" s="241" t="s">
        <v>151</v>
      </c>
    </row>
    <row r="1877" spans="2:51" s="12" customFormat="1" ht="13.5">
      <c r="B1877" s="242"/>
      <c r="C1877" s="243"/>
      <c r="D1877" s="228" t="s">
        <v>163</v>
      </c>
      <c r="E1877" s="244" t="s">
        <v>21</v>
      </c>
      <c r="F1877" s="245" t="s">
        <v>182</v>
      </c>
      <c r="G1877" s="243"/>
      <c r="H1877" s="246">
        <v>68.489</v>
      </c>
      <c r="I1877" s="247"/>
      <c r="J1877" s="243"/>
      <c r="K1877" s="243"/>
      <c r="L1877" s="248"/>
      <c r="M1877" s="249"/>
      <c r="N1877" s="250"/>
      <c r="O1877" s="250"/>
      <c r="P1877" s="250"/>
      <c r="Q1877" s="250"/>
      <c r="R1877" s="250"/>
      <c r="S1877" s="250"/>
      <c r="T1877" s="251"/>
      <c r="AT1877" s="252" t="s">
        <v>163</v>
      </c>
      <c r="AU1877" s="252" t="s">
        <v>81</v>
      </c>
      <c r="AV1877" s="12" t="s">
        <v>159</v>
      </c>
      <c r="AW1877" s="12" t="s">
        <v>34</v>
      </c>
      <c r="AX1877" s="12" t="s">
        <v>76</v>
      </c>
      <c r="AY1877" s="252" t="s">
        <v>151</v>
      </c>
    </row>
    <row r="1878" spans="2:65" s="1" customFormat="1" ht="25.5" customHeight="1">
      <c r="B1878" s="44"/>
      <c r="C1878" s="216" t="s">
        <v>3033</v>
      </c>
      <c r="D1878" s="216" t="s">
        <v>154</v>
      </c>
      <c r="E1878" s="217" t="s">
        <v>3034</v>
      </c>
      <c r="F1878" s="218" t="s">
        <v>3035</v>
      </c>
      <c r="G1878" s="219" t="s">
        <v>157</v>
      </c>
      <c r="H1878" s="220">
        <v>2.4</v>
      </c>
      <c r="I1878" s="221"/>
      <c r="J1878" s="222">
        <f>ROUND(I1878*H1878,2)</f>
        <v>0</v>
      </c>
      <c r="K1878" s="218" t="s">
        <v>174</v>
      </c>
      <c r="L1878" s="70"/>
      <c r="M1878" s="223" t="s">
        <v>21</v>
      </c>
      <c r="N1878" s="224" t="s">
        <v>42</v>
      </c>
      <c r="O1878" s="45"/>
      <c r="P1878" s="225">
        <f>O1878*H1878</f>
        <v>0</v>
      </c>
      <c r="Q1878" s="225">
        <v>0.0002</v>
      </c>
      <c r="R1878" s="225">
        <f>Q1878*H1878</f>
        <v>0.00048</v>
      </c>
      <c r="S1878" s="225">
        <v>0</v>
      </c>
      <c r="T1878" s="226">
        <f>S1878*H1878</f>
        <v>0</v>
      </c>
      <c r="AR1878" s="22" t="s">
        <v>1264</v>
      </c>
      <c r="AT1878" s="22" t="s">
        <v>154</v>
      </c>
      <c r="AU1878" s="22" t="s">
        <v>81</v>
      </c>
      <c r="AY1878" s="22" t="s">
        <v>151</v>
      </c>
      <c r="BE1878" s="227">
        <f>IF(N1878="základní",J1878,0)</f>
        <v>0</v>
      </c>
      <c r="BF1878" s="227">
        <f>IF(N1878="snížená",J1878,0)</f>
        <v>0</v>
      </c>
      <c r="BG1878" s="227">
        <f>IF(N1878="zákl. přenesená",J1878,0)</f>
        <v>0</v>
      </c>
      <c r="BH1878" s="227">
        <f>IF(N1878="sníž. přenesená",J1878,0)</f>
        <v>0</v>
      </c>
      <c r="BI1878" s="227">
        <f>IF(N1878="nulová",J1878,0)</f>
        <v>0</v>
      </c>
      <c r="BJ1878" s="22" t="s">
        <v>76</v>
      </c>
      <c r="BK1878" s="227">
        <f>ROUND(I1878*H1878,2)</f>
        <v>0</v>
      </c>
      <c r="BL1878" s="22" t="s">
        <v>1264</v>
      </c>
      <c r="BM1878" s="22" t="s">
        <v>3036</v>
      </c>
    </row>
    <row r="1879" spans="2:47" s="1" customFormat="1" ht="13.5">
      <c r="B1879" s="44"/>
      <c r="C1879" s="72"/>
      <c r="D1879" s="228" t="s">
        <v>161</v>
      </c>
      <c r="E1879" s="72"/>
      <c r="F1879" s="229" t="s">
        <v>3014</v>
      </c>
      <c r="G1879" s="72"/>
      <c r="H1879" s="72"/>
      <c r="I1879" s="187"/>
      <c r="J1879" s="72"/>
      <c r="K1879" s="72"/>
      <c r="L1879" s="70"/>
      <c r="M1879" s="230"/>
      <c r="N1879" s="45"/>
      <c r="O1879" s="45"/>
      <c r="P1879" s="45"/>
      <c r="Q1879" s="45"/>
      <c r="R1879" s="45"/>
      <c r="S1879" s="45"/>
      <c r="T1879" s="93"/>
      <c r="AT1879" s="22" t="s">
        <v>161</v>
      </c>
      <c r="AU1879" s="22" t="s">
        <v>81</v>
      </c>
    </row>
    <row r="1880" spans="2:51" s="11" customFormat="1" ht="13.5">
      <c r="B1880" s="231"/>
      <c r="C1880" s="232"/>
      <c r="D1880" s="228" t="s">
        <v>163</v>
      </c>
      <c r="E1880" s="233" t="s">
        <v>21</v>
      </c>
      <c r="F1880" s="234" t="s">
        <v>3037</v>
      </c>
      <c r="G1880" s="232"/>
      <c r="H1880" s="235">
        <v>1.2</v>
      </c>
      <c r="I1880" s="236"/>
      <c r="J1880" s="232"/>
      <c r="K1880" s="232"/>
      <c r="L1880" s="237"/>
      <c r="M1880" s="238"/>
      <c r="N1880" s="239"/>
      <c r="O1880" s="239"/>
      <c r="P1880" s="239"/>
      <c r="Q1880" s="239"/>
      <c r="R1880" s="239"/>
      <c r="S1880" s="239"/>
      <c r="T1880" s="240"/>
      <c r="AT1880" s="241" t="s">
        <v>163</v>
      </c>
      <c r="AU1880" s="241" t="s">
        <v>81</v>
      </c>
      <c r="AV1880" s="11" t="s">
        <v>81</v>
      </c>
      <c r="AW1880" s="11" t="s">
        <v>34</v>
      </c>
      <c r="AX1880" s="11" t="s">
        <v>71</v>
      </c>
      <c r="AY1880" s="241" t="s">
        <v>151</v>
      </c>
    </row>
    <row r="1881" spans="2:51" s="11" customFormat="1" ht="13.5">
      <c r="B1881" s="231"/>
      <c r="C1881" s="232"/>
      <c r="D1881" s="228" t="s">
        <v>163</v>
      </c>
      <c r="E1881" s="233" t="s">
        <v>21</v>
      </c>
      <c r="F1881" s="234" t="s">
        <v>3038</v>
      </c>
      <c r="G1881" s="232"/>
      <c r="H1881" s="235">
        <v>1.2</v>
      </c>
      <c r="I1881" s="236"/>
      <c r="J1881" s="232"/>
      <c r="K1881" s="232"/>
      <c r="L1881" s="237"/>
      <c r="M1881" s="238"/>
      <c r="N1881" s="239"/>
      <c r="O1881" s="239"/>
      <c r="P1881" s="239"/>
      <c r="Q1881" s="239"/>
      <c r="R1881" s="239"/>
      <c r="S1881" s="239"/>
      <c r="T1881" s="240"/>
      <c r="AT1881" s="241" t="s">
        <v>163</v>
      </c>
      <c r="AU1881" s="241" t="s">
        <v>81</v>
      </c>
      <c r="AV1881" s="11" t="s">
        <v>81</v>
      </c>
      <c r="AW1881" s="11" t="s">
        <v>34</v>
      </c>
      <c r="AX1881" s="11" t="s">
        <v>71</v>
      </c>
      <c r="AY1881" s="241" t="s">
        <v>151</v>
      </c>
    </row>
    <row r="1882" spans="2:51" s="12" customFormat="1" ht="13.5">
      <c r="B1882" s="242"/>
      <c r="C1882" s="243"/>
      <c r="D1882" s="228" t="s">
        <v>163</v>
      </c>
      <c r="E1882" s="244" t="s">
        <v>21</v>
      </c>
      <c r="F1882" s="245" t="s">
        <v>182</v>
      </c>
      <c r="G1882" s="243"/>
      <c r="H1882" s="246">
        <v>2.4</v>
      </c>
      <c r="I1882" s="247"/>
      <c r="J1882" s="243"/>
      <c r="K1882" s="243"/>
      <c r="L1882" s="248"/>
      <c r="M1882" s="249"/>
      <c r="N1882" s="250"/>
      <c r="O1882" s="250"/>
      <c r="P1882" s="250"/>
      <c r="Q1882" s="250"/>
      <c r="R1882" s="250"/>
      <c r="S1882" s="250"/>
      <c r="T1882" s="251"/>
      <c r="AT1882" s="252" t="s">
        <v>163</v>
      </c>
      <c r="AU1882" s="252" t="s">
        <v>81</v>
      </c>
      <c r="AV1882" s="12" t="s">
        <v>159</v>
      </c>
      <c r="AW1882" s="12" t="s">
        <v>34</v>
      </c>
      <c r="AX1882" s="12" t="s">
        <v>76</v>
      </c>
      <c r="AY1882" s="252" t="s">
        <v>151</v>
      </c>
    </row>
    <row r="1883" spans="2:65" s="1" customFormat="1" ht="16.5" customHeight="1">
      <c r="B1883" s="44"/>
      <c r="C1883" s="253" t="s">
        <v>3039</v>
      </c>
      <c r="D1883" s="253" t="s">
        <v>275</v>
      </c>
      <c r="E1883" s="254" t="s">
        <v>3040</v>
      </c>
      <c r="F1883" s="255" t="s">
        <v>3041</v>
      </c>
      <c r="G1883" s="256" t="s">
        <v>157</v>
      </c>
      <c r="H1883" s="257">
        <v>2.64</v>
      </c>
      <c r="I1883" s="258"/>
      <c r="J1883" s="259">
        <f>ROUND(I1883*H1883,2)</f>
        <v>0</v>
      </c>
      <c r="K1883" s="255" t="s">
        <v>174</v>
      </c>
      <c r="L1883" s="260"/>
      <c r="M1883" s="261" t="s">
        <v>21</v>
      </c>
      <c r="N1883" s="262" t="s">
        <v>42</v>
      </c>
      <c r="O1883" s="45"/>
      <c r="P1883" s="225">
        <f>O1883*H1883</f>
        <v>0</v>
      </c>
      <c r="Q1883" s="225">
        <v>6E-05</v>
      </c>
      <c r="R1883" s="225">
        <f>Q1883*H1883</f>
        <v>0.0001584</v>
      </c>
      <c r="S1883" s="225">
        <v>0</v>
      </c>
      <c r="T1883" s="226">
        <f>S1883*H1883</f>
        <v>0</v>
      </c>
      <c r="AR1883" s="22" t="s">
        <v>1641</v>
      </c>
      <c r="AT1883" s="22" t="s">
        <v>275</v>
      </c>
      <c r="AU1883" s="22" t="s">
        <v>81</v>
      </c>
      <c r="AY1883" s="22" t="s">
        <v>151</v>
      </c>
      <c r="BE1883" s="227">
        <f>IF(N1883="základní",J1883,0)</f>
        <v>0</v>
      </c>
      <c r="BF1883" s="227">
        <f>IF(N1883="snížená",J1883,0)</f>
        <v>0</v>
      </c>
      <c r="BG1883" s="227">
        <f>IF(N1883="zákl. přenesená",J1883,0)</f>
        <v>0</v>
      </c>
      <c r="BH1883" s="227">
        <f>IF(N1883="sníž. přenesená",J1883,0)</f>
        <v>0</v>
      </c>
      <c r="BI1883" s="227">
        <f>IF(N1883="nulová",J1883,0)</f>
        <v>0</v>
      </c>
      <c r="BJ1883" s="22" t="s">
        <v>76</v>
      </c>
      <c r="BK1883" s="227">
        <f>ROUND(I1883*H1883,2)</f>
        <v>0</v>
      </c>
      <c r="BL1883" s="22" t="s">
        <v>1264</v>
      </c>
      <c r="BM1883" s="22" t="s">
        <v>3042</v>
      </c>
    </row>
    <row r="1884" spans="2:51" s="11" customFormat="1" ht="13.5">
      <c r="B1884" s="231"/>
      <c r="C1884" s="232"/>
      <c r="D1884" s="228" t="s">
        <v>163</v>
      </c>
      <c r="E1884" s="232"/>
      <c r="F1884" s="234" t="s">
        <v>3043</v>
      </c>
      <c r="G1884" s="232"/>
      <c r="H1884" s="235">
        <v>2.64</v>
      </c>
      <c r="I1884" s="236"/>
      <c r="J1884" s="232"/>
      <c r="K1884" s="232"/>
      <c r="L1884" s="237"/>
      <c r="M1884" s="238"/>
      <c r="N1884" s="239"/>
      <c r="O1884" s="239"/>
      <c r="P1884" s="239"/>
      <c r="Q1884" s="239"/>
      <c r="R1884" s="239"/>
      <c r="S1884" s="239"/>
      <c r="T1884" s="240"/>
      <c r="AT1884" s="241" t="s">
        <v>163</v>
      </c>
      <c r="AU1884" s="241" t="s">
        <v>81</v>
      </c>
      <c r="AV1884" s="11" t="s">
        <v>81</v>
      </c>
      <c r="AW1884" s="11" t="s">
        <v>6</v>
      </c>
      <c r="AX1884" s="11" t="s">
        <v>76</v>
      </c>
      <c r="AY1884" s="241" t="s">
        <v>151</v>
      </c>
    </row>
    <row r="1885" spans="2:65" s="1" customFormat="1" ht="16.5" customHeight="1">
      <c r="B1885" s="44"/>
      <c r="C1885" s="216" t="s">
        <v>3044</v>
      </c>
      <c r="D1885" s="216" t="s">
        <v>154</v>
      </c>
      <c r="E1885" s="217" t="s">
        <v>3045</v>
      </c>
      <c r="F1885" s="218" t="s">
        <v>3046</v>
      </c>
      <c r="G1885" s="219" t="s">
        <v>157</v>
      </c>
      <c r="H1885" s="220">
        <v>18</v>
      </c>
      <c r="I1885" s="221"/>
      <c r="J1885" s="222">
        <f>ROUND(I1885*H1885,2)</f>
        <v>0</v>
      </c>
      <c r="K1885" s="218" t="s">
        <v>174</v>
      </c>
      <c r="L1885" s="70"/>
      <c r="M1885" s="223" t="s">
        <v>21</v>
      </c>
      <c r="N1885" s="224" t="s">
        <v>42</v>
      </c>
      <c r="O1885" s="45"/>
      <c r="P1885" s="225">
        <f>O1885*H1885</f>
        <v>0</v>
      </c>
      <c r="Q1885" s="225">
        <v>0.00034</v>
      </c>
      <c r="R1885" s="225">
        <f>Q1885*H1885</f>
        <v>0.0061200000000000004</v>
      </c>
      <c r="S1885" s="225">
        <v>0</v>
      </c>
      <c r="T1885" s="226">
        <f>S1885*H1885</f>
        <v>0</v>
      </c>
      <c r="AR1885" s="22" t="s">
        <v>1264</v>
      </c>
      <c r="AT1885" s="22" t="s">
        <v>154</v>
      </c>
      <c r="AU1885" s="22" t="s">
        <v>81</v>
      </c>
      <c r="AY1885" s="22" t="s">
        <v>151</v>
      </c>
      <c r="BE1885" s="227">
        <f>IF(N1885="základní",J1885,0)</f>
        <v>0</v>
      </c>
      <c r="BF1885" s="227">
        <f>IF(N1885="snížená",J1885,0)</f>
        <v>0</v>
      </c>
      <c r="BG1885" s="227">
        <f>IF(N1885="zákl. přenesená",J1885,0)</f>
        <v>0</v>
      </c>
      <c r="BH1885" s="227">
        <f>IF(N1885="sníž. přenesená",J1885,0)</f>
        <v>0</v>
      </c>
      <c r="BI1885" s="227">
        <f>IF(N1885="nulová",J1885,0)</f>
        <v>0</v>
      </c>
      <c r="BJ1885" s="22" t="s">
        <v>76</v>
      </c>
      <c r="BK1885" s="227">
        <f>ROUND(I1885*H1885,2)</f>
        <v>0</v>
      </c>
      <c r="BL1885" s="22" t="s">
        <v>1264</v>
      </c>
      <c r="BM1885" s="22" t="s">
        <v>3047</v>
      </c>
    </row>
    <row r="1886" spans="2:47" s="1" customFormat="1" ht="13.5">
      <c r="B1886" s="44"/>
      <c r="C1886" s="72"/>
      <c r="D1886" s="228" t="s">
        <v>161</v>
      </c>
      <c r="E1886" s="72"/>
      <c r="F1886" s="229" t="s">
        <v>3014</v>
      </c>
      <c r="G1886" s="72"/>
      <c r="H1886" s="72"/>
      <c r="I1886" s="187"/>
      <c r="J1886" s="72"/>
      <c r="K1886" s="72"/>
      <c r="L1886" s="70"/>
      <c r="M1886" s="230"/>
      <c r="N1886" s="45"/>
      <c r="O1886" s="45"/>
      <c r="P1886" s="45"/>
      <c r="Q1886" s="45"/>
      <c r="R1886" s="45"/>
      <c r="S1886" s="45"/>
      <c r="T1886" s="93"/>
      <c r="AT1886" s="22" t="s">
        <v>161</v>
      </c>
      <c r="AU1886" s="22" t="s">
        <v>81</v>
      </c>
    </row>
    <row r="1887" spans="2:51" s="11" customFormat="1" ht="13.5">
      <c r="B1887" s="231"/>
      <c r="C1887" s="232"/>
      <c r="D1887" s="228" t="s">
        <v>163</v>
      </c>
      <c r="E1887" s="233" t="s">
        <v>21</v>
      </c>
      <c r="F1887" s="234" t="s">
        <v>3048</v>
      </c>
      <c r="G1887" s="232"/>
      <c r="H1887" s="235">
        <v>8.4</v>
      </c>
      <c r="I1887" s="236"/>
      <c r="J1887" s="232"/>
      <c r="K1887" s="232"/>
      <c r="L1887" s="237"/>
      <c r="M1887" s="238"/>
      <c r="N1887" s="239"/>
      <c r="O1887" s="239"/>
      <c r="P1887" s="239"/>
      <c r="Q1887" s="239"/>
      <c r="R1887" s="239"/>
      <c r="S1887" s="239"/>
      <c r="T1887" s="240"/>
      <c r="AT1887" s="241" t="s">
        <v>163</v>
      </c>
      <c r="AU1887" s="241" t="s">
        <v>81</v>
      </c>
      <c r="AV1887" s="11" t="s">
        <v>81</v>
      </c>
      <c r="AW1887" s="11" t="s">
        <v>34</v>
      </c>
      <c r="AX1887" s="11" t="s">
        <v>71</v>
      </c>
      <c r="AY1887" s="241" t="s">
        <v>151</v>
      </c>
    </row>
    <row r="1888" spans="2:51" s="11" customFormat="1" ht="13.5">
      <c r="B1888" s="231"/>
      <c r="C1888" s="232"/>
      <c r="D1888" s="228" t="s">
        <v>163</v>
      </c>
      <c r="E1888" s="233" t="s">
        <v>21</v>
      </c>
      <c r="F1888" s="234" t="s">
        <v>3049</v>
      </c>
      <c r="G1888" s="232"/>
      <c r="H1888" s="235">
        <v>9.6</v>
      </c>
      <c r="I1888" s="236"/>
      <c r="J1888" s="232"/>
      <c r="K1888" s="232"/>
      <c r="L1888" s="237"/>
      <c r="M1888" s="238"/>
      <c r="N1888" s="239"/>
      <c r="O1888" s="239"/>
      <c r="P1888" s="239"/>
      <c r="Q1888" s="239"/>
      <c r="R1888" s="239"/>
      <c r="S1888" s="239"/>
      <c r="T1888" s="240"/>
      <c r="AT1888" s="241" t="s">
        <v>163</v>
      </c>
      <c r="AU1888" s="241" t="s">
        <v>81</v>
      </c>
      <c r="AV1888" s="11" t="s">
        <v>81</v>
      </c>
      <c r="AW1888" s="11" t="s">
        <v>34</v>
      </c>
      <c r="AX1888" s="11" t="s">
        <v>71</v>
      </c>
      <c r="AY1888" s="241" t="s">
        <v>151</v>
      </c>
    </row>
    <row r="1889" spans="2:51" s="12" customFormat="1" ht="13.5">
      <c r="B1889" s="242"/>
      <c r="C1889" s="243"/>
      <c r="D1889" s="228" t="s">
        <v>163</v>
      </c>
      <c r="E1889" s="244" t="s">
        <v>21</v>
      </c>
      <c r="F1889" s="245" t="s">
        <v>182</v>
      </c>
      <c r="G1889" s="243"/>
      <c r="H1889" s="246">
        <v>18</v>
      </c>
      <c r="I1889" s="247"/>
      <c r="J1889" s="243"/>
      <c r="K1889" s="243"/>
      <c r="L1889" s="248"/>
      <c r="M1889" s="249"/>
      <c r="N1889" s="250"/>
      <c r="O1889" s="250"/>
      <c r="P1889" s="250"/>
      <c r="Q1889" s="250"/>
      <c r="R1889" s="250"/>
      <c r="S1889" s="250"/>
      <c r="T1889" s="251"/>
      <c r="AT1889" s="252" t="s">
        <v>163</v>
      </c>
      <c r="AU1889" s="252" t="s">
        <v>81</v>
      </c>
      <c r="AV1889" s="12" t="s">
        <v>159</v>
      </c>
      <c r="AW1889" s="12" t="s">
        <v>34</v>
      </c>
      <c r="AX1889" s="12" t="s">
        <v>76</v>
      </c>
      <c r="AY1889" s="252" t="s">
        <v>151</v>
      </c>
    </row>
    <row r="1890" spans="2:65" s="1" customFormat="1" ht="16.5" customHeight="1">
      <c r="B1890" s="44"/>
      <c r="C1890" s="253" t="s">
        <v>3050</v>
      </c>
      <c r="D1890" s="253" t="s">
        <v>275</v>
      </c>
      <c r="E1890" s="254" t="s">
        <v>3051</v>
      </c>
      <c r="F1890" s="255" t="s">
        <v>3052</v>
      </c>
      <c r="G1890" s="256" t="s">
        <v>157</v>
      </c>
      <c r="H1890" s="257">
        <v>19.8</v>
      </c>
      <c r="I1890" s="258"/>
      <c r="J1890" s="259">
        <f>ROUND(I1890*H1890,2)</f>
        <v>0</v>
      </c>
      <c r="K1890" s="255" t="s">
        <v>174</v>
      </c>
      <c r="L1890" s="260"/>
      <c r="M1890" s="261" t="s">
        <v>21</v>
      </c>
      <c r="N1890" s="262" t="s">
        <v>42</v>
      </c>
      <c r="O1890" s="45"/>
      <c r="P1890" s="225">
        <f>O1890*H1890</f>
        <v>0</v>
      </c>
      <c r="Q1890" s="225">
        <v>3E-05</v>
      </c>
      <c r="R1890" s="225">
        <f>Q1890*H1890</f>
        <v>0.000594</v>
      </c>
      <c r="S1890" s="225">
        <v>0</v>
      </c>
      <c r="T1890" s="226">
        <f>S1890*H1890</f>
        <v>0</v>
      </c>
      <c r="AR1890" s="22" t="s">
        <v>1641</v>
      </c>
      <c r="AT1890" s="22" t="s">
        <v>275</v>
      </c>
      <c r="AU1890" s="22" t="s">
        <v>81</v>
      </c>
      <c r="AY1890" s="22" t="s">
        <v>151</v>
      </c>
      <c r="BE1890" s="227">
        <f>IF(N1890="základní",J1890,0)</f>
        <v>0</v>
      </c>
      <c r="BF1890" s="227">
        <f>IF(N1890="snížená",J1890,0)</f>
        <v>0</v>
      </c>
      <c r="BG1890" s="227">
        <f>IF(N1890="zákl. přenesená",J1890,0)</f>
        <v>0</v>
      </c>
      <c r="BH1890" s="227">
        <f>IF(N1890="sníž. přenesená",J1890,0)</f>
        <v>0</v>
      </c>
      <c r="BI1890" s="227">
        <f>IF(N1890="nulová",J1890,0)</f>
        <v>0</v>
      </c>
      <c r="BJ1890" s="22" t="s">
        <v>76</v>
      </c>
      <c r="BK1890" s="227">
        <f>ROUND(I1890*H1890,2)</f>
        <v>0</v>
      </c>
      <c r="BL1890" s="22" t="s">
        <v>1264</v>
      </c>
      <c r="BM1890" s="22" t="s">
        <v>3053</v>
      </c>
    </row>
    <row r="1891" spans="2:51" s="11" customFormat="1" ht="13.5">
      <c r="B1891" s="231"/>
      <c r="C1891" s="232"/>
      <c r="D1891" s="228" t="s">
        <v>163</v>
      </c>
      <c r="E1891" s="232"/>
      <c r="F1891" s="234" t="s">
        <v>3054</v>
      </c>
      <c r="G1891" s="232"/>
      <c r="H1891" s="235">
        <v>19.8</v>
      </c>
      <c r="I1891" s="236"/>
      <c r="J1891" s="232"/>
      <c r="K1891" s="232"/>
      <c r="L1891" s="237"/>
      <c r="M1891" s="238"/>
      <c r="N1891" s="239"/>
      <c r="O1891" s="239"/>
      <c r="P1891" s="239"/>
      <c r="Q1891" s="239"/>
      <c r="R1891" s="239"/>
      <c r="S1891" s="239"/>
      <c r="T1891" s="240"/>
      <c r="AT1891" s="241" t="s">
        <v>163</v>
      </c>
      <c r="AU1891" s="241" t="s">
        <v>81</v>
      </c>
      <c r="AV1891" s="11" t="s">
        <v>81</v>
      </c>
      <c r="AW1891" s="11" t="s">
        <v>6</v>
      </c>
      <c r="AX1891" s="11" t="s">
        <v>76</v>
      </c>
      <c r="AY1891" s="241" t="s">
        <v>151</v>
      </c>
    </row>
    <row r="1892" spans="2:65" s="1" customFormat="1" ht="25.5" customHeight="1">
      <c r="B1892" s="44"/>
      <c r="C1892" s="216" t="s">
        <v>3055</v>
      </c>
      <c r="D1892" s="216" t="s">
        <v>154</v>
      </c>
      <c r="E1892" s="217" t="s">
        <v>3056</v>
      </c>
      <c r="F1892" s="218" t="s">
        <v>3057</v>
      </c>
      <c r="G1892" s="219" t="s">
        <v>257</v>
      </c>
      <c r="H1892" s="220">
        <v>80.44</v>
      </c>
      <c r="I1892" s="221"/>
      <c r="J1892" s="222">
        <f>ROUND(I1892*H1892,2)</f>
        <v>0</v>
      </c>
      <c r="K1892" s="218" t="s">
        <v>174</v>
      </c>
      <c r="L1892" s="70"/>
      <c r="M1892" s="223" t="s">
        <v>21</v>
      </c>
      <c r="N1892" s="224" t="s">
        <v>42</v>
      </c>
      <c r="O1892" s="45"/>
      <c r="P1892" s="225">
        <f>O1892*H1892</f>
        <v>0</v>
      </c>
      <c r="Q1892" s="225">
        <v>0.00715</v>
      </c>
      <c r="R1892" s="225">
        <f>Q1892*H1892</f>
        <v>0.575146</v>
      </c>
      <c r="S1892" s="225">
        <v>0</v>
      </c>
      <c r="T1892" s="226">
        <f>S1892*H1892</f>
        <v>0</v>
      </c>
      <c r="AR1892" s="22" t="s">
        <v>1264</v>
      </c>
      <c r="AT1892" s="22" t="s">
        <v>154</v>
      </c>
      <c r="AU1892" s="22" t="s">
        <v>81</v>
      </c>
      <c r="AY1892" s="22" t="s">
        <v>151</v>
      </c>
      <c r="BE1892" s="227">
        <f>IF(N1892="základní",J1892,0)</f>
        <v>0</v>
      </c>
      <c r="BF1892" s="227">
        <f>IF(N1892="snížená",J1892,0)</f>
        <v>0</v>
      </c>
      <c r="BG1892" s="227">
        <f>IF(N1892="zákl. přenesená",J1892,0)</f>
        <v>0</v>
      </c>
      <c r="BH1892" s="227">
        <f>IF(N1892="sníž. přenesená",J1892,0)</f>
        <v>0</v>
      </c>
      <c r="BI1892" s="227">
        <f>IF(N1892="nulová",J1892,0)</f>
        <v>0</v>
      </c>
      <c r="BJ1892" s="22" t="s">
        <v>76</v>
      </c>
      <c r="BK1892" s="227">
        <f>ROUND(I1892*H1892,2)</f>
        <v>0</v>
      </c>
      <c r="BL1892" s="22" t="s">
        <v>1264</v>
      </c>
      <c r="BM1892" s="22" t="s">
        <v>3058</v>
      </c>
    </row>
    <row r="1893" spans="2:47" s="1" customFormat="1" ht="13.5">
      <c r="B1893" s="44"/>
      <c r="C1893" s="72"/>
      <c r="D1893" s="228" t="s">
        <v>161</v>
      </c>
      <c r="E1893" s="72"/>
      <c r="F1893" s="229" t="s">
        <v>3032</v>
      </c>
      <c r="G1893" s="72"/>
      <c r="H1893" s="72"/>
      <c r="I1893" s="187"/>
      <c r="J1893" s="72"/>
      <c r="K1893" s="72"/>
      <c r="L1893" s="70"/>
      <c r="M1893" s="230"/>
      <c r="N1893" s="45"/>
      <c r="O1893" s="45"/>
      <c r="P1893" s="45"/>
      <c r="Q1893" s="45"/>
      <c r="R1893" s="45"/>
      <c r="S1893" s="45"/>
      <c r="T1893" s="93"/>
      <c r="AT1893" s="22" t="s">
        <v>161</v>
      </c>
      <c r="AU1893" s="22" t="s">
        <v>81</v>
      </c>
    </row>
    <row r="1894" spans="2:51" s="11" customFormat="1" ht="13.5">
      <c r="B1894" s="231"/>
      <c r="C1894" s="232"/>
      <c r="D1894" s="228" t="s">
        <v>163</v>
      </c>
      <c r="E1894" s="233" t="s">
        <v>21</v>
      </c>
      <c r="F1894" s="234" t="s">
        <v>733</v>
      </c>
      <c r="G1894" s="232"/>
      <c r="H1894" s="235">
        <v>74.5</v>
      </c>
      <c r="I1894" s="236"/>
      <c r="J1894" s="232"/>
      <c r="K1894" s="232"/>
      <c r="L1894" s="237"/>
      <c r="M1894" s="238"/>
      <c r="N1894" s="239"/>
      <c r="O1894" s="239"/>
      <c r="P1894" s="239"/>
      <c r="Q1894" s="239"/>
      <c r="R1894" s="239"/>
      <c r="S1894" s="239"/>
      <c r="T1894" s="240"/>
      <c r="AT1894" s="241" t="s">
        <v>163</v>
      </c>
      <c r="AU1894" s="241" t="s">
        <v>81</v>
      </c>
      <c r="AV1894" s="11" t="s">
        <v>81</v>
      </c>
      <c r="AW1894" s="11" t="s">
        <v>34</v>
      </c>
      <c r="AX1894" s="11" t="s">
        <v>71</v>
      </c>
      <c r="AY1894" s="241" t="s">
        <v>151</v>
      </c>
    </row>
    <row r="1895" spans="2:51" s="11" customFormat="1" ht="13.5">
      <c r="B1895" s="231"/>
      <c r="C1895" s="232"/>
      <c r="D1895" s="228" t="s">
        <v>163</v>
      </c>
      <c r="E1895" s="233" t="s">
        <v>21</v>
      </c>
      <c r="F1895" s="234" t="s">
        <v>1632</v>
      </c>
      <c r="G1895" s="232"/>
      <c r="H1895" s="235">
        <v>5.94</v>
      </c>
      <c r="I1895" s="236"/>
      <c r="J1895" s="232"/>
      <c r="K1895" s="232"/>
      <c r="L1895" s="237"/>
      <c r="M1895" s="238"/>
      <c r="N1895" s="239"/>
      <c r="O1895" s="239"/>
      <c r="P1895" s="239"/>
      <c r="Q1895" s="239"/>
      <c r="R1895" s="239"/>
      <c r="S1895" s="239"/>
      <c r="T1895" s="240"/>
      <c r="AT1895" s="241" t="s">
        <v>163</v>
      </c>
      <c r="AU1895" s="241" t="s">
        <v>81</v>
      </c>
      <c r="AV1895" s="11" t="s">
        <v>81</v>
      </c>
      <c r="AW1895" s="11" t="s">
        <v>34</v>
      </c>
      <c r="AX1895" s="11" t="s">
        <v>71</v>
      </c>
      <c r="AY1895" s="241" t="s">
        <v>151</v>
      </c>
    </row>
    <row r="1896" spans="2:51" s="12" customFormat="1" ht="13.5">
      <c r="B1896" s="242"/>
      <c r="C1896" s="243"/>
      <c r="D1896" s="228" t="s">
        <v>163</v>
      </c>
      <c r="E1896" s="244" t="s">
        <v>21</v>
      </c>
      <c r="F1896" s="245" t="s">
        <v>182</v>
      </c>
      <c r="G1896" s="243"/>
      <c r="H1896" s="246">
        <v>80.44</v>
      </c>
      <c r="I1896" s="247"/>
      <c r="J1896" s="243"/>
      <c r="K1896" s="243"/>
      <c r="L1896" s="248"/>
      <c r="M1896" s="249"/>
      <c r="N1896" s="250"/>
      <c r="O1896" s="250"/>
      <c r="P1896" s="250"/>
      <c r="Q1896" s="250"/>
      <c r="R1896" s="250"/>
      <c r="S1896" s="250"/>
      <c r="T1896" s="251"/>
      <c r="AT1896" s="252" t="s">
        <v>163</v>
      </c>
      <c r="AU1896" s="252" t="s">
        <v>81</v>
      </c>
      <c r="AV1896" s="12" t="s">
        <v>159</v>
      </c>
      <c r="AW1896" s="12" t="s">
        <v>34</v>
      </c>
      <c r="AX1896" s="12" t="s">
        <v>76</v>
      </c>
      <c r="AY1896" s="252" t="s">
        <v>151</v>
      </c>
    </row>
    <row r="1897" spans="2:65" s="1" customFormat="1" ht="25.5" customHeight="1">
      <c r="B1897" s="44"/>
      <c r="C1897" s="216" t="s">
        <v>3059</v>
      </c>
      <c r="D1897" s="216" t="s">
        <v>154</v>
      </c>
      <c r="E1897" s="217" t="s">
        <v>3060</v>
      </c>
      <c r="F1897" s="218" t="s">
        <v>3061</v>
      </c>
      <c r="G1897" s="219" t="s">
        <v>257</v>
      </c>
      <c r="H1897" s="220">
        <v>80.44</v>
      </c>
      <c r="I1897" s="221"/>
      <c r="J1897" s="222">
        <f>ROUND(I1897*H1897,2)</f>
        <v>0</v>
      </c>
      <c r="K1897" s="218" t="s">
        <v>174</v>
      </c>
      <c r="L1897" s="70"/>
      <c r="M1897" s="223" t="s">
        <v>21</v>
      </c>
      <c r="N1897" s="224" t="s">
        <v>42</v>
      </c>
      <c r="O1897" s="45"/>
      <c r="P1897" s="225">
        <f>O1897*H1897</f>
        <v>0</v>
      </c>
      <c r="Q1897" s="225">
        <v>0.00179</v>
      </c>
      <c r="R1897" s="225">
        <f>Q1897*H1897</f>
        <v>0.1439876</v>
      </c>
      <c r="S1897" s="225">
        <v>0</v>
      </c>
      <c r="T1897" s="226">
        <f>S1897*H1897</f>
        <v>0</v>
      </c>
      <c r="AR1897" s="22" t="s">
        <v>1264</v>
      </c>
      <c r="AT1897" s="22" t="s">
        <v>154</v>
      </c>
      <c r="AU1897" s="22" t="s">
        <v>81</v>
      </c>
      <c r="AY1897" s="22" t="s">
        <v>151</v>
      </c>
      <c r="BE1897" s="227">
        <f>IF(N1897="základní",J1897,0)</f>
        <v>0</v>
      </c>
      <c r="BF1897" s="227">
        <f>IF(N1897="snížená",J1897,0)</f>
        <v>0</v>
      </c>
      <c r="BG1897" s="227">
        <f>IF(N1897="zákl. přenesená",J1897,0)</f>
        <v>0</v>
      </c>
      <c r="BH1897" s="227">
        <f>IF(N1897="sníž. přenesená",J1897,0)</f>
        <v>0</v>
      </c>
      <c r="BI1897" s="227">
        <f>IF(N1897="nulová",J1897,0)</f>
        <v>0</v>
      </c>
      <c r="BJ1897" s="22" t="s">
        <v>76</v>
      </c>
      <c r="BK1897" s="227">
        <f>ROUND(I1897*H1897,2)</f>
        <v>0</v>
      </c>
      <c r="BL1897" s="22" t="s">
        <v>1264</v>
      </c>
      <c r="BM1897" s="22" t="s">
        <v>3062</v>
      </c>
    </row>
    <row r="1898" spans="2:47" s="1" customFormat="1" ht="13.5">
      <c r="B1898" s="44"/>
      <c r="C1898" s="72"/>
      <c r="D1898" s="228" t="s">
        <v>161</v>
      </c>
      <c r="E1898" s="72"/>
      <c r="F1898" s="229" t="s">
        <v>3032</v>
      </c>
      <c r="G1898" s="72"/>
      <c r="H1898" s="72"/>
      <c r="I1898" s="187"/>
      <c r="J1898" s="72"/>
      <c r="K1898" s="72"/>
      <c r="L1898" s="70"/>
      <c r="M1898" s="230"/>
      <c r="N1898" s="45"/>
      <c r="O1898" s="45"/>
      <c r="P1898" s="45"/>
      <c r="Q1898" s="45"/>
      <c r="R1898" s="45"/>
      <c r="S1898" s="45"/>
      <c r="T1898" s="93"/>
      <c r="AT1898" s="22" t="s">
        <v>161</v>
      </c>
      <c r="AU1898" s="22" t="s">
        <v>81</v>
      </c>
    </row>
    <row r="1899" spans="2:65" s="1" customFormat="1" ht="25.5" customHeight="1">
      <c r="B1899" s="44"/>
      <c r="C1899" s="216" t="s">
        <v>3063</v>
      </c>
      <c r="D1899" s="216" t="s">
        <v>154</v>
      </c>
      <c r="E1899" s="217" t="s">
        <v>3064</v>
      </c>
      <c r="F1899" s="218" t="s">
        <v>3065</v>
      </c>
      <c r="G1899" s="219" t="s">
        <v>257</v>
      </c>
      <c r="H1899" s="220">
        <v>6.237</v>
      </c>
      <c r="I1899" s="221"/>
      <c r="J1899" s="222">
        <f>ROUND(I1899*H1899,2)</f>
        <v>0</v>
      </c>
      <c r="K1899" s="218" t="s">
        <v>174</v>
      </c>
      <c r="L1899" s="70"/>
      <c r="M1899" s="223" t="s">
        <v>21</v>
      </c>
      <c r="N1899" s="224" t="s">
        <v>42</v>
      </c>
      <c r="O1899" s="45"/>
      <c r="P1899" s="225">
        <f>O1899*H1899</f>
        <v>0</v>
      </c>
      <c r="Q1899" s="225">
        <v>0.00792</v>
      </c>
      <c r="R1899" s="225">
        <f>Q1899*H1899</f>
        <v>0.04939704</v>
      </c>
      <c r="S1899" s="225">
        <v>0</v>
      </c>
      <c r="T1899" s="226">
        <f>S1899*H1899</f>
        <v>0</v>
      </c>
      <c r="AR1899" s="22" t="s">
        <v>1264</v>
      </c>
      <c r="AT1899" s="22" t="s">
        <v>154</v>
      </c>
      <c r="AU1899" s="22" t="s">
        <v>81</v>
      </c>
      <c r="AY1899" s="22" t="s">
        <v>151</v>
      </c>
      <c r="BE1899" s="227">
        <f>IF(N1899="základní",J1899,0)</f>
        <v>0</v>
      </c>
      <c r="BF1899" s="227">
        <f>IF(N1899="snížená",J1899,0)</f>
        <v>0</v>
      </c>
      <c r="BG1899" s="227">
        <f>IF(N1899="zákl. přenesená",J1899,0)</f>
        <v>0</v>
      </c>
      <c r="BH1899" s="227">
        <f>IF(N1899="sníž. přenesená",J1899,0)</f>
        <v>0</v>
      </c>
      <c r="BI1899" s="227">
        <f>IF(N1899="nulová",J1899,0)</f>
        <v>0</v>
      </c>
      <c r="BJ1899" s="22" t="s">
        <v>76</v>
      </c>
      <c r="BK1899" s="227">
        <f>ROUND(I1899*H1899,2)</f>
        <v>0</v>
      </c>
      <c r="BL1899" s="22" t="s">
        <v>1264</v>
      </c>
      <c r="BM1899" s="22" t="s">
        <v>3066</v>
      </c>
    </row>
    <row r="1900" spans="2:47" s="1" customFormat="1" ht="13.5">
      <c r="B1900" s="44"/>
      <c r="C1900" s="72"/>
      <c r="D1900" s="228" t="s">
        <v>161</v>
      </c>
      <c r="E1900" s="72"/>
      <c r="F1900" s="229" t="s">
        <v>3032</v>
      </c>
      <c r="G1900" s="72"/>
      <c r="H1900" s="72"/>
      <c r="I1900" s="187"/>
      <c r="J1900" s="72"/>
      <c r="K1900" s="72"/>
      <c r="L1900" s="70"/>
      <c r="M1900" s="230"/>
      <c r="N1900" s="45"/>
      <c r="O1900" s="45"/>
      <c r="P1900" s="45"/>
      <c r="Q1900" s="45"/>
      <c r="R1900" s="45"/>
      <c r="S1900" s="45"/>
      <c r="T1900" s="93"/>
      <c r="AT1900" s="22" t="s">
        <v>161</v>
      </c>
      <c r="AU1900" s="22" t="s">
        <v>81</v>
      </c>
    </row>
    <row r="1901" spans="2:51" s="11" customFormat="1" ht="13.5">
      <c r="B1901" s="231"/>
      <c r="C1901" s="232"/>
      <c r="D1901" s="228" t="s">
        <v>163</v>
      </c>
      <c r="E1901" s="233" t="s">
        <v>21</v>
      </c>
      <c r="F1901" s="234" t="s">
        <v>1632</v>
      </c>
      <c r="G1901" s="232"/>
      <c r="H1901" s="235">
        <v>5.94</v>
      </c>
      <c r="I1901" s="236"/>
      <c r="J1901" s="232"/>
      <c r="K1901" s="232"/>
      <c r="L1901" s="237"/>
      <c r="M1901" s="238"/>
      <c r="N1901" s="239"/>
      <c r="O1901" s="239"/>
      <c r="P1901" s="239"/>
      <c r="Q1901" s="239"/>
      <c r="R1901" s="239"/>
      <c r="S1901" s="239"/>
      <c r="T1901" s="240"/>
      <c r="AT1901" s="241" t="s">
        <v>163</v>
      </c>
      <c r="AU1901" s="241" t="s">
        <v>81</v>
      </c>
      <c r="AV1901" s="11" t="s">
        <v>81</v>
      </c>
      <c r="AW1901" s="11" t="s">
        <v>34</v>
      </c>
      <c r="AX1901" s="11" t="s">
        <v>76</v>
      </c>
      <c r="AY1901" s="241" t="s">
        <v>151</v>
      </c>
    </row>
    <row r="1902" spans="2:51" s="11" customFormat="1" ht="13.5">
      <c r="B1902" s="231"/>
      <c r="C1902" s="232"/>
      <c r="D1902" s="228" t="s">
        <v>163</v>
      </c>
      <c r="E1902" s="232"/>
      <c r="F1902" s="234" t="s">
        <v>3025</v>
      </c>
      <c r="G1902" s="232"/>
      <c r="H1902" s="235">
        <v>6.237</v>
      </c>
      <c r="I1902" s="236"/>
      <c r="J1902" s="232"/>
      <c r="K1902" s="232"/>
      <c r="L1902" s="237"/>
      <c r="M1902" s="238"/>
      <c r="N1902" s="239"/>
      <c r="O1902" s="239"/>
      <c r="P1902" s="239"/>
      <c r="Q1902" s="239"/>
      <c r="R1902" s="239"/>
      <c r="S1902" s="239"/>
      <c r="T1902" s="240"/>
      <c r="AT1902" s="241" t="s">
        <v>163</v>
      </c>
      <c r="AU1902" s="241" t="s">
        <v>81</v>
      </c>
      <c r="AV1902" s="11" t="s">
        <v>81</v>
      </c>
      <c r="AW1902" s="11" t="s">
        <v>6</v>
      </c>
      <c r="AX1902" s="11" t="s">
        <v>76</v>
      </c>
      <c r="AY1902" s="241" t="s">
        <v>151</v>
      </c>
    </row>
    <row r="1903" spans="2:65" s="1" customFormat="1" ht="16.5" customHeight="1">
      <c r="B1903" s="44"/>
      <c r="C1903" s="216" t="s">
        <v>3067</v>
      </c>
      <c r="D1903" s="216" t="s">
        <v>154</v>
      </c>
      <c r="E1903" s="217" t="s">
        <v>1739</v>
      </c>
      <c r="F1903" s="218" t="s">
        <v>1740</v>
      </c>
      <c r="G1903" s="219" t="s">
        <v>1015</v>
      </c>
      <c r="H1903" s="220">
        <v>1</v>
      </c>
      <c r="I1903" s="221"/>
      <c r="J1903" s="222">
        <f>ROUND(I1903*H1903,2)</f>
        <v>0</v>
      </c>
      <c r="K1903" s="218" t="s">
        <v>21</v>
      </c>
      <c r="L1903" s="70"/>
      <c r="M1903" s="223" t="s">
        <v>21</v>
      </c>
      <c r="N1903" s="224" t="s">
        <v>42</v>
      </c>
      <c r="O1903" s="45"/>
      <c r="P1903" s="225">
        <f>O1903*H1903</f>
        <v>0</v>
      </c>
      <c r="Q1903" s="225">
        <v>0</v>
      </c>
      <c r="R1903" s="225">
        <f>Q1903*H1903</f>
        <v>0</v>
      </c>
      <c r="S1903" s="225">
        <v>0</v>
      </c>
      <c r="T1903" s="226">
        <f>S1903*H1903</f>
        <v>0</v>
      </c>
      <c r="AR1903" s="22" t="s">
        <v>1264</v>
      </c>
      <c r="AT1903" s="22" t="s">
        <v>154</v>
      </c>
      <c r="AU1903" s="22" t="s">
        <v>81</v>
      </c>
      <c r="AY1903" s="22" t="s">
        <v>151</v>
      </c>
      <c r="BE1903" s="227">
        <f>IF(N1903="základní",J1903,0)</f>
        <v>0</v>
      </c>
      <c r="BF1903" s="227">
        <f>IF(N1903="snížená",J1903,0)</f>
        <v>0</v>
      </c>
      <c r="BG1903" s="227">
        <f>IF(N1903="zákl. přenesená",J1903,0)</f>
        <v>0</v>
      </c>
      <c r="BH1903" s="227">
        <f>IF(N1903="sníž. přenesená",J1903,0)</f>
        <v>0</v>
      </c>
      <c r="BI1903" s="227">
        <f>IF(N1903="nulová",J1903,0)</f>
        <v>0</v>
      </c>
      <c r="BJ1903" s="22" t="s">
        <v>76</v>
      </c>
      <c r="BK1903" s="227">
        <f>ROUND(I1903*H1903,2)</f>
        <v>0</v>
      </c>
      <c r="BL1903" s="22" t="s">
        <v>1264</v>
      </c>
      <c r="BM1903" s="22" t="s">
        <v>3068</v>
      </c>
    </row>
    <row r="1904" spans="2:65" s="1" customFormat="1" ht="38.25" customHeight="1">
      <c r="B1904" s="44"/>
      <c r="C1904" s="216" t="s">
        <v>3069</v>
      </c>
      <c r="D1904" s="216" t="s">
        <v>154</v>
      </c>
      <c r="E1904" s="217" t="s">
        <v>3070</v>
      </c>
      <c r="F1904" s="218" t="s">
        <v>3071</v>
      </c>
      <c r="G1904" s="219" t="s">
        <v>1745</v>
      </c>
      <c r="H1904" s="263"/>
      <c r="I1904" s="221"/>
      <c r="J1904" s="222">
        <f>ROUND(I1904*H1904,2)</f>
        <v>0</v>
      </c>
      <c r="K1904" s="218" t="s">
        <v>174</v>
      </c>
      <c r="L1904" s="70"/>
      <c r="M1904" s="223" t="s">
        <v>21</v>
      </c>
      <c r="N1904" s="224" t="s">
        <v>42</v>
      </c>
      <c r="O1904" s="45"/>
      <c r="P1904" s="225">
        <f>O1904*H1904</f>
        <v>0</v>
      </c>
      <c r="Q1904" s="225">
        <v>0</v>
      </c>
      <c r="R1904" s="225">
        <f>Q1904*H1904</f>
        <v>0</v>
      </c>
      <c r="S1904" s="225">
        <v>0</v>
      </c>
      <c r="T1904" s="226">
        <f>S1904*H1904</f>
        <v>0</v>
      </c>
      <c r="AR1904" s="22" t="s">
        <v>1264</v>
      </c>
      <c r="AT1904" s="22" t="s">
        <v>154</v>
      </c>
      <c r="AU1904" s="22" t="s">
        <v>81</v>
      </c>
      <c r="AY1904" s="22" t="s">
        <v>151</v>
      </c>
      <c r="BE1904" s="227">
        <f>IF(N1904="základní",J1904,0)</f>
        <v>0</v>
      </c>
      <c r="BF1904" s="227">
        <f>IF(N1904="snížená",J1904,0)</f>
        <v>0</v>
      </c>
      <c r="BG1904" s="227">
        <f>IF(N1904="zákl. přenesená",J1904,0)</f>
        <v>0</v>
      </c>
      <c r="BH1904" s="227">
        <f>IF(N1904="sníž. přenesená",J1904,0)</f>
        <v>0</v>
      </c>
      <c r="BI1904" s="227">
        <f>IF(N1904="nulová",J1904,0)</f>
        <v>0</v>
      </c>
      <c r="BJ1904" s="22" t="s">
        <v>76</v>
      </c>
      <c r="BK1904" s="227">
        <f>ROUND(I1904*H1904,2)</f>
        <v>0</v>
      </c>
      <c r="BL1904" s="22" t="s">
        <v>1264</v>
      </c>
      <c r="BM1904" s="22" t="s">
        <v>3072</v>
      </c>
    </row>
    <row r="1905" spans="2:47" s="1" customFormat="1" ht="13.5">
      <c r="B1905" s="44"/>
      <c r="C1905" s="72"/>
      <c r="D1905" s="228" t="s">
        <v>161</v>
      </c>
      <c r="E1905" s="72"/>
      <c r="F1905" s="229" t="s">
        <v>1747</v>
      </c>
      <c r="G1905" s="72"/>
      <c r="H1905" s="72"/>
      <c r="I1905" s="187"/>
      <c r="J1905" s="72"/>
      <c r="K1905" s="72"/>
      <c r="L1905" s="70"/>
      <c r="M1905" s="230"/>
      <c r="N1905" s="45"/>
      <c r="O1905" s="45"/>
      <c r="P1905" s="45"/>
      <c r="Q1905" s="45"/>
      <c r="R1905" s="45"/>
      <c r="S1905" s="45"/>
      <c r="T1905" s="93"/>
      <c r="AT1905" s="22" t="s">
        <v>161</v>
      </c>
      <c r="AU1905" s="22" t="s">
        <v>81</v>
      </c>
    </row>
    <row r="1906" spans="2:63" s="10" customFormat="1" ht="29.85" customHeight="1">
      <c r="B1906" s="200"/>
      <c r="C1906" s="201"/>
      <c r="D1906" s="202" t="s">
        <v>70</v>
      </c>
      <c r="E1906" s="214" t="s">
        <v>3073</v>
      </c>
      <c r="F1906" s="214" t="s">
        <v>3074</v>
      </c>
      <c r="G1906" s="201"/>
      <c r="H1906" s="201"/>
      <c r="I1906" s="204"/>
      <c r="J1906" s="215">
        <f>BK1906</f>
        <v>0</v>
      </c>
      <c r="K1906" s="201"/>
      <c r="L1906" s="206"/>
      <c r="M1906" s="207"/>
      <c r="N1906" s="208"/>
      <c r="O1906" s="208"/>
      <c r="P1906" s="209">
        <f>SUM(P1907:P1963)</f>
        <v>0</v>
      </c>
      <c r="Q1906" s="208"/>
      <c r="R1906" s="209">
        <f>SUM(R1907:R1963)</f>
        <v>0.7629869</v>
      </c>
      <c r="S1906" s="208"/>
      <c r="T1906" s="210">
        <f>SUM(T1907:T1963)</f>
        <v>0.4469</v>
      </c>
      <c r="AR1906" s="211" t="s">
        <v>81</v>
      </c>
      <c r="AT1906" s="212" t="s">
        <v>70</v>
      </c>
      <c r="AU1906" s="212" t="s">
        <v>76</v>
      </c>
      <c r="AY1906" s="211" t="s">
        <v>151</v>
      </c>
      <c r="BK1906" s="213">
        <f>SUM(BK1907:BK1963)</f>
        <v>0</v>
      </c>
    </row>
    <row r="1907" spans="2:65" s="1" customFormat="1" ht="25.5" customHeight="1">
      <c r="B1907" s="44"/>
      <c r="C1907" s="216" t="s">
        <v>3075</v>
      </c>
      <c r="D1907" s="216" t="s">
        <v>154</v>
      </c>
      <c r="E1907" s="217" t="s">
        <v>3076</v>
      </c>
      <c r="F1907" s="218" t="s">
        <v>3077</v>
      </c>
      <c r="G1907" s="219" t="s">
        <v>257</v>
      </c>
      <c r="H1907" s="220">
        <v>0.985</v>
      </c>
      <c r="I1907" s="221"/>
      <c r="J1907" s="222">
        <f>ROUND(I1907*H1907,2)</f>
        <v>0</v>
      </c>
      <c r="K1907" s="218" t="s">
        <v>174</v>
      </c>
      <c r="L1907" s="70"/>
      <c r="M1907" s="223" t="s">
        <v>21</v>
      </c>
      <c r="N1907" s="224" t="s">
        <v>42</v>
      </c>
      <c r="O1907" s="45"/>
      <c r="P1907" s="225">
        <f>O1907*H1907</f>
        <v>0</v>
      </c>
      <c r="Q1907" s="225">
        <v>0.003</v>
      </c>
      <c r="R1907" s="225">
        <f>Q1907*H1907</f>
        <v>0.002955</v>
      </c>
      <c r="S1907" s="225">
        <v>0</v>
      </c>
      <c r="T1907" s="226">
        <f>S1907*H1907</f>
        <v>0</v>
      </c>
      <c r="AR1907" s="22" t="s">
        <v>1264</v>
      </c>
      <c r="AT1907" s="22" t="s">
        <v>154</v>
      </c>
      <c r="AU1907" s="22" t="s">
        <v>81</v>
      </c>
      <c r="AY1907" s="22" t="s">
        <v>151</v>
      </c>
      <c r="BE1907" s="227">
        <f>IF(N1907="základní",J1907,0)</f>
        <v>0</v>
      </c>
      <c r="BF1907" s="227">
        <f>IF(N1907="snížená",J1907,0)</f>
        <v>0</v>
      </c>
      <c r="BG1907" s="227">
        <f>IF(N1907="zákl. přenesená",J1907,0)</f>
        <v>0</v>
      </c>
      <c r="BH1907" s="227">
        <f>IF(N1907="sníž. přenesená",J1907,0)</f>
        <v>0</v>
      </c>
      <c r="BI1907" s="227">
        <f>IF(N1907="nulová",J1907,0)</f>
        <v>0</v>
      </c>
      <c r="BJ1907" s="22" t="s">
        <v>76</v>
      </c>
      <c r="BK1907" s="227">
        <f>ROUND(I1907*H1907,2)</f>
        <v>0</v>
      </c>
      <c r="BL1907" s="22" t="s">
        <v>1264</v>
      </c>
      <c r="BM1907" s="22" t="s">
        <v>3078</v>
      </c>
    </row>
    <row r="1908" spans="2:51" s="11" customFormat="1" ht="13.5">
      <c r="B1908" s="231"/>
      <c r="C1908" s="232"/>
      <c r="D1908" s="228" t="s">
        <v>163</v>
      </c>
      <c r="E1908" s="233" t="s">
        <v>21</v>
      </c>
      <c r="F1908" s="234" t="s">
        <v>3079</v>
      </c>
      <c r="G1908" s="232"/>
      <c r="H1908" s="235">
        <v>0.985</v>
      </c>
      <c r="I1908" s="236"/>
      <c r="J1908" s="232"/>
      <c r="K1908" s="232"/>
      <c r="L1908" s="237"/>
      <c r="M1908" s="238"/>
      <c r="N1908" s="239"/>
      <c r="O1908" s="239"/>
      <c r="P1908" s="239"/>
      <c r="Q1908" s="239"/>
      <c r="R1908" s="239"/>
      <c r="S1908" s="239"/>
      <c r="T1908" s="240"/>
      <c r="AT1908" s="241" t="s">
        <v>163</v>
      </c>
      <c r="AU1908" s="241" t="s">
        <v>81</v>
      </c>
      <c r="AV1908" s="11" t="s">
        <v>81</v>
      </c>
      <c r="AW1908" s="11" t="s">
        <v>34</v>
      </c>
      <c r="AX1908" s="11" t="s">
        <v>71</v>
      </c>
      <c r="AY1908" s="241" t="s">
        <v>151</v>
      </c>
    </row>
    <row r="1909" spans="2:51" s="12" customFormat="1" ht="13.5">
      <c r="B1909" s="242"/>
      <c r="C1909" s="243"/>
      <c r="D1909" s="228" t="s">
        <v>163</v>
      </c>
      <c r="E1909" s="244" t="s">
        <v>21</v>
      </c>
      <c r="F1909" s="245" t="s">
        <v>182</v>
      </c>
      <c r="G1909" s="243"/>
      <c r="H1909" s="246">
        <v>0.985</v>
      </c>
      <c r="I1909" s="247"/>
      <c r="J1909" s="243"/>
      <c r="K1909" s="243"/>
      <c r="L1909" s="248"/>
      <c r="M1909" s="249"/>
      <c r="N1909" s="250"/>
      <c r="O1909" s="250"/>
      <c r="P1909" s="250"/>
      <c r="Q1909" s="250"/>
      <c r="R1909" s="250"/>
      <c r="S1909" s="250"/>
      <c r="T1909" s="251"/>
      <c r="AT1909" s="252" t="s">
        <v>163</v>
      </c>
      <c r="AU1909" s="252" t="s">
        <v>81</v>
      </c>
      <c r="AV1909" s="12" t="s">
        <v>159</v>
      </c>
      <c r="AW1909" s="12" t="s">
        <v>34</v>
      </c>
      <c r="AX1909" s="12" t="s">
        <v>76</v>
      </c>
      <c r="AY1909" s="252" t="s">
        <v>151</v>
      </c>
    </row>
    <row r="1910" spans="2:65" s="1" customFormat="1" ht="25.5" customHeight="1">
      <c r="B1910" s="44"/>
      <c r="C1910" s="216" t="s">
        <v>3080</v>
      </c>
      <c r="D1910" s="216" t="s">
        <v>154</v>
      </c>
      <c r="E1910" s="217" t="s">
        <v>3081</v>
      </c>
      <c r="F1910" s="218" t="s">
        <v>3082</v>
      </c>
      <c r="G1910" s="219" t="s">
        <v>257</v>
      </c>
      <c r="H1910" s="220">
        <v>21.8</v>
      </c>
      <c r="I1910" s="221"/>
      <c r="J1910" s="222">
        <f>ROUND(I1910*H1910,2)</f>
        <v>0</v>
      </c>
      <c r="K1910" s="218" t="s">
        <v>174</v>
      </c>
      <c r="L1910" s="70"/>
      <c r="M1910" s="223" t="s">
        <v>21</v>
      </c>
      <c r="N1910" s="224" t="s">
        <v>42</v>
      </c>
      <c r="O1910" s="45"/>
      <c r="P1910" s="225">
        <f>O1910*H1910</f>
        <v>0</v>
      </c>
      <c r="Q1910" s="225">
        <v>0</v>
      </c>
      <c r="R1910" s="225">
        <f>Q1910*H1910</f>
        <v>0</v>
      </c>
      <c r="S1910" s="225">
        <v>0.0205</v>
      </c>
      <c r="T1910" s="226">
        <f>S1910*H1910</f>
        <v>0.4469</v>
      </c>
      <c r="AR1910" s="22" t="s">
        <v>159</v>
      </c>
      <c r="AT1910" s="22" t="s">
        <v>154</v>
      </c>
      <c r="AU1910" s="22" t="s">
        <v>81</v>
      </c>
      <c r="AY1910" s="22" t="s">
        <v>151</v>
      </c>
      <c r="BE1910" s="227">
        <f>IF(N1910="základní",J1910,0)</f>
        <v>0</v>
      </c>
      <c r="BF1910" s="227">
        <f>IF(N1910="snížená",J1910,0)</f>
        <v>0</v>
      </c>
      <c r="BG1910" s="227">
        <f>IF(N1910="zákl. přenesená",J1910,0)</f>
        <v>0</v>
      </c>
      <c r="BH1910" s="227">
        <f>IF(N1910="sníž. přenesená",J1910,0)</f>
        <v>0</v>
      </c>
      <c r="BI1910" s="227">
        <f>IF(N1910="nulová",J1910,0)</f>
        <v>0</v>
      </c>
      <c r="BJ1910" s="22" t="s">
        <v>76</v>
      </c>
      <c r="BK1910" s="227">
        <f>ROUND(I1910*H1910,2)</f>
        <v>0</v>
      </c>
      <c r="BL1910" s="22" t="s">
        <v>159</v>
      </c>
      <c r="BM1910" s="22" t="s">
        <v>3083</v>
      </c>
    </row>
    <row r="1911" spans="2:51" s="11" customFormat="1" ht="13.5">
      <c r="B1911" s="231"/>
      <c r="C1911" s="232"/>
      <c r="D1911" s="228" t="s">
        <v>163</v>
      </c>
      <c r="E1911" s="233" t="s">
        <v>21</v>
      </c>
      <c r="F1911" s="234" t="s">
        <v>3084</v>
      </c>
      <c r="G1911" s="232"/>
      <c r="H1911" s="235">
        <v>21.8</v>
      </c>
      <c r="I1911" s="236"/>
      <c r="J1911" s="232"/>
      <c r="K1911" s="232"/>
      <c r="L1911" s="237"/>
      <c r="M1911" s="238"/>
      <c r="N1911" s="239"/>
      <c r="O1911" s="239"/>
      <c r="P1911" s="239"/>
      <c r="Q1911" s="239"/>
      <c r="R1911" s="239"/>
      <c r="S1911" s="239"/>
      <c r="T1911" s="240"/>
      <c r="AT1911" s="241" t="s">
        <v>163</v>
      </c>
      <c r="AU1911" s="241" t="s">
        <v>81</v>
      </c>
      <c r="AV1911" s="11" t="s">
        <v>81</v>
      </c>
      <c r="AW1911" s="11" t="s">
        <v>34</v>
      </c>
      <c r="AX1911" s="11" t="s">
        <v>76</v>
      </c>
      <c r="AY1911" s="241" t="s">
        <v>151</v>
      </c>
    </row>
    <row r="1912" spans="2:65" s="1" customFormat="1" ht="25.5" customHeight="1">
      <c r="B1912" s="44"/>
      <c r="C1912" s="216" t="s">
        <v>3085</v>
      </c>
      <c r="D1912" s="216" t="s">
        <v>154</v>
      </c>
      <c r="E1912" s="217" t="s">
        <v>3086</v>
      </c>
      <c r="F1912" s="218" t="s">
        <v>3087</v>
      </c>
      <c r="G1912" s="219" t="s">
        <v>157</v>
      </c>
      <c r="H1912" s="220">
        <v>25.8</v>
      </c>
      <c r="I1912" s="221"/>
      <c r="J1912" s="222">
        <f>ROUND(I1912*H1912,2)</f>
        <v>0</v>
      </c>
      <c r="K1912" s="218" t="s">
        <v>174</v>
      </c>
      <c r="L1912" s="70"/>
      <c r="M1912" s="223" t="s">
        <v>21</v>
      </c>
      <c r="N1912" s="224" t="s">
        <v>42</v>
      </c>
      <c r="O1912" s="45"/>
      <c r="P1912" s="225">
        <f>O1912*H1912</f>
        <v>0</v>
      </c>
      <c r="Q1912" s="225">
        <v>0.00104</v>
      </c>
      <c r="R1912" s="225">
        <f>Q1912*H1912</f>
        <v>0.026831999999999998</v>
      </c>
      <c r="S1912" s="225">
        <v>0</v>
      </c>
      <c r="T1912" s="226">
        <f>S1912*H1912</f>
        <v>0</v>
      </c>
      <c r="AR1912" s="22" t="s">
        <v>1264</v>
      </c>
      <c r="AT1912" s="22" t="s">
        <v>154</v>
      </c>
      <c r="AU1912" s="22" t="s">
        <v>81</v>
      </c>
      <c r="AY1912" s="22" t="s">
        <v>151</v>
      </c>
      <c r="BE1912" s="227">
        <f>IF(N1912="základní",J1912,0)</f>
        <v>0</v>
      </c>
      <c r="BF1912" s="227">
        <f>IF(N1912="snížená",J1912,0)</f>
        <v>0</v>
      </c>
      <c r="BG1912" s="227">
        <f>IF(N1912="zákl. přenesená",J1912,0)</f>
        <v>0</v>
      </c>
      <c r="BH1912" s="227">
        <f>IF(N1912="sníž. přenesená",J1912,0)</f>
        <v>0</v>
      </c>
      <c r="BI1912" s="227">
        <f>IF(N1912="nulová",J1912,0)</f>
        <v>0</v>
      </c>
      <c r="BJ1912" s="22" t="s">
        <v>76</v>
      </c>
      <c r="BK1912" s="227">
        <f>ROUND(I1912*H1912,2)</f>
        <v>0</v>
      </c>
      <c r="BL1912" s="22" t="s">
        <v>1264</v>
      </c>
      <c r="BM1912" s="22" t="s">
        <v>3088</v>
      </c>
    </row>
    <row r="1913" spans="2:51" s="11" customFormat="1" ht="13.5">
      <c r="B1913" s="231"/>
      <c r="C1913" s="232"/>
      <c r="D1913" s="228" t="s">
        <v>163</v>
      </c>
      <c r="E1913" s="233" t="s">
        <v>21</v>
      </c>
      <c r="F1913" s="234" t="s">
        <v>3089</v>
      </c>
      <c r="G1913" s="232"/>
      <c r="H1913" s="235">
        <v>13</v>
      </c>
      <c r="I1913" s="236"/>
      <c r="J1913" s="232"/>
      <c r="K1913" s="232"/>
      <c r="L1913" s="237"/>
      <c r="M1913" s="238"/>
      <c r="N1913" s="239"/>
      <c r="O1913" s="239"/>
      <c r="P1913" s="239"/>
      <c r="Q1913" s="239"/>
      <c r="R1913" s="239"/>
      <c r="S1913" s="239"/>
      <c r="T1913" s="240"/>
      <c r="AT1913" s="241" t="s">
        <v>163</v>
      </c>
      <c r="AU1913" s="241" t="s">
        <v>81</v>
      </c>
      <c r="AV1913" s="11" t="s">
        <v>81</v>
      </c>
      <c r="AW1913" s="11" t="s">
        <v>34</v>
      </c>
      <c r="AX1913" s="11" t="s">
        <v>71</v>
      </c>
      <c r="AY1913" s="241" t="s">
        <v>151</v>
      </c>
    </row>
    <row r="1914" spans="2:51" s="11" customFormat="1" ht="13.5">
      <c r="B1914" s="231"/>
      <c r="C1914" s="232"/>
      <c r="D1914" s="228" t="s">
        <v>163</v>
      </c>
      <c r="E1914" s="233" t="s">
        <v>21</v>
      </c>
      <c r="F1914" s="234" t="s">
        <v>3090</v>
      </c>
      <c r="G1914" s="232"/>
      <c r="H1914" s="235">
        <v>11.2</v>
      </c>
      <c r="I1914" s="236"/>
      <c r="J1914" s="232"/>
      <c r="K1914" s="232"/>
      <c r="L1914" s="237"/>
      <c r="M1914" s="238"/>
      <c r="N1914" s="239"/>
      <c r="O1914" s="239"/>
      <c r="P1914" s="239"/>
      <c r="Q1914" s="239"/>
      <c r="R1914" s="239"/>
      <c r="S1914" s="239"/>
      <c r="T1914" s="240"/>
      <c r="AT1914" s="241" t="s">
        <v>163</v>
      </c>
      <c r="AU1914" s="241" t="s">
        <v>81</v>
      </c>
      <c r="AV1914" s="11" t="s">
        <v>81</v>
      </c>
      <c r="AW1914" s="11" t="s">
        <v>34</v>
      </c>
      <c r="AX1914" s="11" t="s">
        <v>71</v>
      </c>
      <c r="AY1914" s="241" t="s">
        <v>151</v>
      </c>
    </row>
    <row r="1915" spans="2:51" s="11" customFormat="1" ht="13.5">
      <c r="B1915" s="231"/>
      <c r="C1915" s="232"/>
      <c r="D1915" s="228" t="s">
        <v>163</v>
      </c>
      <c r="E1915" s="233" t="s">
        <v>21</v>
      </c>
      <c r="F1915" s="234" t="s">
        <v>3091</v>
      </c>
      <c r="G1915" s="232"/>
      <c r="H1915" s="235">
        <v>1.6</v>
      </c>
      <c r="I1915" s="236"/>
      <c r="J1915" s="232"/>
      <c r="K1915" s="232"/>
      <c r="L1915" s="237"/>
      <c r="M1915" s="238"/>
      <c r="N1915" s="239"/>
      <c r="O1915" s="239"/>
      <c r="P1915" s="239"/>
      <c r="Q1915" s="239"/>
      <c r="R1915" s="239"/>
      <c r="S1915" s="239"/>
      <c r="T1915" s="240"/>
      <c r="AT1915" s="241" t="s">
        <v>163</v>
      </c>
      <c r="AU1915" s="241" t="s">
        <v>81</v>
      </c>
      <c r="AV1915" s="11" t="s">
        <v>81</v>
      </c>
      <c r="AW1915" s="11" t="s">
        <v>34</v>
      </c>
      <c r="AX1915" s="11" t="s">
        <v>71</v>
      </c>
      <c r="AY1915" s="241" t="s">
        <v>151</v>
      </c>
    </row>
    <row r="1916" spans="2:51" s="12" customFormat="1" ht="13.5">
      <c r="B1916" s="242"/>
      <c r="C1916" s="243"/>
      <c r="D1916" s="228" t="s">
        <v>163</v>
      </c>
      <c r="E1916" s="244" t="s">
        <v>21</v>
      </c>
      <c r="F1916" s="245" t="s">
        <v>182</v>
      </c>
      <c r="G1916" s="243"/>
      <c r="H1916" s="246">
        <v>25.8</v>
      </c>
      <c r="I1916" s="247"/>
      <c r="J1916" s="243"/>
      <c r="K1916" s="243"/>
      <c r="L1916" s="248"/>
      <c r="M1916" s="249"/>
      <c r="N1916" s="250"/>
      <c r="O1916" s="250"/>
      <c r="P1916" s="250"/>
      <c r="Q1916" s="250"/>
      <c r="R1916" s="250"/>
      <c r="S1916" s="250"/>
      <c r="T1916" s="251"/>
      <c r="AT1916" s="252" t="s">
        <v>163</v>
      </c>
      <c r="AU1916" s="252" t="s">
        <v>81</v>
      </c>
      <c r="AV1916" s="12" t="s">
        <v>159</v>
      </c>
      <c r="AW1916" s="12" t="s">
        <v>34</v>
      </c>
      <c r="AX1916" s="12" t="s">
        <v>76</v>
      </c>
      <c r="AY1916" s="252" t="s">
        <v>151</v>
      </c>
    </row>
    <row r="1917" spans="2:65" s="1" customFormat="1" ht="25.5" customHeight="1">
      <c r="B1917" s="44"/>
      <c r="C1917" s="216" t="s">
        <v>3092</v>
      </c>
      <c r="D1917" s="216" t="s">
        <v>154</v>
      </c>
      <c r="E1917" s="217" t="s">
        <v>3093</v>
      </c>
      <c r="F1917" s="218" t="s">
        <v>3094</v>
      </c>
      <c r="G1917" s="219" t="s">
        <v>157</v>
      </c>
      <c r="H1917" s="220">
        <v>59.76</v>
      </c>
      <c r="I1917" s="221"/>
      <c r="J1917" s="222">
        <f>ROUND(I1917*H1917,2)</f>
        <v>0</v>
      </c>
      <c r="K1917" s="218" t="s">
        <v>174</v>
      </c>
      <c r="L1917" s="70"/>
      <c r="M1917" s="223" t="s">
        <v>21</v>
      </c>
      <c r="N1917" s="224" t="s">
        <v>42</v>
      </c>
      <c r="O1917" s="45"/>
      <c r="P1917" s="225">
        <f>O1917*H1917</f>
        <v>0</v>
      </c>
      <c r="Q1917" s="225">
        <v>0.00174</v>
      </c>
      <c r="R1917" s="225">
        <f>Q1917*H1917</f>
        <v>0.1039824</v>
      </c>
      <c r="S1917" s="225">
        <v>0</v>
      </c>
      <c r="T1917" s="226">
        <f>S1917*H1917</f>
        <v>0</v>
      </c>
      <c r="AR1917" s="22" t="s">
        <v>1264</v>
      </c>
      <c r="AT1917" s="22" t="s">
        <v>154</v>
      </c>
      <c r="AU1917" s="22" t="s">
        <v>81</v>
      </c>
      <c r="AY1917" s="22" t="s">
        <v>151</v>
      </c>
      <c r="BE1917" s="227">
        <f>IF(N1917="základní",J1917,0)</f>
        <v>0</v>
      </c>
      <c r="BF1917" s="227">
        <f>IF(N1917="snížená",J1917,0)</f>
        <v>0</v>
      </c>
      <c r="BG1917" s="227">
        <f>IF(N1917="zákl. přenesená",J1917,0)</f>
        <v>0</v>
      </c>
      <c r="BH1917" s="227">
        <f>IF(N1917="sníž. přenesená",J1917,0)</f>
        <v>0</v>
      </c>
      <c r="BI1917" s="227">
        <f>IF(N1917="nulová",J1917,0)</f>
        <v>0</v>
      </c>
      <c r="BJ1917" s="22" t="s">
        <v>76</v>
      </c>
      <c r="BK1917" s="227">
        <f>ROUND(I1917*H1917,2)</f>
        <v>0</v>
      </c>
      <c r="BL1917" s="22" t="s">
        <v>1264</v>
      </c>
      <c r="BM1917" s="22" t="s">
        <v>3095</v>
      </c>
    </row>
    <row r="1918" spans="2:51" s="11" customFormat="1" ht="13.5">
      <c r="B1918" s="231"/>
      <c r="C1918" s="232"/>
      <c r="D1918" s="228" t="s">
        <v>163</v>
      </c>
      <c r="E1918" s="233" t="s">
        <v>21</v>
      </c>
      <c r="F1918" s="234" t="s">
        <v>3096</v>
      </c>
      <c r="G1918" s="232"/>
      <c r="H1918" s="235">
        <v>19.16</v>
      </c>
      <c r="I1918" s="236"/>
      <c r="J1918" s="232"/>
      <c r="K1918" s="232"/>
      <c r="L1918" s="237"/>
      <c r="M1918" s="238"/>
      <c r="N1918" s="239"/>
      <c r="O1918" s="239"/>
      <c r="P1918" s="239"/>
      <c r="Q1918" s="239"/>
      <c r="R1918" s="239"/>
      <c r="S1918" s="239"/>
      <c r="T1918" s="240"/>
      <c r="AT1918" s="241" t="s">
        <v>163</v>
      </c>
      <c r="AU1918" s="241" t="s">
        <v>81</v>
      </c>
      <c r="AV1918" s="11" t="s">
        <v>81</v>
      </c>
      <c r="AW1918" s="11" t="s">
        <v>34</v>
      </c>
      <c r="AX1918" s="11" t="s">
        <v>71</v>
      </c>
      <c r="AY1918" s="241" t="s">
        <v>151</v>
      </c>
    </row>
    <row r="1919" spans="2:51" s="11" customFormat="1" ht="13.5">
      <c r="B1919" s="231"/>
      <c r="C1919" s="232"/>
      <c r="D1919" s="228" t="s">
        <v>163</v>
      </c>
      <c r="E1919" s="233" t="s">
        <v>21</v>
      </c>
      <c r="F1919" s="234" t="s">
        <v>3097</v>
      </c>
      <c r="G1919" s="232"/>
      <c r="H1919" s="235">
        <v>35.2</v>
      </c>
      <c r="I1919" s="236"/>
      <c r="J1919" s="232"/>
      <c r="K1919" s="232"/>
      <c r="L1919" s="237"/>
      <c r="M1919" s="238"/>
      <c r="N1919" s="239"/>
      <c r="O1919" s="239"/>
      <c r="P1919" s="239"/>
      <c r="Q1919" s="239"/>
      <c r="R1919" s="239"/>
      <c r="S1919" s="239"/>
      <c r="T1919" s="240"/>
      <c r="AT1919" s="241" t="s">
        <v>163</v>
      </c>
      <c r="AU1919" s="241" t="s">
        <v>81</v>
      </c>
      <c r="AV1919" s="11" t="s">
        <v>81</v>
      </c>
      <c r="AW1919" s="11" t="s">
        <v>34</v>
      </c>
      <c r="AX1919" s="11" t="s">
        <v>71</v>
      </c>
      <c r="AY1919" s="241" t="s">
        <v>151</v>
      </c>
    </row>
    <row r="1920" spans="2:51" s="11" customFormat="1" ht="13.5">
      <c r="B1920" s="231"/>
      <c r="C1920" s="232"/>
      <c r="D1920" s="228" t="s">
        <v>163</v>
      </c>
      <c r="E1920" s="233" t="s">
        <v>21</v>
      </c>
      <c r="F1920" s="234" t="s">
        <v>3098</v>
      </c>
      <c r="G1920" s="232"/>
      <c r="H1920" s="235">
        <v>5.4</v>
      </c>
      <c r="I1920" s="236"/>
      <c r="J1920" s="232"/>
      <c r="K1920" s="232"/>
      <c r="L1920" s="237"/>
      <c r="M1920" s="238"/>
      <c r="N1920" s="239"/>
      <c r="O1920" s="239"/>
      <c r="P1920" s="239"/>
      <c r="Q1920" s="239"/>
      <c r="R1920" s="239"/>
      <c r="S1920" s="239"/>
      <c r="T1920" s="240"/>
      <c r="AT1920" s="241" t="s">
        <v>163</v>
      </c>
      <c r="AU1920" s="241" t="s">
        <v>81</v>
      </c>
      <c r="AV1920" s="11" t="s">
        <v>81</v>
      </c>
      <c r="AW1920" s="11" t="s">
        <v>34</v>
      </c>
      <c r="AX1920" s="11" t="s">
        <v>71</v>
      </c>
      <c r="AY1920" s="241" t="s">
        <v>151</v>
      </c>
    </row>
    <row r="1921" spans="2:51" s="12" customFormat="1" ht="13.5">
      <c r="B1921" s="242"/>
      <c r="C1921" s="243"/>
      <c r="D1921" s="228" t="s">
        <v>163</v>
      </c>
      <c r="E1921" s="244" t="s">
        <v>21</v>
      </c>
      <c r="F1921" s="245" t="s">
        <v>182</v>
      </c>
      <c r="G1921" s="243"/>
      <c r="H1921" s="246">
        <v>59.76</v>
      </c>
      <c r="I1921" s="247"/>
      <c r="J1921" s="243"/>
      <c r="K1921" s="243"/>
      <c r="L1921" s="248"/>
      <c r="M1921" s="249"/>
      <c r="N1921" s="250"/>
      <c r="O1921" s="250"/>
      <c r="P1921" s="250"/>
      <c r="Q1921" s="250"/>
      <c r="R1921" s="250"/>
      <c r="S1921" s="250"/>
      <c r="T1921" s="251"/>
      <c r="AT1921" s="252" t="s">
        <v>163</v>
      </c>
      <c r="AU1921" s="252" t="s">
        <v>81</v>
      </c>
      <c r="AV1921" s="12" t="s">
        <v>159</v>
      </c>
      <c r="AW1921" s="12" t="s">
        <v>34</v>
      </c>
      <c r="AX1921" s="12" t="s">
        <v>76</v>
      </c>
      <c r="AY1921" s="252" t="s">
        <v>151</v>
      </c>
    </row>
    <row r="1922" spans="2:65" s="1" customFormat="1" ht="16.5" customHeight="1">
      <c r="B1922" s="44"/>
      <c r="C1922" s="253" t="s">
        <v>3099</v>
      </c>
      <c r="D1922" s="253" t="s">
        <v>275</v>
      </c>
      <c r="E1922" s="254" t="s">
        <v>3100</v>
      </c>
      <c r="F1922" s="255" t="s">
        <v>3101</v>
      </c>
      <c r="G1922" s="256" t="s">
        <v>257</v>
      </c>
      <c r="H1922" s="257">
        <v>45.386</v>
      </c>
      <c r="I1922" s="258"/>
      <c r="J1922" s="259">
        <f>ROUND(I1922*H1922,2)</f>
        <v>0</v>
      </c>
      <c r="K1922" s="255" t="s">
        <v>174</v>
      </c>
      <c r="L1922" s="260"/>
      <c r="M1922" s="261" t="s">
        <v>21</v>
      </c>
      <c r="N1922" s="262" t="s">
        <v>42</v>
      </c>
      <c r="O1922" s="45"/>
      <c r="P1922" s="225">
        <f>O1922*H1922</f>
        <v>0</v>
      </c>
      <c r="Q1922" s="225">
        <v>0.0129</v>
      </c>
      <c r="R1922" s="225">
        <f>Q1922*H1922</f>
        <v>0.5854794</v>
      </c>
      <c r="S1922" s="225">
        <v>0</v>
      </c>
      <c r="T1922" s="226">
        <f>S1922*H1922</f>
        <v>0</v>
      </c>
      <c r="AR1922" s="22" t="s">
        <v>1641</v>
      </c>
      <c r="AT1922" s="22" t="s">
        <v>275</v>
      </c>
      <c r="AU1922" s="22" t="s">
        <v>81</v>
      </c>
      <c r="AY1922" s="22" t="s">
        <v>151</v>
      </c>
      <c r="BE1922" s="227">
        <f>IF(N1922="základní",J1922,0)</f>
        <v>0</v>
      </c>
      <c r="BF1922" s="227">
        <f>IF(N1922="snížená",J1922,0)</f>
        <v>0</v>
      </c>
      <c r="BG1922" s="227">
        <f>IF(N1922="zákl. přenesená",J1922,0)</f>
        <v>0</v>
      </c>
      <c r="BH1922" s="227">
        <f>IF(N1922="sníž. přenesená",J1922,0)</f>
        <v>0</v>
      </c>
      <c r="BI1922" s="227">
        <f>IF(N1922="nulová",J1922,0)</f>
        <v>0</v>
      </c>
      <c r="BJ1922" s="22" t="s">
        <v>76</v>
      </c>
      <c r="BK1922" s="227">
        <f>ROUND(I1922*H1922,2)</f>
        <v>0</v>
      </c>
      <c r="BL1922" s="22" t="s">
        <v>1264</v>
      </c>
      <c r="BM1922" s="22" t="s">
        <v>3102</v>
      </c>
    </row>
    <row r="1923" spans="2:51" s="11" customFormat="1" ht="13.5">
      <c r="B1923" s="231"/>
      <c r="C1923" s="232"/>
      <c r="D1923" s="228" t="s">
        <v>163</v>
      </c>
      <c r="E1923" s="233" t="s">
        <v>21</v>
      </c>
      <c r="F1923" s="234" t="s">
        <v>3103</v>
      </c>
      <c r="G1923" s="232"/>
      <c r="H1923" s="235">
        <v>9.142</v>
      </c>
      <c r="I1923" s="236"/>
      <c r="J1923" s="232"/>
      <c r="K1923" s="232"/>
      <c r="L1923" s="237"/>
      <c r="M1923" s="238"/>
      <c r="N1923" s="239"/>
      <c r="O1923" s="239"/>
      <c r="P1923" s="239"/>
      <c r="Q1923" s="239"/>
      <c r="R1923" s="239"/>
      <c r="S1923" s="239"/>
      <c r="T1923" s="240"/>
      <c r="AT1923" s="241" t="s">
        <v>163</v>
      </c>
      <c r="AU1923" s="241" t="s">
        <v>81</v>
      </c>
      <c r="AV1923" s="11" t="s">
        <v>81</v>
      </c>
      <c r="AW1923" s="11" t="s">
        <v>34</v>
      </c>
      <c r="AX1923" s="11" t="s">
        <v>71</v>
      </c>
      <c r="AY1923" s="241" t="s">
        <v>151</v>
      </c>
    </row>
    <row r="1924" spans="2:51" s="11" customFormat="1" ht="13.5">
      <c r="B1924" s="231"/>
      <c r="C1924" s="232"/>
      <c r="D1924" s="228" t="s">
        <v>163</v>
      </c>
      <c r="E1924" s="233" t="s">
        <v>21</v>
      </c>
      <c r="F1924" s="234" t="s">
        <v>3104</v>
      </c>
      <c r="G1924" s="232"/>
      <c r="H1924" s="235">
        <v>7.252</v>
      </c>
      <c r="I1924" s="236"/>
      <c r="J1924" s="232"/>
      <c r="K1924" s="232"/>
      <c r="L1924" s="237"/>
      <c r="M1924" s="238"/>
      <c r="N1924" s="239"/>
      <c r="O1924" s="239"/>
      <c r="P1924" s="239"/>
      <c r="Q1924" s="239"/>
      <c r="R1924" s="239"/>
      <c r="S1924" s="239"/>
      <c r="T1924" s="240"/>
      <c r="AT1924" s="241" t="s">
        <v>163</v>
      </c>
      <c r="AU1924" s="241" t="s">
        <v>81</v>
      </c>
      <c r="AV1924" s="11" t="s">
        <v>81</v>
      </c>
      <c r="AW1924" s="11" t="s">
        <v>34</v>
      </c>
      <c r="AX1924" s="11" t="s">
        <v>71</v>
      </c>
      <c r="AY1924" s="241" t="s">
        <v>151</v>
      </c>
    </row>
    <row r="1925" spans="2:51" s="11" customFormat="1" ht="13.5">
      <c r="B1925" s="231"/>
      <c r="C1925" s="232"/>
      <c r="D1925" s="228" t="s">
        <v>163</v>
      </c>
      <c r="E1925" s="233" t="s">
        <v>21</v>
      </c>
      <c r="F1925" s="234" t="s">
        <v>3105</v>
      </c>
      <c r="G1925" s="232"/>
      <c r="H1925" s="235">
        <v>14.795</v>
      </c>
      <c r="I1925" s="236"/>
      <c r="J1925" s="232"/>
      <c r="K1925" s="232"/>
      <c r="L1925" s="237"/>
      <c r="M1925" s="238"/>
      <c r="N1925" s="239"/>
      <c r="O1925" s="239"/>
      <c r="P1925" s="239"/>
      <c r="Q1925" s="239"/>
      <c r="R1925" s="239"/>
      <c r="S1925" s="239"/>
      <c r="T1925" s="240"/>
      <c r="AT1925" s="241" t="s">
        <v>163</v>
      </c>
      <c r="AU1925" s="241" t="s">
        <v>81</v>
      </c>
      <c r="AV1925" s="11" t="s">
        <v>81</v>
      </c>
      <c r="AW1925" s="11" t="s">
        <v>34</v>
      </c>
      <c r="AX1925" s="11" t="s">
        <v>71</v>
      </c>
      <c r="AY1925" s="241" t="s">
        <v>151</v>
      </c>
    </row>
    <row r="1926" spans="2:51" s="11" customFormat="1" ht="13.5">
      <c r="B1926" s="231"/>
      <c r="C1926" s="232"/>
      <c r="D1926" s="228" t="s">
        <v>163</v>
      </c>
      <c r="E1926" s="233" t="s">
        <v>21</v>
      </c>
      <c r="F1926" s="234" t="s">
        <v>3106</v>
      </c>
      <c r="G1926" s="232"/>
      <c r="H1926" s="235">
        <v>6.288</v>
      </c>
      <c r="I1926" s="236"/>
      <c r="J1926" s="232"/>
      <c r="K1926" s="232"/>
      <c r="L1926" s="237"/>
      <c r="M1926" s="238"/>
      <c r="N1926" s="239"/>
      <c r="O1926" s="239"/>
      <c r="P1926" s="239"/>
      <c r="Q1926" s="239"/>
      <c r="R1926" s="239"/>
      <c r="S1926" s="239"/>
      <c r="T1926" s="240"/>
      <c r="AT1926" s="241" t="s">
        <v>163</v>
      </c>
      <c r="AU1926" s="241" t="s">
        <v>81</v>
      </c>
      <c r="AV1926" s="11" t="s">
        <v>81</v>
      </c>
      <c r="AW1926" s="11" t="s">
        <v>34</v>
      </c>
      <c r="AX1926" s="11" t="s">
        <v>71</v>
      </c>
      <c r="AY1926" s="241" t="s">
        <v>151</v>
      </c>
    </row>
    <row r="1927" spans="2:51" s="11" customFormat="1" ht="13.5">
      <c r="B1927" s="231"/>
      <c r="C1927" s="232"/>
      <c r="D1927" s="228" t="s">
        <v>163</v>
      </c>
      <c r="E1927" s="233" t="s">
        <v>21</v>
      </c>
      <c r="F1927" s="234" t="s">
        <v>3107</v>
      </c>
      <c r="G1927" s="232"/>
      <c r="H1927" s="235">
        <v>0.8</v>
      </c>
      <c r="I1927" s="236"/>
      <c r="J1927" s="232"/>
      <c r="K1927" s="232"/>
      <c r="L1927" s="237"/>
      <c r="M1927" s="238"/>
      <c r="N1927" s="239"/>
      <c r="O1927" s="239"/>
      <c r="P1927" s="239"/>
      <c r="Q1927" s="239"/>
      <c r="R1927" s="239"/>
      <c r="S1927" s="239"/>
      <c r="T1927" s="240"/>
      <c r="AT1927" s="241" t="s">
        <v>163</v>
      </c>
      <c r="AU1927" s="241" t="s">
        <v>81</v>
      </c>
      <c r="AV1927" s="11" t="s">
        <v>81</v>
      </c>
      <c r="AW1927" s="11" t="s">
        <v>34</v>
      </c>
      <c r="AX1927" s="11" t="s">
        <v>71</v>
      </c>
      <c r="AY1927" s="241" t="s">
        <v>151</v>
      </c>
    </row>
    <row r="1928" spans="2:51" s="11" customFormat="1" ht="13.5">
      <c r="B1928" s="231"/>
      <c r="C1928" s="232"/>
      <c r="D1928" s="228" t="s">
        <v>163</v>
      </c>
      <c r="E1928" s="233" t="s">
        <v>21</v>
      </c>
      <c r="F1928" s="234" t="s">
        <v>3108</v>
      </c>
      <c r="G1928" s="232"/>
      <c r="H1928" s="235">
        <v>1.998</v>
      </c>
      <c r="I1928" s="236"/>
      <c r="J1928" s="232"/>
      <c r="K1928" s="232"/>
      <c r="L1928" s="237"/>
      <c r="M1928" s="238"/>
      <c r="N1928" s="239"/>
      <c r="O1928" s="239"/>
      <c r="P1928" s="239"/>
      <c r="Q1928" s="239"/>
      <c r="R1928" s="239"/>
      <c r="S1928" s="239"/>
      <c r="T1928" s="240"/>
      <c r="AT1928" s="241" t="s">
        <v>163</v>
      </c>
      <c r="AU1928" s="241" t="s">
        <v>81</v>
      </c>
      <c r="AV1928" s="11" t="s">
        <v>81</v>
      </c>
      <c r="AW1928" s="11" t="s">
        <v>34</v>
      </c>
      <c r="AX1928" s="11" t="s">
        <v>71</v>
      </c>
      <c r="AY1928" s="241" t="s">
        <v>151</v>
      </c>
    </row>
    <row r="1929" spans="2:51" s="11" customFormat="1" ht="13.5">
      <c r="B1929" s="231"/>
      <c r="C1929" s="232"/>
      <c r="D1929" s="228" t="s">
        <v>163</v>
      </c>
      <c r="E1929" s="233" t="s">
        <v>21</v>
      </c>
      <c r="F1929" s="234" t="s">
        <v>3079</v>
      </c>
      <c r="G1929" s="232"/>
      <c r="H1929" s="235">
        <v>0.985</v>
      </c>
      <c r="I1929" s="236"/>
      <c r="J1929" s="232"/>
      <c r="K1929" s="232"/>
      <c r="L1929" s="237"/>
      <c r="M1929" s="238"/>
      <c r="N1929" s="239"/>
      <c r="O1929" s="239"/>
      <c r="P1929" s="239"/>
      <c r="Q1929" s="239"/>
      <c r="R1929" s="239"/>
      <c r="S1929" s="239"/>
      <c r="T1929" s="240"/>
      <c r="AT1929" s="241" t="s">
        <v>163</v>
      </c>
      <c r="AU1929" s="241" t="s">
        <v>81</v>
      </c>
      <c r="AV1929" s="11" t="s">
        <v>81</v>
      </c>
      <c r="AW1929" s="11" t="s">
        <v>34</v>
      </c>
      <c r="AX1929" s="11" t="s">
        <v>71</v>
      </c>
      <c r="AY1929" s="241" t="s">
        <v>151</v>
      </c>
    </row>
    <row r="1930" spans="2:51" s="12" customFormat="1" ht="13.5">
      <c r="B1930" s="242"/>
      <c r="C1930" s="243"/>
      <c r="D1930" s="228" t="s">
        <v>163</v>
      </c>
      <c r="E1930" s="244" t="s">
        <v>21</v>
      </c>
      <c r="F1930" s="245" t="s">
        <v>182</v>
      </c>
      <c r="G1930" s="243"/>
      <c r="H1930" s="246">
        <v>41.26</v>
      </c>
      <c r="I1930" s="247"/>
      <c r="J1930" s="243"/>
      <c r="K1930" s="243"/>
      <c r="L1930" s="248"/>
      <c r="M1930" s="249"/>
      <c r="N1930" s="250"/>
      <c r="O1930" s="250"/>
      <c r="P1930" s="250"/>
      <c r="Q1930" s="250"/>
      <c r="R1930" s="250"/>
      <c r="S1930" s="250"/>
      <c r="T1930" s="251"/>
      <c r="AT1930" s="252" t="s">
        <v>163</v>
      </c>
      <c r="AU1930" s="252" t="s">
        <v>81</v>
      </c>
      <c r="AV1930" s="12" t="s">
        <v>159</v>
      </c>
      <c r="AW1930" s="12" t="s">
        <v>34</v>
      </c>
      <c r="AX1930" s="12" t="s">
        <v>76</v>
      </c>
      <c r="AY1930" s="252" t="s">
        <v>151</v>
      </c>
    </row>
    <row r="1931" spans="2:51" s="11" customFormat="1" ht="13.5">
      <c r="B1931" s="231"/>
      <c r="C1931" s="232"/>
      <c r="D1931" s="228" t="s">
        <v>163</v>
      </c>
      <c r="E1931" s="232"/>
      <c r="F1931" s="234" t="s">
        <v>3109</v>
      </c>
      <c r="G1931" s="232"/>
      <c r="H1931" s="235">
        <v>45.386</v>
      </c>
      <c r="I1931" s="236"/>
      <c r="J1931" s="232"/>
      <c r="K1931" s="232"/>
      <c r="L1931" s="237"/>
      <c r="M1931" s="238"/>
      <c r="N1931" s="239"/>
      <c r="O1931" s="239"/>
      <c r="P1931" s="239"/>
      <c r="Q1931" s="239"/>
      <c r="R1931" s="239"/>
      <c r="S1931" s="239"/>
      <c r="T1931" s="240"/>
      <c r="AT1931" s="241" t="s">
        <v>163</v>
      </c>
      <c r="AU1931" s="241" t="s">
        <v>81</v>
      </c>
      <c r="AV1931" s="11" t="s">
        <v>81</v>
      </c>
      <c r="AW1931" s="11" t="s">
        <v>6</v>
      </c>
      <c r="AX1931" s="11" t="s">
        <v>76</v>
      </c>
      <c r="AY1931" s="241" t="s">
        <v>151</v>
      </c>
    </row>
    <row r="1932" spans="2:65" s="1" customFormat="1" ht="16.5" customHeight="1">
      <c r="B1932" s="44"/>
      <c r="C1932" s="216" t="s">
        <v>3110</v>
      </c>
      <c r="D1932" s="216" t="s">
        <v>154</v>
      </c>
      <c r="E1932" s="217" t="s">
        <v>3111</v>
      </c>
      <c r="F1932" s="218" t="s">
        <v>3112</v>
      </c>
      <c r="G1932" s="219" t="s">
        <v>157</v>
      </c>
      <c r="H1932" s="220">
        <v>20.63</v>
      </c>
      <c r="I1932" s="221"/>
      <c r="J1932" s="222">
        <f>ROUND(I1932*H1932,2)</f>
        <v>0</v>
      </c>
      <c r="K1932" s="218" t="s">
        <v>174</v>
      </c>
      <c r="L1932" s="70"/>
      <c r="M1932" s="223" t="s">
        <v>21</v>
      </c>
      <c r="N1932" s="224" t="s">
        <v>42</v>
      </c>
      <c r="O1932" s="45"/>
      <c r="P1932" s="225">
        <f>O1932*H1932</f>
        <v>0</v>
      </c>
      <c r="Q1932" s="225">
        <v>0</v>
      </c>
      <c r="R1932" s="225">
        <f>Q1932*H1932</f>
        <v>0</v>
      </c>
      <c r="S1932" s="225">
        <v>0</v>
      </c>
      <c r="T1932" s="226">
        <f>S1932*H1932</f>
        <v>0</v>
      </c>
      <c r="AR1932" s="22" t="s">
        <v>1264</v>
      </c>
      <c r="AT1932" s="22" t="s">
        <v>154</v>
      </c>
      <c r="AU1932" s="22" t="s">
        <v>81</v>
      </c>
      <c r="AY1932" s="22" t="s">
        <v>151</v>
      </c>
      <c r="BE1932" s="227">
        <f>IF(N1932="základní",J1932,0)</f>
        <v>0</v>
      </c>
      <c r="BF1932" s="227">
        <f>IF(N1932="snížená",J1932,0)</f>
        <v>0</v>
      </c>
      <c r="BG1932" s="227">
        <f>IF(N1932="zákl. přenesená",J1932,0)</f>
        <v>0</v>
      </c>
      <c r="BH1932" s="227">
        <f>IF(N1932="sníž. přenesená",J1932,0)</f>
        <v>0</v>
      </c>
      <c r="BI1932" s="227">
        <f>IF(N1932="nulová",J1932,0)</f>
        <v>0</v>
      </c>
      <c r="BJ1932" s="22" t="s">
        <v>76</v>
      </c>
      <c r="BK1932" s="227">
        <f>ROUND(I1932*H1932,2)</f>
        <v>0</v>
      </c>
      <c r="BL1932" s="22" t="s">
        <v>1264</v>
      </c>
      <c r="BM1932" s="22" t="s">
        <v>3113</v>
      </c>
    </row>
    <row r="1933" spans="2:47" s="1" customFormat="1" ht="13.5">
      <c r="B1933" s="44"/>
      <c r="C1933" s="72"/>
      <c r="D1933" s="228" t="s">
        <v>161</v>
      </c>
      <c r="E1933" s="72"/>
      <c r="F1933" s="229" t="s">
        <v>3114</v>
      </c>
      <c r="G1933" s="72"/>
      <c r="H1933" s="72"/>
      <c r="I1933" s="187"/>
      <c r="J1933" s="72"/>
      <c r="K1933" s="72"/>
      <c r="L1933" s="70"/>
      <c r="M1933" s="230"/>
      <c r="N1933" s="45"/>
      <c r="O1933" s="45"/>
      <c r="P1933" s="45"/>
      <c r="Q1933" s="45"/>
      <c r="R1933" s="45"/>
      <c r="S1933" s="45"/>
      <c r="T1933" s="93"/>
      <c r="AT1933" s="22" t="s">
        <v>161</v>
      </c>
      <c r="AU1933" s="22" t="s">
        <v>81</v>
      </c>
    </row>
    <row r="1934" spans="2:51" s="11" customFormat="1" ht="13.5">
      <c r="B1934" s="231"/>
      <c r="C1934" s="232"/>
      <c r="D1934" s="228" t="s">
        <v>163</v>
      </c>
      <c r="E1934" s="233" t="s">
        <v>21</v>
      </c>
      <c r="F1934" s="234" t="s">
        <v>3115</v>
      </c>
      <c r="G1934" s="232"/>
      <c r="H1934" s="235">
        <v>9.28</v>
      </c>
      <c r="I1934" s="236"/>
      <c r="J1934" s="232"/>
      <c r="K1934" s="232"/>
      <c r="L1934" s="237"/>
      <c r="M1934" s="238"/>
      <c r="N1934" s="239"/>
      <c r="O1934" s="239"/>
      <c r="P1934" s="239"/>
      <c r="Q1934" s="239"/>
      <c r="R1934" s="239"/>
      <c r="S1934" s="239"/>
      <c r="T1934" s="240"/>
      <c r="AT1934" s="241" t="s">
        <v>163</v>
      </c>
      <c r="AU1934" s="241" t="s">
        <v>81</v>
      </c>
      <c r="AV1934" s="11" t="s">
        <v>81</v>
      </c>
      <c r="AW1934" s="11" t="s">
        <v>34</v>
      </c>
      <c r="AX1934" s="11" t="s">
        <v>71</v>
      </c>
      <c r="AY1934" s="241" t="s">
        <v>151</v>
      </c>
    </row>
    <row r="1935" spans="2:51" s="11" customFormat="1" ht="13.5">
      <c r="B1935" s="231"/>
      <c r="C1935" s="232"/>
      <c r="D1935" s="228" t="s">
        <v>163</v>
      </c>
      <c r="E1935" s="233" t="s">
        <v>21</v>
      </c>
      <c r="F1935" s="234" t="s">
        <v>3116</v>
      </c>
      <c r="G1935" s="232"/>
      <c r="H1935" s="235">
        <v>7.45</v>
      </c>
      <c r="I1935" s="236"/>
      <c r="J1935" s="232"/>
      <c r="K1935" s="232"/>
      <c r="L1935" s="237"/>
      <c r="M1935" s="238"/>
      <c r="N1935" s="239"/>
      <c r="O1935" s="239"/>
      <c r="P1935" s="239"/>
      <c r="Q1935" s="239"/>
      <c r="R1935" s="239"/>
      <c r="S1935" s="239"/>
      <c r="T1935" s="240"/>
      <c r="AT1935" s="241" t="s">
        <v>163</v>
      </c>
      <c r="AU1935" s="241" t="s">
        <v>81</v>
      </c>
      <c r="AV1935" s="11" t="s">
        <v>81</v>
      </c>
      <c r="AW1935" s="11" t="s">
        <v>34</v>
      </c>
      <c r="AX1935" s="11" t="s">
        <v>71</v>
      </c>
      <c r="AY1935" s="241" t="s">
        <v>151</v>
      </c>
    </row>
    <row r="1936" spans="2:51" s="11" customFormat="1" ht="13.5">
      <c r="B1936" s="231"/>
      <c r="C1936" s="232"/>
      <c r="D1936" s="228" t="s">
        <v>163</v>
      </c>
      <c r="E1936" s="233" t="s">
        <v>21</v>
      </c>
      <c r="F1936" s="234" t="s">
        <v>3117</v>
      </c>
      <c r="G1936" s="232"/>
      <c r="H1936" s="235">
        <v>3.9</v>
      </c>
      <c r="I1936" s="236"/>
      <c r="J1936" s="232"/>
      <c r="K1936" s="232"/>
      <c r="L1936" s="237"/>
      <c r="M1936" s="238"/>
      <c r="N1936" s="239"/>
      <c r="O1936" s="239"/>
      <c r="P1936" s="239"/>
      <c r="Q1936" s="239"/>
      <c r="R1936" s="239"/>
      <c r="S1936" s="239"/>
      <c r="T1936" s="240"/>
      <c r="AT1936" s="241" t="s">
        <v>163</v>
      </c>
      <c r="AU1936" s="241" t="s">
        <v>81</v>
      </c>
      <c r="AV1936" s="11" t="s">
        <v>81</v>
      </c>
      <c r="AW1936" s="11" t="s">
        <v>34</v>
      </c>
      <c r="AX1936" s="11" t="s">
        <v>71</v>
      </c>
      <c r="AY1936" s="241" t="s">
        <v>151</v>
      </c>
    </row>
    <row r="1937" spans="2:51" s="12" customFormat="1" ht="13.5">
      <c r="B1937" s="242"/>
      <c r="C1937" s="243"/>
      <c r="D1937" s="228" t="s">
        <v>163</v>
      </c>
      <c r="E1937" s="244" t="s">
        <v>21</v>
      </c>
      <c r="F1937" s="245" t="s">
        <v>182</v>
      </c>
      <c r="G1937" s="243"/>
      <c r="H1937" s="246">
        <v>20.63</v>
      </c>
      <c r="I1937" s="247"/>
      <c r="J1937" s="243"/>
      <c r="K1937" s="243"/>
      <c r="L1937" s="248"/>
      <c r="M1937" s="249"/>
      <c r="N1937" s="250"/>
      <c r="O1937" s="250"/>
      <c r="P1937" s="250"/>
      <c r="Q1937" s="250"/>
      <c r="R1937" s="250"/>
      <c r="S1937" s="250"/>
      <c r="T1937" s="251"/>
      <c r="AT1937" s="252" t="s">
        <v>163</v>
      </c>
      <c r="AU1937" s="252" t="s">
        <v>81</v>
      </c>
      <c r="AV1937" s="12" t="s">
        <v>159</v>
      </c>
      <c r="AW1937" s="12" t="s">
        <v>34</v>
      </c>
      <c r="AX1937" s="12" t="s">
        <v>76</v>
      </c>
      <c r="AY1937" s="252" t="s">
        <v>151</v>
      </c>
    </row>
    <row r="1938" spans="2:65" s="1" customFormat="1" ht="25.5" customHeight="1">
      <c r="B1938" s="44"/>
      <c r="C1938" s="216" t="s">
        <v>3118</v>
      </c>
      <c r="D1938" s="216" t="s">
        <v>154</v>
      </c>
      <c r="E1938" s="217" t="s">
        <v>3119</v>
      </c>
      <c r="F1938" s="218" t="s">
        <v>3120</v>
      </c>
      <c r="G1938" s="219" t="s">
        <v>157</v>
      </c>
      <c r="H1938" s="220">
        <v>54.11</v>
      </c>
      <c r="I1938" s="221"/>
      <c r="J1938" s="222">
        <f>ROUND(I1938*H1938,2)</f>
        <v>0</v>
      </c>
      <c r="K1938" s="218" t="s">
        <v>174</v>
      </c>
      <c r="L1938" s="70"/>
      <c r="M1938" s="223" t="s">
        <v>21</v>
      </c>
      <c r="N1938" s="224" t="s">
        <v>42</v>
      </c>
      <c r="O1938" s="45"/>
      <c r="P1938" s="225">
        <f>O1938*H1938</f>
        <v>0</v>
      </c>
      <c r="Q1938" s="225">
        <v>0.00031</v>
      </c>
      <c r="R1938" s="225">
        <f>Q1938*H1938</f>
        <v>0.0167741</v>
      </c>
      <c r="S1938" s="225">
        <v>0</v>
      </c>
      <c r="T1938" s="226">
        <f>S1938*H1938</f>
        <v>0</v>
      </c>
      <c r="AR1938" s="22" t="s">
        <v>1264</v>
      </c>
      <c r="AT1938" s="22" t="s">
        <v>154</v>
      </c>
      <c r="AU1938" s="22" t="s">
        <v>81</v>
      </c>
      <c r="AY1938" s="22" t="s">
        <v>151</v>
      </c>
      <c r="BE1938" s="227">
        <f>IF(N1938="základní",J1938,0)</f>
        <v>0</v>
      </c>
      <c r="BF1938" s="227">
        <f>IF(N1938="snížená",J1938,0)</f>
        <v>0</v>
      </c>
      <c r="BG1938" s="227">
        <f>IF(N1938="zákl. přenesená",J1938,0)</f>
        <v>0</v>
      </c>
      <c r="BH1938" s="227">
        <f>IF(N1938="sníž. přenesená",J1938,0)</f>
        <v>0</v>
      </c>
      <c r="BI1938" s="227">
        <f>IF(N1938="nulová",J1938,0)</f>
        <v>0</v>
      </c>
      <c r="BJ1938" s="22" t="s">
        <v>76</v>
      </c>
      <c r="BK1938" s="227">
        <f>ROUND(I1938*H1938,2)</f>
        <v>0</v>
      </c>
      <c r="BL1938" s="22" t="s">
        <v>1264</v>
      </c>
      <c r="BM1938" s="22" t="s">
        <v>3121</v>
      </c>
    </row>
    <row r="1939" spans="2:47" s="1" customFormat="1" ht="13.5">
      <c r="B1939" s="44"/>
      <c r="C1939" s="72"/>
      <c r="D1939" s="228" t="s">
        <v>161</v>
      </c>
      <c r="E1939" s="72"/>
      <c r="F1939" s="229" t="s">
        <v>3114</v>
      </c>
      <c r="G1939" s="72"/>
      <c r="H1939" s="72"/>
      <c r="I1939" s="187"/>
      <c r="J1939" s="72"/>
      <c r="K1939" s="72"/>
      <c r="L1939" s="70"/>
      <c r="M1939" s="230"/>
      <c r="N1939" s="45"/>
      <c r="O1939" s="45"/>
      <c r="P1939" s="45"/>
      <c r="Q1939" s="45"/>
      <c r="R1939" s="45"/>
      <c r="S1939" s="45"/>
      <c r="T1939" s="93"/>
      <c r="AT1939" s="22" t="s">
        <v>161</v>
      </c>
      <c r="AU1939" s="22" t="s">
        <v>81</v>
      </c>
    </row>
    <row r="1940" spans="2:51" s="11" customFormat="1" ht="13.5">
      <c r="B1940" s="231"/>
      <c r="C1940" s="232"/>
      <c r="D1940" s="228" t="s">
        <v>163</v>
      </c>
      <c r="E1940" s="233" t="s">
        <v>21</v>
      </c>
      <c r="F1940" s="234" t="s">
        <v>3122</v>
      </c>
      <c r="G1940" s="232"/>
      <c r="H1940" s="235">
        <v>17.8</v>
      </c>
      <c r="I1940" s="236"/>
      <c r="J1940" s="232"/>
      <c r="K1940" s="232"/>
      <c r="L1940" s="237"/>
      <c r="M1940" s="238"/>
      <c r="N1940" s="239"/>
      <c r="O1940" s="239"/>
      <c r="P1940" s="239"/>
      <c r="Q1940" s="239"/>
      <c r="R1940" s="239"/>
      <c r="S1940" s="239"/>
      <c r="T1940" s="240"/>
      <c r="AT1940" s="241" t="s">
        <v>163</v>
      </c>
      <c r="AU1940" s="241" t="s">
        <v>81</v>
      </c>
      <c r="AV1940" s="11" t="s">
        <v>81</v>
      </c>
      <c r="AW1940" s="11" t="s">
        <v>34</v>
      </c>
      <c r="AX1940" s="11" t="s">
        <v>71</v>
      </c>
      <c r="AY1940" s="241" t="s">
        <v>151</v>
      </c>
    </row>
    <row r="1941" spans="2:51" s="11" customFormat="1" ht="13.5">
      <c r="B1941" s="231"/>
      <c r="C1941" s="232"/>
      <c r="D1941" s="228" t="s">
        <v>163</v>
      </c>
      <c r="E1941" s="233" t="s">
        <v>21</v>
      </c>
      <c r="F1941" s="234" t="s">
        <v>3123</v>
      </c>
      <c r="G1941" s="232"/>
      <c r="H1941" s="235">
        <v>8.48</v>
      </c>
      <c r="I1941" s="236"/>
      <c r="J1941" s="232"/>
      <c r="K1941" s="232"/>
      <c r="L1941" s="237"/>
      <c r="M1941" s="238"/>
      <c r="N1941" s="239"/>
      <c r="O1941" s="239"/>
      <c r="P1941" s="239"/>
      <c r="Q1941" s="239"/>
      <c r="R1941" s="239"/>
      <c r="S1941" s="239"/>
      <c r="T1941" s="240"/>
      <c r="AT1941" s="241" t="s">
        <v>163</v>
      </c>
      <c r="AU1941" s="241" t="s">
        <v>81</v>
      </c>
      <c r="AV1941" s="11" t="s">
        <v>81</v>
      </c>
      <c r="AW1941" s="11" t="s">
        <v>34</v>
      </c>
      <c r="AX1941" s="11" t="s">
        <v>71</v>
      </c>
      <c r="AY1941" s="241" t="s">
        <v>151</v>
      </c>
    </row>
    <row r="1942" spans="2:51" s="11" customFormat="1" ht="13.5">
      <c r="B1942" s="231"/>
      <c r="C1942" s="232"/>
      <c r="D1942" s="228" t="s">
        <v>163</v>
      </c>
      <c r="E1942" s="233" t="s">
        <v>21</v>
      </c>
      <c r="F1942" s="234" t="s">
        <v>3124</v>
      </c>
      <c r="G1942" s="232"/>
      <c r="H1942" s="235">
        <v>22.33</v>
      </c>
      <c r="I1942" s="236"/>
      <c r="J1942" s="232"/>
      <c r="K1942" s="232"/>
      <c r="L1942" s="237"/>
      <c r="M1942" s="238"/>
      <c r="N1942" s="239"/>
      <c r="O1942" s="239"/>
      <c r="P1942" s="239"/>
      <c r="Q1942" s="239"/>
      <c r="R1942" s="239"/>
      <c r="S1942" s="239"/>
      <c r="T1942" s="240"/>
      <c r="AT1942" s="241" t="s">
        <v>163</v>
      </c>
      <c r="AU1942" s="241" t="s">
        <v>81</v>
      </c>
      <c r="AV1942" s="11" t="s">
        <v>81</v>
      </c>
      <c r="AW1942" s="11" t="s">
        <v>34</v>
      </c>
      <c r="AX1942" s="11" t="s">
        <v>71</v>
      </c>
      <c r="AY1942" s="241" t="s">
        <v>151</v>
      </c>
    </row>
    <row r="1943" spans="2:51" s="11" customFormat="1" ht="13.5">
      <c r="B1943" s="231"/>
      <c r="C1943" s="232"/>
      <c r="D1943" s="228" t="s">
        <v>163</v>
      </c>
      <c r="E1943" s="233" t="s">
        <v>21</v>
      </c>
      <c r="F1943" s="234" t="s">
        <v>3125</v>
      </c>
      <c r="G1943" s="232"/>
      <c r="H1943" s="235">
        <v>2.4</v>
      </c>
      <c r="I1943" s="236"/>
      <c r="J1943" s="232"/>
      <c r="K1943" s="232"/>
      <c r="L1943" s="237"/>
      <c r="M1943" s="238"/>
      <c r="N1943" s="239"/>
      <c r="O1943" s="239"/>
      <c r="P1943" s="239"/>
      <c r="Q1943" s="239"/>
      <c r="R1943" s="239"/>
      <c r="S1943" s="239"/>
      <c r="T1943" s="240"/>
      <c r="AT1943" s="241" t="s">
        <v>163</v>
      </c>
      <c r="AU1943" s="241" t="s">
        <v>81</v>
      </c>
      <c r="AV1943" s="11" t="s">
        <v>81</v>
      </c>
      <c r="AW1943" s="11" t="s">
        <v>34</v>
      </c>
      <c r="AX1943" s="11" t="s">
        <v>71</v>
      </c>
      <c r="AY1943" s="241" t="s">
        <v>151</v>
      </c>
    </row>
    <row r="1944" spans="2:51" s="11" customFormat="1" ht="13.5">
      <c r="B1944" s="231"/>
      <c r="C1944" s="232"/>
      <c r="D1944" s="228" t="s">
        <v>163</v>
      </c>
      <c r="E1944" s="233" t="s">
        <v>21</v>
      </c>
      <c r="F1944" s="234" t="s">
        <v>3126</v>
      </c>
      <c r="G1944" s="232"/>
      <c r="H1944" s="235">
        <v>3.1</v>
      </c>
      <c r="I1944" s="236"/>
      <c r="J1944" s="232"/>
      <c r="K1944" s="232"/>
      <c r="L1944" s="237"/>
      <c r="M1944" s="238"/>
      <c r="N1944" s="239"/>
      <c r="O1944" s="239"/>
      <c r="P1944" s="239"/>
      <c r="Q1944" s="239"/>
      <c r="R1944" s="239"/>
      <c r="S1944" s="239"/>
      <c r="T1944" s="240"/>
      <c r="AT1944" s="241" t="s">
        <v>163</v>
      </c>
      <c r="AU1944" s="241" t="s">
        <v>81</v>
      </c>
      <c r="AV1944" s="11" t="s">
        <v>81</v>
      </c>
      <c r="AW1944" s="11" t="s">
        <v>34</v>
      </c>
      <c r="AX1944" s="11" t="s">
        <v>71</v>
      </c>
      <c r="AY1944" s="241" t="s">
        <v>151</v>
      </c>
    </row>
    <row r="1945" spans="2:51" s="12" customFormat="1" ht="13.5">
      <c r="B1945" s="242"/>
      <c r="C1945" s="243"/>
      <c r="D1945" s="228" t="s">
        <v>163</v>
      </c>
      <c r="E1945" s="244" t="s">
        <v>21</v>
      </c>
      <c r="F1945" s="245" t="s">
        <v>182</v>
      </c>
      <c r="G1945" s="243"/>
      <c r="H1945" s="246">
        <v>54.11</v>
      </c>
      <c r="I1945" s="247"/>
      <c r="J1945" s="243"/>
      <c r="K1945" s="243"/>
      <c r="L1945" s="248"/>
      <c r="M1945" s="249"/>
      <c r="N1945" s="250"/>
      <c r="O1945" s="250"/>
      <c r="P1945" s="250"/>
      <c r="Q1945" s="250"/>
      <c r="R1945" s="250"/>
      <c r="S1945" s="250"/>
      <c r="T1945" s="251"/>
      <c r="AT1945" s="252" t="s">
        <v>163</v>
      </c>
      <c r="AU1945" s="252" t="s">
        <v>81</v>
      </c>
      <c r="AV1945" s="12" t="s">
        <v>159</v>
      </c>
      <c r="AW1945" s="12" t="s">
        <v>34</v>
      </c>
      <c r="AX1945" s="12" t="s">
        <v>76</v>
      </c>
      <c r="AY1945" s="252" t="s">
        <v>151</v>
      </c>
    </row>
    <row r="1946" spans="2:65" s="1" customFormat="1" ht="25.5" customHeight="1">
      <c r="B1946" s="44"/>
      <c r="C1946" s="216" t="s">
        <v>3127</v>
      </c>
      <c r="D1946" s="216" t="s">
        <v>154</v>
      </c>
      <c r="E1946" s="217" t="s">
        <v>3128</v>
      </c>
      <c r="F1946" s="218" t="s">
        <v>3129</v>
      </c>
      <c r="G1946" s="219" t="s">
        <v>157</v>
      </c>
      <c r="H1946" s="220">
        <v>56.1</v>
      </c>
      <c r="I1946" s="221"/>
      <c r="J1946" s="222">
        <f>ROUND(I1946*H1946,2)</f>
        <v>0</v>
      </c>
      <c r="K1946" s="218" t="s">
        <v>174</v>
      </c>
      <c r="L1946" s="70"/>
      <c r="M1946" s="223" t="s">
        <v>21</v>
      </c>
      <c r="N1946" s="224" t="s">
        <v>42</v>
      </c>
      <c r="O1946" s="45"/>
      <c r="P1946" s="225">
        <f>O1946*H1946</f>
        <v>0</v>
      </c>
      <c r="Q1946" s="225">
        <v>0.00026</v>
      </c>
      <c r="R1946" s="225">
        <f>Q1946*H1946</f>
        <v>0.014585999999999998</v>
      </c>
      <c r="S1946" s="225">
        <v>0</v>
      </c>
      <c r="T1946" s="226">
        <f>S1946*H1946</f>
        <v>0</v>
      </c>
      <c r="AR1946" s="22" t="s">
        <v>1264</v>
      </c>
      <c r="AT1946" s="22" t="s">
        <v>154</v>
      </c>
      <c r="AU1946" s="22" t="s">
        <v>81</v>
      </c>
      <c r="AY1946" s="22" t="s">
        <v>151</v>
      </c>
      <c r="BE1946" s="227">
        <f>IF(N1946="základní",J1946,0)</f>
        <v>0</v>
      </c>
      <c r="BF1946" s="227">
        <f>IF(N1946="snížená",J1946,0)</f>
        <v>0</v>
      </c>
      <c r="BG1946" s="227">
        <f>IF(N1946="zákl. přenesená",J1946,0)</f>
        <v>0</v>
      </c>
      <c r="BH1946" s="227">
        <f>IF(N1946="sníž. přenesená",J1946,0)</f>
        <v>0</v>
      </c>
      <c r="BI1946" s="227">
        <f>IF(N1946="nulová",J1946,0)</f>
        <v>0</v>
      </c>
      <c r="BJ1946" s="22" t="s">
        <v>76</v>
      </c>
      <c r="BK1946" s="227">
        <f>ROUND(I1946*H1946,2)</f>
        <v>0</v>
      </c>
      <c r="BL1946" s="22" t="s">
        <v>1264</v>
      </c>
      <c r="BM1946" s="22" t="s">
        <v>3130</v>
      </c>
    </row>
    <row r="1947" spans="2:47" s="1" customFormat="1" ht="13.5">
      <c r="B1947" s="44"/>
      <c r="C1947" s="72"/>
      <c r="D1947" s="228" t="s">
        <v>161</v>
      </c>
      <c r="E1947" s="72"/>
      <c r="F1947" s="229" t="s">
        <v>3114</v>
      </c>
      <c r="G1947" s="72"/>
      <c r="H1947" s="72"/>
      <c r="I1947" s="187"/>
      <c r="J1947" s="72"/>
      <c r="K1947" s="72"/>
      <c r="L1947" s="70"/>
      <c r="M1947" s="230"/>
      <c r="N1947" s="45"/>
      <c r="O1947" s="45"/>
      <c r="P1947" s="45"/>
      <c r="Q1947" s="45"/>
      <c r="R1947" s="45"/>
      <c r="S1947" s="45"/>
      <c r="T1947" s="93"/>
      <c r="AT1947" s="22" t="s">
        <v>161</v>
      </c>
      <c r="AU1947" s="22" t="s">
        <v>81</v>
      </c>
    </row>
    <row r="1948" spans="2:51" s="11" customFormat="1" ht="13.5">
      <c r="B1948" s="231"/>
      <c r="C1948" s="232"/>
      <c r="D1948" s="228" t="s">
        <v>163</v>
      </c>
      <c r="E1948" s="233" t="s">
        <v>21</v>
      </c>
      <c r="F1948" s="234" t="s">
        <v>3131</v>
      </c>
      <c r="G1948" s="232"/>
      <c r="H1948" s="235">
        <v>14.78</v>
      </c>
      <c r="I1948" s="236"/>
      <c r="J1948" s="232"/>
      <c r="K1948" s="232"/>
      <c r="L1948" s="237"/>
      <c r="M1948" s="238"/>
      <c r="N1948" s="239"/>
      <c r="O1948" s="239"/>
      <c r="P1948" s="239"/>
      <c r="Q1948" s="239"/>
      <c r="R1948" s="239"/>
      <c r="S1948" s="239"/>
      <c r="T1948" s="240"/>
      <c r="AT1948" s="241" t="s">
        <v>163</v>
      </c>
      <c r="AU1948" s="241" t="s">
        <v>81</v>
      </c>
      <c r="AV1948" s="11" t="s">
        <v>81</v>
      </c>
      <c r="AW1948" s="11" t="s">
        <v>34</v>
      </c>
      <c r="AX1948" s="11" t="s">
        <v>71</v>
      </c>
      <c r="AY1948" s="241" t="s">
        <v>151</v>
      </c>
    </row>
    <row r="1949" spans="2:51" s="11" customFormat="1" ht="13.5">
      <c r="B1949" s="231"/>
      <c r="C1949" s="232"/>
      <c r="D1949" s="228" t="s">
        <v>163</v>
      </c>
      <c r="E1949" s="233" t="s">
        <v>21</v>
      </c>
      <c r="F1949" s="234" t="s">
        <v>3132</v>
      </c>
      <c r="G1949" s="232"/>
      <c r="H1949" s="235">
        <v>6.44</v>
      </c>
      <c r="I1949" s="236"/>
      <c r="J1949" s="232"/>
      <c r="K1949" s="232"/>
      <c r="L1949" s="237"/>
      <c r="M1949" s="238"/>
      <c r="N1949" s="239"/>
      <c r="O1949" s="239"/>
      <c r="P1949" s="239"/>
      <c r="Q1949" s="239"/>
      <c r="R1949" s="239"/>
      <c r="S1949" s="239"/>
      <c r="T1949" s="240"/>
      <c r="AT1949" s="241" t="s">
        <v>163</v>
      </c>
      <c r="AU1949" s="241" t="s">
        <v>81</v>
      </c>
      <c r="AV1949" s="11" t="s">
        <v>81</v>
      </c>
      <c r="AW1949" s="11" t="s">
        <v>34</v>
      </c>
      <c r="AX1949" s="11" t="s">
        <v>71</v>
      </c>
      <c r="AY1949" s="241" t="s">
        <v>151</v>
      </c>
    </row>
    <row r="1950" spans="2:51" s="11" customFormat="1" ht="13.5">
      <c r="B1950" s="231"/>
      <c r="C1950" s="232"/>
      <c r="D1950" s="228" t="s">
        <v>163</v>
      </c>
      <c r="E1950" s="233" t="s">
        <v>21</v>
      </c>
      <c r="F1950" s="234" t="s">
        <v>3133</v>
      </c>
      <c r="G1950" s="232"/>
      <c r="H1950" s="235">
        <v>23.5</v>
      </c>
      <c r="I1950" s="236"/>
      <c r="J1950" s="232"/>
      <c r="K1950" s="232"/>
      <c r="L1950" s="237"/>
      <c r="M1950" s="238"/>
      <c r="N1950" s="239"/>
      <c r="O1950" s="239"/>
      <c r="P1950" s="239"/>
      <c r="Q1950" s="239"/>
      <c r="R1950" s="239"/>
      <c r="S1950" s="239"/>
      <c r="T1950" s="240"/>
      <c r="AT1950" s="241" t="s">
        <v>163</v>
      </c>
      <c r="AU1950" s="241" t="s">
        <v>81</v>
      </c>
      <c r="AV1950" s="11" t="s">
        <v>81</v>
      </c>
      <c r="AW1950" s="11" t="s">
        <v>34</v>
      </c>
      <c r="AX1950" s="11" t="s">
        <v>71</v>
      </c>
      <c r="AY1950" s="241" t="s">
        <v>151</v>
      </c>
    </row>
    <row r="1951" spans="2:51" s="11" customFormat="1" ht="13.5">
      <c r="B1951" s="231"/>
      <c r="C1951" s="232"/>
      <c r="D1951" s="228" t="s">
        <v>163</v>
      </c>
      <c r="E1951" s="233" t="s">
        <v>21</v>
      </c>
      <c r="F1951" s="234" t="s">
        <v>3134</v>
      </c>
      <c r="G1951" s="232"/>
      <c r="H1951" s="235">
        <v>5.58</v>
      </c>
      <c r="I1951" s="236"/>
      <c r="J1951" s="232"/>
      <c r="K1951" s="232"/>
      <c r="L1951" s="237"/>
      <c r="M1951" s="238"/>
      <c r="N1951" s="239"/>
      <c r="O1951" s="239"/>
      <c r="P1951" s="239"/>
      <c r="Q1951" s="239"/>
      <c r="R1951" s="239"/>
      <c r="S1951" s="239"/>
      <c r="T1951" s="240"/>
      <c r="AT1951" s="241" t="s">
        <v>163</v>
      </c>
      <c r="AU1951" s="241" t="s">
        <v>81</v>
      </c>
      <c r="AV1951" s="11" t="s">
        <v>81</v>
      </c>
      <c r="AW1951" s="11" t="s">
        <v>34</v>
      </c>
      <c r="AX1951" s="11" t="s">
        <v>71</v>
      </c>
      <c r="AY1951" s="241" t="s">
        <v>151</v>
      </c>
    </row>
    <row r="1952" spans="2:51" s="11" customFormat="1" ht="13.5">
      <c r="B1952" s="231"/>
      <c r="C1952" s="232"/>
      <c r="D1952" s="228" t="s">
        <v>163</v>
      </c>
      <c r="E1952" s="233" t="s">
        <v>21</v>
      </c>
      <c r="F1952" s="234" t="s">
        <v>3135</v>
      </c>
      <c r="G1952" s="232"/>
      <c r="H1952" s="235">
        <v>3.9</v>
      </c>
      <c r="I1952" s="236"/>
      <c r="J1952" s="232"/>
      <c r="K1952" s="232"/>
      <c r="L1952" s="237"/>
      <c r="M1952" s="238"/>
      <c r="N1952" s="239"/>
      <c r="O1952" s="239"/>
      <c r="P1952" s="239"/>
      <c r="Q1952" s="239"/>
      <c r="R1952" s="239"/>
      <c r="S1952" s="239"/>
      <c r="T1952" s="240"/>
      <c r="AT1952" s="241" t="s">
        <v>163</v>
      </c>
      <c r="AU1952" s="241" t="s">
        <v>81</v>
      </c>
      <c r="AV1952" s="11" t="s">
        <v>81</v>
      </c>
      <c r="AW1952" s="11" t="s">
        <v>34</v>
      </c>
      <c r="AX1952" s="11" t="s">
        <v>71</v>
      </c>
      <c r="AY1952" s="241" t="s">
        <v>151</v>
      </c>
    </row>
    <row r="1953" spans="2:51" s="11" customFormat="1" ht="13.5">
      <c r="B1953" s="231"/>
      <c r="C1953" s="232"/>
      <c r="D1953" s="228" t="s">
        <v>163</v>
      </c>
      <c r="E1953" s="233" t="s">
        <v>21</v>
      </c>
      <c r="F1953" s="234" t="s">
        <v>3136</v>
      </c>
      <c r="G1953" s="232"/>
      <c r="H1953" s="235">
        <v>1</v>
      </c>
      <c r="I1953" s="236"/>
      <c r="J1953" s="232"/>
      <c r="K1953" s="232"/>
      <c r="L1953" s="237"/>
      <c r="M1953" s="238"/>
      <c r="N1953" s="239"/>
      <c r="O1953" s="239"/>
      <c r="P1953" s="239"/>
      <c r="Q1953" s="239"/>
      <c r="R1953" s="239"/>
      <c r="S1953" s="239"/>
      <c r="T1953" s="240"/>
      <c r="AT1953" s="241" t="s">
        <v>163</v>
      </c>
      <c r="AU1953" s="241" t="s">
        <v>81</v>
      </c>
      <c r="AV1953" s="11" t="s">
        <v>81</v>
      </c>
      <c r="AW1953" s="11" t="s">
        <v>34</v>
      </c>
      <c r="AX1953" s="11" t="s">
        <v>71</v>
      </c>
      <c r="AY1953" s="241" t="s">
        <v>151</v>
      </c>
    </row>
    <row r="1954" spans="2:51" s="11" customFormat="1" ht="13.5">
      <c r="B1954" s="231"/>
      <c r="C1954" s="232"/>
      <c r="D1954" s="228" t="s">
        <v>163</v>
      </c>
      <c r="E1954" s="233" t="s">
        <v>21</v>
      </c>
      <c r="F1954" s="234" t="s">
        <v>3137</v>
      </c>
      <c r="G1954" s="232"/>
      <c r="H1954" s="235">
        <v>0.9</v>
      </c>
      <c r="I1954" s="236"/>
      <c r="J1954" s="232"/>
      <c r="K1954" s="232"/>
      <c r="L1954" s="237"/>
      <c r="M1954" s="238"/>
      <c r="N1954" s="239"/>
      <c r="O1954" s="239"/>
      <c r="P1954" s="239"/>
      <c r="Q1954" s="239"/>
      <c r="R1954" s="239"/>
      <c r="S1954" s="239"/>
      <c r="T1954" s="240"/>
      <c r="AT1954" s="241" t="s">
        <v>163</v>
      </c>
      <c r="AU1954" s="241" t="s">
        <v>81</v>
      </c>
      <c r="AV1954" s="11" t="s">
        <v>81</v>
      </c>
      <c r="AW1954" s="11" t="s">
        <v>34</v>
      </c>
      <c r="AX1954" s="11" t="s">
        <v>71</v>
      </c>
      <c r="AY1954" s="241" t="s">
        <v>151</v>
      </c>
    </row>
    <row r="1955" spans="2:51" s="12" customFormat="1" ht="13.5">
      <c r="B1955" s="242"/>
      <c r="C1955" s="243"/>
      <c r="D1955" s="228" t="s">
        <v>163</v>
      </c>
      <c r="E1955" s="244" t="s">
        <v>21</v>
      </c>
      <c r="F1955" s="245" t="s">
        <v>182</v>
      </c>
      <c r="G1955" s="243"/>
      <c r="H1955" s="246">
        <v>56.1</v>
      </c>
      <c r="I1955" s="247"/>
      <c r="J1955" s="243"/>
      <c r="K1955" s="243"/>
      <c r="L1955" s="248"/>
      <c r="M1955" s="249"/>
      <c r="N1955" s="250"/>
      <c r="O1955" s="250"/>
      <c r="P1955" s="250"/>
      <c r="Q1955" s="250"/>
      <c r="R1955" s="250"/>
      <c r="S1955" s="250"/>
      <c r="T1955" s="251"/>
      <c r="AT1955" s="252" t="s">
        <v>163</v>
      </c>
      <c r="AU1955" s="252" t="s">
        <v>81</v>
      </c>
      <c r="AV1955" s="12" t="s">
        <v>159</v>
      </c>
      <c r="AW1955" s="12" t="s">
        <v>34</v>
      </c>
      <c r="AX1955" s="12" t="s">
        <v>76</v>
      </c>
      <c r="AY1955" s="252" t="s">
        <v>151</v>
      </c>
    </row>
    <row r="1956" spans="2:65" s="1" customFormat="1" ht="16.5" customHeight="1">
      <c r="B1956" s="44"/>
      <c r="C1956" s="216" t="s">
        <v>3138</v>
      </c>
      <c r="D1956" s="216" t="s">
        <v>154</v>
      </c>
      <c r="E1956" s="217" t="s">
        <v>3139</v>
      </c>
      <c r="F1956" s="218" t="s">
        <v>3140</v>
      </c>
      <c r="G1956" s="219" t="s">
        <v>257</v>
      </c>
      <c r="H1956" s="220">
        <v>41.26</v>
      </c>
      <c r="I1956" s="221"/>
      <c r="J1956" s="222">
        <f>ROUND(I1956*H1956,2)</f>
        <v>0</v>
      </c>
      <c r="K1956" s="218" t="s">
        <v>174</v>
      </c>
      <c r="L1956" s="70"/>
      <c r="M1956" s="223" t="s">
        <v>21</v>
      </c>
      <c r="N1956" s="224" t="s">
        <v>42</v>
      </c>
      <c r="O1956" s="45"/>
      <c r="P1956" s="225">
        <f>O1956*H1956</f>
        <v>0</v>
      </c>
      <c r="Q1956" s="225">
        <v>0.0003</v>
      </c>
      <c r="R1956" s="225">
        <f>Q1956*H1956</f>
        <v>0.012377999999999998</v>
      </c>
      <c r="S1956" s="225">
        <v>0</v>
      </c>
      <c r="T1956" s="226">
        <f>S1956*H1956</f>
        <v>0</v>
      </c>
      <c r="AR1956" s="22" t="s">
        <v>1264</v>
      </c>
      <c r="AT1956" s="22" t="s">
        <v>154</v>
      </c>
      <c r="AU1956" s="22" t="s">
        <v>81</v>
      </c>
      <c r="AY1956" s="22" t="s">
        <v>151</v>
      </c>
      <c r="BE1956" s="227">
        <f>IF(N1956="základní",J1956,0)</f>
        <v>0</v>
      </c>
      <c r="BF1956" s="227">
        <f>IF(N1956="snížená",J1956,0)</f>
        <v>0</v>
      </c>
      <c r="BG1956" s="227">
        <f>IF(N1956="zákl. přenesená",J1956,0)</f>
        <v>0</v>
      </c>
      <c r="BH1956" s="227">
        <f>IF(N1956="sníž. přenesená",J1956,0)</f>
        <v>0</v>
      </c>
      <c r="BI1956" s="227">
        <f>IF(N1956="nulová",J1956,0)</f>
        <v>0</v>
      </c>
      <c r="BJ1956" s="22" t="s">
        <v>76</v>
      </c>
      <c r="BK1956" s="227">
        <f>ROUND(I1956*H1956,2)</f>
        <v>0</v>
      </c>
      <c r="BL1956" s="22" t="s">
        <v>1264</v>
      </c>
      <c r="BM1956" s="22" t="s">
        <v>3141</v>
      </c>
    </row>
    <row r="1957" spans="2:47" s="1" customFormat="1" ht="13.5">
      <c r="B1957" s="44"/>
      <c r="C1957" s="72"/>
      <c r="D1957" s="228" t="s">
        <v>161</v>
      </c>
      <c r="E1957" s="72"/>
      <c r="F1957" s="229" t="s">
        <v>3114</v>
      </c>
      <c r="G1957" s="72"/>
      <c r="H1957" s="72"/>
      <c r="I1957" s="187"/>
      <c r="J1957" s="72"/>
      <c r="K1957" s="72"/>
      <c r="L1957" s="70"/>
      <c r="M1957" s="230"/>
      <c r="N1957" s="45"/>
      <c r="O1957" s="45"/>
      <c r="P1957" s="45"/>
      <c r="Q1957" s="45"/>
      <c r="R1957" s="45"/>
      <c r="S1957" s="45"/>
      <c r="T1957" s="93"/>
      <c r="AT1957" s="22" t="s">
        <v>161</v>
      </c>
      <c r="AU1957" s="22" t="s">
        <v>81</v>
      </c>
    </row>
    <row r="1958" spans="2:51" s="11" customFormat="1" ht="13.5">
      <c r="B1958" s="231"/>
      <c r="C1958" s="232"/>
      <c r="D1958" s="228" t="s">
        <v>163</v>
      </c>
      <c r="E1958" s="233" t="s">
        <v>21</v>
      </c>
      <c r="F1958" s="234" t="s">
        <v>3142</v>
      </c>
      <c r="G1958" s="232"/>
      <c r="H1958" s="235">
        <v>40.275</v>
      </c>
      <c r="I1958" s="236"/>
      <c r="J1958" s="232"/>
      <c r="K1958" s="232"/>
      <c r="L1958" s="237"/>
      <c r="M1958" s="238"/>
      <c r="N1958" s="239"/>
      <c r="O1958" s="239"/>
      <c r="P1958" s="239"/>
      <c r="Q1958" s="239"/>
      <c r="R1958" s="239"/>
      <c r="S1958" s="239"/>
      <c r="T1958" s="240"/>
      <c r="AT1958" s="241" t="s">
        <v>163</v>
      </c>
      <c r="AU1958" s="241" t="s">
        <v>81</v>
      </c>
      <c r="AV1958" s="11" t="s">
        <v>81</v>
      </c>
      <c r="AW1958" s="11" t="s">
        <v>34</v>
      </c>
      <c r="AX1958" s="11" t="s">
        <v>71</v>
      </c>
      <c r="AY1958" s="241" t="s">
        <v>151</v>
      </c>
    </row>
    <row r="1959" spans="2:51" s="11" customFormat="1" ht="13.5">
      <c r="B1959" s="231"/>
      <c r="C1959" s="232"/>
      <c r="D1959" s="228" t="s">
        <v>163</v>
      </c>
      <c r="E1959" s="233" t="s">
        <v>21</v>
      </c>
      <c r="F1959" s="234" t="s">
        <v>3079</v>
      </c>
      <c r="G1959" s="232"/>
      <c r="H1959" s="235">
        <v>0.985</v>
      </c>
      <c r="I1959" s="236"/>
      <c r="J1959" s="232"/>
      <c r="K1959" s="232"/>
      <c r="L1959" s="237"/>
      <c r="M1959" s="238"/>
      <c r="N1959" s="239"/>
      <c r="O1959" s="239"/>
      <c r="P1959" s="239"/>
      <c r="Q1959" s="239"/>
      <c r="R1959" s="239"/>
      <c r="S1959" s="239"/>
      <c r="T1959" s="240"/>
      <c r="AT1959" s="241" t="s">
        <v>163</v>
      </c>
      <c r="AU1959" s="241" t="s">
        <v>81</v>
      </c>
      <c r="AV1959" s="11" t="s">
        <v>81</v>
      </c>
      <c r="AW1959" s="11" t="s">
        <v>34</v>
      </c>
      <c r="AX1959" s="11" t="s">
        <v>71</v>
      </c>
      <c r="AY1959" s="241" t="s">
        <v>151</v>
      </c>
    </row>
    <row r="1960" spans="2:51" s="12" customFormat="1" ht="13.5">
      <c r="B1960" s="242"/>
      <c r="C1960" s="243"/>
      <c r="D1960" s="228" t="s">
        <v>163</v>
      </c>
      <c r="E1960" s="244" t="s">
        <v>21</v>
      </c>
      <c r="F1960" s="245" t="s">
        <v>182</v>
      </c>
      <c r="G1960" s="243"/>
      <c r="H1960" s="246">
        <v>41.26</v>
      </c>
      <c r="I1960" s="247"/>
      <c r="J1960" s="243"/>
      <c r="K1960" s="243"/>
      <c r="L1960" s="248"/>
      <c r="M1960" s="249"/>
      <c r="N1960" s="250"/>
      <c r="O1960" s="250"/>
      <c r="P1960" s="250"/>
      <c r="Q1960" s="250"/>
      <c r="R1960" s="250"/>
      <c r="S1960" s="250"/>
      <c r="T1960" s="251"/>
      <c r="AT1960" s="252" t="s">
        <v>163</v>
      </c>
      <c r="AU1960" s="252" t="s">
        <v>81</v>
      </c>
      <c r="AV1960" s="12" t="s">
        <v>159</v>
      </c>
      <c r="AW1960" s="12" t="s">
        <v>34</v>
      </c>
      <c r="AX1960" s="12" t="s">
        <v>76</v>
      </c>
      <c r="AY1960" s="252" t="s">
        <v>151</v>
      </c>
    </row>
    <row r="1961" spans="2:65" s="1" customFormat="1" ht="16.5" customHeight="1">
      <c r="B1961" s="44"/>
      <c r="C1961" s="216" t="s">
        <v>3143</v>
      </c>
      <c r="D1961" s="216" t="s">
        <v>154</v>
      </c>
      <c r="E1961" s="217" t="s">
        <v>1739</v>
      </c>
      <c r="F1961" s="218" t="s">
        <v>1740</v>
      </c>
      <c r="G1961" s="219" t="s">
        <v>1015</v>
      </c>
      <c r="H1961" s="220">
        <v>1</v>
      </c>
      <c r="I1961" s="221"/>
      <c r="J1961" s="222">
        <f>ROUND(I1961*H1961,2)</f>
        <v>0</v>
      </c>
      <c r="K1961" s="218" t="s">
        <v>21</v>
      </c>
      <c r="L1961" s="70"/>
      <c r="M1961" s="223" t="s">
        <v>21</v>
      </c>
      <c r="N1961" s="224" t="s">
        <v>42</v>
      </c>
      <c r="O1961" s="45"/>
      <c r="P1961" s="225">
        <f>O1961*H1961</f>
        <v>0</v>
      </c>
      <c r="Q1961" s="225">
        <v>0</v>
      </c>
      <c r="R1961" s="225">
        <f>Q1961*H1961</f>
        <v>0</v>
      </c>
      <c r="S1961" s="225">
        <v>0</v>
      </c>
      <c r="T1961" s="226">
        <f>S1961*H1961</f>
        <v>0</v>
      </c>
      <c r="AR1961" s="22" t="s">
        <v>1264</v>
      </c>
      <c r="AT1961" s="22" t="s">
        <v>154</v>
      </c>
      <c r="AU1961" s="22" t="s">
        <v>81</v>
      </c>
      <c r="AY1961" s="22" t="s">
        <v>151</v>
      </c>
      <c r="BE1961" s="227">
        <f>IF(N1961="základní",J1961,0)</f>
        <v>0</v>
      </c>
      <c r="BF1961" s="227">
        <f>IF(N1961="snížená",J1961,0)</f>
        <v>0</v>
      </c>
      <c r="BG1961" s="227">
        <f>IF(N1961="zákl. přenesená",J1961,0)</f>
        <v>0</v>
      </c>
      <c r="BH1961" s="227">
        <f>IF(N1961="sníž. přenesená",J1961,0)</f>
        <v>0</v>
      </c>
      <c r="BI1961" s="227">
        <f>IF(N1961="nulová",J1961,0)</f>
        <v>0</v>
      </c>
      <c r="BJ1961" s="22" t="s">
        <v>76</v>
      </c>
      <c r="BK1961" s="227">
        <f>ROUND(I1961*H1961,2)</f>
        <v>0</v>
      </c>
      <c r="BL1961" s="22" t="s">
        <v>1264</v>
      </c>
      <c r="BM1961" s="22" t="s">
        <v>3144</v>
      </c>
    </row>
    <row r="1962" spans="2:65" s="1" customFormat="1" ht="38.25" customHeight="1">
      <c r="B1962" s="44"/>
      <c r="C1962" s="216" t="s">
        <v>3145</v>
      </c>
      <c r="D1962" s="216" t="s">
        <v>154</v>
      </c>
      <c r="E1962" s="217" t="s">
        <v>3146</v>
      </c>
      <c r="F1962" s="218" t="s">
        <v>3147</v>
      </c>
      <c r="G1962" s="219" t="s">
        <v>1745</v>
      </c>
      <c r="H1962" s="263"/>
      <c r="I1962" s="221"/>
      <c r="J1962" s="222">
        <f>ROUND(I1962*H1962,2)</f>
        <v>0</v>
      </c>
      <c r="K1962" s="218" t="s">
        <v>174</v>
      </c>
      <c r="L1962" s="70"/>
      <c r="M1962" s="223" t="s">
        <v>21</v>
      </c>
      <c r="N1962" s="224" t="s">
        <v>42</v>
      </c>
      <c r="O1962" s="45"/>
      <c r="P1962" s="225">
        <f>O1962*H1962</f>
        <v>0</v>
      </c>
      <c r="Q1962" s="225">
        <v>0</v>
      </c>
      <c r="R1962" s="225">
        <f>Q1962*H1962</f>
        <v>0</v>
      </c>
      <c r="S1962" s="225">
        <v>0</v>
      </c>
      <c r="T1962" s="226">
        <f>S1962*H1962</f>
        <v>0</v>
      </c>
      <c r="AR1962" s="22" t="s">
        <v>1264</v>
      </c>
      <c r="AT1962" s="22" t="s">
        <v>154</v>
      </c>
      <c r="AU1962" s="22" t="s">
        <v>81</v>
      </c>
      <c r="AY1962" s="22" t="s">
        <v>151</v>
      </c>
      <c r="BE1962" s="227">
        <f>IF(N1962="základní",J1962,0)</f>
        <v>0</v>
      </c>
      <c r="BF1962" s="227">
        <f>IF(N1962="snížená",J1962,0)</f>
        <v>0</v>
      </c>
      <c r="BG1962" s="227">
        <f>IF(N1962="zákl. přenesená",J1962,0)</f>
        <v>0</v>
      </c>
      <c r="BH1962" s="227">
        <f>IF(N1962="sníž. přenesená",J1962,0)</f>
        <v>0</v>
      </c>
      <c r="BI1962" s="227">
        <f>IF(N1962="nulová",J1962,0)</f>
        <v>0</v>
      </c>
      <c r="BJ1962" s="22" t="s">
        <v>76</v>
      </c>
      <c r="BK1962" s="227">
        <f>ROUND(I1962*H1962,2)</f>
        <v>0</v>
      </c>
      <c r="BL1962" s="22" t="s">
        <v>1264</v>
      </c>
      <c r="BM1962" s="22" t="s">
        <v>3148</v>
      </c>
    </row>
    <row r="1963" spans="2:47" s="1" customFormat="1" ht="13.5">
      <c r="B1963" s="44"/>
      <c r="C1963" s="72"/>
      <c r="D1963" s="228" t="s">
        <v>161</v>
      </c>
      <c r="E1963" s="72"/>
      <c r="F1963" s="229" t="s">
        <v>1747</v>
      </c>
      <c r="G1963" s="72"/>
      <c r="H1963" s="72"/>
      <c r="I1963" s="187"/>
      <c r="J1963" s="72"/>
      <c r="K1963" s="72"/>
      <c r="L1963" s="70"/>
      <c r="M1963" s="230"/>
      <c r="N1963" s="45"/>
      <c r="O1963" s="45"/>
      <c r="P1963" s="45"/>
      <c r="Q1963" s="45"/>
      <c r="R1963" s="45"/>
      <c r="S1963" s="45"/>
      <c r="T1963" s="93"/>
      <c r="AT1963" s="22" t="s">
        <v>161</v>
      </c>
      <c r="AU1963" s="22" t="s">
        <v>81</v>
      </c>
    </row>
    <row r="1964" spans="2:63" s="10" customFormat="1" ht="29.85" customHeight="1">
      <c r="B1964" s="200"/>
      <c r="C1964" s="201"/>
      <c r="D1964" s="202" t="s">
        <v>70</v>
      </c>
      <c r="E1964" s="214" t="s">
        <v>3149</v>
      </c>
      <c r="F1964" s="214" t="s">
        <v>3150</v>
      </c>
      <c r="G1964" s="201"/>
      <c r="H1964" s="201"/>
      <c r="I1964" s="204"/>
      <c r="J1964" s="215">
        <f>BK1964</f>
        <v>0</v>
      </c>
      <c r="K1964" s="201"/>
      <c r="L1964" s="206"/>
      <c r="M1964" s="207"/>
      <c r="N1964" s="208"/>
      <c r="O1964" s="208"/>
      <c r="P1964" s="209">
        <f>SUM(P1965:P2003)</f>
        <v>0</v>
      </c>
      <c r="Q1964" s="208"/>
      <c r="R1964" s="209">
        <f>SUM(R1965:R2003)</f>
        <v>0.0428006</v>
      </c>
      <c r="S1964" s="208"/>
      <c r="T1964" s="210">
        <f>SUM(T1965:T2003)</f>
        <v>0</v>
      </c>
      <c r="AR1964" s="211" t="s">
        <v>81</v>
      </c>
      <c r="AT1964" s="212" t="s">
        <v>70</v>
      </c>
      <c r="AU1964" s="212" t="s">
        <v>76</v>
      </c>
      <c r="AY1964" s="211" t="s">
        <v>151</v>
      </c>
      <c r="BK1964" s="213">
        <f>SUM(BK1965:BK2003)</f>
        <v>0</v>
      </c>
    </row>
    <row r="1965" spans="2:65" s="1" customFormat="1" ht="16.5" customHeight="1">
      <c r="B1965" s="44"/>
      <c r="C1965" s="216" t="s">
        <v>3151</v>
      </c>
      <c r="D1965" s="216" t="s">
        <v>154</v>
      </c>
      <c r="E1965" s="217" t="s">
        <v>3152</v>
      </c>
      <c r="F1965" s="218" t="s">
        <v>3153</v>
      </c>
      <c r="G1965" s="219" t="s">
        <v>257</v>
      </c>
      <c r="H1965" s="220">
        <v>244.014</v>
      </c>
      <c r="I1965" s="221"/>
      <c r="J1965" s="222">
        <f>ROUND(I1965*H1965,2)</f>
        <v>0</v>
      </c>
      <c r="K1965" s="218" t="s">
        <v>174</v>
      </c>
      <c r="L1965" s="70"/>
      <c r="M1965" s="223" t="s">
        <v>21</v>
      </c>
      <c r="N1965" s="224" t="s">
        <v>42</v>
      </c>
      <c r="O1965" s="45"/>
      <c r="P1965" s="225">
        <f>O1965*H1965</f>
        <v>0</v>
      </c>
      <c r="Q1965" s="225">
        <v>0</v>
      </c>
      <c r="R1965" s="225">
        <f>Q1965*H1965</f>
        <v>0</v>
      </c>
      <c r="S1965" s="225">
        <v>0</v>
      </c>
      <c r="T1965" s="226">
        <f>S1965*H1965</f>
        <v>0</v>
      </c>
      <c r="AR1965" s="22" t="s">
        <v>1264</v>
      </c>
      <c r="AT1965" s="22" t="s">
        <v>154</v>
      </c>
      <c r="AU1965" s="22" t="s">
        <v>81</v>
      </c>
      <c r="AY1965" s="22" t="s">
        <v>151</v>
      </c>
      <c r="BE1965" s="227">
        <f>IF(N1965="základní",J1965,0)</f>
        <v>0</v>
      </c>
      <c r="BF1965" s="227">
        <f>IF(N1965="snížená",J1965,0)</f>
        <v>0</v>
      </c>
      <c r="BG1965" s="227">
        <f>IF(N1965="zákl. přenesená",J1965,0)</f>
        <v>0</v>
      </c>
      <c r="BH1965" s="227">
        <f>IF(N1965="sníž. přenesená",J1965,0)</f>
        <v>0</v>
      </c>
      <c r="BI1965" s="227">
        <f>IF(N1965="nulová",J1965,0)</f>
        <v>0</v>
      </c>
      <c r="BJ1965" s="22" t="s">
        <v>76</v>
      </c>
      <c r="BK1965" s="227">
        <f>ROUND(I1965*H1965,2)</f>
        <v>0</v>
      </c>
      <c r="BL1965" s="22" t="s">
        <v>1264</v>
      </c>
      <c r="BM1965" s="22" t="s">
        <v>3154</v>
      </c>
    </row>
    <row r="1966" spans="2:51" s="11" customFormat="1" ht="13.5">
      <c r="B1966" s="231"/>
      <c r="C1966" s="232"/>
      <c r="D1966" s="228" t="s">
        <v>163</v>
      </c>
      <c r="E1966" s="233" t="s">
        <v>21</v>
      </c>
      <c r="F1966" s="234" t="s">
        <v>3155</v>
      </c>
      <c r="G1966" s="232"/>
      <c r="H1966" s="235">
        <v>42.17</v>
      </c>
      <c r="I1966" s="236"/>
      <c r="J1966" s="232"/>
      <c r="K1966" s="232"/>
      <c r="L1966" s="237"/>
      <c r="M1966" s="238"/>
      <c r="N1966" s="239"/>
      <c r="O1966" s="239"/>
      <c r="P1966" s="239"/>
      <c r="Q1966" s="239"/>
      <c r="R1966" s="239"/>
      <c r="S1966" s="239"/>
      <c r="T1966" s="240"/>
      <c r="AT1966" s="241" t="s">
        <v>163</v>
      </c>
      <c r="AU1966" s="241" t="s">
        <v>81</v>
      </c>
      <c r="AV1966" s="11" t="s">
        <v>81</v>
      </c>
      <c r="AW1966" s="11" t="s">
        <v>34</v>
      </c>
      <c r="AX1966" s="11" t="s">
        <v>71</v>
      </c>
      <c r="AY1966" s="241" t="s">
        <v>151</v>
      </c>
    </row>
    <row r="1967" spans="2:51" s="11" customFormat="1" ht="13.5">
      <c r="B1967" s="231"/>
      <c r="C1967" s="232"/>
      <c r="D1967" s="228" t="s">
        <v>163</v>
      </c>
      <c r="E1967" s="233" t="s">
        <v>21</v>
      </c>
      <c r="F1967" s="234" t="s">
        <v>3156</v>
      </c>
      <c r="G1967" s="232"/>
      <c r="H1967" s="235">
        <v>4.424</v>
      </c>
      <c r="I1967" s="236"/>
      <c r="J1967" s="232"/>
      <c r="K1967" s="232"/>
      <c r="L1967" s="237"/>
      <c r="M1967" s="238"/>
      <c r="N1967" s="239"/>
      <c r="O1967" s="239"/>
      <c r="P1967" s="239"/>
      <c r="Q1967" s="239"/>
      <c r="R1967" s="239"/>
      <c r="S1967" s="239"/>
      <c r="T1967" s="240"/>
      <c r="AT1967" s="241" t="s">
        <v>163</v>
      </c>
      <c r="AU1967" s="241" t="s">
        <v>81</v>
      </c>
      <c r="AV1967" s="11" t="s">
        <v>81</v>
      </c>
      <c r="AW1967" s="11" t="s">
        <v>34</v>
      </c>
      <c r="AX1967" s="11" t="s">
        <v>71</v>
      </c>
      <c r="AY1967" s="241" t="s">
        <v>151</v>
      </c>
    </row>
    <row r="1968" spans="2:51" s="11" customFormat="1" ht="13.5">
      <c r="B1968" s="231"/>
      <c r="C1968" s="232"/>
      <c r="D1968" s="228" t="s">
        <v>163</v>
      </c>
      <c r="E1968" s="233" t="s">
        <v>21</v>
      </c>
      <c r="F1968" s="234" t="s">
        <v>3157</v>
      </c>
      <c r="G1968" s="232"/>
      <c r="H1968" s="235">
        <v>9</v>
      </c>
      <c r="I1968" s="236"/>
      <c r="J1968" s="232"/>
      <c r="K1968" s="232"/>
      <c r="L1968" s="237"/>
      <c r="M1968" s="238"/>
      <c r="N1968" s="239"/>
      <c r="O1968" s="239"/>
      <c r="P1968" s="239"/>
      <c r="Q1968" s="239"/>
      <c r="R1968" s="239"/>
      <c r="S1968" s="239"/>
      <c r="T1968" s="240"/>
      <c r="AT1968" s="241" t="s">
        <v>163</v>
      </c>
      <c r="AU1968" s="241" t="s">
        <v>81</v>
      </c>
      <c r="AV1968" s="11" t="s">
        <v>81</v>
      </c>
      <c r="AW1968" s="11" t="s">
        <v>34</v>
      </c>
      <c r="AX1968" s="11" t="s">
        <v>71</v>
      </c>
      <c r="AY1968" s="241" t="s">
        <v>151</v>
      </c>
    </row>
    <row r="1969" spans="2:51" s="11" customFormat="1" ht="13.5">
      <c r="B1969" s="231"/>
      <c r="C1969" s="232"/>
      <c r="D1969" s="228" t="s">
        <v>163</v>
      </c>
      <c r="E1969" s="233" t="s">
        <v>21</v>
      </c>
      <c r="F1969" s="234" t="s">
        <v>3158</v>
      </c>
      <c r="G1969" s="232"/>
      <c r="H1969" s="235">
        <v>8.448</v>
      </c>
      <c r="I1969" s="236"/>
      <c r="J1969" s="232"/>
      <c r="K1969" s="232"/>
      <c r="L1969" s="237"/>
      <c r="M1969" s="238"/>
      <c r="N1969" s="239"/>
      <c r="O1969" s="239"/>
      <c r="P1969" s="239"/>
      <c r="Q1969" s="239"/>
      <c r="R1969" s="239"/>
      <c r="S1969" s="239"/>
      <c r="T1969" s="240"/>
      <c r="AT1969" s="241" t="s">
        <v>163</v>
      </c>
      <c r="AU1969" s="241" t="s">
        <v>81</v>
      </c>
      <c r="AV1969" s="11" t="s">
        <v>81</v>
      </c>
      <c r="AW1969" s="11" t="s">
        <v>34</v>
      </c>
      <c r="AX1969" s="11" t="s">
        <v>71</v>
      </c>
      <c r="AY1969" s="241" t="s">
        <v>151</v>
      </c>
    </row>
    <row r="1970" spans="2:51" s="11" customFormat="1" ht="13.5">
      <c r="B1970" s="231"/>
      <c r="C1970" s="232"/>
      <c r="D1970" s="228" t="s">
        <v>163</v>
      </c>
      <c r="E1970" s="233" t="s">
        <v>21</v>
      </c>
      <c r="F1970" s="234" t="s">
        <v>3159</v>
      </c>
      <c r="G1970" s="232"/>
      <c r="H1970" s="235">
        <v>4.94</v>
      </c>
      <c r="I1970" s="236"/>
      <c r="J1970" s="232"/>
      <c r="K1970" s="232"/>
      <c r="L1970" s="237"/>
      <c r="M1970" s="238"/>
      <c r="N1970" s="239"/>
      <c r="O1970" s="239"/>
      <c r="P1970" s="239"/>
      <c r="Q1970" s="239"/>
      <c r="R1970" s="239"/>
      <c r="S1970" s="239"/>
      <c r="T1970" s="240"/>
      <c r="AT1970" s="241" t="s">
        <v>163</v>
      </c>
      <c r="AU1970" s="241" t="s">
        <v>81</v>
      </c>
      <c r="AV1970" s="11" t="s">
        <v>81</v>
      </c>
      <c r="AW1970" s="11" t="s">
        <v>34</v>
      </c>
      <c r="AX1970" s="11" t="s">
        <v>71</v>
      </c>
      <c r="AY1970" s="241" t="s">
        <v>151</v>
      </c>
    </row>
    <row r="1971" spans="2:51" s="11" customFormat="1" ht="13.5">
      <c r="B1971" s="231"/>
      <c r="C1971" s="232"/>
      <c r="D1971" s="228" t="s">
        <v>163</v>
      </c>
      <c r="E1971" s="233" t="s">
        <v>21</v>
      </c>
      <c r="F1971" s="234" t="s">
        <v>3160</v>
      </c>
      <c r="G1971" s="232"/>
      <c r="H1971" s="235">
        <v>46.288</v>
      </c>
      <c r="I1971" s="236"/>
      <c r="J1971" s="232"/>
      <c r="K1971" s="232"/>
      <c r="L1971" s="237"/>
      <c r="M1971" s="238"/>
      <c r="N1971" s="239"/>
      <c r="O1971" s="239"/>
      <c r="P1971" s="239"/>
      <c r="Q1971" s="239"/>
      <c r="R1971" s="239"/>
      <c r="S1971" s="239"/>
      <c r="T1971" s="240"/>
      <c r="AT1971" s="241" t="s">
        <v>163</v>
      </c>
      <c r="AU1971" s="241" t="s">
        <v>81</v>
      </c>
      <c r="AV1971" s="11" t="s">
        <v>81</v>
      </c>
      <c r="AW1971" s="11" t="s">
        <v>34</v>
      </c>
      <c r="AX1971" s="11" t="s">
        <v>71</v>
      </c>
      <c r="AY1971" s="241" t="s">
        <v>151</v>
      </c>
    </row>
    <row r="1972" spans="2:51" s="11" customFormat="1" ht="13.5">
      <c r="B1972" s="231"/>
      <c r="C1972" s="232"/>
      <c r="D1972" s="228" t="s">
        <v>163</v>
      </c>
      <c r="E1972" s="233" t="s">
        <v>21</v>
      </c>
      <c r="F1972" s="234" t="s">
        <v>3161</v>
      </c>
      <c r="G1972" s="232"/>
      <c r="H1972" s="235">
        <v>7.28</v>
      </c>
      <c r="I1972" s="236"/>
      <c r="J1972" s="232"/>
      <c r="K1972" s="232"/>
      <c r="L1972" s="237"/>
      <c r="M1972" s="238"/>
      <c r="N1972" s="239"/>
      <c r="O1972" s="239"/>
      <c r="P1972" s="239"/>
      <c r="Q1972" s="239"/>
      <c r="R1972" s="239"/>
      <c r="S1972" s="239"/>
      <c r="T1972" s="240"/>
      <c r="AT1972" s="241" t="s">
        <v>163</v>
      </c>
      <c r="AU1972" s="241" t="s">
        <v>81</v>
      </c>
      <c r="AV1972" s="11" t="s">
        <v>81</v>
      </c>
      <c r="AW1972" s="11" t="s">
        <v>34</v>
      </c>
      <c r="AX1972" s="11" t="s">
        <v>71</v>
      </c>
      <c r="AY1972" s="241" t="s">
        <v>151</v>
      </c>
    </row>
    <row r="1973" spans="2:51" s="11" customFormat="1" ht="13.5">
      <c r="B1973" s="231"/>
      <c r="C1973" s="232"/>
      <c r="D1973" s="228" t="s">
        <v>163</v>
      </c>
      <c r="E1973" s="233" t="s">
        <v>21</v>
      </c>
      <c r="F1973" s="234" t="s">
        <v>3162</v>
      </c>
      <c r="G1973" s="232"/>
      <c r="H1973" s="235">
        <v>11.528</v>
      </c>
      <c r="I1973" s="236"/>
      <c r="J1973" s="232"/>
      <c r="K1973" s="232"/>
      <c r="L1973" s="237"/>
      <c r="M1973" s="238"/>
      <c r="N1973" s="239"/>
      <c r="O1973" s="239"/>
      <c r="P1973" s="239"/>
      <c r="Q1973" s="239"/>
      <c r="R1973" s="239"/>
      <c r="S1973" s="239"/>
      <c r="T1973" s="240"/>
      <c r="AT1973" s="241" t="s">
        <v>163</v>
      </c>
      <c r="AU1973" s="241" t="s">
        <v>81</v>
      </c>
      <c r="AV1973" s="11" t="s">
        <v>81</v>
      </c>
      <c r="AW1973" s="11" t="s">
        <v>34</v>
      </c>
      <c r="AX1973" s="11" t="s">
        <v>71</v>
      </c>
      <c r="AY1973" s="241" t="s">
        <v>151</v>
      </c>
    </row>
    <row r="1974" spans="2:51" s="11" customFormat="1" ht="13.5">
      <c r="B1974" s="231"/>
      <c r="C1974" s="232"/>
      <c r="D1974" s="228" t="s">
        <v>163</v>
      </c>
      <c r="E1974" s="233" t="s">
        <v>21</v>
      </c>
      <c r="F1974" s="234" t="s">
        <v>3163</v>
      </c>
      <c r="G1974" s="232"/>
      <c r="H1974" s="235">
        <v>13.4</v>
      </c>
      <c r="I1974" s="236"/>
      <c r="J1974" s="232"/>
      <c r="K1974" s="232"/>
      <c r="L1974" s="237"/>
      <c r="M1974" s="238"/>
      <c r="N1974" s="239"/>
      <c r="O1974" s="239"/>
      <c r="P1974" s="239"/>
      <c r="Q1974" s="239"/>
      <c r="R1974" s="239"/>
      <c r="S1974" s="239"/>
      <c r="T1974" s="240"/>
      <c r="AT1974" s="241" t="s">
        <v>163</v>
      </c>
      <c r="AU1974" s="241" t="s">
        <v>81</v>
      </c>
      <c r="AV1974" s="11" t="s">
        <v>81</v>
      </c>
      <c r="AW1974" s="11" t="s">
        <v>34</v>
      </c>
      <c r="AX1974" s="11" t="s">
        <v>71</v>
      </c>
      <c r="AY1974" s="241" t="s">
        <v>151</v>
      </c>
    </row>
    <row r="1975" spans="2:51" s="11" customFormat="1" ht="13.5">
      <c r="B1975" s="231"/>
      <c r="C1975" s="232"/>
      <c r="D1975" s="228" t="s">
        <v>163</v>
      </c>
      <c r="E1975" s="233" t="s">
        <v>21</v>
      </c>
      <c r="F1975" s="234" t="s">
        <v>3164</v>
      </c>
      <c r="G1975" s="232"/>
      <c r="H1975" s="235">
        <v>5.24</v>
      </c>
      <c r="I1975" s="236"/>
      <c r="J1975" s="232"/>
      <c r="K1975" s="232"/>
      <c r="L1975" s="237"/>
      <c r="M1975" s="238"/>
      <c r="N1975" s="239"/>
      <c r="O1975" s="239"/>
      <c r="P1975" s="239"/>
      <c r="Q1975" s="239"/>
      <c r="R1975" s="239"/>
      <c r="S1975" s="239"/>
      <c r="T1975" s="240"/>
      <c r="AT1975" s="241" t="s">
        <v>163</v>
      </c>
      <c r="AU1975" s="241" t="s">
        <v>81</v>
      </c>
      <c r="AV1975" s="11" t="s">
        <v>81</v>
      </c>
      <c r="AW1975" s="11" t="s">
        <v>34</v>
      </c>
      <c r="AX1975" s="11" t="s">
        <v>71</v>
      </c>
      <c r="AY1975" s="241" t="s">
        <v>151</v>
      </c>
    </row>
    <row r="1976" spans="2:51" s="11" customFormat="1" ht="13.5">
      <c r="B1976" s="231"/>
      <c r="C1976" s="232"/>
      <c r="D1976" s="228" t="s">
        <v>163</v>
      </c>
      <c r="E1976" s="233" t="s">
        <v>21</v>
      </c>
      <c r="F1976" s="234" t="s">
        <v>3165</v>
      </c>
      <c r="G1976" s="232"/>
      <c r="H1976" s="235">
        <v>11.097</v>
      </c>
      <c r="I1976" s="236"/>
      <c r="J1976" s="232"/>
      <c r="K1976" s="232"/>
      <c r="L1976" s="237"/>
      <c r="M1976" s="238"/>
      <c r="N1976" s="239"/>
      <c r="O1976" s="239"/>
      <c r="P1976" s="239"/>
      <c r="Q1976" s="239"/>
      <c r="R1976" s="239"/>
      <c r="S1976" s="239"/>
      <c r="T1976" s="240"/>
      <c r="AT1976" s="241" t="s">
        <v>163</v>
      </c>
      <c r="AU1976" s="241" t="s">
        <v>81</v>
      </c>
      <c r="AV1976" s="11" t="s">
        <v>81</v>
      </c>
      <c r="AW1976" s="11" t="s">
        <v>34</v>
      </c>
      <c r="AX1976" s="11" t="s">
        <v>71</v>
      </c>
      <c r="AY1976" s="241" t="s">
        <v>151</v>
      </c>
    </row>
    <row r="1977" spans="2:51" s="11" customFormat="1" ht="13.5">
      <c r="B1977" s="231"/>
      <c r="C1977" s="232"/>
      <c r="D1977" s="228" t="s">
        <v>163</v>
      </c>
      <c r="E1977" s="233" t="s">
        <v>21</v>
      </c>
      <c r="F1977" s="234" t="s">
        <v>3166</v>
      </c>
      <c r="G1977" s="232"/>
      <c r="H1977" s="235">
        <v>1.3</v>
      </c>
      <c r="I1977" s="236"/>
      <c r="J1977" s="232"/>
      <c r="K1977" s="232"/>
      <c r="L1977" s="237"/>
      <c r="M1977" s="238"/>
      <c r="N1977" s="239"/>
      <c r="O1977" s="239"/>
      <c r="P1977" s="239"/>
      <c r="Q1977" s="239"/>
      <c r="R1977" s="239"/>
      <c r="S1977" s="239"/>
      <c r="T1977" s="240"/>
      <c r="AT1977" s="241" t="s">
        <v>163</v>
      </c>
      <c r="AU1977" s="241" t="s">
        <v>81</v>
      </c>
      <c r="AV1977" s="11" t="s">
        <v>81</v>
      </c>
      <c r="AW1977" s="11" t="s">
        <v>34</v>
      </c>
      <c r="AX1977" s="11" t="s">
        <v>71</v>
      </c>
      <c r="AY1977" s="241" t="s">
        <v>151</v>
      </c>
    </row>
    <row r="1978" spans="2:51" s="11" customFormat="1" ht="13.5">
      <c r="B1978" s="231"/>
      <c r="C1978" s="232"/>
      <c r="D1978" s="228" t="s">
        <v>163</v>
      </c>
      <c r="E1978" s="233" t="s">
        <v>21</v>
      </c>
      <c r="F1978" s="234" t="s">
        <v>3167</v>
      </c>
      <c r="G1978" s="232"/>
      <c r="H1978" s="235">
        <v>63.329</v>
      </c>
      <c r="I1978" s="236"/>
      <c r="J1978" s="232"/>
      <c r="K1978" s="232"/>
      <c r="L1978" s="237"/>
      <c r="M1978" s="238"/>
      <c r="N1978" s="239"/>
      <c r="O1978" s="239"/>
      <c r="P1978" s="239"/>
      <c r="Q1978" s="239"/>
      <c r="R1978" s="239"/>
      <c r="S1978" s="239"/>
      <c r="T1978" s="240"/>
      <c r="AT1978" s="241" t="s">
        <v>163</v>
      </c>
      <c r="AU1978" s="241" t="s">
        <v>81</v>
      </c>
      <c r="AV1978" s="11" t="s">
        <v>81</v>
      </c>
      <c r="AW1978" s="11" t="s">
        <v>34</v>
      </c>
      <c r="AX1978" s="11" t="s">
        <v>71</v>
      </c>
      <c r="AY1978" s="241" t="s">
        <v>151</v>
      </c>
    </row>
    <row r="1979" spans="2:51" s="11" customFormat="1" ht="13.5">
      <c r="B1979" s="231"/>
      <c r="C1979" s="232"/>
      <c r="D1979" s="228" t="s">
        <v>163</v>
      </c>
      <c r="E1979" s="233" t="s">
        <v>21</v>
      </c>
      <c r="F1979" s="234" t="s">
        <v>3168</v>
      </c>
      <c r="G1979" s="232"/>
      <c r="H1979" s="235">
        <v>2.64</v>
      </c>
      <c r="I1979" s="236"/>
      <c r="J1979" s="232"/>
      <c r="K1979" s="232"/>
      <c r="L1979" s="237"/>
      <c r="M1979" s="238"/>
      <c r="N1979" s="239"/>
      <c r="O1979" s="239"/>
      <c r="P1979" s="239"/>
      <c r="Q1979" s="239"/>
      <c r="R1979" s="239"/>
      <c r="S1979" s="239"/>
      <c r="T1979" s="240"/>
      <c r="AT1979" s="241" t="s">
        <v>163</v>
      </c>
      <c r="AU1979" s="241" t="s">
        <v>81</v>
      </c>
      <c r="AV1979" s="11" t="s">
        <v>81</v>
      </c>
      <c r="AW1979" s="11" t="s">
        <v>34</v>
      </c>
      <c r="AX1979" s="11" t="s">
        <v>71</v>
      </c>
      <c r="AY1979" s="241" t="s">
        <v>151</v>
      </c>
    </row>
    <row r="1980" spans="2:51" s="11" customFormat="1" ht="13.5">
      <c r="B1980" s="231"/>
      <c r="C1980" s="232"/>
      <c r="D1980" s="228" t="s">
        <v>163</v>
      </c>
      <c r="E1980" s="233" t="s">
        <v>21</v>
      </c>
      <c r="F1980" s="234" t="s">
        <v>3169</v>
      </c>
      <c r="G1980" s="232"/>
      <c r="H1980" s="235">
        <v>10.895</v>
      </c>
      <c r="I1980" s="236"/>
      <c r="J1980" s="232"/>
      <c r="K1980" s="232"/>
      <c r="L1980" s="237"/>
      <c r="M1980" s="238"/>
      <c r="N1980" s="239"/>
      <c r="O1980" s="239"/>
      <c r="P1980" s="239"/>
      <c r="Q1980" s="239"/>
      <c r="R1980" s="239"/>
      <c r="S1980" s="239"/>
      <c r="T1980" s="240"/>
      <c r="AT1980" s="241" t="s">
        <v>163</v>
      </c>
      <c r="AU1980" s="241" t="s">
        <v>81</v>
      </c>
      <c r="AV1980" s="11" t="s">
        <v>81</v>
      </c>
      <c r="AW1980" s="11" t="s">
        <v>34</v>
      </c>
      <c r="AX1980" s="11" t="s">
        <v>71</v>
      </c>
      <c r="AY1980" s="241" t="s">
        <v>151</v>
      </c>
    </row>
    <row r="1981" spans="2:51" s="11" customFormat="1" ht="13.5">
      <c r="B1981" s="231"/>
      <c r="C1981" s="232"/>
      <c r="D1981" s="228" t="s">
        <v>163</v>
      </c>
      <c r="E1981" s="233" t="s">
        <v>21</v>
      </c>
      <c r="F1981" s="234" t="s">
        <v>3170</v>
      </c>
      <c r="G1981" s="232"/>
      <c r="H1981" s="235">
        <v>2.035</v>
      </c>
      <c r="I1981" s="236"/>
      <c r="J1981" s="232"/>
      <c r="K1981" s="232"/>
      <c r="L1981" s="237"/>
      <c r="M1981" s="238"/>
      <c r="N1981" s="239"/>
      <c r="O1981" s="239"/>
      <c r="P1981" s="239"/>
      <c r="Q1981" s="239"/>
      <c r="R1981" s="239"/>
      <c r="S1981" s="239"/>
      <c r="T1981" s="240"/>
      <c r="AT1981" s="241" t="s">
        <v>163</v>
      </c>
      <c r="AU1981" s="241" t="s">
        <v>81</v>
      </c>
      <c r="AV1981" s="11" t="s">
        <v>81</v>
      </c>
      <c r="AW1981" s="11" t="s">
        <v>34</v>
      </c>
      <c r="AX1981" s="11" t="s">
        <v>71</v>
      </c>
      <c r="AY1981" s="241" t="s">
        <v>151</v>
      </c>
    </row>
    <row r="1982" spans="2:51" s="12" customFormat="1" ht="13.5">
      <c r="B1982" s="242"/>
      <c r="C1982" s="243"/>
      <c r="D1982" s="228" t="s">
        <v>163</v>
      </c>
      <c r="E1982" s="244" t="s">
        <v>21</v>
      </c>
      <c r="F1982" s="245" t="s">
        <v>182</v>
      </c>
      <c r="G1982" s="243"/>
      <c r="H1982" s="246">
        <v>244.014</v>
      </c>
      <c r="I1982" s="247"/>
      <c r="J1982" s="243"/>
      <c r="K1982" s="243"/>
      <c r="L1982" s="248"/>
      <c r="M1982" s="249"/>
      <c r="N1982" s="250"/>
      <c r="O1982" s="250"/>
      <c r="P1982" s="250"/>
      <c r="Q1982" s="250"/>
      <c r="R1982" s="250"/>
      <c r="S1982" s="250"/>
      <c r="T1982" s="251"/>
      <c r="AT1982" s="252" t="s">
        <v>163</v>
      </c>
      <c r="AU1982" s="252" t="s">
        <v>81</v>
      </c>
      <c r="AV1982" s="12" t="s">
        <v>159</v>
      </c>
      <c r="AW1982" s="12" t="s">
        <v>34</v>
      </c>
      <c r="AX1982" s="12" t="s">
        <v>76</v>
      </c>
      <c r="AY1982" s="252" t="s">
        <v>151</v>
      </c>
    </row>
    <row r="1983" spans="2:65" s="1" customFormat="1" ht="25.5" customHeight="1">
      <c r="B1983" s="44"/>
      <c r="C1983" s="216" t="s">
        <v>3171</v>
      </c>
      <c r="D1983" s="216" t="s">
        <v>154</v>
      </c>
      <c r="E1983" s="217" t="s">
        <v>3172</v>
      </c>
      <c r="F1983" s="218" t="s">
        <v>3173</v>
      </c>
      <c r="G1983" s="219" t="s">
        <v>257</v>
      </c>
      <c r="H1983" s="220">
        <v>244.014</v>
      </c>
      <c r="I1983" s="221"/>
      <c r="J1983" s="222">
        <f>ROUND(I1983*H1983,2)</f>
        <v>0</v>
      </c>
      <c r="K1983" s="218" t="s">
        <v>174</v>
      </c>
      <c r="L1983" s="70"/>
      <c r="M1983" s="223" t="s">
        <v>21</v>
      </c>
      <c r="N1983" s="224" t="s">
        <v>42</v>
      </c>
      <c r="O1983" s="45"/>
      <c r="P1983" s="225">
        <f>O1983*H1983</f>
        <v>0</v>
      </c>
      <c r="Q1983" s="225">
        <v>0.00014</v>
      </c>
      <c r="R1983" s="225">
        <f>Q1983*H1983</f>
        <v>0.03416196</v>
      </c>
      <c r="S1983" s="225">
        <v>0</v>
      </c>
      <c r="T1983" s="226">
        <f>S1983*H1983</f>
        <v>0</v>
      </c>
      <c r="AR1983" s="22" t="s">
        <v>1264</v>
      </c>
      <c r="AT1983" s="22" t="s">
        <v>154</v>
      </c>
      <c r="AU1983" s="22" t="s">
        <v>81</v>
      </c>
      <c r="AY1983" s="22" t="s">
        <v>151</v>
      </c>
      <c r="BE1983" s="227">
        <f>IF(N1983="základní",J1983,0)</f>
        <v>0</v>
      </c>
      <c r="BF1983" s="227">
        <f>IF(N1983="snížená",J1983,0)</f>
        <v>0</v>
      </c>
      <c r="BG1983" s="227">
        <f>IF(N1983="zákl. přenesená",J1983,0)</f>
        <v>0</v>
      </c>
      <c r="BH1983" s="227">
        <f>IF(N1983="sníž. přenesená",J1983,0)</f>
        <v>0</v>
      </c>
      <c r="BI1983" s="227">
        <f>IF(N1983="nulová",J1983,0)</f>
        <v>0</v>
      </c>
      <c r="BJ1983" s="22" t="s">
        <v>76</v>
      </c>
      <c r="BK1983" s="227">
        <f>ROUND(I1983*H1983,2)</f>
        <v>0</v>
      </c>
      <c r="BL1983" s="22" t="s">
        <v>1264</v>
      </c>
      <c r="BM1983" s="22" t="s">
        <v>3174</v>
      </c>
    </row>
    <row r="1984" spans="2:47" s="1" customFormat="1" ht="13.5">
      <c r="B1984" s="44"/>
      <c r="C1984" s="72"/>
      <c r="D1984" s="228" t="s">
        <v>161</v>
      </c>
      <c r="E1984" s="72"/>
      <c r="F1984" s="229" t="s">
        <v>3175</v>
      </c>
      <c r="G1984" s="72"/>
      <c r="H1984" s="72"/>
      <c r="I1984" s="187"/>
      <c r="J1984" s="72"/>
      <c r="K1984" s="72"/>
      <c r="L1984" s="70"/>
      <c r="M1984" s="230"/>
      <c r="N1984" s="45"/>
      <c r="O1984" s="45"/>
      <c r="P1984" s="45"/>
      <c r="Q1984" s="45"/>
      <c r="R1984" s="45"/>
      <c r="S1984" s="45"/>
      <c r="T1984" s="93"/>
      <c r="AT1984" s="22" t="s">
        <v>161</v>
      </c>
      <c r="AU1984" s="22" t="s">
        <v>81</v>
      </c>
    </row>
    <row r="1985" spans="2:65" s="1" customFormat="1" ht="16.5" customHeight="1">
      <c r="B1985" s="44"/>
      <c r="C1985" s="216" t="s">
        <v>3176</v>
      </c>
      <c r="D1985" s="216" t="s">
        <v>154</v>
      </c>
      <c r="E1985" s="217" t="s">
        <v>3177</v>
      </c>
      <c r="F1985" s="218" t="s">
        <v>3178</v>
      </c>
      <c r="G1985" s="219" t="s">
        <v>257</v>
      </c>
      <c r="H1985" s="220">
        <v>14.298</v>
      </c>
      <c r="I1985" s="221"/>
      <c r="J1985" s="222">
        <f>ROUND(I1985*H1985,2)</f>
        <v>0</v>
      </c>
      <c r="K1985" s="218" t="s">
        <v>174</v>
      </c>
      <c r="L1985" s="70"/>
      <c r="M1985" s="223" t="s">
        <v>21</v>
      </c>
      <c r="N1985" s="224" t="s">
        <v>42</v>
      </c>
      <c r="O1985" s="45"/>
      <c r="P1985" s="225">
        <f>O1985*H1985</f>
        <v>0</v>
      </c>
      <c r="Q1985" s="225">
        <v>2E-05</v>
      </c>
      <c r="R1985" s="225">
        <f>Q1985*H1985</f>
        <v>0.00028596000000000003</v>
      </c>
      <c r="S1985" s="225">
        <v>0</v>
      </c>
      <c r="T1985" s="226">
        <f>S1985*H1985</f>
        <v>0</v>
      </c>
      <c r="AR1985" s="22" t="s">
        <v>1264</v>
      </c>
      <c r="AT1985" s="22" t="s">
        <v>154</v>
      </c>
      <c r="AU1985" s="22" t="s">
        <v>81</v>
      </c>
      <c r="AY1985" s="22" t="s">
        <v>151</v>
      </c>
      <c r="BE1985" s="227">
        <f>IF(N1985="základní",J1985,0)</f>
        <v>0</v>
      </c>
      <c r="BF1985" s="227">
        <f>IF(N1985="snížená",J1985,0)</f>
        <v>0</v>
      </c>
      <c r="BG1985" s="227">
        <f>IF(N1985="zákl. přenesená",J1985,0)</f>
        <v>0</v>
      </c>
      <c r="BH1985" s="227">
        <f>IF(N1985="sníž. přenesená",J1985,0)</f>
        <v>0</v>
      </c>
      <c r="BI1985" s="227">
        <f>IF(N1985="nulová",J1985,0)</f>
        <v>0</v>
      </c>
      <c r="BJ1985" s="22" t="s">
        <v>76</v>
      </c>
      <c r="BK1985" s="227">
        <f>ROUND(I1985*H1985,2)</f>
        <v>0</v>
      </c>
      <c r="BL1985" s="22" t="s">
        <v>1264</v>
      </c>
      <c r="BM1985" s="22" t="s">
        <v>3179</v>
      </c>
    </row>
    <row r="1986" spans="2:51" s="11" customFormat="1" ht="13.5">
      <c r="B1986" s="231"/>
      <c r="C1986" s="232"/>
      <c r="D1986" s="228" t="s">
        <v>163</v>
      </c>
      <c r="E1986" s="233" t="s">
        <v>21</v>
      </c>
      <c r="F1986" s="234" t="s">
        <v>3180</v>
      </c>
      <c r="G1986" s="232"/>
      <c r="H1986" s="235">
        <v>8.178</v>
      </c>
      <c r="I1986" s="236"/>
      <c r="J1986" s="232"/>
      <c r="K1986" s="232"/>
      <c r="L1986" s="237"/>
      <c r="M1986" s="238"/>
      <c r="N1986" s="239"/>
      <c r="O1986" s="239"/>
      <c r="P1986" s="239"/>
      <c r="Q1986" s="239"/>
      <c r="R1986" s="239"/>
      <c r="S1986" s="239"/>
      <c r="T1986" s="240"/>
      <c r="AT1986" s="241" t="s">
        <v>163</v>
      </c>
      <c r="AU1986" s="241" t="s">
        <v>81</v>
      </c>
      <c r="AV1986" s="11" t="s">
        <v>81</v>
      </c>
      <c r="AW1986" s="11" t="s">
        <v>34</v>
      </c>
      <c r="AX1986" s="11" t="s">
        <v>71</v>
      </c>
      <c r="AY1986" s="241" t="s">
        <v>151</v>
      </c>
    </row>
    <row r="1987" spans="2:51" s="11" customFormat="1" ht="13.5">
      <c r="B1987" s="231"/>
      <c r="C1987" s="232"/>
      <c r="D1987" s="228" t="s">
        <v>163</v>
      </c>
      <c r="E1987" s="233" t="s">
        <v>21</v>
      </c>
      <c r="F1987" s="234" t="s">
        <v>3181</v>
      </c>
      <c r="G1987" s="232"/>
      <c r="H1987" s="235">
        <v>4.48</v>
      </c>
      <c r="I1987" s="236"/>
      <c r="J1987" s="232"/>
      <c r="K1987" s="232"/>
      <c r="L1987" s="237"/>
      <c r="M1987" s="238"/>
      <c r="N1987" s="239"/>
      <c r="O1987" s="239"/>
      <c r="P1987" s="239"/>
      <c r="Q1987" s="239"/>
      <c r="R1987" s="239"/>
      <c r="S1987" s="239"/>
      <c r="T1987" s="240"/>
      <c r="AT1987" s="241" t="s">
        <v>163</v>
      </c>
      <c r="AU1987" s="241" t="s">
        <v>81</v>
      </c>
      <c r="AV1987" s="11" t="s">
        <v>81</v>
      </c>
      <c r="AW1987" s="11" t="s">
        <v>34</v>
      </c>
      <c r="AX1987" s="11" t="s">
        <v>71</v>
      </c>
      <c r="AY1987" s="241" t="s">
        <v>151</v>
      </c>
    </row>
    <row r="1988" spans="2:51" s="11" customFormat="1" ht="13.5">
      <c r="B1988" s="231"/>
      <c r="C1988" s="232"/>
      <c r="D1988" s="228" t="s">
        <v>163</v>
      </c>
      <c r="E1988" s="233" t="s">
        <v>21</v>
      </c>
      <c r="F1988" s="234" t="s">
        <v>3182</v>
      </c>
      <c r="G1988" s="232"/>
      <c r="H1988" s="235">
        <v>0.96</v>
      </c>
      <c r="I1988" s="236"/>
      <c r="J1988" s="232"/>
      <c r="K1988" s="232"/>
      <c r="L1988" s="237"/>
      <c r="M1988" s="238"/>
      <c r="N1988" s="239"/>
      <c r="O1988" s="239"/>
      <c r="P1988" s="239"/>
      <c r="Q1988" s="239"/>
      <c r="R1988" s="239"/>
      <c r="S1988" s="239"/>
      <c r="T1988" s="240"/>
      <c r="AT1988" s="241" t="s">
        <v>163</v>
      </c>
      <c r="AU1988" s="241" t="s">
        <v>81</v>
      </c>
      <c r="AV1988" s="11" t="s">
        <v>81</v>
      </c>
      <c r="AW1988" s="11" t="s">
        <v>34</v>
      </c>
      <c r="AX1988" s="11" t="s">
        <v>71</v>
      </c>
      <c r="AY1988" s="241" t="s">
        <v>151</v>
      </c>
    </row>
    <row r="1989" spans="2:51" s="11" customFormat="1" ht="13.5">
      <c r="B1989" s="231"/>
      <c r="C1989" s="232"/>
      <c r="D1989" s="228" t="s">
        <v>163</v>
      </c>
      <c r="E1989" s="233" t="s">
        <v>21</v>
      </c>
      <c r="F1989" s="234" t="s">
        <v>3183</v>
      </c>
      <c r="G1989" s="232"/>
      <c r="H1989" s="235">
        <v>0.68</v>
      </c>
      <c r="I1989" s="236"/>
      <c r="J1989" s="232"/>
      <c r="K1989" s="232"/>
      <c r="L1989" s="237"/>
      <c r="M1989" s="238"/>
      <c r="N1989" s="239"/>
      <c r="O1989" s="239"/>
      <c r="P1989" s="239"/>
      <c r="Q1989" s="239"/>
      <c r="R1989" s="239"/>
      <c r="S1989" s="239"/>
      <c r="T1989" s="240"/>
      <c r="AT1989" s="241" t="s">
        <v>163</v>
      </c>
      <c r="AU1989" s="241" t="s">
        <v>81</v>
      </c>
      <c r="AV1989" s="11" t="s">
        <v>81</v>
      </c>
      <c r="AW1989" s="11" t="s">
        <v>34</v>
      </c>
      <c r="AX1989" s="11" t="s">
        <v>71</v>
      </c>
      <c r="AY1989" s="241" t="s">
        <v>151</v>
      </c>
    </row>
    <row r="1990" spans="2:51" s="12" customFormat="1" ht="13.5">
      <c r="B1990" s="242"/>
      <c r="C1990" s="243"/>
      <c r="D1990" s="228" t="s">
        <v>163</v>
      </c>
      <c r="E1990" s="244" t="s">
        <v>21</v>
      </c>
      <c r="F1990" s="245" t="s">
        <v>182</v>
      </c>
      <c r="G1990" s="243"/>
      <c r="H1990" s="246">
        <v>14.298</v>
      </c>
      <c r="I1990" s="247"/>
      <c r="J1990" s="243"/>
      <c r="K1990" s="243"/>
      <c r="L1990" s="248"/>
      <c r="M1990" s="249"/>
      <c r="N1990" s="250"/>
      <c r="O1990" s="250"/>
      <c r="P1990" s="250"/>
      <c r="Q1990" s="250"/>
      <c r="R1990" s="250"/>
      <c r="S1990" s="250"/>
      <c r="T1990" s="251"/>
      <c r="AT1990" s="252" t="s">
        <v>163</v>
      </c>
      <c r="AU1990" s="252" t="s">
        <v>81</v>
      </c>
      <c r="AV1990" s="12" t="s">
        <v>159</v>
      </c>
      <c r="AW1990" s="12" t="s">
        <v>34</v>
      </c>
      <c r="AX1990" s="12" t="s">
        <v>76</v>
      </c>
      <c r="AY1990" s="252" t="s">
        <v>151</v>
      </c>
    </row>
    <row r="1991" spans="2:65" s="1" customFormat="1" ht="25.5" customHeight="1">
      <c r="B1991" s="44"/>
      <c r="C1991" s="216" t="s">
        <v>3184</v>
      </c>
      <c r="D1991" s="216" t="s">
        <v>154</v>
      </c>
      <c r="E1991" s="217" t="s">
        <v>3185</v>
      </c>
      <c r="F1991" s="218" t="s">
        <v>3186</v>
      </c>
      <c r="G1991" s="219" t="s">
        <v>257</v>
      </c>
      <c r="H1991" s="220">
        <v>59.662</v>
      </c>
      <c r="I1991" s="221"/>
      <c r="J1991" s="222">
        <f>ROUND(I1991*H1991,2)</f>
        <v>0</v>
      </c>
      <c r="K1991" s="218" t="s">
        <v>174</v>
      </c>
      <c r="L1991" s="70"/>
      <c r="M1991" s="223" t="s">
        <v>21</v>
      </c>
      <c r="N1991" s="224" t="s">
        <v>42</v>
      </c>
      <c r="O1991" s="45"/>
      <c r="P1991" s="225">
        <f>O1991*H1991</f>
        <v>0</v>
      </c>
      <c r="Q1991" s="225">
        <v>0.00014</v>
      </c>
      <c r="R1991" s="225">
        <f>Q1991*H1991</f>
        <v>0.00835268</v>
      </c>
      <c r="S1991" s="225">
        <v>0</v>
      </c>
      <c r="T1991" s="226">
        <f>S1991*H1991</f>
        <v>0</v>
      </c>
      <c r="AR1991" s="22" t="s">
        <v>1264</v>
      </c>
      <c r="AT1991" s="22" t="s">
        <v>154</v>
      </c>
      <c r="AU1991" s="22" t="s">
        <v>81</v>
      </c>
      <c r="AY1991" s="22" t="s">
        <v>151</v>
      </c>
      <c r="BE1991" s="227">
        <f>IF(N1991="základní",J1991,0)</f>
        <v>0</v>
      </c>
      <c r="BF1991" s="227">
        <f>IF(N1991="snížená",J1991,0)</f>
        <v>0</v>
      </c>
      <c r="BG1991" s="227">
        <f>IF(N1991="zákl. přenesená",J1991,0)</f>
        <v>0</v>
      </c>
      <c r="BH1991" s="227">
        <f>IF(N1991="sníž. přenesená",J1991,0)</f>
        <v>0</v>
      </c>
      <c r="BI1991" s="227">
        <f>IF(N1991="nulová",J1991,0)</f>
        <v>0</v>
      </c>
      <c r="BJ1991" s="22" t="s">
        <v>76</v>
      </c>
      <c r="BK1991" s="227">
        <f>ROUND(I1991*H1991,2)</f>
        <v>0</v>
      </c>
      <c r="BL1991" s="22" t="s">
        <v>1264</v>
      </c>
      <c r="BM1991" s="22" t="s">
        <v>3187</v>
      </c>
    </row>
    <row r="1992" spans="2:51" s="11" customFormat="1" ht="13.5">
      <c r="B1992" s="231"/>
      <c r="C1992" s="232"/>
      <c r="D1992" s="228" t="s">
        <v>163</v>
      </c>
      <c r="E1992" s="233" t="s">
        <v>21</v>
      </c>
      <c r="F1992" s="234" t="s">
        <v>3188</v>
      </c>
      <c r="G1992" s="232"/>
      <c r="H1992" s="235">
        <v>31.5</v>
      </c>
      <c r="I1992" s="236"/>
      <c r="J1992" s="232"/>
      <c r="K1992" s="232"/>
      <c r="L1992" s="237"/>
      <c r="M1992" s="238"/>
      <c r="N1992" s="239"/>
      <c r="O1992" s="239"/>
      <c r="P1992" s="239"/>
      <c r="Q1992" s="239"/>
      <c r="R1992" s="239"/>
      <c r="S1992" s="239"/>
      <c r="T1992" s="240"/>
      <c r="AT1992" s="241" t="s">
        <v>163</v>
      </c>
      <c r="AU1992" s="241" t="s">
        <v>81</v>
      </c>
      <c r="AV1992" s="11" t="s">
        <v>81</v>
      </c>
      <c r="AW1992" s="11" t="s">
        <v>34</v>
      </c>
      <c r="AX1992" s="11" t="s">
        <v>71</v>
      </c>
      <c r="AY1992" s="241" t="s">
        <v>151</v>
      </c>
    </row>
    <row r="1993" spans="2:51" s="11" customFormat="1" ht="13.5">
      <c r="B1993" s="231"/>
      <c r="C1993" s="232"/>
      <c r="D1993" s="228" t="s">
        <v>163</v>
      </c>
      <c r="E1993" s="233" t="s">
        <v>21</v>
      </c>
      <c r="F1993" s="234" t="s">
        <v>3189</v>
      </c>
      <c r="G1993" s="232"/>
      <c r="H1993" s="235">
        <v>2.4</v>
      </c>
      <c r="I1993" s="236"/>
      <c r="J1993" s="232"/>
      <c r="K1993" s="232"/>
      <c r="L1993" s="237"/>
      <c r="M1993" s="238"/>
      <c r="N1993" s="239"/>
      <c r="O1993" s="239"/>
      <c r="P1993" s="239"/>
      <c r="Q1993" s="239"/>
      <c r="R1993" s="239"/>
      <c r="S1993" s="239"/>
      <c r="T1993" s="240"/>
      <c r="AT1993" s="241" t="s">
        <v>163</v>
      </c>
      <c r="AU1993" s="241" t="s">
        <v>81</v>
      </c>
      <c r="AV1993" s="11" t="s">
        <v>81</v>
      </c>
      <c r="AW1993" s="11" t="s">
        <v>34</v>
      </c>
      <c r="AX1993" s="11" t="s">
        <v>71</v>
      </c>
      <c r="AY1993" s="241" t="s">
        <v>151</v>
      </c>
    </row>
    <row r="1994" spans="2:51" s="11" customFormat="1" ht="13.5">
      <c r="B1994" s="231"/>
      <c r="C1994" s="232"/>
      <c r="D1994" s="228" t="s">
        <v>163</v>
      </c>
      <c r="E1994" s="233" t="s">
        <v>21</v>
      </c>
      <c r="F1994" s="234" t="s">
        <v>3190</v>
      </c>
      <c r="G1994" s="232"/>
      <c r="H1994" s="235">
        <v>5.1</v>
      </c>
      <c r="I1994" s="236"/>
      <c r="J1994" s="232"/>
      <c r="K1994" s="232"/>
      <c r="L1994" s="237"/>
      <c r="M1994" s="238"/>
      <c r="N1994" s="239"/>
      <c r="O1994" s="239"/>
      <c r="P1994" s="239"/>
      <c r="Q1994" s="239"/>
      <c r="R1994" s="239"/>
      <c r="S1994" s="239"/>
      <c r="T1994" s="240"/>
      <c r="AT1994" s="241" t="s">
        <v>163</v>
      </c>
      <c r="AU1994" s="241" t="s">
        <v>81</v>
      </c>
      <c r="AV1994" s="11" t="s">
        <v>81</v>
      </c>
      <c r="AW1994" s="11" t="s">
        <v>34</v>
      </c>
      <c r="AX1994" s="11" t="s">
        <v>71</v>
      </c>
      <c r="AY1994" s="241" t="s">
        <v>151</v>
      </c>
    </row>
    <row r="1995" spans="2:51" s="11" customFormat="1" ht="13.5">
      <c r="B1995" s="231"/>
      <c r="C1995" s="232"/>
      <c r="D1995" s="228" t="s">
        <v>163</v>
      </c>
      <c r="E1995" s="233" t="s">
        <v>21</v>
      </c>
      <c r="F1995" s="234" t="s">
        <v>3191</v>
      </c>
      <c r="G1995" s="232"/>
      <c r="H1995" s="235">
        <v>8.178</v>
      </c>
      <c r="I1995" s="236"/>
      <c r="J1995" s="232"/>
      <c r="K1995" s="232"/>
      <c r="L1995" s="237"/>
      <c r="M1995" s="238"/>
      <c r="N1995" s="239"/>
      <c r="O1995" s="239"/>
      <c r="P1995" s="239"/>
      <c r="Q1995" s="239"/>
      <c r="R1995" s="239"/>
      <c r="S1995" s="239"/>
      <c r="T1995" s="240"/>
      <c r="AT1995" s="241" t="s">
        <v>163</v>
      </c>
      <c r="AU1995" s="241" t="s">
        <v>81</v>
      </c>
      <c r="AV1995" s="11" t="s">
        <v>81</v>
      </c>
      <c r="AW1995" s="11" t="s">
        <v>34</v>
      </c>
      <c r="AX1995" s="11" t="s">
        <v>71</v>
      </c>
      <c r="AY1995" s="241" t="s">
        <v>151</v>
      </c>
    </row>
    <row r="1996" spans="2:51" s="11" customFormat="1" ht="13.5">
      <c r="B1996" s="231"/>
      <c r="C1996" s="232"/>
      <c r="D1996" s="228" t="s">
        <v>163</v>
      </c>
      <c r="E1996" s="233" t="s">
        <v>21</v>
      </c>
      <c r="F1996" s="234" t="s">
        <v>3192</v>
      </c>
      <c r="G1996" s="232"/>
      <c r="H1996" s="235">
        <v>4.48</v>
      </c>
      <c r="I1996" s="236"/>
      <c r="J1996" s="232"/>
      <c r="K1996" s="232"/>
      <c r="L1996" s="237"/>
      <c r="M1996" s="238"/>
      <c r="N1996" s="239"/>
      <c r="O1996" s="239"/>
      <c r="P1996" s="239"/>
      <c r="Q1996" s="239"/>
      <c r="R1996" s="239"/>
      <c r="S1996" s="239"/>
      <c r="T1996" s="240"/>
      <c r="AT1996" s="241" t="s">
        <v>163</v>
      </c>
      <c r="AU1996" s="241" t="s">
        <v>81</v>
      </c>
      <c r="AV1996" s="11" t="s">
        <v>81</v>
      </c>
      <c r="AW1996" s="11" t="s">
        <v>34</v>
      </c>
      <c r="AX1996" s="11" t="s">
        <v>71</v>
      </c>
      <c r="AY1996" s="241" t="s">
        <v>151</v>
      </c>
    </row>
    <row r="1997" spans="2:51" s="11" customFormat="1" ht="13.5">
      <c r="B1997" s="231"/>
      <c r="C1997" s="232"/>
      <c r="D1997" s="228" t="s">
        <v>163</v>
      </c>
      <c r="E1997" s="233" t="s">
        <v>21</v>
      </c>
      <c r="F1997" s="234" t="s">
        <v>3193</v>
      </c>
      <c r="G1997" s="232"/>
      <c r="H1997" s="235">
        <v>0.9</v>
      </c>
      <c r="I1997" s="236"/>
      <c r="J1997" s="232"/>
      <c r="K1997" s="232"/>
      <c r="L1997" s="237"/>
      <c r="M1997" s="238"/>
      <c r="N1997" s="239"/>
      <c r="O1997" s="239"/>
      <c r="P1997" s="239"/>
      <c r="Q1997" s="239"/>
      <c r="R1997" s="239"/>
      <c r="S1997" s="239"/>
      <c r="T1997" s="240"/>
      <c r="AT1997" s="241" t="s">
        <v>163</v>
      </c>
      <c r="AU1997" s="241" t="s">
        <v>81</v>
      </c>
      <c r="AV1997" s="11" t="s">
        <v>81</v>
      </c>
      <c r="AW1997" s="11" t="s">
        <v>34</v>
      </c>
      <c r="AX1997" s="11" t="s">
        <v>71</v>
      </c>
      <c r="AY1997" s="241" t="s">
        <v>151</v>
      </c>
    </row>
    <row r="1998" spans="2:51" s="11" customFormat="1" ht="13.5">
      <c r="B1998" s="231"/>
      <c r="C1998" s="232"/>
      <c r="D1998" s="228" t="s">
        <v>163</v>
      </c>
      <c r="E1998" s="233" t="s">
        <v>21</v>
      </c>
      <c r="F1998" s="234" t="s">
        <v>3194</v>
      </c>
      <c r="G1998" s="232"/>
      <c r="H1998" s="235">
        <v>0.04</v>
      </c>
      <c r="I1998" s="236"/>
      <c r="J1998" s="232"/>
      <c r="K1998" s="232"/>
      <c r="L1998" s="237"/>
      <c r="M1998" s="238"/>
      <c r="N1998" s="239"/>
      <c r="O1998" s="239"/>
      <c r="P1998" s="239"/>
      <c r="Q1998" s="239"/>
      <c r="R1998" s="239"/>
      <c r="S1998" s="239"/>
      <c r="T1998" s="240"/>
      <c r="AT1998" s="241" t="s">
        <v>163</v>
      </c>
      <c r="AU1998" s="241" t="s">
        <v>81</v>
      </c>
      <c r="AV1998" s="11" t="s">
        <v>81</v>
      </c>
      <c r="AW1998" s="11" t="s">
        <v>34</v>
      </c>
      <c r="AX1998" s="11" t="s">
        <v>71</v>
      </c>
      <c r="AY1998" s="241" t="s">
        <v>151</v>
      </c>
    </row>
    <row r="1999" spans="2:51" s="11" customFormat="1" ht="13.5">
      <c r="B1999" s="231"/>
      <c r="C1999" s="232"/>
      <c r="D1999" s="228" t="s">
        <v>163</v>
      </c>
      <c r="E1999" s="233" t="s">
        <v>21</v>
      </c>
      <c r="F1999" s="234" t="s">
        <v>3182</v>
      </c>
      <c r="G1999" s="232"/>
      <c r="H1999" s="235">
        <v>0.96</v>
      </c>
      <c r="I1999" s="236"/>
      <c r="J1999" s="232"/>
      <c r="K1999" s="232"/>
      <c r="L1999" s="237"/>
      <c r="M1999" s="238"/>
      <c r="N1999" s="239"/>
      <c r="O1999" s="239"/>
      <c r="P1999" s="239"/>
      <c r="Q1999" s="239"/>
      <c r="R1999" s="239"/>
      <c r="S1999" s="239"/>
      <c r="T1999" s="240"/>
      <c r="AT1999" s="241" t="s">
        <v>163</v>
      </c>
      <c r="AU1999" s="241" t="s">
        <v>81</v>
      </c>
      <c r="AV1999" s="11" t="s">
        <v>81</v>
      </c>
      <c r="AW1999" s="11" t="s">
        <v>34</v>
      </c>
      <c r="AX1999" s="11" t="s">
        <v>71</v>
      </c>
      <c r="AY1999" s="241" t="s">
        <v>151</v>
      </c>
    </row>
    <row r="2000" spans="2:51" s="11" customFormat="1" ht="13.5">
      <c r="B2000" s="231"/>
      <c r="C2000" s="232"/>
      <c r="D2000" s="228" t="s">
        <v>163</v>
      </c>
      <c r="E2000" s="233" t="s">
        <v>21</v>
      </c>
      <c r="F2000" s="234" t="s">
        <v>3183</v>
      </c>
      <c r="G2000" s="232"/>
      <c r="H2000" s="235">
        <v>0.68</v>
      </c>
      <c r="I2000" s="236"/>
      <c r="J2000" s="232"/>
      <c r="K2000" s="232"/>
      <c r="L2000" s="237"/>
      <c r="M2000" s="238"/>
      <c r="N2000" s="239"/>
      <c r="O2000" s="239"/>
      <c r="P2000" s="239"/>
      <c r="Q2000" s="239"/>
      <c r="R2000" s="239"/>
      <c r="S2000" s="239"/>
      <c r="T2000" s="240"/>
      <c r="AT2000" s="241" t="s">
        <v>163</v>
      </c>
      <c r="AU2000" s="241" t="s">
        <v>81</v>
      </c>
      <c r="AV2000" s="11" t="s">
        <v>81</v>
      </c>
      <c r="AW2000" s="11" t="s">
        <v>34</v>
      </c>
      <c r="AX2000" s="11" t="s">
        <v>71</v>
      </c>
      <c r="AY2000" s="241" t="s">
        <v>151</v>
      </c>
    </row>
    <row r="2001" spans="2:51" s="12" customFormat="1" ht="13.5">
      <c r="B2001" s="242"/>
      <c r="C2001" s="243"/>
      <c r="D2001" s="228" t="s">
        <v>163</v>
      </c>
      <c r="E2001" s="244" t="s">
        <v>21</v>
      </c>
      <c r="F2001" s="245" t="s">
        <v>182</v>
      </c>
      <c r="G2001" s="243"/>
      <c r="H2001" s="246">
        <v>54.238</v>
      </c>
      <c r="I2001" s="247"/>
      <c r="J2001" s="243"/>
      <c r="K2001" s="243"/>
      <c r="L2001" s="248"/>
      <c r="M2001" s="249"/>
      <c r="N2001" s="250"/>
      <c r="O2001" s="250"/>
      <c r="P2001" s="250"/>
      <c r="Q2001" s="250"/>
      <c r="R2001" s="250"/>
      <c r="S2001" s="250"/>
      <c r="T2001" s="251"/>
      <c r="AT2001" s="252" t="s">
        <v>163</v>
      </c>
      <c r="AU2001" s="252" t="s">
        <v>81</v>
      </c>
      <c r="AV2001" s="12" t="s">
        <v>159</v>
      </c>
      <c r="AW2001" s="12" t="s">
        <v>34</v>
      </c>
      <c r="AX2001" s="12" t="s">
        <v>76</v>
      </c>
      <c r="AY2001" s="252" t="s">
        <v>151</v>
      </c>
    </row>
    <row r="2002" spans="2:51" s="11" customFormat="1" ht="13.5">
      <c r="B2002" s="231"/>
      <c r="C2002" s="232"/>
      <c r="D2002" s="228" t="s">
        <v>163</v>
      </c>
      <c r="E2002" s="232"/>
      <c r="F2002" s="234" t="s">
        <v>3195</v>
      </c>
      <c r="G2002" s="232"/>
      <c r="H2002" s="235">
        <v>59.662</v>
      </c>
      <c r="I2002" s="236"/>
      <c r="J2002" s="232"/>
      <c r="K2002" s="232"/>
      <c r="L2002" s="237"/>
      <c r="M2002" s="238"/>
      <c r="N2002" s="239"/>
      <c r="O2002" s="239"/>
      <c r="P2002" s="239"/>
      <c r="Q2002" s="239"/>
      <c r="R2002" s="239"/>
      <c r="S2002" s="239"/>
      <c r="T2002" s="240"/>
      <c r="AT2002" s="241" t="s">
        <v>163</v>
      </c>
      <c r="AU2002" s="241" t="s">
        <v>81</v>
      </c>
      <c r="AV2002" s="11" t="s">
        <v>81</v>
      </c>
      <c r="AW2002" s="11" t="s">
        <v>6</v>
      </c>
      <c r="AX2002" s="11" t="s">
        <v>76</v>
      </c>
      <c r="AY2002" s="241" t="s">
        <v>151</v>
      </c>
    </row>
    <row r="2003" spans="2:65" s="1" customFormat="1" ht="16.5" customHeight="1">
      <c r="B2003" s="44"/>
      <c r="C2003" s="216" t="s">
        <v>3196</v>
      </c>
      <c r="D2003" s="216" t="s">
        <v>154</v>
      </c>
      <c r="E2003" s="217" t="s">
        <v>1739</v>
      </c>
      <c r="F2003" s="218" t="s">
        <v>1740</v>
      </c>
      <c r="G2003" s="219" t="s">
        <v>1015</v>
      </c>
      <c r="H2003" s="220">
        <v>1</v>
      </c>
      <c r="I2003" s="221"/>
      <c r="J2003" s="222">
        <f>ROUND(I2003*H2003,2)</f>
        <v>0</v>
      </c>
      <c r="K2003" s="218" t="s">
        <v>21</v>
      </c>
      <c r="L2003" s="70"/>
      <c r="M2003" s="223" t="s">
        <v>21</v>
      </c>
      <c r="N2003" s="224" t="s">
        <v>42</v>
      </c>
      <c r="O2003" s="45"/>
      <c r="P2003" s="225">
        <f>O2003*H2003</f>
        <v>0</v>
      </c>
      <c r="Q2003" s="225">
        <v>0</v>
      </c>
      <c r="R2003" s="225">
        <f>Q2003*H2003</f>
        <v>0</v>
      </c>
      <c r="S2003" s="225">
        <v>0</v>
      </c>
      <c r="T2003" s="226">
        <f>S2003*H2003</f>
        <v>0</v>
      </c>
      <c r="AR2003" s="22" t="s">
        <v>1264</v>
      </c>
      <c r="AT2003" s="22" t="s">
        <v>154</v>
      </c>
      <c r="AU2003" s="22" t="s">
        <v>81</v>
      </c>
      <c r="AY2003" s="22" t="s">
        <v>151</v>
      </c>
      <c r="BE2003" s="227">
        <f>IF(N2003="základní",J2003,0)</f>
        <v>0</v>
      </c>
      <c r="BF2003" s="227">
        <f>IF(N2003="snížená",J2003,0)</f>
        <v>0</v>
      </c>
      <c r="BG2003" s="227">
        <f>IF(N2003="zákl. přenesená",J2003,0)</f>
        <v>0</v>
      </c>
      <c r="BH2003" s="227">
        <f>IF(N2003="sníž. přenesená",J2003,0)</f>
        <v>0</v>
      </c>
      <c r="BI2003" s="227">
        <f>IF(N2003="nulová",J2003,0)</f>
        <v>0</v>
      </c>
      <c r="BJ2003" s="22" t="s">
        <v>76</v>
      </c>
      <c r="BK2003" s="227">
        <f>ROUND(I2003*H2003,2)</f>
        <v>0</v>
      </c>
      <c r="BL2003" s="22" t="s">
        <v>1264</v>
      </c>
      <c r="BM2003" s="22" t="s">
        <v>3197</v>
      </c>
    </row>
    <row r="2004" spans="2:63" s="10" customFormat="1" ht="29.85" customHeight="1">
      <c r="B2004" s="200"/>
      <c r="C2004" s="201"/>
      <c r="D2004" s="202" t="s">
        <v>70</v>
      </c>
      <c r="E2004" s="214" t="s">
        <v>3198</v>
      </c>
      <c r="F2004" s="214" t="s">
        <v>3199</v>
      </c>
      <c r="G2004" s="201"/>
      <c r="H2004" s="201"/>
      <c r="I2004" s="204"/>
      <c r="J2004" s="215">
        <f>BK2004</f>
        <v>0</v>
      </c>
      <c r="K2004" s="201"/>
      <c r="L2004" s="206"/>
      <c r="M2004" s="207"/>
      <c r="N2004" s="208"/>
      <c r="O2004" s="208"/>
      <c r="P2004" s="209">
        <f>SUM(P2005:P2029)</f>
        <v>0</v>
      </c>
      <c r="Q2004" s="208"/>
      <c r="R2004" s="209">
        <f>SUM(R2005:R2029)</f>
        <v>0.27673701</v>
      </c>
      <c r="S2004" s="208"/>
      <c r="T2004" s="210">
        <f>SUM(T2005:T2029)</f>
        <v>0.0197501</v>
      </c>
      <c r="AR2004" s="211" t="s">
        <v>81</v>
      </c>
      <c r="AT2004" s="212" t="s">
        <v>70</v>
      </c>
      <c r="AU2004" s="212" t="s">
        <v>76</v>
      </c>
      <c r="AY2004" s="211" t="s">
        <v>151</v>
      </c>
      <c r="BK2004" s="213">
        <f>SUM(BK2005:BK2029)</f>
        <v>0</v>
      </c>
    </row>
    <row r="2005" spans="2:65" s="1" customFormat="1" ht="16.5" customHeight="1">
      <c r="B2005" s="44"/>
      <c r="C2005" s="216" t="s">
        <v>3200</v>
      </c>
      <c r="D2005" s="216" t="s">
        <v>154</v>
      </c>
      <c r="E2005" s="217" t="s">
        <v>3201</v>
      </c>
      <c r="F2005" s="218" t="s">
        <v>3202</v>
      </c>
      <c r="G2005" s="219" t="s">
        <v>257</v>
      </c>
      <c r="H2005" s="220">
        <v>434.749</v>
      </c>
      <c r="I2005" s="221"/>
      <c r="J2005" s="222">
        <f>ROUND(I2005*H2005,2)</f>
        <v>0</v>
      </c>
      <c r="K2005" s="218" t="s">
        <v>174</v>
      </c>
      <c r="L2005" s="70"/>
      <c r="M2005" s="223" t="s">
        <v>21</v>
      </c>
      <c r="N2005" s="224" t="s">
        <v>42</v>
      </c>
      <c r="O2005" s="45"/>
      <c r="P2005" s="225">
        <f>O2005*H2005</f>
        <v>0</v>
      </c>
      <c r="Q2005" s="225">
        <v>0</v>
      </c>
      <c r="R2005" s="225">
        <f>Q2005*H2005</f>
        <v>0</v>
      </c>
      <c r="S2005" s="225">
        <v>0</v>
      </c>
      <c r="T2005" s="226">
        <f>S2005*H2005</f>
        <v>0</v>
      </c>
      <c r="AR2005" s="22" t="s">
        <v>1264</v>
      </c>
      <c r="AT2005" s="22" t="s">
        <v>154</v>
      </c>
      <c r="AU2005" s="22" t="s">
        <v>81</v>
      </c>
      <c r="AY2005" s="22" t="s">
        <v>151</v>
      </c>
      <c r="BE2005" s="227">
        <f>IF(N2005="základní",J2005,0)</f>
        <v>0</v>
      </c>
      <c r="BF2005" s="227">
        <f>IF(N2005="snížená",J2005,0)</f>
        <v>0</v>
      </c>
      <c r="BG2005" s="227">
        <f>IF(N2005="zákl. přenesená",J2005,0)</f>
        <v>0</v>
      </c>
      <c r="BH2005" s="227">
        <f>IF(N2005="sníž. přenesená",J2005,0)</f>
        <v>0</v>
      </c>
      <c r="BI2005" s="227">
        <f>IF(N2005="nulová",J2005,0)</f>
        <v>0</v>
      </c>
      <c r="BJ2005" s="22" t="s">
        <v>76</v>
      </c>
      <c r="BK2005" s="227">
        <f>ROUND(I2005*H2005,2)</f>
        <v>0</v>
      </c>
      <c r="BL2005" s="22" t="s">
        <v>1264</v>
      </c>
      <c r="BM2005" s="22" t="s">
        <v>3203</v>
      </c>
    </row>
    <row r="2006" spans="2:51" s="11" customFormat="1" ht="13.5">
      <c r="B2006" s="231"/>
      <c r="C2006" s="232"/>
      <c r="D2006" s="228" t="s">
        <v>163</v>
      </c>
      <c r="E2006" s="233" t="s">
        <v>21</v>
      </c>
      <c r="F2006" s="234" t="s">
        <v>389</v>
      </c>
      <c r="G2006" s="232"/>
      <c r="H2006" s="235">
        <v>13.359</v>
      </c>
      <c r="I2006" s="236"/>
      <c r="J2006" s="232"/>
      <c r="K2006" s="232"/>
      <c r="L2006" s="237"/>
      <c r="M2006" s="238"/>
      <c r="N2006" s="239"/>
      <c r="O2006" s="239"/>
      <c r="P2006" s="239"/>
      <c r="Q2006" s="239"/>
      <c r="R2006" s="239"/>
      <c r="S2006" s="239"/>
      <c r="T2006" s="240"/>
      <c r="AT2006" s="241" t="s">
        <v>163</v>
      </c>
      <c r="AU2006" s="241" t="s">
        <v>81</v>
      </c>
      <c r="AV2006" s="11" t="s">
        <v>81</v>
      </c>
      <c r="AW2006" s="11" t="s">
        <v>34</v>
      </c>
      <c r="AX2006" s="11" t="s">
        <v>71</v>
      </c>
      <c r="AY2006" s="241" t="s">
        <v>151</v>
      </c>
    </row>
    <row r="2007" spans="2:51" s="11" customFormat="1" ht="13.5">
      <c r="B2007" s="231"/>
      <c r="C2007" s="232"/>
      <c r="D2007" s="228" t="s">
        <v>163</v>
      </c>
      <c r="E2007" s="233" t="s">
        <v>21</v>
      </c>
      <c r="F2007" s="234" t="s">
        <v>3204</v>
      </c>
      <c r="G2007" s="232"/>
      <c r="H2007" s="235">
        <v>66.37</v>
      </c>
      <c r="I2007" s="236"/>
      <c r="J2007" s="232"/>
      <c r="K2007" s="232"/>
      <c r="L2007" s="237"/>
      <c r="M2007" s="238"/>
      <c r="N2007" s="239"/>
      <c r="O2007" s="239"/>
      <c r="P2007" s="239"/>
      <c r="Q2007" s="239"/>
      <c r="R2007" s="239"/>
      <c r="S2007" s="239"/>
      <c r="T2007" s="240"/>
      <c r="AT2007" s="241" t="s">
        <v>163</v>
      </c>
      <c r="AU2007" s="241" t="s">
        <v>81</v>
      </c>
      <c r="AV2007" s="11" t="s">
        <v>81</v>
      </c>
      <c r="AW2007" s="11" t="s">
        <v>34</v>
      </c>
      <c r="AX2007" s="11" t="s">
        <v>71</v>
      </c>
      <c r="AY2007" s="241" t="s">
        <v>151</v>
      </c>
    </row>
    <row r="2008" spans="2:51" s="11" customFormat="1" ht="13.5">
      <c r="B2008" s="231"/>
      <c r="C2008" s="232"/>
      <c r="D2008" s="228" t="s">
        <v>163</v>
      </c>
      <c r="E2008" s="233" t="s">
        <v>21</v>
      </c>
      <c r="F2008" s="234" t="s">
        <v>3205</v>
      </c>
      <c r="G2008" s="232"/>
      <c r="H2008" s="235">
        <v>171.715</v>
      </c>
      <c r="I2008" s="236"/>
      <c r="J2008" s="232"/>
      <c r="K2008" s="232"/>
      <c r="L2008" s="237"/>
      <c r="M2008" s="238"/>
      <c r="N2008" s="239"/>
      <c r="O2008" s="239"/>
      <c r="P2008" s="239"/>
      <c r="Q2008" s="239"/>
      <c r="R2008" s="239"/>
      <c r="S2008" s="239"/>
      <c r="T2008" s="240"/>
      <c r="AT2008" s="241" t="s">
        <v>163</v>
      </c>
      <c r="AU2008" s="241" t="s">
        <v>81</v>
      </c>
      <c r="AV2008" s="11" t="s">
        <v>81</v>
      </c>
      <c r="AW2008" s="11" t="s">
        <v>34</v>
      </c>
      <c r="AX2008" s="11" t="s">
        <v>71</v>
      </c>
      <c r="AY2008" s="241" t="s">
        <v>151</v>
      </c>
    </row>
    <row r="2009" spans="2:51" s="11" customFormat="1" ht="13.5">
      <c r="B2009" s="231"/>
      <c r="C2009" s="232"/>
      <c r="D2009" s="228" t="s">
        <v>163</v>
      </c>
      <c r="E2009" s="233" t="s">
        <v>21</v>
      </c>
      <c r="F2009" s="234" t="s">
        <v>3206</v>
      </c>
      <c r="G2009" s="232"/>
      <c r="H2009" s="235">
        <v>115.373</v>
      </c>
      <c r="I2009" s="236"/>
      <c r="J2009" s="232"/>
      <c r="K2009" s="232"/>
      <c r="L2009" s="237"/>
      <c r="M2009" s="238"/>
      <c r="N2009" s="239"/>
      <c r="O2009" s="239"/>
      <c r="P2009" s="239"/>
      <c r="Q2009" s="239"/>
      <c r="R2009" s="239"/>
      <c r="S2009" s="239"/>
      <c r="T2009" s="240"/>
      <c r="AT2009" s="241" t="s">
        <v>163</v>
      </c>
      <c r="AU2009" s="241" t="s">
        <v>81</v>
      </c>
      <c r="AV2009" s="11" t="s">
        <v>81</v>
      </c>
      <c r="AW2009" s="11" t="s">
        <v>34</v>
      </c>
      <c r="AX2009" s="11" t="s">
        <v>71</v>
      </c>
      <c r="AY2009" s="241" t="s">
        <v>151</v>
      </c>
    </row>
    <row r="2010" spans="2:51" s="11" customFormat="1" ht="13.5">
      <c r="B2010" s="231"/>
      <c r="C2010" s="232"/>
      <c r="D2010" s="228" t="s">
        <v>163</v>
      </c>
      <c r="E2010" s="233" t="s">
        <v>21</v>
      </c>
      <c r="F2010" s="234" t="s">
        <v>3207</v>
      </c>
      <c r="G2010" s="232"/>
      <c r="H2010" s="235">
        <v>67.932</v>
      </c>
      <c r="I2010" s="236"/>
      <c r="J2010" s="232"/>
      <c r="K2010" s="232"/>
      <c r="L2010" s="237"/>
      <c r="M2010" s="238"/>
      <c r="N2010" s="239"/>
      <c r="O2010" s="239"/>
      <c r="P2010" s="239"/>
      <c r="Q2010" s="239"/>
      <c r="R2010" s="239"/>
      <c r="S2010" s="239"/>
      <c r="T2010" s="240"/>
      <c r="AT2010" s="241" t="s">
        <v>163</v>
      </c>
      <c r="AU2010" s="241" t="s">
        <v>81</v>
      </c>
      <c r="AV2010" s="11" t="s">
        <v>81</v>
      </c>
      <c r="AW2010" s="11" t="s">
        <v>34</v>
      </c>
      <c r="AX2010" s="11" t="s">
        <v>71</v>
      </c>
      <c r="AY2010" s="241" t="s">
        <v>151</v>
      </c>
    </row>
    <row r="2011" spans="2:51" s="12" customFormat="1" ht="13.5">
      <c r="B2011" s="242"/>
      <c r="C2011" s="243"/>
      <c r="D2011" s="228" t="s">
        <v>163</v>
      </c>
      <c r="E2011" s="244" t="s">
        <v>21</v>
      </c>
      <c r="F2011" s="245" t="s">
        <v>182</v>
      </c>
      <c r="G2011" s="243"/>
      <c r="H2011" s="246">
        <v>434.749</v>
      </c>
      <c r="I2011" s="247"/>
      <c r="J2011" s="243"/>
      <c r="K2011" s="243"/>
      <c r="L2011" s="248"/>
      <c r="M2011" s="249"/>
      <c r="N2011" s="250"/>
      <c r="O2011" s="250"/>
      <c r="P2011" s="250"/>
      <c r="Q2011" s="250"/>
      <c r="R2011" s="250"/>
      <c r="S2011" s="250"/>
      <c r="T2011" s="251"/>
      <c r="AT2011" s="252" t="s">
        <v>163</v>
      </c>
      <c r="AU2011" s="252" t="s">
        <v>81</v>
      </c>
      <c r="AV2011" s="12" t="s">
        <v>159</v>
      </c>
      <c r="AW2011" s="12" t="s">
        <v>34</v>
      </c>
      <c r="AX2011" s="12" t="s">
        <v>76</v>
      </c>
      <c r="AY2011" s="252" t="s">
        <v>151</v>
      </c>
    </row>
    <row r="2012" spans="2:65" s="1" customFormat="1" ht="16.5" customHeight="1">
      <c r="B2012" s="44"/>
      <c r="C2012" s="216" t="s">
        <v>3208</v>
      </c>
      <c r="D2012" s="216" t="s">
        <v>154</v>
      </c>
      <c r="E2012" s="217" t="s">
        <v>3209</v>
      </c>
      <c r="F2012" s="218" t="s">
        <v>3210</v>
      </c>
      <c r="G2012" s="219" t="s">
        <v>257</v>
      </c>
      <c r="H2012" s="220">
        <v>63.71</v>
      </c>
      <c r="I2012" s="221"/>
      <c r="J2012" s="222">
        <f>ROUND(I2012*H2012,2)</f>
        <v>0</v>
      </c>
      <c r="K2012" s="218" t="s">
        <v>174</v>
      </c>
      <c r="L2012" s="70"/>
      <c r="M2012" s="223" t="s">
        <v>21</v>
      </c>
      <c r="N2012" s="224" t="s">
        <v>42</v>
      </c>
      <c r="O2012" s="45"/>
      <c r="P2012" s="225">
        <f>O2012*H2012</f>
        <v>0</v>
      </c>
      <c r="Q2012" s="225">
        <v>0.001</v>
      </c>
      <c r="R2012" s="225">
        <f>Q2012*H2012</f>
        <v>0.06371</v>
      </c>
      <c r="S2012" s="225">
        <v>0.00031</v>
      </c>
      <c r="T2012" s="226">
        <f>S2012*H2012</f>
        <v>0.0197501</v>
      </c>
      <c r="AR2012" s="22" t="s">
        <v>1264</v>
      </c>
      <c r="AT2012" s="22" t="s">
        <v>154</v>
      </c>
      <c r="AU2012" s="22" t="s">
        <v>81</v>
      </c>
      <c r="AY2012" s="22" t="s">
        <v>151</v>
      </c>
      <c r="BE2012" s="227">
        <f>IF(N2012="základní",J2012,0)</f>
        <v>0</v>
      </c>
      <c r="BF2012" s="227">
        <f>IF(N2012="snížená",J2012,0)</f>
        <v>0</v>
      </c>
      <c r="BG2012" s="227">
        <f>IF(N2012="zákl. přenesená",J2012,0)</f>
        <v>0</v>
      </c>
      <c r="BH2012" s="227">
        <f>IF(N2012="sníž. přenesená",J2012,0)</f>
        <v>0</v>
      </c>
      <c r="BI2012" s="227">
        <f>IF(N2012="nulová",J2012,0)</f>
        <v>0</v>
      </c>
      <c r="BJ2012" s="22" t="s">
        <v>76</v>
      </c>
      <c r="BK2012" s="227">
        <f>ROUND(I2012*H2012,2)</f>
        <v>0</v>
      </c>
      <c r="BL2012" s="22" t="s">
        <v>1264</v>
      </c>
      <c r="BM2012" s="22" t="s">
        <v>3211</v>
      </c>
    </row>
    <row r="2013" spans="2:47" s="1" customFormat="1" ht="13.5">
      <c r="B2013" s="44"/>
      <c r="C2013" s="72"/>
      <c r="D2013" s="228" t="s">
        <v>161</v>
      </c>
      <c r="E2013" s="72"/>
      <c r="F2013" s="229" t="s">
        <v>3212</v>
      </c>
      <c r="G2013" s="72"/>
      <c r="H2013" s="72"/>
      <c r="I2013" s="187"/>
      <c r="J2013" s="72"/>
      <c r="K2013" s="72"/>
      <c r="L2013" s="70"/>
      <c r="M2013" s="230"/>
      <c r="N2013" s="45"/>
      <c r="O2013" s="45"/>
      <c r="P2013" s="45"/>
      <c r="Q2013" s="45"/>
      <c r="R2013" s="45"/>
      <c r="S2013" s="45"/>
      <c r="T2013" s="93"/>
      <c r="AT2013" s="22" t="s">
        <v>161</v>
      </c>
      <c r="AU2013" s="22" t="s">
        <v>81</v>
      </c>
    </row>
    <row r="2014" spans="2:51" s="11" customFormat="1" ht="13.5">
      <c r="B2014" s="231"/>
      <c r="C2014" s="232"/>
      <c r="D2014" s="228" t="s">
        <v>163</v>
      </c>
      <c r="E2014" s="233" t="s">
        <v>21</v>
      </c>
      <c r="F2014" s="234" t="s">
        <v>608</v>
      </c>
      <c r="G2014" s="232"/>
      <c r="H2014" s="235">
        <v>63.71</v>
      </c>
      <c r="I2014" s="236"/>
      <c r="J2014" s="232"/>
      <c r="K2014" s="232"/>
      <c r="L2014" s="237"/>
      <c r="M2014" s="238"/>
      <c r="N2014" s="239"/>
      <c r="O2014" s="239"/>
      <c r="P2014" s="239"/>
      <c r="Q2014" s="239"/>
      <c r="R2014" s="239"/>
      <c r="S2014" s="239"/>
      <c r="T2014" s="240"/>
      <c r="AT2014" s="241" t="s">
        <v>163</v>
      </c>
      <c r="AU2014" s="241" t="s">
        <v>81</v>
      </c>
      <c r="AV2014" s="11" t="s">
        <v>81</v>
      </c>
      <c r="AW2014" s="11" t="s">
        <v>34</v>
      </c>
      <c r="AX2014" s="11" t="s">
        <v>76</v>
      </c>
      <c r="AY2014" s="241" t="s">
        <v>151</v>
      </c>
    </row>
    <row r="2015" spans="2:65" s="1" customFormat="1" ht="25.5" customHeight="1">
      <c r="B2015" s="44"/>
      <c r="C2015" s="216" t="s">
        <v>3213</v>
      </c>
      <c r="D2015" s="216" t="s">
        <v>154</v>
      </c>
      <c r="E2015" s="217" t="s">
        <v>3214</v>
      </c>
      <c r="F2015" s="218" t="s">
        <v>3215</v>
      </c>
      <c r="G2015" s="219" t="s">
        <v>257</v>
      </c>
      <c r="H2015" s="220">
        <v>434.749</v>
      </c>
      <c r="I2015" s="221"/>
      <c r="J2015" s="222">
        <f>ROUND(I2015*H2015,2)</f>
        <v>0</v>
      </c>
      <c r="K2015" s="218" t="s">
        <v>174</v>
      </c>
      <c r="L2015" s="70"/>
      <c r="M2015" s="223" t="s">
        <v>21</v>
      </c>
      <c r="N2015" s="224" t="s">
        <v>42</v>
      </c>
      <c r="O2015" s="45"/>
      <c r="P2015" s="225">
        <f>O2015*H2015</f>
        <v>0</v>
      </c>
      <c r="Q2015" s="225">
        <v>0.0002</v>
      </c>
      <c r="R2015" s="225">
        <f>Q2015*H2015</f>
        <v>0.08694980000000001</v>
      </c>
      <c r="S2015" s="225">
        <v>0</v>
      </c>
      <c r="T2015" s="226">
        <f>S2015*H2015</f>
        <v>0</v>
      </c>
      <c r="AR2015" s="22" t="s">
        <v>1264</v>
      </c>
      <c r="AT2015" s="22" t="s">
        <v>154</v>
      </c>
      <c r="AU2015" s="22" t="s">
        <v>81</v>
      </c>
      <c r="AY2015" s="22" t="s">
        <v>151</v>
      </c>
      <c r="BE2015" s="227">
        <f>IF(N2015="základní",J2015,0)</f>
        <v>0</v>
      </c>
      <c r="BF2015" s="227">
        <f>IF(N2015="snížená",J2015,0)</f>
        <v>0</v>
      </c>
      <c r="BG2015" s="227">
        <f>IF(N2015="zákl. přenesená",J2015,0)</f>
        <v>0</v>
      </c>
      <c r="BH2015" s="227">
        <f>IF(N2015="sníž. přenesená",J2015,0)</f>
        <v>0</v>
      </c>
      <c r="BI2015" s="227">
        <f>IF(N2015="nulová",J2015,0)</f>
        <v>0</v>
      </c>
      <c r="BJ2015" s="22" t="s">
        <v>76</v>
      </c>
      <c r="BK2015" s="227">
        <f>ROUND(I2015*H2015,2)</f>
        <v>0</v>
      </c>
      <c r="BL2015" s="22" t="s">
        <v>1264</v>
      </c>
      <c r="BM2015" s="22" t="s">
        <v>3216</v>
      </c>
    </row>
    <row r="2016" spans="2:51" s="11" customFormat="1" ht="13.5">
      <c r="B2016" s="231"/>
      <c r="C2016" s="232"/>
      <c r="D2016" s="228" t="s">
        <v>163</v>
      </c>
      <c r="E2016" s="233" t="s">
        <v>21</v>
      </c>
      <c r="F2016" s="234" t="s">
        <v>389</v>
      </c>
      <c r="G2016" s="232"/>
      <c r="H2016" s="235">
        <v>13.359</v>
      </c>
      <c r="I2016" s="236"/>
      <c r="J2016" s="232"/>
      <c r="K2016" s="232"/>
      <c r="L2016" s="237"/>
      <c r="M2016" s="238"/>
      <c r="N2016" s="239"/>
      <c r="O2016" s="239"/>
      <c r="P2016" s="239"/>
      <c r="Q2016" s="239"/>
      <c r="R2016" s="239"/>
      <c r="S2016" s="239"/>
      <c r="T2016" s="240"/>
      <c r="AT2016" s="241" t="s">
        <v>163</v>
      </c>
      <c r="AU2016" s="241" t="s">
        <v>81</v>
      </c>
      <c r="AV2016" s="11" t="s">
        <v>81</v>
      </c>
      <c r="AW2016" s="11" t="s">
        <v>34</v>
      </c>
      <c r="AX2016" s="11" t="s">
        <v>71</v>
      </c>
      <c r="AY2016" s="241" t="s">
        <v>151</v>
      </c>
    </row>
    <row r="2017" spans="2:51" s="11" customFormat="1" ht="13.5">
      <c r="B2017" s="231"/>
      <c r="C2017" s="232"/>
      <c r="D2017" s="228" t="s">
        <v>163</v>
      </c>
      <c r="E2017" s="233" t="s">
        <v>21</v>
      </c>
      <c r="F2017" s="234" t="s">
        <v>3204</v>
      </c>
      <c r="G2017" s="232"/>
      <c r="H2017" s="235">
        <v>66.37</v>
      </c>
      <c r="I2017" s="236"/>
      <c r="J2017" s="232"/>
      <c r="K2017" s="232"/>
      <c r="L2017" s="237"/>
      <c r="M2017" s="238"/>
      <c r="N2017" s="239"/>
      <c r="O2017" s="239"/>
      <c r="P2017" s="239"/>
      <c r="Q2017" s="239"/>
      <c r="R2017" s="239"/>
      <c r="S2017" s="239"/>
      <c r="T2017" s="240"/>
      <c r="AT2017" s="241" t="s">
        <v>163</v>
      </c>
      <c r="AU2017" s="241" t="s">
        <v>81</v>
      </c>
      <c r="AV2017" s="11" t="s">
        <v>81</v>
      </c>
      <c r="AW2017" s="11" t="s">
        <v>34</v>
      </c>
      <c r="AX2017" s="11" t="s">
        <v>71</v>
      </c>
      <c r="AY2017" s="241" t="s">
        <v>151</v>
      </c>
    </row>
    <row r="2018" spans="2:51" s="11" customFormat="1" ht="13.5">
      <c r="B2018" s="231"/>
      <c r="C2018" s="232"/>
      <c r="D2018" s="228" t="s">
        <v>163</v>
      </c>
      <c r="E2018" s="233" t="s">
        <v>21</v>
      </c>
      <c r="F2018" s="234" t="s">
        <v>3205</v>
      </c>
      <c r="G2018" s="232"/>
      <c r="H2018" s="235">
        <v>171.715</v>
      </c>
      <c r="I2018" s="236"/>
      <c r="J2018" s="232"/>
      <c r="K2018" s="232"/>
      <c r="L2018" s="237"/>
      <c r="M2018" s="238"/>
      <c r="N2018" s="239"/>
      <c r="O2018" s="239"/>
      <c r="P2018" s="239"/>
      <c r="Q2018" s="239"/>
      <c r="R2018" s="239"/>
      <c r="S2018" s="239"/>
      <c r="T2018" s="240"/>
      <c r="AT2018" s="241" t="s">
        <v>163</v>
      </c>
      <c r="AU2018" s="241" t="s">
        <v>81</v>
      </c>
      <c r="AV2018" s="11" t="s">
        <v>81</v>
      </c>
      <c r="AW2018" s="11" t="s">
        <v>34</v>
      </c>
      <c r="AX2018" s="11" t="s">
        <v>71</v>
      </c>
      <c r="AY2018" s="241" t="s">
        <v>151</v>
      </c>
    </row>
    <row r="2019" spans="2:51" s="11" customFormat="1" ht="13.5">
      <c r="B2019" s="231"/>
      <c r="C2019" s="232"/>
      <c r="D2019" s="228" t="s">
        <v>163</v>
      </c>
      <c r="E2019" s="233" t="s">
        <v>21</v>
      </c>
      <c r="F2019" s="234" t="s">
        <v>3206</v>
      </c>
      <c r="G2019" s="232"/>
      <c r="H2019" s="235">
        <v>115.373</v>
      </c>
      <c r="I2019" s="236"/>
      <c r="J2019" s="232"/>
      <c r="K2019" s="232"/>
      <c r="L2019" s="237"/>
      <c r="M2019" s="238"/>
      <c r="N2019" s="239"/>
      <c r="O2019" s="239"/>
      <c r="P2019" s="239"/>
      <c r="Q2019" s="239"/>
      <c r="R2019" s="239"/>
      <c r="S2019" s="239"/>
      <c r="T2019" s="240"/>
      <c r="AT2019" s="241" t="s">
        <v>163</v>
      </c>
      <c r="AU2019" s="241" t="s">
        <v>81</v>
      </c>
      <c r="AV2019" s="11" t="s">
        <v>81</v>
      </c>
      <c r="AW2019" s="11" t="s">
        <v>34</v>
      </c>
      <c r="AX2019" s="11" t="s">
        <v>71</v>
      </c>
      <c r="AY2019" s="241" t="s">
        <v>151</v>
      </c>
    </row>
    <row r="2020" spans="2:51" s="11" customFormat="1" ht="13.5">
      <c r="B2020" s="231"/>
      <c r="C2020" s="232"/>
      <c r="D2020" s="228" t="s">
        <v>163</v>
      </c>
      <c r="E2020" s="233" t="s">
        <v>21</v>
      </c>
      <c r="F2020" s="234" t="s">
        <v>3207</v>
      </c>
      <c r="G2020" s="232"/>
      <c r="H2020" s="235">
        <v>67.932</v>
      </c>
      <c r="I2020" s="236"/>
      <c r="J2020" s="232"/>
      <c r="K2020" s="232"/>
      <c r="L2020" s="237"/>
      <c r="M2020" s="238"/>
      <c r="N2020" s="239"/>
      <c r="O2020" s="239"/>
      <c r="P2020" s="239"/>
      <c r="Q2020" s="239"/>
      <c r="R2020" s="239"/>
      <c r="S2020" s="239"/>
      <c r="T2020" s="240"/>
      <c r="AT2020" s="241" t="s">
        <v>163</v>
      </c>
      <c r="AU2020" s="241" t="s">
        <v>81</v>
      </c>
      <c r="AV2020" s="11" t="s">
        <v>81</v>
      </c>
      <c r="AW2020" s="11" t="s">
        <v>34</v>
      </c>
      <c r="AX2020" s="11" t="s">
        <v>71</v>
      </c>
      <c r="AY2020" s="241" t="s">
        <v>151</v>
      </c>
    </row>
    <row r="2021" spans="2:51" s="12" customFormat="1" ht="13.5">
      <c r="B2021" s="242"/>
      <c r="C2021" s="243"/>
      <c r="D2021" s="228" t="s">
        <v>163</v>
      </c>
      <c r="E2021" s="244" t="s">
        <v>21</v>
      </c>
      <c r="F2021" s="245" t="s">
        <v>182</v>
      </c>
      <c r="G2021" s="243"/>
      <c r="H2021" s="246">
        <v>434.749</v>
      </c>
      <c r="I2021" s="247"/>
      <c r="J2021" s="243"/>
      <c r="K2021" s="243"/>
      <c r="L2021" s="248"/>
      <c r="M2021" s="249"/>
      <c r="N2021" s="250"/>
      <c r="O2021" s="250"/>
      <c r="P2021" s="250"/>
      <c r="Q2021" s="250"/>
      <c r="R2021" s="250"/>
      <c r="S2021" s="250"/>
      <c r="T2021" s="251"/>
      <c r="AT2021" s="252" t="s">
        <v>163</v>
      </c>
      <c r="AU2021" s="252" t="s">
        <v>81</v>
      </c>
      <c r="AV2021" s="12" t="s">
        <v>159</v>
      </c>
      <c r="AW2021" s="12" t="s">
        <v>34</v>
      </c>
      <c r="AX2021" s="12" t="s">
        <v>76</v>
      </c>
      <c r="AY2021" s="252" t="s">
        <v>151</v>
      </c>
    </row>
    <row r="2022" spans="2:65" s="1" customFormat="1" ht="25.5" customHeight="1">
      <c r="B2022" s="44"/>
      <c r="C2022" s="216" t="s">
        <v>3217</v>
      </c>
      <c r="D2022" s="216" t="s">
        <v>154</v>
      </c>
      <c r="E2022" s="217" t="s">
        <v>3218</v>
      </c>
      <c r="F2022" s="218" t="s">
        <v>3219</v>
      </c>
      <c r="G2022" s="219" t="s">
        <v>257</v>
      </c>
      <c r="H2022" s="220">
        <v>434.749</v>
      </c>
      <c r="I2022" s="221"/>
      <c r="J2022" s="222">
        <f>ROUND(I2022*H2022,2)</f>
        <v>0</v>
      </c>
      <c r="K2022" s="218" t="s">
        <v>174</v>
      </c>
      <c r="L2022" s="70"/>
      <c r="M2022" s="223" t="s">
        <v>21</v>
      </c>
      <c r="N2022" s="224" t="s">
        <v>42</v>
      </c>
      <c r="O2022" s="45"/>
      <c r="P2022" s="225">
        <f>O2022*H2022</f>
        <v>0</v>
      </c>
      <c r="Q2022" s="225">
        <v>0.00029</v>
      </c>
      <c r="R2022" s="225">
        <f>Q2022*H2022</f>
        <v>0.12607721</v>
      </c>
      <c r="S2022" s="225">
        <v>0</v>
      </c>
      <c r="T2022" s="226">
        <f>S2022*H2022</f>
        <v>0</v>
      </c>
      <c r="AR2022" s="22" t="s">
        <v>1264</v>
      </c>
      <c r="AT2022" s="22" t="s">
        <v>154</v>
      </c>
      <c r="AU2022" s="22" t="s">
        <v>81</v>
      </c>
      <c r="AY2022" s="22" t="s">
        <v>151</v>
      </c>
      <c r="BE2022" s="227">
        <f>IF(N2022="základní",J2022,0)</f>
        <v>0</v>
      </c>
      <c r="BF2022" s="227">
        <f>IF(N2022="snížená",J2022,0)</f>
        <v>0</v>
      </c>
      <c r="BG2022" s="227">
        <f>IF(N2022="zákl. přenesená",J2022,0)</f>
        <v>0</v>
      </c>
      <c r="BH2022" s="227">
        <f>IF(N2022="sníž. přenesená",J2022,0)</f>
        <v>0</v>
      </c>
      <c r="BI2022" s="227">
        <f>IF(N2022="nulová",J2022,0)</f>
        <v>0</v>
      </c>
      <c r="BJ2022" s="22" t="s">
        <v>76</v>
      </c>
      <c r="BK2022" s="227">
        <f>ROUND(I2022*H2022,2)</f>
        <v>0</v>
      </c>
      <c r="BL2022" s="22" t="s">
        <v>1264</v>
      </c>
      <c r="BM2022" s="22" t="s">
        <v>3220</v>
      </c>
    </row>
    <row r="2023" spans="2:51" s="11" customFormat="1" ht="13.5">
      <c r="B2023" s="231"/>
      <c r="C2023" s="232"/>
      <c r="D2023" s="228" t="s">
        <v>163</v>
      </c>
      <c r="E2023" s="233" t="s">
        <v>21</v>
      </c>
      <c r="F2023" s="234" t="s">
        <v>389</v>
      </c>
      <c r="G2023" s="232"/>
      <c r="H2023" s="235">
        <v>13.359</v>
      </c>
      <c r="I2023" s="236"/>
      <c r="J2023" s="232"/>
      <c r="K2023" s="232"/>
      <c r="L2023" s="237"/>
      <c r="M2023" s="238"/>
      <c r="N2023" s="239"/>
      <c r="O2023" s="239"/>
      <c r="P2023" s="239"/>
      <c r="Q2023" s="239"/>
      <c r="R2023" s="239"/>
      <c r="S2023" s="239"/>
      <c r="T2023" s="240"/>
      <c r="AT2023" s="241" t="s">
        <v>163</v>
      </c>
      <c r="AU2023" s="241" t="s">
        <v>81</v>
      </c>
      <c r="AV2023" s="11" t="s">
        <v>81</v>
      </c>
      <c r="AW2023" s="11" t="s">
        <v>34</v>
      </c>
      <c r="AX2023" s="11" t="s">
        <v>71</v>
      </c>
      <c r="AY2023" s="241" t="s">
        <v>151</v>
      </c>
    </row>
    <row r="2024" spans="2:51" s="11" customFormat="1" ht="13.5">
      <c r="B2024" s="231"/>
      <c r="C2024" s="232"/>
      <c r="D2024" s="228" t="s">
        <v>163</v>
      </c>
      <c r="E2024" s="233" t="s">
        <v>21</v>
      </c>
      <c r="F2024" s="234" t="s">
        <v>3204</v>
      </c>
      <c r="G2024" s="232"/>
      <c r="H2024" s="235">
        <v>66.37</v>
      </c>
      <c r="I2024" s="236"/>
      <c r="J2024" s="232"/>
      <c r="K2024" s="232"/>
      <c r="L2024" s="237"/>
      <c r="M2024" s="238"/>
      <c r="N2024" s="239"/>
      <c r="O2024" s="239"/>
      <c r="P2024" s="239"/>
      <c r="Q2024" s="239"/>
      <c r="R2024" s="239"/>
      <c r="S2024" s="239"/>
      <c r="T2024" s="240"/>
      <c r="AT2024" s="241" t="s">
        <v>163</v>
      </c>
      <c r="AU2024" s="241" t="s">
        <v>81</v>
      </c>
      <c r="AV2024" s="11" t="s">
        <v>81</v>
      </c>
      <c r="AW2024" s="11" t="s">
        <v>34</v>
      </c>
      <c r="AX2024" s="11" t="s">
        <v>71</v>
      </c>
      <c r="AY2024" s="241" t="s">
        <v>151</v>
      </c>
    </row>
    <row r="2025" spans="2:51" s="11" customFormat="1" ht="13.5">
      <c r="B2025" s="231"/>
      <c r="C2025" s="232"/>
      <c r="D2025" s="228" t="s">
        <v>163</v>
      </c>
      <c r="E2025" s="233" t="s">
        <v>21</v>
      </c>
      <c r="F2025" s="234" t="s">
        <v>3205</v>
      </c>
      <c r="G2025" s="232"/>
      <c r="H2025" s="235">
        <v>171.715</v>
      </c>
      <c r="I2025" s="236"/>
      <c r="J2025" s="232"/>
      <c r="K2025" s="232"/>
      <c r="L2025" s="237"/>
      <c r="M2025" s="238"/>
      <c r="N2025" s="239"/>
      <c r="O2025" s="239"/>
      <c r="P2025" s="239"/>
      <c r="Q2025" s="239"/>
      <c r="R2025" s="239"/>
      <c r="S2025" s="239"/>
      <c r="T2025" s="240"/>
      <c r="AT2025" s="241" t="s">
        <v>163</v>
      </c>
      <c r="AU2025" s="241" t="s">
        <v>81</v>
      </c>
      <c r="AV2025" s="11" t="s">
        <v>81</v>
      </c>
      <c r="AW2025" s="11" t="s">
        <v>34</v>
      </c>
      <c r="AX2025" s="11" t="s">
        <v>71</v>
      </c>
      <c r="AY2025" s="241" t="s">
        <v>151</v>
      </c>
    </row>
    <row r="2026" spans="2:51" s="11" customFormat="1" ht="13.5">
      <c r="B2026" s="231"/>
      <c r="C2026" s="232"/>
      <c r="D2026" s="228" t="s">
        <v>163</v>
      </c>
      <c r="E2026" s="233" t="s">
        <v>21</v>
      </c>
      <c r="F2026" s="234" t="s">
        <v>3206</v>
      </c>
      <c r="G2026" s="232"/>
      <c r="H2026" s="235">
        <v>115.373</v>
      </c>
      <c r="I2026" s="236"/>
      <c r="J2026" s="232"/>
      <c r="K2026" s="232"/>
      <c r="L2026" s="237"/>
      <c r="M2026" s="238"/>
      <c r="N2026" s="239"/>
      <c r="O2026" s="239"/>
      <c r="P2026" s="239"/>
      <c r="Q2026" s="239"/>
      <c r="R2026" s="239"/>
      <c r="S2026" s="239"/>
      <c r="T2026" s="240"/>
      <c r="AT2026" s="241" t="s">
        <v>163</v>
      </c>
      <c r="AU2026" s="241" t="s">
        <v>81</v>
      </c>
      <c r="AV2026" s="11" t="s">
        <v>81</v>
      </c>
      <c r="AW2026" s="11" t="s">
        <v>34</v>
      </c>
      <c r="AX2026" s="11" t="s">
        <v>71</v>
      </c>
      <c r="AY2026" s="241" t="s">
        <v>151</v>
      </c>
    </row>
    <row r="2027" spans="2:51" s="11" customFormat="1" ht="13.5">
      <c r="B2027" s="231"/>
      <c r="C2027" s="232"/>
      <c r="D2027" s="228" t="s">
        <v>163</v>
      </c>
      <c r="E2027" s="233" t="s">
        <v>21</v>
      </c>
      <c r="F2027" s="234" t="s">
        <v>3207</v>
      </c>
      <c r="G2027" s="232"/>
      <c r="H2027" s="235">
        <v>67.932</v>
      </c>
      <c r="I2027" s="236"/>
      <c r="J2027" s="232"/>
      <c r="K2027" s="232"/>
      <c r="L2027" s="237"/>
      <c r="M2027" s="238"/>
      <c r="N2027" s="239"/>
      <c r="O2027" s="239"/>
      <c r="P2027" s="239"/>
      <c r="Q2027" s="239"/>
      <c r="R2027" s="239"/>
      <c r="S2027" s="239"/>
      <c r="T2027" s="240"/>
      <c r="AT2027" s="241" t="s">
        <v>163</v>
      </c>
      <c r="AU2027" s="241" t="s">
        <v>81</v>
      </c>
      <c r="AV2027" s="11" t="s">
        <v>81</v>
      </c>
      <c r="AW2027" s="11" t="s">
        <v>34</v>
      </c>
      <c r="AX2027" s="11" t="s">
        <v>71</v>
      </c>
      <c r="AY2027" s="241" t="s">
        <v>151</v>
      </c>
    </row>
    <row r="2028" spans="2:51" s="12" customFormat="1" ht="13.5">
      <c r="B2028" s="242"/>
      <c r="C2028" s="243"/>
      <c r="D2028" s="228" t="s">
        <v>163</v>
      </c>
      <c r="E2028" s="244" t="s">
        <v>21</v>
      </c>
      <c r="F2028" s="245" t="s">
        <v>182</v>
      </c>
      <c r="G2028" s="243"/>
      <c r="H2028" s="246">
        <v>434.749</v>
      </c>
      <c r="I2028" s="247"/>
      <c r="J2028" s="243"/>
      <c r="K2028" s="243"/>
      <c r="L2028" s="248"/>
      <c r="M2028" s="249"/>
      <c r="N2028" s="250"/>
      <c r="O2028" s="250"/>
      <c r="P2028" s="250"/>
      <c r="Q2028" s="250"/>
      <c r="R2028" s="250"/>
      <c r="S2028" s="250"/>
      <c r="T2028" s="251"/>
      <c r="AT2028" s="252" t="s">
        <v>163</v>
      </c>
      <c r="AU2028" s="252" t="s">
        <v>81</v>
      </c>
      <c r="AV2028" s="12" t="s">
        <v>159</v>
      </c>
      <c r="AW2028" s="12" t="s">
        <v>34</v>
      </c>
      <c r="AX2028" s="12" t="s">
        <v>76</v>
      </c>
      <c r="AY2028" s="252" t="s">
        <v>151</v>
      </c>
    </row>
    <row r="2029" spans="2:65" s="1" customFormat="1" ht="16.5" customHeight="1">
      <c r="B2029" s="44"/>
      <c r="C2029" s="216" t="s">
        <v>3221</v>
      </c>
      <c r="D2029" s="216" t="s">
        <v>154</v>
      </c>
      <c r="E2029" s="217" t="s">
        <v>1739</v>
      </c>
      <c r="F2029" s="218" t="s">
        <v>1740</v>
      </c>
      <c r="G2029" s="219" t="s">
        <v>1015</v>
      </c>
      <c r="H2029" s="220">
        <v>1</v>
      </c>
      <c r="I2029" s="221"/>
      <c r="J2029" s="222">
        <f>ROUND(I2029*H2029,2)</f>
        <v>0</v>
      </c>
      <c r="K2029" s="218" t="s">
        <v>21</v>
      </c>
      <c r="L2029" s="70"/>
      <c r="M2029" s="223" t="s">
        <v>21</v>
      </c>
      <c r="N2029" s="224" t="s">
        <v>42</v>
      </c>
      <c r="O2029" s="45"/>
      <c r="P2029" s="225">
        <f>O2029*H2029</f>
        <v>0</v>
      </c>
      <c r="Q2029" s="225">
        <v>0</v>
      </c>
      <c r="R2029" s="225">
        <f>Q2029*H2029</f>
        <v>0</v>
      </c>
      <c r="S2029" s="225">
        <v>0</v>
      </c>
      <c r="T2029" s="226">
        <f>S2029*H2029</f>
        <v>0</v>
      </c>
      <c r="AR2029" s="22" t="s">
        <v>1264</v>
      </c>
      <c r="AT2029" s="22" t="s">
        <v>154</v>
      </c>
      <c r="AU2029" s="22" t="s">
        <v>81</v>
      </c>
      <c r="AY2029" s="22" t="s">
        <v>151</v>
      </c>
      <c r="BE2029" s="227">
        <f>IF(N2029="základní",J2029,0)</f>
        <v>0</v>
      </c>
      <c r="BF2029" s="227">
        <f>IF(N2029="snížená",J2029,0)</f>
        <v>0</v>
      </c>
      <c r="BG2029" s="227">
        <f>IF(N2029="zákl. přenesená",J2029,0)</f>
        <v>0</v>
      </c>
      <c r="BH2029" s="227">
        <f>IF(N2029="sníž. přenesená",J2029,0)</f>
        <v>0</v>
      </c>
      <c r="BI2029" s="227">
        <f>IF(N2029="nulová",J2029,0)</f>
        <v>0</v>
      </c>
      <c r="BJ2029" s="22" t="s">
        <v>76</v>
      </c>
      <c r="BK2029" s="227">
        <f>ROUND(I2029*H2029,2)</f>
        <v>0</v>
      </c>
      <c r="BL2029" s="22" t="s">
        <v>1264</v>
      </c>
      <c r="BM2029" s="22" t="s">
        <v>3222</v>
      </c>
    </row>
    <row r="2030" spans="2:63" s="10" customFormat="1" ht="37.4" customHeight="1">
      <c r="B2030" s="200"/>
      <c r="C2030" s="201"/>
      <c r="D2030" s="202" t="s">
        <v>70</v>
      </c>
      <c r="E2030" s="203" t="s">
        <v>3223</v>
      </c>
      <c r="F2030" s="203" t="s">
        <v>3224</v>
      </c>
      <c r="G2030" s="201"/>
      <c r="H2030" s="201"/>
      <c r="I2030" s="204"/>
      <c r="J2030" s="205">
        <f>BK2030</f>
        <v>0</v>
      </c>
      <c r="K2030" s="201"/>
      <c r="L2030" s="206"/>
      <c r="M2030" s="207"/>
      <c r="N2030" s="208"/>
      <c r="O2030" s="208"/>
      <c r="P2030" s="209">
        <f>P2031+P2114</f>
        <v>0</v>
      </c>
      <c r="Q2030" s="208"/>
      <c r="R2030" s="209">
        <f>R2031+R2114</f>
        <v>0</v>
      </c>
      <c r="S2030" s="208"/>
      <c r="T2030" s="210">
        <f>T2031+T2114</f>
        <v>1.08031779</v>
      </c>
      <c r="AR2030" s="211" t="s">
        <v>159</v>
      </c>
      <c r="AT2030" s="212" t="s">
        <v>70</v>
      </c>
      <c r="AU2030" s="212" t="s">
        <v>71</v>
      </c>
      <c r="AY2030" s="211" t="s">
        <v>151</v>
      </c>
      <c r="BK2030" s="213">
        <f>BK2031+BK2114</f>
        <v>0</v>
      </c>
    </row>
    <row r="2031" spans="2:63" s="10" customFormat="1" ht="19.9" customHeight="1">
      <c r="B2031" s="200"/>
      <c r="C2031" s="201"/>
      <c r="D2031" s="202" t="s">
        <v>70</v>
      </c>
      <c r="E2031" s="214" t="s">
        <v>3225</v>
      </c>
      <c r="F2031" s="214" t="s">
        <v>3226</v>
      </c>
      <c r="G2031" s="201"/>
      <c r="H2031" s="201"/>
      <c r="I2031" s="204"/>
      <c r="J2031" s="215">
        <f>BK2031</f>
        <v>0</v>
      </c>
      <c r="K2031" s="201"/>
      <c r="L2031" s="206"/>
      <c r="M2031" s="207"/>
      <c r="N2031" s="208"/>
      <c r="O2031" s="208"/>
      <c r="P2031" s="209">
        <f>SUM(P2032:P2113)</f>
        <v>0</v>
      </c>
      <c r="Q2031" s="208"/>
      <c r="R2031" s="209">
        <f>SUM(R2032:R2113)</f>
        <v>0</v>
      </c>
      <c r="S2031" s="208"/>
      <c r="T2031" s="210">
        <f>SUM(T2032:T2113)</f>
        <v>0</v>
      </c>
      <c r="AR2031" s="211" t="s">
        <v>159</v>
      </c>
      <c r="AT2031" s="212" t="s">
        <v>70</v>
      </c>
      <c r="AU2031" s="212" t="s">
        <v>76</v>
      </c>
      <c r="AY2031" s="211" t="s">
        <v>151</v>
      </c>
      <c r="BK2031" s="213">
        <f>SUM(BK2032:BK2113)</f>
        <v>0</v>
      </c>
    </row>
    <row r="2032" spans="2:65" s="1" customFormat="1" ht="25.5" customHeight="1">
      <c r="B2032" s="44"/>
      <c r="C2032" s="216" t="s">
        <v>3227</v>
      </c>
      <c r="D2032" s="216" t="s">
        <v>154</v>
      </c>
      <c r="E2032" s="217" t="s">
        <v>3228</v>
      </c>
      <c r="F2032" s="218" t="s">
        <v>3229</v>
      </c>
      <c r="G2032" s="219" t="s">
        <v>157</v>
      </c>
      <c r="H2032" s="220">
        <v>7.2</v>
      </c>
      <c r="I2032" s="221"/>
      <c r="J2032" s="222">
        <f>ROUND(I2032*H2032,2)</f>
        <v>0</v>
      </c>
      <c r="K2032" s="218" t="s">
        <v>174</v>
      </c>
      <c r="L2032" s="70"/>
      <c r="M2032" s="223" t="s">
        <v>21</v>
      </c>
      <c r="N2032" s="224" t="s">
        <v>42</v>
      </c>
      <c r="O2032" s="45"/>
      <c r="P2032" s="225">
        <f>O2032*H2032</f>
        <v>0</v>
      </c>
      <c r="Q2032" s="225">
        <v>0</v>
      </c>
      <c r="R2032" s="225">
        <f>Q2032*H2032</f>
        <v>0</v>
      </c>
      <c r="S2032" s="225">
        <v>0</v>
      </c>
      <c r="T2032" s="226">
        <f>S2032*H2032</f>
        <v>0</v>
      </c>
      <c r="AR2032" s="22" t="s">
        <v>159</v>
      </c>
      <c r="AT2032" s="22" t="s">
        <v>154</v>
      </c>
      <c r="AU2032" s="22" t="s">
        <v>81</v>
      </c>
      <c r="AY2032" s="22" t="s">
        <v>151</v>
      </c>
      <c r="BE2032" s="227">
        <f>IF(N2032="základní",J2032,0)</f>
        <v>0</v>
      </c>
      <c r="BF2032" s="227">
        <f>IF(N2032="snížená",J2032,0)</f>
        <v>0</v>
      </c>
      <c r="BG2032" s="227">
        <f>IF(N2032="zákl. přenesená",J2032,0)</f>
        <v>0</v>
      </c>
      <c r="BH2032" s="227">
        <f>IF(N2032="sníž. přenesená",J2032,0)</f>
        <v>0</v>
      </c>
      <c r="BI2032" s="227">
        <f>IF(N2032="nulová",J2032,0)</f>
        <v>0</v>
      </c>
      <c r="BJ2032" s="22" t="s">
        <v>76</v>
      </c>
      <c r="BK2032" s="227">
        <f>ROUND(I2032*H2032,2)</f>
        <v>0</v>
      </c>
      <c r="BL2032" s="22" t="s">
        <v>159</v>
      </c>
      <c r="BM2032" s="22" t="s">
        <v>3230</v>
      </c>
    </row>
    <row r="2033" spans="2:47" s="1" customFormat="1" ht="13.5">
      <c r="B2033" s="44"/>
      <c r="C2033" s="72"/>
      <c r="D2033" s="228" t="s">
        <v>161</v>
      </c>
      <c r="E2033" s="72"/>
      <c r="F2033" s="229" t="s">
        <v>3231</v>
      </c>
      <c r="G2033" s="72"/>
      <c r="H2033" s="72"/>
      <c r="I2033" s="187"/>
      <c r="J2033" s="72"/>
      <c r="K2033" s="72"/>
      <c r="L2033" s="70"/>
      <c r="M2033" s="230"/>
      <c r="N2033" s="45"/>
      <c r="O2033" s="45"/>
      <c r="P2033" s="45"/>
      <c r="Q2033" s="45"/>
      <c r="R2033" s="45"/>
      <c r="S2033" s="45"/>
      <c r="T2033" s="93"/>
      <c r="AT2033" s="22" t="s">
        <v>161</v>
      </c>
      <c r="AU2033" s="22" t="s">
        <v>81</v>
      </c>
    </row>
    <row r="2034" spans="2:51" s="11" customFormat="1" ht="13.5">
      <c r="B2034" s="231"/>
      <c r="C2034" s="232"/>
      <c r="D2034" s="228" t="s">
        <v>163</v>
      </c>
      <c r="E2034" s="233" t="s">
        <v>21</v>
      </c>
      <c r="F2034" s="234" t="s">
        <v>3232</v>
      </c>
      <c r="G2034" s="232"/>
      <c r="H2034" s="235">
        <v>7.2</v>
      </c>
      <c r="I2034" s="236"/>
      <c r="J2034" s="232"/>
      <c r="K2034" s="232"/>
      <c r="L2034" s="237"/>
      <c r="M2034" s="238"/>
      <c r="N2034" s="239"/>
      <c r="O2034" s="239"/>
      <c r="P2034" s="239"/>
      <c r="Q2034" s="239"/>
      <c r="R2034" s="239"/>
      <c r="S2034" s="239"/>
      <c r="T2034" s="240"/>
      <c r="AT2034" s="241" t="s">
        <v>163</v>
      </c>
      <c r="AU2034" s="241" t="s">
        <v>81</v>
      </c>
      <c r="AV2034" s="11" t="s">
        <v>81</v>
      </c>
      <c r="AW2034" s="11" t="s">
        <v>34</v>
      </c>
      <c r="AX2034" s="11" t="s">
        <v>76</v>
      </c>
      <c r="AY2034" s="241" t="s">
        <v>151</v>
      </c>
    </row>
    <row r="2035" spans="2:65" s="1" customFormat="1" ht="25.5" customHeight="1">
      <c r="B2035" s="44"/>
      <c r="C2035" s="216" t="s">
        <v>3233</v>
      </c>
      <c r="D2035" s="216" t="s">
        <v>154</v>
      </c>
      <c r="E2035" s="217" t="s">
        <v>3234</v>
      </c>
      <c r="F2035" s="218" t="s">
        <v>3235</v>
      </c>
      <c r="G2035" s="219" t="s">
        <v>157</v>
      </c>
      <c r="H2035" s="220">
        <v>1080</v>
      </c>
      <c r="I2035" s="221"/>
      <c r="J2035" s="222">
        <f>ROUND(I2035*H2035,2)</f>
        <v>0</v>
      </c>
      <c r="K2035" s="218" t="s">
        <v>174</v>
      </c>
      <c r="L2035" s="70"/>
      <c r="M2035" s="223" t="s">
        <v>21</v>
      </c>
      <c r="N2035" s="224" t="s">
        <v>42</v>
      </c>
      <c r="O2035" s="45"/>
      <c r="P2035" s="225">
        <f>O2035*H2035</f>
        <v>0</v>
      </c>
      <c r="Q2035" s="225">
        <v>0</v>
      </c>
      <c r="R2035" s="225">
        <f>Q2035*H2035</f>
        <v>0</v>
      </c>
      <c r="S2035" s="225">
        <v>0</v>
      </c>
      <c r="T2035" s="226">
        <f>S2035*H2035</f>
        <v>0</v>
      </c>
      <c r="AR2035" s="22" t="s">
        <v>159</v>
      </c>
      <c r="AT2035" s="22" t="s">
        <v>154</v>
      </c>
      <c r="AU2035" s="22" t="s">
        <v>81</v>
      </c>
      <c r="AY2035" s="22" t="s">
        <v>151</v>
      </c>
      <c r="BE2035" s="227">
        <f>IF(N2035="základní",J2035,0)</f>
        <v>0</v>
      </c>
      <c r="BF2035" s="227">
        <f>IF(N2035="snížená",J2035,0)</f>
        <v>0</v>
      </c>
      <c r="BG2035" s="227">
        <f>IF(N2035="zákl. přenesená",J2035,0)</f>
        <v>0</v>
      </c>
      <c r="BH2035" s="227">
        <f>IF(N2035="sníž. přenesená",J2035,0)</f>
        <v>0</v>
      </c>
      <c r="BI2035" s="227">
        <f>IF(N2035="nulová",J2035,0)</f>
        <v>0</v>
      </c>
      <c r="BJ2035" s="22" t="s">
        <v>76</v>
      </c>
      <c r="BK2035" s="227">
        <f>ROUND(I2035*H2035,2)</f>
        <v>0</v>
      </c>
      <c r="BL2035" s="22" t="s">
        <v>159</v>
      </c>
      <c r="BM2035" s="22" t="s">
        <v>3236</v>
      </c>
    </row>
    <row r="2036" spans="2:47" s="1" customFormat="1" ht="13.5">
      <c r="B2036" s="44"/>
      <c r="C2036" s="72"/>
      <c r="D2036" s="228" t="s">
        <v>161</v>
      </c>
      <c r="E2036" s="72"/>
      <c r="F2036" s="229" t="s">
        <v>3231</v>
      </c>
      <c r="G2036" s="72"/>
      <c r="H2036" s="72"/>
      <c r="I2036" s="187"/>
      <c r="J2036" s="72"/>
      <c r="K2036" s="72"/>
      <c r="L2036" s="70"/>
      <c r="M2036" s="230"/>
      <c r="N2036" s="45"/>
      <c r="O2036" s="45"/>
      <c r="P2036" s="45"/>
      <c r="Q2036" s="45"/>
      <c r="R2036" s="45"/>
      <c r="S2036" s="45"/>
      <c r="T2036" s="93"/>
      <c r="AT2036" s="22" t="s">
        <v>161</v>
      </c>
      <c r="AU2036" s="22" t="s">
        <v>81</v>
      </c>
    </row>
    <row r="2037" spans="2:51" s="11" customFormat="1" ht="13.5">
      <c r="B2037" s="231"/>
      <c r="C2037" s="232"/>
      <c r="D2037" s="228" t="s">
        <v>163</v>
      </c>
      <c r="E2037" s="233" t="s">
        <v>21</v>
      </c>
      <c r="F2037" s="234" t="s">
        <v>3232</v>
      </c>
      <c r="G2037" s="232"/>
      <c r="H2037" s="235">
        <v>7.2</v>
      </c>
      <c r="I2037" s="236"/>
      <c r="J2037" s="232"/>
      <c r="K2037" s="232"/>
      <c r="L2037" s="237"/>
      <c r="M2037" s="238"/>
      <c r="N2037" s="239"/>
      <c r="O2037" s="239"/>
      <c r="P2037" s="239"/>
      <c r="Q2037" s="239"/>
      <c r="R2037" s="239"/>
      <c r="S2037" s="239"/>
      <c r="T2037" s="240"/>
      <c r="AT2037" s="241" t="s">
        <v>163</v>
      </c>
      <c r="AU2037" s="241" t="s">
        <v>81</v>
      </c>
      <c r="AV2037" s="11" t="s">
        <v>81</v>
      </c>
      <c r="AW2037" s="11" t="s">
        <v>34</v>
      </c>
      <c r="AX2037" s="11" t="s">
        <v>76</v>
      </c>
      <c r="AY2037" s="241" t="s">
        <v>151</v>
      </c>
    </row>
    <row r="2038" spans="2:51" s="11" customFormat="1" ht="13.5">
      <c r="B2038" s="231"/>
      <c r="C2038" s="232"/>
      <c r="D2038" s="228" t="s">
        <v>163</v>
      </c>
      <c r="E2038" s="232"/>
      <c r="F2038" s="234" t="s">
        <v>3237</v>
      </c>
      <c r="G2038" s="232"/>
      <c r="H2038" s="235">
        <v>1080</v>
      </c>
      <c r="I2038" s="236"/>
      <c r="J2038" s="232"/>
      <c r="K2038" s="232"/>
      <c r="L2038" s="237"/>
      <c r="M2038" s="238"/>
      <c r="N2038" s="239"/>
      <c r="O2038" s="239"/>
      <c r="P2038" s="239"/>
      <c r="Q2038" s="239"/>
      <c r="R2038" s="239"/>
      <c r="S2038" s="239"/>
      <c r="T2038" s="240"/>
      <c r="AT2038" s="241" t="s">
        <v>163</v>
      </c>
      <c r="AU2038" s="241" t="s">
        <v>81</v>
      </c>
      <c r="AV2038" s="11" t="s">
        <v>81</v>
      </c>
      <c r="AW2038" s="11" t="s">
        <v>6</v>
      </c>
      <c r="AX2038" s="11" t="s">
        <v>76</v>
      </c>
      <c r="AY2038" s="241" t="s">
        <v>151</v>
      </c>
    </row>
    <row r="2039" spans="2:65" s="1" customFormat="1" ht="25.5" customHeight="1">
      <c r="B2039" s="44"/>
      <c r="C2039" s="216" t="s">
        <v>3238</v>
      </c>
      <c r="D2039" s="216" t="s">
        <v>154</v>
      </c>
      <c r="E2039" s="217" t="s">
        <v>3239</v>
      </c>
      <c r="F2039" s="218" t="s">
        <v>3240</v>
      </c>
      <c r="G2039" s="219" t="s">
        <v>157</v>
      </c>
      <c r="H2039" s="220">
        <v>7.2</v>
      </c>
      <c r="I2039" s="221"/>
      <c r="J2039" s="222">
        <f>ROUND(I2039*H2039,2)</f>
        <v>0</v>
      </c>
      <c r="K2039" s="218" t="s">
        <v>174</v>
      </c>
      <c r="L2039" s="70"/>
      <c r="M2039" s="223" t="s">
        <v>21</v>
      </c>
      <c r="N2039" s="224" t="s">
        <v>42</v>
      </c>
      <c r="O2039" s="45"/>
      <c r="P2039" s="225">
        <f>O2039*H2039</f>
        <v>0</v>
      </c>
      <c r="Q2039" s="225">
        <v>0</v>
      </c>
      <c r="R2039" s="225">
        <f>Q2039*H2039</f>
        <v>0</v>
      </c>
      <c r="S2039" s="225">
        <v>0</v>
      </c>
      <c r="T2039" s="226">
        <f>S2039*H2039</f>
        <v>0</v>
      </c>
      <c r="AR2039" s="22" t="s">
        <v>159</v>
      </c>
      <c r="AT2039" s="22" t="s">
        <v>154</v>
      </c>
      <c r="AU2039" s="22" t="s">
        <v>81</v>
      </c>
      <c r="AY2039" s="22" t="s">
        <v>151</v>
      </c>
      <c r="BE2039" s="227">
        <f>IF(N2039="základní",J2039,0)</f>
        <v>0</v>
      </c>
      <c r="BF2039" s="227">
        <f>IF(N2039="snížená",J2039,0)</f>
        <v>0</v>
      </c>
      <c r="BG2039" s="227">
        <f>IF(N2039="zákl. přenesená",J2039,0)</f>
        <v>0</v>
      </c>
      <c r="BH2039" s="227">
        <f>IF(N2039="sníž. přenesená",J2039,0)</f>
        <v>0</v>
      </c>
      <c r="BI2039" s="227">
        <f>IF(N2039="nulová",J2039,0)</f>
        <v>0</v>
      </c>
      <c r="BJ2039" s="22" t="s">
        <v>76</v>
      </c>
      <c r="BK2039" s="227">
        <f>ROUND(I2039*H2039,2)</f>
        <v>0</v>
      </c>
      <c r="BL2039" s="22" t="s">
        <v>159</v>
      </c>
      <c r="BM2039" s="22" t="s">
        <v>3241</v>
      </c>
    </row>
    <row r="2040" spans="2:51" s="11" customFormat="1" ht="13.5">
      <c r="B2040" s="231"/>
      <c r="C2040" s="232"/>
      <c r="D2040" s="228" t="s">
        <v>163</v>
      </c>
      <c r="E2040" s="233" t="s">
        <v>21</v>
      </c>
      <c r="F2040" s="234" t="s">
        <v>3232</v>
      </c>
      <c r="G2040" s="232"/>
      <c r="H2040" s="235">
        <v>7.2</v>
      </c>
      <c r="I2040" s="236"/>
      <c r="J2040" s="232"/>
      <c r="K2040" s="232"/>
      <c r="L2040" s="237"/>
      <c r="M2040" s="238"/>
      <c r="N2040" s="239"/>
      <c r="O2040" s="239"/>
      <c r="P2040" s="239"/>
      <c r="Q2040" s="239"/>
      <c r="R2040" s="239"/>
      <c r="S2040" s="239"/>
      <c r="T2040" s="240"/>
      <c r="AT2040" s="241" t="s">
        <v>163</v>
      </c>
      <c r="AU2040" s="241" t="s">
        <v>81</v>
      </c>
      <c r="AV2040" s="11" t="s">
        <v>81</v>
      </c>
      <c r="AW2040" s="11" t="s">
        <v>34</v>
      </c>
      <c r="AX2040" s="11" t="s">
        <v>76</v>
      </c>
      <c r="AY2040" s="241" t="s">
        <v>151</v>
      </c>
    </row>
    <row r="2041" spans="2:65" s="1" customFormat="1" ht="25.5" customHeight="1">
      <c r="B2041" s="44"/>
      <c r="C2041" s="216" t="s">
        <v>3242</v>
      </c>
      <c r="D2041" s="216" t="s">
        <v>154</v>
      </c>
      <c r="E2041" s="217" t="s">
        <v>3243</v>
      </c>
      <c r="F2041" s="218" t="s">
        <v>3244</v>
      </c>
      <c r="G2041" s="219" t="s">
        <v>257</v>
      </c>
      <c r="H2041" s="220">
        <v>1301.5</v>
      </c>
      <c r="I2041" s="221"/>
      <c r="J2041" s="222">
        <f>ROUND(I2041*H2041,2)</f>
        <v>0</v>
      </c>
      <c r="K2041" s="218" t="s">
        <v>174</v>
      </c>
      <c r="L2041" s="70"/>
      <c r="M2041" s="223" t="s">
        <v>21</v>
      </c>
      <c r="N2041" s="224" t="s">
        <v>42</v>
      </c>
      <c r="O2041" s="45"/>
      <c r="P2041" s="225">
        <f>O2041*H2041</f>
        <v>0</v>
      </c>
      <c r="Q2041" s="225">
        <v>0</v>
      </c>
      <c r="R2041" s="225">
        <f>Q2041*H2041</f>
        <v>0</v>
      </c>
      <c r="S2041" s="225">
        <v>0</v>
      </c>
      <c r="T2041" s="226">
        <f>S2041*H2041</f>
        <v>0</v>
      </c>
      <c r="AR2041" s="22" t="s">
        <v>159</v>
      </c>
      <c r="AT2041" s="22" t="s">
        <v>154</v>
      </c>
      <c r="AU2041" s="22" t="s">
        <v>81</v>
      </c>
      <c r="AY2041" s="22" t="s">
        <v>151</v>
      </c>
      <c r="BE2041" s="227">
        <f>IF(N2041="základní",J2041,0)</f>
        <v>0</v>
      </c>
      <c r="BF2041" s="227">
        <f>IF(N2041="snížená",J2041,0)</f>
        <v>0</v>
      </c>
      <c r="BG2041" s="227">
        <f>IF(N2041="zákl. přenesená",J2041,0)</f>
        <v>0</v>
      </c>
      <c r="BH2041" s="227">
        <f>IF(N2041="sníž. přenesená",J2041,0)</f>
        <v>0</v>
      </c>
      <c r="BI2041" s="227">
        <f>IF(N2041="nulová",J2041,0)</f>
        <v>0</v>
      </c>
      <c r="BJ2041" s="22" t="s">
        <v>76</v>
      </c>
      <c r="BK2041" s="227">
        <f>ROUND(I2041*H2041,2)</f>
        <v>0</v>
      </c>
      <c r="BL2041" s="22" t="s">
        <v>159</v>
      </c>
      <c r="BM2041" s="22" t="s">
        <v>3245</v>
      </c>
    </row>
    <row r="2042" spans="2:47" s="1" customFormat="1" ht="13.5">
      <c r="B2042" s="44"/>
      <c r="C2042" s="72"/>
      <c r="D2042" s="228" t="s">
        <v>161</v>
      </c>
      <c r="E2042" s="72"/>
      <c r="F2042" s="229" t="s">
        <v>3246</v>
      </c>
      <c r="G2042" s="72"/>
      <c r="H2042" s="72"/>
      <c r="I2042" s="187"/>
      <c r="J2042" s="72"/>
      <c r="K2042" s="72"/>
      <c r="L2042" s="70"/>
      <c r="M2042" s="230"/>
      <c r="N2042" s="45"/>
      <c r="O2042" s="45"/>
      <c r="P2042" s="45"/>
      <c r="Q2042" s="45"/>
      <c r="R2042" s="45"/>
      <c r="S2042" s="45"/>
      <c r="T2042" s="93"/>
      <c r="AT2042" s="22" t="s">
        <v>161</v>
      </c>
      <c r="AU2042" s="22" t="s">
        <v>81</v>
      </c>
    </row>
    <row r="2043" spans="2:51" s="11" customFormat="1" ht="13.5">
      <c r="B2043" s="231"/>
      <c r="C2043" s="232"/>
      <c r="D2043" s="228" t="s">
        <v>163</v>
      </c>
      <c r="E2043" s="233" t="s">
        <v>21</v>
      </c>
      <c r="F2043" s="234" t="s">
        <v>3247</v>
      </c>
      <c r="G2043" s="232"/>
      <c r="H2043" s="235">
        <v>209</v>
      </c>
      <c r="I2043" s="236"/>
      <c r="J2043" s="232"/>
      <c r="K2043" s="232"/>
      <c r="L2043" s="237"/>
      <c r="M2043" s="238"/>
      <c r="N2043" s="239"/>
      <c r="O2043" s="239"/>
      <c r="P2043" s="239"/>
      <c r="Q2043" s="239"/>
      <c r="R2043" s="239"/>
      <c r="S2043" s="239"/>
      <c r="T2043" s="240"/>
      <c r="AT2043" s="241" t="s">
        <v>163</v>
      </c>
      <c r="AU2043" s="241" t="s">
        <v>81</v>
      </c>
      <c r="AV2043" s="11" t="s">
        <v>81</v>
      </c>
      <c r="AW2043" s="11" t="s">
        <v>34</v>
      </c>
      <c r="AX2043" s="11" t="s">
        <v>71</v>
      </c>
      <c r="AY2043" s="241" t="s">
        <v>151</v>
      </c>
    </row>
    <row r="2044" spans="2:51" s="11" customFormat="1" ht="13.5">
      <c r="B2044" s="231"/>
      <c r="C2044" s="232"/>
      <c r="D2044" s="228" t="s">
        <v>163</v>
      </c>
      <c r="E2044" s="233" t="s">
        <v>21</v>
      </c>
      <c r="F2044" s="234" t="s">
        <v>3248</v>
      </c>
      <c r="G2044" s="232"/>
      <c r="H2044" s="235">
        <v>1092.5</v>
      </c>
      <c r="I2044" s="236"/>
      <c r="J2044" s="232"/>
      <c r="K2044" s="232"/>
      <c r="L2044" s="237"/>
      <c r="M2044" s="238"/>
      <c r="N2044" s="239"/>
      <c r="O2044" s="239"/>
      <c r="P2044" s="239"/>
      <c r="Q2044" s="239"/>
      <c r="R2044" s="239"/>
      <c r="S2044" s="239"/>
      <c r="T2044" s="240"/>
      <c r="AT2044" s="241" t="s">
        <v>163</v>
      </c>
      <c r="AU2044" s="241" t="s">
        <v>81</v>
      </c>
      <c r="AV2044" s="11" t="s">
        <v>81</v>
      </c>
      <c r="AW2044" s="11" t="s">
        <v>34</v>
      </c>
      <c r="AX2044" s="11" t="s">
        <v>71</v>
      </c>
      <c r="AY2044" s="241" t="s">
        <v>151</v>
      </c>
    </row>
    <row r="2045" spans="2:51" s="12" customFormat="1" ht="13.5">
      <c r="B2045" s="242"/>
      <c r="C2045" s="243"/>
      <c r="D2045" s="228" t="s">
        <v>163</v>
      </c>
      <c r="E2045" s="244" t="s">
        <v>21</v>
      </c>
      <c r="F2045" s="245" t="s">
        <v>182</v>
      </c>
      <c r="G2045" s="243"/>
      <c r="H2045" s="246">
        <v>1301.5</v>
      </c>
      <c r="I2045" s="247"/>
      <c r="J2045" s="243"/>
      <c r="K2045" s="243"/>
      <c r="L2045" s="248"/>
      <c r="M2045" s="249"/>
      <c r="N2045" s="250"/>
      <c r="O2045" s="250"/>
      <c r="P2045" s="250"/>
      <c r="Q2045" s="250"/>
      <c r="R2045" s="250"/>
      <c r="S2045" s="250"/>
      <c r="T2045" s="251"/>
      <c r="AT2045" s="252" t="s">
        <v>163</v>
      </c>
      <c r="AU2045" s="252" t="s">
        <v>81</v>
      </c>
      <c r="AV2045" s="12" t="s">
        <v>159</v>
      </c>
      <c r="AW2045" s="12" t="s">
        <v>34</v>
      </c>
      <c r="AX2045" s="12" t="s">
        <v>76</v>
      </c>
      <c r="AY2045" s="252" t="s">
        <v>151</v>
      </c>
    </row>
    <row r="2046" spans="2:65" s="1" customFormat="1" ht="25.5" customHeight="1">
      <c r="B2046" s="44"/>
      <c r="C2046" s="216" t="s">
        <v>3249</v>
      </c>
      <c r="D2046" s="216" t="s">
        <v>154</v>
      </c>
      <c r="E2046" s="217" t="s">
        <v>3250</v>
      </c>
      <c r="F2046" s="218" t="s">
        <v>3251</v>
      </c>
      <c r="G2046" s="219" t="s">
        <v>257</v>
      </c>
      <c r="H2046" s="220">
        <v>195225</v>
      </c>
      <c r="I2046" s="221"/>
      <c r="J2046" s="222">
        <f>ROUND(I2046*H2046,2)</f>
        <v>0</v>
      </c>
      <c r="K2046" s="218" t="s">
        <v>174</v>
      </c>
      <c r="L2046" s="70"/>
      <c r="M2046" s="223" t="s">
        <v>21</v>
      </c>
      <c r="N2046" s="224" t="s">
        <v>42</v>
      </c>
      <c r="O2046" s="45"/>
      <c r="P2046" s="225">
        <f>O2046*H2046</f>
        <v>0</v>
      </c>
      <c r="Q2046" s="225">
        <v>0</v>
      </c>
      <c r="R2046" s="225">
        <f>Q2046*H2046</f>
        <v>0</v>
      </c>
      <c r="S2046" s="225">
        <v>0</v>
      </c>
      <c r="T2046" s="226">
        <f>S2046*H2046</f>
        <v>0</v>
      </c>
      <c r="AR2046" s="22" t="s">
        <v>159</v>
      </c>
      <c r="AT2046" s="22" t="s">
        <v>154</v>
      </c>
      <c r="AU2046" s="22" t="s">
        <v>81</v>
      </c>
      <c r="AY2046" s="22" t="s">
        <v>151</v>
      </c>
      <c r="BE2046" s="227">
        <f>IF(N2046="základní",J2046,0)</f>
        <v>0</v>
      </c>
      <c r="BF2046" s="227">
        <f>IF(N2046="snížená",J2046,0)</f>
        <v>0</v>
      </c>
      <c r="BG2046" s="227">
        <f>IF(N2046="zákl. přenesená",J2046,0)</f>
        <v>0</v>
      </c>
      <c r="BH2046" s="227">
        <f>IF(N2046="sníž. přenesená",J2046,0)</f>
        <v>0</v>
      </c>
      <c r="BI2046" s="227">
        <f>IF(N2046="nulová",J2046,0)</f>
        <v>0</v>
      </c>
      <c r="BJ2046" s="22" t="s">
        <v>76</v>
      </c>
      <c r="BK2046" s="227">
        <f>ROUND(I2046*H2046,2)</f>
        <v>0</v>
      </c>
      <c r="BL2046" s="22" t="s">
        <v>159</v>
      </c>
      <c r="BM2046" s="22" t="s">
        <v>3252</v>
      </c>
    </row>
    <row r="2047" spans="2:47" s="1" customFormat="1" ht="13.5">
      <c r="B2047" s="44"/>
      <c r="C2047" s="72"/>
      <c r="D2047" s="228" t="s">
        <v>161</v>
      </c>
      <c r="E2047" s="72"/>
      <c r="F2047" s="229" t="s">
        <v>3246</v>
      </c>
      <c r="G2047" s="72"/>
      <c r="H2047" s="72"/>
      <c r="I2047" s="187"/>
      <c r="J2047" s="72"/>
      <c r="K2047" s="72"/>
      <c r="L2047" s="70"/>
      <c r="M2047" s="230"/>
      <c r="N2047" s="45"/>
      <c r="O2047" s="45"/>
      <c r="P2047" s="45"/>
      <c r="Q2047" s="45"/>
      <c r="R2047" s="45"/>
      <c r="S2047" s="45"/>
      <c r="T2047" s="93"/>
      <c r="AT2047" s="22" t="s">
        <v>161</v>
      </c>
      <c r="AU2047" s="22" t="s">
        <v>81</v>
      </c>
    </row>
    <row r="2048" spans="2:51" s="11" customFormat="1" ht="13.5">
      <c r="B2048" s="231"/>
      <c r="C2048" s="232"/>
      <c r="D2048" s="228" t="s">
        <v>163</v>
      </c>
      <c r="E2048" s="233" t="s">
        <v>21</v>
      </c>
      <c r="F2048" s="234" t="s">
        <v>3247</v>
      </c>
      <c r="G2048" s="232"/>
      <c r="H2048" s="235">
        <v>209</v>
      </c>
      <c r="I2048" s="236"/>
      <c r="J2048" s="232"/>
      <c r="K2048" s="232"/>
      <c r="L2048" s="237"/>
      <c r="M2048" s="238"/>
      <c r="N2048" s="239"/>
      <c r="O2048" s="239"/>
      <c r="P2048" s="239"/>
      <c r="Q2048" s="239"/>
      <c r="R2048" s="239"/>
      <c r="S2048" s="239"/>
      <c r="T2048" s="240"/>
      <c r="AT2048" s="241" t="s">
        <v>163</v>
      </c>
      <c r="AU2048" s="241" t="s">
        <v>81</v>
      </c>
      <c r="AV2048" s="11" t="s">
        <v>81</v>
      </c>
      <c r="AW2048" s="11" t="s">
        <v>34</v>
      </c>
      <c r="AX2048" s="11" t="s">
        <v>71</v>
      </c>
      <c r="AY2048" s="241" t="s">
        <v>151</v>
      </c>
    </row>
    <row r="2049" spans="2:51" s="11" customFormat="1" ht="13.5">
      <c r="B2049" s="231"/>
      <c r="C2049" s="232"/>
      <c r="D2049" s="228" t="s">
        <v>163</v>
      </c>
      <c r="E2049" s="233" t="s">
        <v>21</v>
      </c>
      <c r="F2049" s="234" t="s">
        <v>3248</v>
      </c>
      <c r="G2049" s="232"/>
      <c r="H2049" s="235">
        <v>1092.5</v>
      </c>
      <c r="I2049" s="236"/>
      <c r="J2049" s="232"/>
      <c r="K2049" s="232"/>
      <c r="L2049" s="237"/>
      <c r="M2049" s="238"/>
      <c r="N2049" s="239"/>
      <c r="O2049" s="239"/>
      <c r="P2049" s="239"/>
      <c r="Q2049" s="239"/>
      <c r="R2049" s="239"/>
      <c r="S2049" s="239"/>
      <c r="T2049" s="240"/>
      <c r="AT2049" s="241" t="s">
        <v>163</v>
      </c>
      <c r="AU2049" s="241" t="s">
        <v>81</v>
      </c>
      <c r="AV2049" s="11" t="s">
        <v>81</v>
      </c>
      <c r="AW2049" s="11" t="s">
        <v>34</v>
      </c>
      <c r="AX2049" s="11" t="s">
        <v>71</v>
      </c>
      <c r="AY2049" s="241" t="s">
        <v>151</v>
      </c>
    </row>
    <row r="2050" spans="2:51" s="12" customFormat="1" ht="13.5">
      <c r="B2050" s="242"/>
      <c r="C2050" s="243"/>
      <c r="D2050" s="228" t="s">
        <v>163</v>
      </c>
      <c r="E2050" s="244" t="s">
        <v>21</v>
      </c>
      <c r="F2050" s="245" t="s">
        <v>182</v>
      </c>
      <c r="G2050" s="243"/>
      <c r="H2050" s="246">
        <v>1301.5</v>
      </c>
      <c r="I2050" s="247"/>
      <c r="J2050" s="243"/>
      <c r="K2050" s="243"/>
      <c r="L2050" s="248"/>
      <c r="M2050" s="249"/>
      <c r="N2050" s="250"/>
      <c r="O2050" s="250"/>
      <c r="P2050" s="250"/>
      <c r="Q2050" s="250"/>
      <c r="R2050" s="250"/>
      <c r="S2050" s="250"/>
      <c r="T2050" s="251"/>
      <c r="AT2050" s="252" t="s">
        <v>163</v>
      </c>
      <c r="AU2050" s="252" t="s">
        <v>81</v>
      </c>
      <c r="AV2050" s="12" t="s">
        <v>159</v>
      </c>
      <c r="AW2050" s="12" t="s">
        <v>34</v>
      </c>
      <c r="AX2050" s="12" t="s">
        <v>76</v>
      </c>
      <c r="AY2050" s="252" t="s">
        <v>151</v>
      </c>
    </row>
    <row r="2051" spans="2:51" s="11" customFormat="1" ht="13.5">
      <c r="B2051" s="231"/>
      <c r="C2051" s="232"/>
      <c r="D2051" s="228" t="s">
        <v>163</v>
      </c>
      <c r="E2051" s="232"/>
      <c r="F2051" s="234" t="s">
        <v>3253</v>
      </c>
      <c r="G2051" s="232"/>
      <c r="H2051" s="235">
        <v>195225</v>
      </c>
      <c r="I2051" s="236"/>
      <c r="J2051" s="232"/>
      <c r="K2051" s="232"/>
      <c r="L2051" s="237"/>
      <c r="M2051" s="238"/>
      <c r="N2051" s="239"/>
      <c r="O2051" s="239"/>
      <c r="P2051" s="239"/>
      <c r="Q2051" s="239"/>
      <c r="R2051" s="239"/>
      <c r="S2051" s="239"/>
      <c r="T2051" s="240"/>
      <c r="AT2051" s="241" t="s">
        <v>163</v>
      </c>
      <c r="AU2051" s="241" t="s">
        <v>81</v>
      </c>
      <c r="AV2051" s="11" t="s">
        <v>81</v>
      </c>
      <c r="AW2051" s="11" t="s">
        <v>6</v>
      </c>
      <c r="AX2051" s="11" t="s">
        <v>76</v>
      </c>
      <c r="AY2051" s="241" t="s">
        <v>151</v>
      </c>
    </row>
    <row r="2052" spans="2:65" s="1" customFormat="1" ht="25.5" customHeight="1">
      <c r="B2052" s="44"/>
      <c r="C2052" s="216" t="s">
        <v>3254</v>
      </c>
      <c r="D2052" s="216" t="s">
        <v>154</v>
      </c>
      <c r="E2052" s="217" t="s">
        <v>3255</v>
      </c>
      <c r="F2052" s="218" t="s">
        <v>3256</v>
      </c>
      <c r="G2052" s="219" t="s">
        <v>257</v>
      </c>
      <c r="H2052" s="220">
        <v>1301.5</v>
      </c>
      <c r="I2052" s="221"/>
      <c r="J2052" s="222">
        <f>ROUND(I2052*H2052,2)</f>
        <v>0</v>
      </c>
      <c r="K2052" s="218" t="s">
        <v>174</v>
      </c>
      <c r="L2052" s="70"/>
      <c r="M2052" s="223" t="s">
        <v>21</v>
      </c>
      <c r="N2052" s="224" t="s">
        <v>42</v>
      </c>
      <c r="O2052" s="45"/>
      <c r="P2052" s="225">
        <f>O2052*H2052</f>
        <v>0</v>
      </c>
      <c r="Q2052" s="225">
        <v>0</v>
      </c>
      <c r="R2052" s="225">
        <f>Q2052*H2052</f>
        <v>0</v>
      </c>
      <c r="S2052" s="225">
        <v>0</v>
      </c>
      <c r="T2052" s="226">
        <f>S2052*H2052</f>
        <v>0</v>
      </c>
      <c r="AR2052" s="22" t="s">
        <v>159</v>
      </c>
      <c r="AT2052" s="22" t="s">
        <v>154</v>
      </c>
      <c r="AU2052" s="22" t="s">
        <v>81</v>
      </c>
      <c r="AY2052" s="22" t="s">
        <v>151</v>
      </c>
      <c r="BE2052" s="227">
        <f>IF(N2052="základní",J2052,0)</f>
        <v>0</v>
      </c>
      <c r="BF2052" s="227">
        <f>IF(N2052="snížená",J2052,0)</f>
        <v>0</v>
      </c>
      <c r="BG2052" s="227">
        <f>IF(N2052="zákl. přenesená",J2052,0)</f>
        <v>0</v>
      </c>
      <c r="BH2052" s="227">
        <f>IF(N2052="sníž. přenesená",J2052,0)</f>
        <v>0</v>
      </c>
      <c r="BI2052" s="227">
        <f>IF(N2052="nulová",J2052,0)</f>
        <v>0</v>
      </c>
      <c r="BJ2052" s="22" t="s">
        <v>76</v>
      </c>
      <c r="BK2052" s="227">
        <f>ROUND(I2052*H2052,2)</f>
        <v>0</v>
      </c>
      <c r="BL2052" s="22" t="s">
        <v>159</v>
      </c>
      <c r="BM2052" s="22" t="s">
        <v>3257</v>
      </c>
    </row>
    <row r="2053" spans="2:51" s="11" customFormat="1" ht="13.5">
      <c r="B2053" s="231"/>
      <c r="C2053" s="232"/>
      <c r="D2053" s="228" t="s">
        <v>163</v>
      </c>
      <c r="E2053" s="233" t="s">
        <v>21</v>
      </c>
      <c r="F2053" s="234" t="s">
        <v>3247</v>
      </c>
      <c r="G2053" s="232"/>
      <c r="H2053" s="235">
        <v>209</v>
      </c>
      <c r="I2053" s="236"/>
      <c r="J2053" s="232"/>
      <c r="K2053" s="232"/>
      <c r="L2053" s="237"/>
      <c r="M2053" s="238"/>
      <c r="N2053" s="239"/>
      <c r="O2053" s="239"/>
      <c r="P2053" s="239"/>
      <c r="Q2053" s="239"/>
      <c r="R2053" s="239"/>
      <c r="S2053" s="239"/>
      <c r="T2053" s="240"/>
      <c r="AT2053" s="241" t="s">
        <v>163</v>
      </c>
      <c r="AU2053" s="241" t="s">
        <v>81</v>
      </c>
      <c r="AV2053" s="11" t="s">
        <v>81</v>
      </c>
      <c r="AW2053" s="11" t="s">
        <v>34</v>
      </c>
      <c r="AX2053" s="11" t="s">
        <v>71</v>
      </c>
      <c r="AY2053" s="241" t="s">
        <v>151</v>
      </c>
    </row>
    <row r="2054" spans="2:51" s="11" customFormat="1" ht="13.5">
      <c r="B2054" s="231"/>
      <c r="C2054" s="232"/>
      <c r="D2054" s="228" t="s">
        <v>163</v>
      </c>
      <c r="E2054" s="233" t="s">
        <v>21</v>
      </c>
      <c r="F2054" s="234" t="s">
        <v>3248</v>
      </c>
      <c r="G2054" s="232"/>
      <c r="H2054" s="235">
        <v>1092.5</v>
      </c>
      <c r="I2054" s="236"/>
      <c r="J2054" s="232"/>
      <c r="K2054" s="232"/>
      <c r="L2054" s="237"/>
      <c r="M2054" s="238"/>
      <c r="N2054" s="239"/>
      <c r="O2054" s="239"/>
      <c r="P2054" s="239"/>
      <c r="Q2054" s="239"/>
      <c r="R2054" s="239"/>
      <c r="S2054" s="239"/>
      <c r="T2054" s="240"/>
      <c r="AT2054" s="241" t="s">
        <v>163</v>
      </c>
      <c r="AU2054" s="241" t="s">
        <v>81</v>
      </c>
      <c r="AV2054" s="11" t="s">
        <v>81</v>
      </c>
      <c r="AW2054" s="11" t="s">
        <v>34</v>
      </c>
      <c r="AX2054" s="11" t="s">
        <v>71</v>
      </c>
      <c r="AY2054" s="241" t="s">
        <v>151</v>
      </c>
    </row>
    <row r="2055" spans="2:51" s="12" customFormat="1" ht="13.5">
      <c r="B2055" s="242"/>
      <c r="C2055" s="243"/>
      <c r="D2055" s="228" t="s">
        <v>163</v>
      </c>
      <c r="E2055" s="244" t="s">
        <v>21</v>
      </c>
      <c r="F2055" s="245" t="s">
        <v>182</v>
      </c>
      <c r="G2055" s="243"/>
      <c r="H2055" s="246">
        <v>1301.5</v>
      </c>
      <c r="I2055" s="247"/>
      <c r="J2055" s="243"/>
      <c r="K2055" s="243"/>
      <c r="L2055" s="248"/>
      <c r="M2055" s="249"/>
      <c r="N2055" s="250"/>
      <c r="O2055" s="250"/>
      <c r="P2055" s="250"/>
      <c r="Q2055" s="250"/>
      <c r="R2055" s="250"/>
      <c r="S2055" s="250"/>
      <c r="T2055" s="251"/>
      <c r="AT2055" s="252" t="s">
        <v>163</v>
      </c>
      <c r="AU2055" s="252" t="s">
        <v>81</v>
      </c>
      <c r="AV2055" s="12" t="s">
        <v>159</v>
      </c>
      <c r="AW2055" s="12" t="s">
        <v>34</v>
      </c>
      <c r="AX2055" s="12" t="s">
        <v>76</v>
      </c>
      <c r="AY2055" s="252" t="s">
        <v>151</v>
      </c>
    </row>
    <row r="2056" spans="2:65" s="1" customFormat="1" ht="25.5" customHeight="1">
      <c r="B2056" s="44"/>
      <c r="C2056" s="216" t="s">
        <v>3258</v>
      </c>
      <c r="D2056" s="216" t="s">
        <v>154</v>
      </c>
      <c r="E2056" s="217" t="s">
        <v>3259</v>
      </c>
      <c r="F2056" s="218" t="s">
        <v>3260</v>
      </c>
      <c r="G2056" s="219" t="s">
        <v>257</v>
      </c>
      <c r="H2056" s="220">
        <v>51.5</v>
      </c>
      <c r="I2056" s="221"/>
      <c r="J2056" s="222">
        <f>ROUND(I2056*H2056,2)</f>
        <v>0</v>
      </c>
      <c r="K2056" s="218" t="s">
        <v>174</v>
      </c>
      <c r="L2056" s="70"/>
      <c r="M2056" s="223" t="s">
        <v>21</v>
      </c>
      <c r="N2056" s="224" t="s">
        <v>42</v>
      </c>
      <c r="O2056" s="45"/>
      <c r="P2056" s="225">
        <f>O2056*H2056</f>
        <v>0</v>
      </c>
      <c r="Q2056" s="225">
        <v>0</v>
      </c>
      <c r="R2056" s="225">
        <f>Q2056*H2056</f>
        <v>0</v>
      </c>
      <c r="S2056" s="225">
        <v>0</v>
      </c>
      <c r="T2056" s="226">
        <f>S2056*H2056</f>
        <v>0</v>
      </c>
      <c r="AR2056" s="22" t="s">
        <v>159</v>
      </c>
      <c r="AT2056" s="22" t="s">
        <v>154</v>
      </c>
      <c r="AU2056" s="22" t="s">
        <v>81</v>
      </c>
      <c r="AY2056" s="22" t="s">
        <v>151</v>
      </c>
      <c r="BE2056" s="227">
        <f>IF(N2056="základní",J2056,0)</f>
        <v>0</v>
      </c>
      <c r="BF2056" s="227">
        <f>IF(N2056="snížená",J2056,0)</f>
        <v>0</v>
      </c>
      <c r="BG2056" s="227">
        <f>IF(N2056="zákl. přenesená",J2056,0)</f>
        <v>0</v>
      </c>
      <c r="BH2056" s="227">
        <f>IF(N2056="sníž. přenesená",J2056,0)</f>
        <v>0</v>
      </c>
      <c r="BI2056" s="227">
        <f>IF(N2056="nulová",J2056,0)</f>
        <v>0</v>
      </c>
      <c r="BJ2056" s="22" t="s">
        <v>76</v>
      </c>
      <c r="BK2056" s="227">
        <f>ROUND(I2056*H2056,2)</f>
        <v>0</v>
      </c>
      <c r="BL2056" s="22" t="s">
        <v>159</v>
      </c>
      <c r="BM2056" s="22" t="s">
        <v>3261</v>
      </c>
    </row>
    <row r="2057" spans="2:47" s="1" customFormat="1" ht="13.5">
      <c r="B2057" s="44"/>
      <c r="C2057" s="72"/>
      <c r="D2057" s="228" t="s">
        <v>161</v>
      </c>
      <c r="E2057" s="72"/>
      <c r="F2057" s="229" t="s">
        <v>3262</v>
      </c>
      <c r="G2057" s="72"/>
      <c r="H2057" s="72"/>
      <c r="I2057" s="187"/>
      <c r="J2057" s="72"/>
      <c r="K2057" s="72"/>
      <c r="L2057" s="70"/>
      <c r="M2057" s="230"/>
      <c r="N2057" s="45"/>
      <c r="O2057" s="45"/>
      <c r="P2057" s="45"/>
      <c r="Q2057" s="45"/>
      <c r="R2057" s="45"/>
      <c r="S2057" s="45"/>
      <c r="T2057" s="93"/>
      <c r="AT2057" s="22" t="s">
        <v>161</v>
      </c>
      <c r="AU2057" s="22" t="s">
        <v>81</v>
      </c>
    </row>
    <row r="2058" spans="2:51" s="11" customFormat="1" ht="13.5">
      <c r="B2058" s="231"/>
      <c r="C2058" s="232"/>
      <c r="D2058" s="228" t="s">
        <v>163</v>
      </c>
      <c r="E2058" s="233" t="s">
        <v>21</v>
      </c>
      <c r="F2058" s="234" t="s">
        <v>3263</v>
      </c>
      <c r="G2058" s="232"/>
      <c r="H2058" s="235">
        <v>51.5</v>
      </c>
      <c r="I2058" s="236"/>
      <c r="J2058" s="232"/>
      <c r="K2058" s="232"/>
      <c r="L2058" s="237"/>
      <c r="M2058" s="238"/>
      <c r="N2058" s="239"/>
      <c r="O2058" s="239"/>
      <c r="P2058" s="239"/>
      <c r="Q2058" s="239"/>
      <c r="R2058" s="239"/>
      <c r="S2058" s="239"/>
      <c r="T2058" s="240"/>
      <c r="AT2058" s="241" t="s">
        <v>163</v>
      </c>
      <c r="AU2058" s="241" t="s">
        <v>81</v>
      </c>
      <c r="AV2058" s="11" t="s">
        <v>81</v>
      </c>
      <c r="AW2058" s="11" t="s">
        <v>34</v>
      </c>
      <c r="AX2058" s="11" t="s">
        <v>76</v>
      </c>
      <c r="AY2058" s="241" t="s">
        <v>151</v>
      </c>
    </row>
    <row r="2059" spans="2:65" s="1" customFormat="1" ht="25.5" customHeight="1">
      <c r="B2059" s="44"/>
      <c r="C2059" s="216" t="s">
        <v>3264</v>
      </c>
      <c r="D2059" s="216" t="s">
        <v>154</v>
      </c>
      <c r="E2059" s="217" t="s">
        <v>3265</v>
      </c>
      <c r="F2059" s="218" t="s">
        <v>3266</v>
      </c>
      <c r="G2059" s="219" t="s">
        <v>257</v>
      </c>
      <c r="H2059" s="220">
        <v>7725</v>
      </c>
      <c r="I2059" s="221"/>
      <c r="J2059" s="222">
        <f>ROUND(I2059*H2059,2)</f>
        <v>0</v>
      </c>
      <c r="K2059" s="218" t="s">
        <v>174</v>
      </c>
      <c r="L2059" s="70"/>
      <c r="M2059" s="223" t="s">
        <v>21</v>
      </c>
      <c r="N2059" s="224" t="s">
        <v>42</v>
      </c>
      <c r="O2059" s="45"/>
      <c r="P2059" s="225">
        <f>O2059*H2059</f>
        <v>0</v>
      </c>
      <c r="Q2059" s="225">
        <v>0</v>
      </c>
      <c r="R2059" s="225">
        <f>Q2059*H2059</f>
        <v>0</v>
      </c>
      <c r="S2059" s="225">
        <v>0</v>
      </c>
      <c r="T2059" s="226">
        <f>S2059*H2059</f>
        <v>0</v>
      </c>
      <c r="AR2059" s="22" t="s">
        <v>159</v>
      </c>
      <c r="AT2059" s="22" t="s">
        <v>154</v>
      </c>
      <c r="AU2059" s="22" t="s">
        <v>81</v>
      </c>
      <c r="AY2059" s="22" t="s">
        <v>151</v>
      </c>
      <c r="BE2059" s="227">
        <f>IF(N2059="základní",J2059,0)</f>
        <v>0</v>
      </c>
      <c r="BF2059" s="227">
        <f>IF(N2059="snížená",J2059,0)</f>
        <v>0</v>
      </c>
      <c r="BG2059" s="227">
        <f>IF(N2059="zákl. přenesená",J2059,0)</f>
        <v>0</v>
      </c>
      <c r="BH2059" s="227">
        <f>IF(N2059="sníž. přenesená",J2059,0)</f>
        <v>0</v>
      </c>
      <c r="BI2059" s="227">
        <f>IF(N2059="nulová",J2059,0)</f>
        <v>0</v>
      </c>
      <c r="BJ2059" s="22" t="s">
        <v>76</v>
      </c>
      <c r="BK2059" s="227">
        <f>ROUND(I2059*H2059,2)</f>
        <v>0</v>
      </c>
      <c r="BL2059" s="22" t="s">
        <v>159</v>
      </c>
      <c r="BM2059" s="22" t="s">
        <v>3267</v>
      </c>
    </row>
    <row r="2060" spans="2:47" s="1" customFormat="1" ht="13.5">
      <c r="B2060" s="44"/>
      <c r="C2060" s="72"/>
      <c r="D2060" s="228" t="s">
        <v>161</v>
      </c>
      <c r="E2060" s="72"/>
      <c r="F2060" s="229" t="s">
        <v>3262</v>
      </c>
      <c r="G2060" s="72"/>
      <c r="H2060" s="72"/>
      <c r="I2060" s="187"/>
      <c r="J2060" s="72"/>
      <c r="K2060" s="72"/>
      <c r="L2060" s="70"/>
      <c r="M2060" s="230"/>
      <c r="N2060" s="45"/>
      <c r="O2060" s="45"/>
      <c r="P2060" s="45"/>
      <c r="Q2060" s="45"/>
      <c r="R2060" s="45"/>
      <c r="S2060" s="45"/>
      <c r="T2060" s="93"/>
      <c r="AT2060" s="22" t="s">
        <v>161</v>
      </c>
      <c r="AU2060" s="22" t="s">
        <v>81</v>
      </c>
    </row>
    <row r="2061" spans="2:51" s="11" customFormat="1" ht="13.5">
      <c r="B2061" s="231"/>
      <c r="C2061" s="232"/>
      <c r="D2061" s="228" t="s">
        <v>163</v>
      </c>
      <c r="E2061" s="233" t="s">
        <v>21</v>
      </c>
      <c r="F2061" s="234" t="s">
        <v>3263</v>
      </c>
      <c r="G2061" s="232"/>
      <c r="H2061" s="235">
        <v>51.5</v>
      </c>
      <c r="I2061" s="236"/>
      <c r="J2061" s="232"/>
      <c r="K2061" s="232"/>
      <c r="L2061" s="237"/>
      <c r="M2061" s="238"/>
      <c r="N2061" s="239"/>
      <c r="O2061" s="239"/>
      <c r="P2061" s="239"/>
      <c r="Q2061" s="239"/>
      <c r="R2061" s="239"/>
      <c r="S2061" s="239"/>
      <c r="T2061" s="240"/>
      <c r="AT2061" s="241" t="s">
        <v>163</v>
      </c>
      <c r="AU2061" s="241" t="s">
        <v>81</v>
      </c>
      <c r="AV2061" s="11" t="s">
        <v>81</v>
      </c>
      <c r="AW2061" s="11" t="s">
        <v>34</v>
      </c>
      <c r="AX2061" s="11" t="s">
        <v>76</v>
      </c>
      <c r="AY2061" s="241" t="s">
        <v>151</v>
      </c>
    </row>
    <row r="2062" spans="2:51" s="11" customFormat="1" ht="13.5">
      <c r="B2062" s="231"/>
      <c r="C2062" s="232"/>
      <c r="D2062" s="228" t="s">
        <v>163</v>
      </c>
      <c r="E2062" s="232"/>
      <c r="F2062" s="234" t="s">
        <v>3268</v>
      </c>
      <c r="G2062" s="232"/>
      <c r="H2062" s="235">
        <v>7725</v>
      </c>
      <c r="I2062" s="236"/>
      <c r="J2062" s="232"/>
      <c r="K2062" s="232"/>
      <c r="L2062" s="237"/>
      <c r="M2062" s="238"/>
      <c r="N2062" s="239"/>
      <c r="O2062" s="239"/>
      <c r="P2062" s="239"/>
      <c r="Q2062" s="239"/>
      <c r="R2062" s="239"/>
      <c r="S2062" s="239"/>
      <c r="T2062" s="240"/>
      <c r="AT2062" s="241" t="s">
        <v>163</v>
      </c>
      <c r="AU2062" s="241" t="s">
        <v>81</v>
      </c>
      <c r="AV2062" s="11" t="s">
        <v>81</v>
      </c>
      <c r="AW2062" s="11" t="s">
        <v>6</v>
      </c>
      <c r="AX2062" s="11" t="s">
        <v>76</v>
      </c>
      <c r="AY2062" s="241" t="s">
        <v>151</v>
      </c>
    </row>
    <row r="2063" spans="2:65" s="1" customFormat="1" ht="25.5" customHeight="1">
      <c r="B2063" s="44"/>
      <c r="C2063" s="216" t="s">
        <v>3269</v>
      </c>
      <c r="D2063" s="216" t="s">
        <v>154</v>
      </c>
      <c r="E2063" s="217" t="s">
        <v>3270</v>
      </c>
      <c r="F2063" s="218" t="s">
        <v>3271</v>
      </c>
      <c r="G2063" s="219" t="s">
        <v>257</v>
      </c>
      <c r="H2063" s="220">
        <v>51.5</v>
      </c>
      <c r="I2063" s="221"/>
      <c r="J2063" s="222">
        <f>ROUND(I2063*H2063,2)</f>
        <v>0</v>
      </c>
      <c r="K2063" s="218" t="s">
        <v>174</v>
      </c>
      <c r="L2063" s="70"/>
      <c r="M2063" s="223" t="s">
        <v>21</v>
      </c>
      <c r="N2063" s="224" t="s">
        <v>42</v>
      </c>
      <c r="O2063" s="45"/>
      <c r="P2063" s="225">
        <f>O2063*H2063</f>
        <v>0</v>
      </c>
      <c r="Q2063" s="225">
        <v>0</v>
      </c>
      <c r="R2063" s="225">
        <f>Q2063*H2063</f>
        <v>0</v>
      </c>
      <c r="S2063" s="225">
        <v>0</v>
      </c>
      <c r="T2063" s="226">
        <f>S2063*H2063</f>
        <v>0</v>
      </c>
      <c r="AR2063" s="22" t="s">
        <v>159</v>
      </c>
      <c r="AT2063" s="22" t="s">
        <v>154</v>
      </c>
      <c r="AU2063" s="22" t="s">
        <v>81</v>
      </c>
      <c r="AY2063" s="22" t="s">
        <v>151</v>
      </c>
      <c r="BE2063" s="227">
        <f>IF(N2063="základní",J2063,0)</f>
        <v>0</v>
      </c>
      <c r="BF2063" s="227">
        <f>IF(N2063="snížená",J2063,0)</f>
        <v>0</v>
      </c>
      <c r="BG2063" s="227">
        <f>IF(N2063="zákl. přenesená",J2063,0)</f>
        <v>0</v>
      </c>
      <c r="BH2063" s="227">
        <f>IF(N2063="sníž. přenesená",J2063,0)</f>
        <v>0</v>
      </c>
      <c r="BI2063" s="227">
        <f>IF(N2063="nulová",J2063,0)</f>
        <v>0</v>
      </c>
      <c r="BJ2063" s="22" t="s">
        <v>76</v>
      </c>
      <c r="BK2063" s="227">
        <f>ROUND(I2063*H2063,2)</f>
        <v>0</v>
      </c>
      <c r="BL2063" s="22" t="s">
        <v>159</v>
      </c>
      <c r="BM2063" s="22" t="s">
        <v>3272</v>
      </c>
    </row>
    <row r="2064" spans="2:51" s="11" customFormat="1" ht="13.5">
      <c r="B2064" s="231"/>
      <c r="C2064" s="232"/>
      <c r="D2064" s="228" t="s">
        <v>163</v>
      </c>
      <c r="E2064" s="233" t="s">
        <v>21</v>
      </c>
      <c r="F2064" s="234" t="s">
        <v>3263</v>
      </c>
      <c r="G2064" s="232"/>
      <c r="H2064" s="235">
        <v>51.5</v>
      </c>
      <c r="I2064" s="236"/>
      <c r="J2064" s="232"/>
      <c r="K2064" s="232"/>
      <c r="L2064" s="237"/>
      <c r="M2064" s="238"/>
      <c r="N2064" s="239"/>
      <c r="O2064" s="239"/>
      <c r="P2064" s="239"/>
      <c r="Q2064" s="239"/>
      <c r="R2064" s="239"/>
      <c r="S2064" s="239"/>
      <c r="T2064" s="240"/>
      <c r="AT2064" s="241" t="s">
        <v>163</v>
      </c>
      <c r="AU2064" s="241" t="s">
        <v>81</v>
      </c>
      <c r="AV2064" s="11" t="s">
        <v>81</v>
      </c>
      <c r="AW2064" s="11" t="s">
        <v>34</v>
      </c>
      <c r="AX2064" s="11" t="s">
        <v>76</v>
      </c>
      <c r="AY2064" s="241" t="s">
        <v>151</v>
      </c>
    </row>
    <row r="2065" spans="2:65" s="1" customFormat="1" ht="25.5" customHeight="1">
      <c r="B2065" s="44"/>
      <c r="C2065" s="216" t="s">
        <v>3273</v>
      </c>
      <c r="D2065" s="216" t="s">
        <v>154</v>
      </c>
      <c r="E2065" s="217" t="s">
        <v>3274</v>
      </c>
      <c r="F2065" s="218" t="s">
        <v>3275</v>
      </c>
      <c r="G2065" s="219" t="s">
        <v>157</v>
      </c>
      <c r="H2065" s="220">
        <v>557</v>
      </c>
      <c r="I2065" s="221"/>
      <c r="J2065" s="222">
        <f>ROUND(I2065*H2065,2)</f>
        <v>0</v>
      </c>
      <c r="K2065" s="218" t="s">
        <v>174</v>
      </c>
      <c r="L2065" s="70"/>
      <c r="M2065" s="223" t="s">
        <v>21</v>
      </c>
      <c r="N2065" s="224" t="s">
        <v>42</v>
      </c>
      <c r="O2065" s="45"/>
      <c r="P2065" s="225">
        <f>O2065*H2065</f>
        <v>0</v>
      </c>
      <c r="Q2065" s="225">
        <v>0</v>
      </c>
      <c r="R2065" s="225">
        <f>Q2065*H2065</f>
        <v>0</v>
      </c>
      <c r="S2065" s="225">
        <v>0</v>
      </c>
      <c r="T2065" s="226">
        <f>S2065*H2065</f>
        <v>0</v>
      </c>
      <c r="AR2065" s="22" t="s">
        <v>159</v>
      </c>
      <c r="AT2065" s="22" t="s">
        <v>154</v>
      </c>
      <c r="AU2065" s="22" t="s">
        <v>81</v>
      </c>
      <c r="AY2065" s="22" t="s">
        <v>151</v>
      </c>
      <c r="BE2065" s="227">
        <f>IF(N2065="základní",J2065,0)</f>
        <v>0</v>
      </c>
      <c r="BF2065" s="227">
        <f>IF(N2065="snížená",J2065,0)</f>
        <v>0</v>
      </c>
      <c r="BG2065" s="227">
        <f>IF(N2065="zákl. přenesená",J2065,0)</f>
        <v>0</v>
      </c>
      <c r="BH2065" s="227">
        <f>IF(N2065="sníž. přenesená",J2065,0)</f>
        <v>0</v>
      </c>
      <c r="BI2065" s="227">
        <f>IF(N2065="nulová",J2065,0)</f>
        <v>0</v>
      </c>
      <c r="BJ2065" s="22" t="s">
        <v>76</v>
      </c>
      <c r="BK2065" s="227">
        <f>ROUND(I2065*H2065,2)</f>
        <v>0</v>
      </c>
      <c r="BL2065" s="22" t="s">
        <v>159</v>
      </c>
      <c r="BM2065" s="22" t="s">
        <v>3276</v>
      </c>
    </row>
    <row r="2066" spans="2:47" s="1" customFormat="1" ht="13.5">
      <c r="B2066" s="44"/>
      <c r="C2066" s="72"/>
      <c r="D2066" s="228" t="s">
        <v>161</v>
      </c>
      <c r="E2066" s="72"/>
      <c r="F2066" s="229" t="s">
        <v>3277</v>
      </c>
      <c r="G2066" s="72"/>
      <c r="H2066" s="72"/>
      <c r="I2066" s="187"/>
      <c r="J2066" s="72"/>
      <c r="K2066" s="72"/>
      <c r="L2066" s="70"/>
      <c r="M2066" s="230"/>
      <c r="N2066" s="45"/>
      <c r="O2066" s="45"/>
      <c r="P2066" s="45"/>
      <c r="Q2066" s="45"/>
      <c r="R2066" s="45"/>
      <c r="S2066" s="45"/>
      <c r="T2066" s="93"/>
      <c r="AT2066" s="22" t="s">
        <v>161</v>
      </c>
      <c r="AU2066" s="22" t="s">
        <v>81</v>
      </c>
    </row>
    <row r="2067" spans="2:51" s="11" customFormat="1" ht="13.5">
      <c r="B2067" s="231"/>
      <c r="C2067" s="232"/>
      <c r="D2067" s="228" t="s">
        <v>163</v>
      </c>
      <c r="E2067" s="233" t="s">
        <v>21</v>
      </c>
      <c r="F2067" s="234" t="s">
        <v>3278</v>
      </c>
      <c r="G2067" s="232"/>
      <c r="H2067" s="235">
        <v>557</v>
      </c>
      <c r="I2067" s="236"/>
      <c r="J2067" s="232"/>
      <c r="K2067" s="232"/>
      <c r="L2067" s="237"/>
      <c r="M2067" s="238"/>
      <c r="N2067" s="239"/>
      <c r="O2067" s="239"/>
      <c r="P2067" s="239"/>
      <c r="Q2067" s="239"/>
      <c r="R2067" s="239"/>
      <c r="S2067" s="239"/>
      <c r="T2067" s="240"/>
      <c r="AT2067" s="241" t="s">
        <v>163</v>
      </c>
      <c r="AU2067" s="241" t="s">
        <v>81</v>
      </c>
      <c r="AV2067" s="11" t="s">
        <v>81</v>
      </c>
      <c r="AW2067" s="11" t="s">
        <v>34</v>
      </c>
      <c r="AX2067" s="11" t="s">
        <v>76</v>
      </c>
      <c r="AY2067" s="241" t="s">
        <v>151</v>
      </c>
    </row>
    <row r="2068" spans="2:65" s="1" customFormat="1" ht="25.5" customHeight="1">
      <c r="B2068" s="44"/>
      <c r="C2068" s="216" t="s">
        <v>3279</v>
      </c>
      <c r="D2068" s="216" t="s">
        <v>154</v>
      </c>
      <c r="E2068" s="217" t="s">
        <v>3280</v>
      </c>
      <c r="F2068" s="218" t="s">
        <v>3281</v>
      </c>
      <c r="G2068" s="219" t="s">
        <v>157</v>
      </c>
      <c r="H2068" s="220">
        <v>83550</v>
      </c>
      <c r="I2068" s="221"/>
      <c r="J2068" s="222">
        <f>ROUND(I2068*H2068,2)</f>
        <v>0</v>
      </c>
      <c r="K2068" s="218" t="s">
        <v>174</v>
      </c>
      <c r="L2068" s="70"/>
      <c r="M2068" s="223" t="s">
        <v>21</v>
      </c>
      <c r="N2068" s="224" t="s">
        <v>42</v>
      </c>
      <c r="O2068" s="45"/>
      <c r="P2068" s="225">
        <f>O2068*H2068</f>
        <v>0</v>
      </c>
      <c r="Q2068" s="225">
        <v>0</v>
      </c>
      <c r="R2068" s="225">
        <f>Q2068*H2068</f>
        <v>0</v>
      </c>
      <c r="S2068" s="225">
        <v>0</v>
      </c>
      <c r="T2068" s="226">
        <f>S2068*H2068</f>
        <v>0</v>
      </c>
      <c r="AR2068" s="22" t="s">
        <v>159</v>
      </c>
      <c r="AT2068" s="22" t="s">
        <v>154</v>
      </c>
      <c r="AU2068" s="22" t="s">
        <v>81</v>
      </c>
      <c r="AY2068" s="22" t="s">
        <v>151</v>
      </c>
      <c r="BE2068" s="227">
        <f>IF(N2068="základní",J2068,0)</f>
        <v>0</v>
      </c>
      <c r="BF2068" s="227">
        <f>IF(N2068="snížená",J2068,0)</f>
        <v>0</v>
      </c>
      <c r="BG2068" s="227">
        <f>IF(N2068="zákl. přenesená",J2068,0)</f>
        <v>0</v>
      </c>
      <c r="BH2068" s="227">
        <f>IF(N2068="sníž. přenesená",J2068,0)</f>
        <v>0</v>
      </c>
      <c r="BI2068" s="227">
        <f>IF(N2068="nulová",J2068,0)</f>
        <v>0</v>
      </c>
      <c r="BJ2068" s="22" t="s">
        <v>76</v>
      </c>
      <c r="BK2068" s="227">
        <f>ROUND(I2068*H2068,2)</f>
        <v>0</v>
      </c>
      <c r="BL2068" s="22" t="s">
        <v>159</v>
      </c>
      <c r="BM2068" s="22" t="s">
        <v>3282</v>
      </c>
    </row>
    <row r="2069" spans="2:47" s="1" customFormat="1" ht="13.5">
      <c r="B2069" s="44"/>
      <c r="C2069" s="72"/>
      <c r="D2069" s="228" t="s">
        <v>161</v>
      </c>
      <c r="E2069" s="72"/>
      <c r="F2069" s="229" t="s">
        <v>3277</v>
      </c>
      <c r="G2069" s="72"/>
      <c r="H2069" s="72"/>
      <c r="I2069" s="187"/>
      <c r="J2069" s="72"/>
      <c r="K2069" s="72"/>
      <c r="L2069" s="70"/>
      <c r="M2069" s="230"/>
      <c r="N2069" s="45"/>
      <c r="O2069" s="45"/>
      <c r="P2069" s="45"/>
      <c r="Q2069" s="45"/>
      <c r="R2069" s="45"/>
      <c r="S2069" s="45"/>
      <c r="T2069" s="93"/>
      <c r="AT2069" s="22" t="s">
        <v>161</v>
      </c>
      <c r="AU2069" s="22" t="s">
        <v>81</v>
      </c>
    </row>
    <row r="2070" spans="2:51" s="11" customFormat="1" ht="13.5">
      <c r="B2070" s="231"/>
      <c r="C2070" s="232"/>
      <c r="D2070" s="228" t="s">
        <v>163</v>
      </c>
      <c r="E2070" s="233" t="s">
        <v>21</v>
      </c>
      <c r="F2070" s="234" t="s">
        <v>3278</v>
      </c>
      <c r="G2070" s="232"/>
      <c r="H2070" s="235">
        <v>557</v>
      </c>
      <c r="I2070" s="236"/>
      <c r="J2070" s="232"/>
      <c r="K2070" s="232"/>
      <c r="L2070" s="237"/>
      <c r="M2070" s="238"/>
      <c r="N2070" s="239"/>
      <c r="O2070" s="239"/>
      <c r="P2070" s="239"/>
      <c r="Q2070" s="239"/>
      <c r="R2070" s="239"/>
      <c r="S2070" s="239"/>
      <c r="T2070" s="240"/>
      <c r="AT2070" s="241" t="s">
        <v>163</v>
      </c>
      <c r="AU2070" s="241" t="s">
        <v>81</v>
      </c>
      <c r="AV2070" s="11" t="s">
        <v>81</v>
      </c>
      <c r="AW2070" s="11" t="s">
        <v>34</v>
      </c>
      <c r="AX2070" s="11" t="s">
        <v>76</v>
      </c>
      <c r="AY2070" s="241" t="s">
        <v>151</v>
      </c>
    </row>
    <row r="2071" spans="2:51" s="11" customFormat="1" ht="13.5">
      <c r="B2071" s="231"/>
      <c r="C2071" s="232"/>
      <c r="D2071" s="228" t="s">
        <v>163</v>
      </c>
      <c r="E2071" s="232"/>
      <c r="F2071" s="234" t="s">
        <v>3283</v>
      </c>
      <c r="G2071" s="232"/>
      <c r="H2071" s="235">
        <v>83550</v>
      </c>
      <c r="I2071" s="236"/>
      <c r="J2071" s="232"/>
      <c r="K2071" s="232"/>
      <c r="L2071" s="237"/>
      <c r="M2071" s="238"/>
      <c r="N2071" s="239"/>
      <c r="O2071" s="239"/>
      <c r="P2071" s="239"/>
      <c r="Q2071" s="239"/>
      <c r="R2071" s="239"/>
      <c r="S2071" s="239"/>
      <c r="T2071" s="240"/>
      <c r="AT2071" s="241" t="s">
        <v>163</v>
      </c>
      <c r="AU2071" s="241" t="s">
        <v>81</v>
      </c>
      <c r="AV2071" s="11" t="s">
        <v>81</v>
      </c>
      <c r="AW2071" s="11" t="s">
        <v>6</v>
      </c>
      <c r="AX2071" s="11" t="s">
        <v>76</v>
      </c>
      <c r="AY2071" s="241" t="s">
        <v>151</v>
      </c>
    </row>
    <row r="2072" spans="2:65" s="1" customFormat="1" ht="25.5" customHeight="1">
      <c r="B2072" s="44"/>
      <c r="C2072" s="216" t="s">
        <v>3284</v>
      </c>
      <c r="D2072" s="216" t="s">
        <v>154</v>
      </c>
      <c r="E2072" s="217" t="s">
        <v>3285</v>
      </c>
      <c r="F2072" s="218" t="s">
        <v>3286</v>
      </c>
      <c r="G2072" s="219" t="s">
        <v>157</v>
      </c>
      <c r="H2072" s="220">
        <v>557</v>
      </c>
      <c r="I2072" s="221"/>
      <c r="J2072" s="222">
        <f>ROUND(I2072*H2072,2)</f>
        <v>0</v>
      </c>
      <c r="K2072" s="218" t="s">
        <v>174</v>
      </c>
      <c r="L2072" s="70"/>
      <c r="M2072" s="223" t="s">
        <v>21</v>
      </c>
      <c r="N2072" s="224" t="s">
        <v>42</v>
      </c>
      <c r="O2072" s="45"/>
      <c r="P2072" s="225">
        <f>O2072*H2072</f>
        <v>0</v>
      </c>
      <c r="Q2072" s="225">
        <v>0</v>
      </c>
      <c r="R2072" s="225">
        <f>Q2072*H2072</f>
        <v>0</v>
      </c>
      <c r="S2072" s="225">
        <v>0</v>
      </c>
      <c r="T2072" s="226">
        <f>S2072*H2072</f>
        <v>0</v>
      </c>
      <c r="AR2072" s="22" t="s">
        <v>159</v>
      </c>
      <c r="AT2072" s="22" t="s">
        <v>154</v>
      </c>
      <c r="AU2072" s="22" t="s">
        <v>81</v>
      </c>
      <c r="AY2072" s="22" t="s">
        <v>151</v>
      </c>
      <c r="BE2072" s="227">
        <f>IF(N2072="základní",J2072,0)</f>
        <v>0</v>
      </c>
      <c r="BF2072" s="227">
        <f>IF(N2072="snížená",J2072,0)</f>
        <v>0</v>
      </c>
      <c r="BG2072" s="227">
        <f>IF(N2072="zákl. přenesená",J2072,0)</f>
        <v>0</v>
      </c>
      <c r="BH2072" s="227">
        <f>IF(N2072="sníž. přenesená",J2072,0)</f>
        <v>0</v>
      </c>
      <c r="BI2072" s="227">
        <f>IF(N2072="nulová",J2072,0)</f>
        <v>0</v>
      </c>
      <c r="BJ2072" s="22" t="s">
        <v>76</v>
      </c>
      <c r="BK2072" s="227">
        <f>ROUND(I2072*H2072,2)</f>
        <v>0</v>
      </c>
      <c r="BL2072" s="22" t="s">
        <v>159</v>
      </c>
      <c r="BM2072" s="22" t="s">
        <v>3287</v>
      </c>
    </row>
    <row r="2073" spans="2:47" s="1" customFormat="1" ht="13.5">
      <c r="B2073" s="44"/>
      <c r="C2073" s="72"/>
      <c r="D2073" s="228" t="s">
        <v>161</v>
      </c>
      <c r="E2073" s="72"/>
      <c r="F2073" s="229" t="s">
        <v>3277</v>
      </c>
      <c r="G2073" s="72"/>
      <c r="H2073" s="72"/>
      <c r="I2073" s="187"/>
      <c r="J2073" s="72"/>
      <c r="K2073" s="72"/>
      <c r="L2073" s="70"/>
      <c r="M2073" s="230"/>
      <c r="N2073" s="45"/>
      <c r="O2073" s="45"/>
      <c r="P2073" s="45"/>
      <c r="Q2073" s="45"/>
      <c r="R2073" s="45"/>
      <c r="S2073" s="45"/>
      <c r="T2073" s="93"/>
      <c r="AT2073" s="22" t="s">
        <v>161</v>
      </c>
      <c r="AU2073" s="22" t="s">
        <v>81</v>
      </c>
    </row>
    <row r="2074" spans="2:51" s="11" customFormat="1" ht="13.5">
      <c r="B2074" s="231"/>
      <c r="C2074" s="232"/>
      <c r="D2074" s="228" t="s">
        <v>163</v>
      </c>
      <c r="E2074" s="233" t="s">
        <v>21</v>
      </c>
      <c r="F2074" s="234" t="s">
        <v>3278</v>
      </c>
      <c r="G2074" s="232"/>
      <c r="H2074" s="235">
        <v>557</v>
      </c>
      <c r="I2074" s="236"/>
      <c r="J2074" s="232"/>
      <c r="K2074" s="232"/>
      <c r="L2074" s="237"/>
      <c r="M2074" s="238"/>
      <c r="N2074" s="239"/>
      <c r="O2074" s="239"/>
      <c r="P2074" s="239"/>
      <c r="Q2074" s="239"/>
      <c r="R2074" s="239"/>
      <c r="S2074" s="239"/>
      <c r="T2074" s="240"/>
      <c r="AT2074" s="241" t="s">
        <v>163</v>
      </c>
      <c r="AU2074" s="241" t="s">
        <v>81</v>
      </c>
      <c r="AV2074" s="11" t="s">
        <v>81</v>
      </c>
      <c r="AW2074" s="11" t="s">
        <v>34</v>
      </c>
      <c r="AX2074" s="11" t="s">
        <v>76</v>
      </c>
      <c r="AY2074" s="241" t="s">
        <v>151</v>
      </c>
    </row>
    <row r="2075" spans="2:65" s="1" customFormat="1" ht="25.5" customHeight="1">
      <c r="B2075" s="44"/>
      <c r="C2075" s="216" t="s">
        <v>3288</v>
      </c>
      <c r="D2075" s="216" t="s">
        <v>154</v>
      </c>
      <c r="E2075" s="217" t="s">
        <v>3289</v>
      </c>
      <c r="F2075" s="218" t="s">
        <v>3290</v>
      </c>
      <c r="G2075" s="219" t="s">
        <v>157</v>
      </c>
      <c r="H2075" s="220">
        <v>83550</v>
      </c>
      <c r="I2075" s="221"/>
      <c r="J2075" s="222">
        <f>ROUND(I2075*H2075,2)</f>
        <v>0</v>
      </c>
      <c r="K2075" s="218" t="s">
        <v>174</v>
      </c>
      <c r="L2075" s="70"/>
      <c r="M2075" s="223" t="s">
        <v>21</v>
      </c>
      <c r="N2075" s="224" t="s">
        <v>42</v>
      </c>
      <c r="O2075" s="45"/>
      <c r="P2075" s="225">
        <f>O2075*H2075</f>
        <v>0</v>
      </c>
      <c r="Q2075" s="225">
        <v>0</v>
      </c>
      <c r="R2075" s="225">
        <f>Q2075*H2075</f>
        <v>0</v>
      </c>
      <c r="S2075" s="225">
        <v>0</v>
      </c>
      <c r="T2075" s="226">
        <f>S2075*H2075</f>
        <v>0</v>
      </c>
      <c r="AR2075" s="22" t="s">
        <v>159</v>
      </c>
      <c r="AT2075" s="22" t="s">
        <v>154</v>
      </c>
      <c r="AU2075" s="22" t="s">
        <v>81</v>
      </c>
      <c r="AY2075" s="22" t="s">
        <v>151</v>
      </c>
      <c r="BE2075" s="227">
        <f>IF(N2075="základní",J2075,0)</f>
        <v>0</v>
      </c>
      <c r="BF2075" s="227">
        <f>IF(N2075="snížená",J2075,0)</f>
        <v>0</v>
      </c>
      <c r="BG2075" s="227">
        <f>IF(N2075="zákl. přenesená",J2075,0)</f>
        <v>0</v>
      </c>
      <c r="BH2075" s="227">
        <f>IF(N2075="sníž. přenesená",J2075,0)</f>
        <v>0</v>
      </c>
      <c r="BI2075" s="227">
        <f>IF(N2075="nulová",J2075,0)</f>
        <v>0</v>
      </c>
      <c r="BJ2075" s="22" t="s">
        <v>76</v>
      </c>
      <c r="BK2075" s="227">
        <f>ROUND(I2075*H2075,2)</f>
        <v>0</v>
      </c>
      <c r="BL2075" s="22" t="s">
        <v>159</v>
      </c>
      <c r="BM2075" s="22" t="s">
        <v>3291</v>
      </c>
    </row>
    <row r="2076" spans="2:47" s="1" customFormat="1" ht="13.5">
      <c r="B2076" s="44"/>
      <c r="C2076" s="72"/>
      <c r="D2076" s="228" t="s">
        <v>161</v>
      </c>
      <c r="E2076" s="72"/>
      <c r="F2076" s="229" t="s">
        <v>3277</v>
      </c>
      <c r="G2076" s="72"/>
      <c r="H2076" s="72"/>
      <c r="I2076" s="187"/>
      <c r="J2076" s="72"/>
      <c r="K2076" s="72"/>
      <c r="L2076" s="70"/>
      <c r="M2076" s="230"/>
      <c r="N2076" s="45"/>
      <c r="O2076" s="45"/>
      <c r="P2076" s="45"/>
      <c r="Q2076" s="45"/>
      <c r="R2076" s="45"/>
      <c r="S2076" s="45"/>
      <c r="T2076" s="93"/>
      <c r="AT2076" s="22" t="s">
        <v>161</v>
      </c>
      <c r="AU2076" s="22" t="s">
        <v>81</v>
      </c>
    </row>
    <row r="2077" spans="2:51" s="11" customFormat="1" ht="13.5">
      <c r="B2077" s="231"/>
      <c r="C2077" s="232"/>
      <c r="D2077" s="228" t="s">
        <v>163</v>
      </c>
      <c r="E2077" s="233" t="s">
        <v>21</v>
      </c>
      <c r="F2077" s="234" t="s">
        <v>3278</v>
      </c>
      <c r="G2077" s="232"/>
      <c r="H2077" s="235">
        <v>557</v>
      </c>
      <c r="I2077" s="236"/>
      <c r="J2077" s="232"/>
      <c r="K2077" s="232"/>
      <c r="L2077" s="237"/>
      <c r="M2077" s="238"/>
      <c r="N2077" s="239"/>
      <c r="O2077" s="239"/>
      <c r="P2077" s="239"/>
      <c r="Q2077" s="239"/>
      <c r="R2077" s="239"/>
      <c r="S2077" s="239"/>
      <c r="T2077" s="240"/>
      <c r="AT2077" s="241" t="s">
        <v>163</v>
      </c>
      <c r="AU2077" s="241" t="s">
        <v>81</v>
      </c>
      <c r="AV2077" s="11" t="s">
        <v>81</v>
      </c>
      <c r="AW2077" s="11" t="s">
        <v>34</v>
      </c>
      <c r="AX2077" s="11" t="s">
        <v>76</v>
      </c>
      <c r="AY2077" s="241" t="s">
        <v>151</v>
      </c>
    </row>
    <row r="2078" spans="2:51" s="11" customFormat="1" ht="13.5">
      <c r="B2078" s="231"/>
      <c r="C2078" s="232"/>
      <c r="D2078" s="228" t="s">
        <v>163</v>
      </c>
      <c r="E2078" s="232"/>
      <c r="F2078" s="234" t="s">
        <v>3283</v>
      </c>
      <c r="G2078" s="232"/>
      <c r="H2078" s="235">
        <v>83550</v>
      </c>
      <c r="I2078" s="236"/>
      <c r="J2078" s="232"/>
      <c r="K2078" s="232"/>
      <c r="L2078" s="237"/>
      <c r="M2078" s="238"/>
      <c r="N2078" s="239"/>
      <c r="O2078" s="239"/>
      <c r="P2078" s="239"/>
      <c r="Q2078" s="239"/>
      <c r="R2078" s="239"/>
      <c r="S2078" s="239"/>
      <c r="T2078" s="240"/>
      <c r="AT2078" s="241" t="s">
        <v>163</v>
      </c>
      <c r="AU2078" s="241" t="s">
        <v>81</v>
      </c>
      <c r="AV2078" s="11" t="s">
        <v>81</v>
      </c>
      <c r="AW2078" s="11" t="s">
        <v>6</v>
      </c>
      <c r="AX2078" s="11" t="s">
        <v>76</v>
      </c>
      <c r="AY2078" s="241" t="s">
        <v>151</v>
      </c>
    </row>
    <row r="2079" spans="2:65" s="1" customFormat="1" ht="25.5" customHeight="1">
      <c r="B2079" s="44"/>
      <c r="C2079" s="216" t="s">
        <v>3292</v>
      </c>
      <c r="D2079" s="216" t="s">
        <v>154</v>
      </c>
      <c r="E2079" s="217" t="s">
        <v>3293</v>
      </c>
      <c r="F2079" s="218" t="s">
        <v>3294</v>
      </c>
      <c r="G2079" s="219" t="s">
        <v>157</v>
      </c>
      <c r="H2079" s="220">
        <v>557</v>
      </c>
      <c r="I2079" s="221"/>
      <c r="J2079" s="222">
        <f>ROUND(I2079*H2079,2)</f>
        <v>0</v>
      </c>
      <c r="K2079" s="218" t="s">
        <v>174</v>
      </c>
      <c r="L2079" s="70"/>
      <c r="M2079" s="223" t="s">
        <v>21</v>
      </c>
      <c r="N2079" s="224" t="s">
        <v>42</v>
      </c>
      <c r="O2079" s="45"/>
      <c r="P2079" s="225">
        <f>O2079*H2079</f>
        <v>0</v>
      </c>
      <c r="Q2079" s="225">
        <v>0</v>
      </c>
      <c r="R2079" s="225">
        <f>Q2079*H2079</f>
        <v>0</v>
      </c>
      <c r="S2079" s="225">
        <v>0</v>
      </c>
      <c r="T2079" s="226">
        <f>S2079*H2079</f>
        <v>0</v>
      </c>
      <c r="AR2079" s="22" t="s">
        <v>159</v>
      </c>
      <c r="AT2079" s="22" t="s">
        <v>154</v>
      </c>
      <c r="AU2079" s="22" t="s">
        <v>81</v>
      </c>
      <c r="AY2079" s="22" t="s">
        <v>151</v>
      </c>
      <c r="BE2079" s="227">
        <f>IF(N2079="základní",J2079,0)</f>
        <v>0</v>
      </c>
      <c r="BF2079" s="227">
        <f>IF(N2079="snížená",J2079,0)</f>
        <v>0</v>
      </c>
      <c r="BG2079" s="227">
        <f>IF(N2079="zákl. přenesená",J2079,0)</f>
        <v>0</v>
      </c>
      <c r="BH2079" s="227">
        <f>IF(N2079="sníž. přenesená",J2079,0)</f>
        <v>0</v>
      </c>
      <c r="BI2079" s="227">
        <f>IF(N2079="nulová",J2079,0)</f>
        <v>0</v>
      </c>
      <c r="BJ2079" s="22" t="s">
        <v>76</v>
      </c>
      <c r="BK2079" s="227">
        <f>ROUND(I2079*H2079,2)</f>
        <v>0</v>
      </c>
      <c r="BL2079" s="22" t="s">
        <v>159</v>
      </c>
      <c r="BM2079" s="22" t="s">
        <v>3295</v>
      </c>
    </row>
    <row r="2080" spans="2:47" s="1" customFormat="1" ht="13.5">
      <c r="B2080" s="44"/>
      <c r="C2080" s="72"/>
      <c r="D2080" s="228" t="s">
        <v>161</v>
      </c>
      <c r="E2080" s="72"/>
      <c r="F2080" s="229" t="s">
        <v>3296</v>
      </c>
      <c r="G2080" s="72"/>
      <c r="H2080" s="72"/>
      <c r="I2080" s="187"/>
      <c r="J2080" s="72"/>
      <c r="K2080" s="72"/>
      <c r="L2080" s="70"/>
      <c r="M2080" s="230"/>
      <c r="N2080" s="45"/>
      <c r="O2080" s="45"/>
      <c r="P2080" s="45"/>
      <c r="Q2080" s="45"/>
      <c r="R2080" s="45"/>
      <c r="S2080" s="45"/>
      <c r="T2080" s="93"/>
      <c r="AT2080" s="22" t="s">
        <v>161</v>
      </c>
      <c r="AU2080" s="22" t="s">
        <v>81</v>
      </c>
    </row>
    <row r="2081" spans="2:51" s="11" customFormat="1" ht="13.5">
      <c r="B2081" s="231"/>
      <c r="C2081" s="232"/>
      <c r="D2081" s="228" t="s">
        <v>163</v>
      </c>
      <c r="E2081" s="233" t="s">
        <v>21</v>
      </c>
      <c r="F2081" s="234" t="s">
        <v>3278</v>
      </c>
      <c r="G2081" s="232"/>
      <c r="H2081" s="235">
        <v>557</v>
      </c>
      <c r="I2081" s="236"/>
      <c r="J2081" s="232"/>
      <c r="K2081" s="232"/>
      <c r="L2081" s="237"/>
      <c r="M2081" s="238"/>
      <c r="N2081" s="239"/>
      <c r="O2081" s="239"/>
      <c r="P2081" s="239"/>
      <c r="Q2081" s="239"/>
      <c r="R2081" s="239"/>
      <c r="S2081" s="239"/>
      <c r="T2081" s="240"/>
      <c r="AT2081" s="241" t="s">
        <v>163</v>
      </c>
      <c r="AU2081" s="241" t="s">
        <v>81</v>
      </c>
      <c r="AV2081" s="11" t="s">
        <v>81</v>
      </c>
      <c r="AW2081" s="11" t="s">
        <v>34</v>
      </c>
      <c r="AX2081" s="11" t="s">
        <v>76</v>
      </c>
      <c r="AY2081" s="241" t="s">
        <v>151</v>
      </c>
    </row>
    <row r="2082" spans="2:65" s="1" customFormat="1" ht="25.5" customHeight="1">
      <c r="B2082" s="44"/>
      <c r="C2082" s="216" t="s">
        <v>3297</v>
      </c>
      <c r="D2082" s="216" t="s">
        <v>154</v>
      </c>
      <c r="E2082" s="217" t="s">
        <v>3298</v>
      </c>
      <c r="F2082" s="218" t="s">
        <v>3299</v>
      </c>
      <c r="G2082" s="219" t="s">
        <v>157</v>
      </c>
      <c r="H2082" s="220">
        <v>557</v>
      </c>
      <c r="I2082" s="221"/>
      <c r="J2082" s="222">
        <f>ROUND(I2082*H2082,2)</f>
        <v>0</v>
      </c>
      <c r="K2082" s="218" t="s">
        <v>174</v>
      </c>
      <c r="L2082" s="70"/>
      <c r="M2082" s="223" t="s">
        <v>21</v>
      </c>
      <c r="N2082" s="224" t="s">
        <v>42</v>
      </c>
      <c r="O2082" s="45"/>
      <c r="P2082" s="225">
        <f>O2082*H2082</f>
        <v>0</v>
      </c>
      <c r="Q2082" s="225">
        <v>0</v>
      </c>
      <c r="R2082" s="225">
        <f>Q2082*H2082</f>
        <v>0</v>
      </c>
      <c r="S2082" s="225">
        <v>0</v>
      </c>
      <c r="T2082" s="226">
        <f>S2082*H2082</f>
        <v>0</v>
      </c>
      <c r="AR2082" s="22" t="s">
        <v>159</v>
      </c>
      <c r="AT2082" s="22" t="s">
        <v>154</v>
      </c>
      <c r="AU2082" s="22" t="s">
        <v>81</v>
      </c>
      <c r="AY2082" s="22" t="s">
        <v>151</v>
      </c>
      <c r="BE2082" s="227">
        <f>IF(N2082="základní",J2082,0)</f>
        <v>0</v>
      </c>
      <c r="BF2082" s="227">
        <f>IF(N2082="snížená",J2082,0)</f>
        <v>0</v>
      </c>
      <c r="BG2082" s="227">
        <f>IF(N2082="zákl. přenesená",J2082,0)</f>
        <v>0</v>
      </c>
      <c r="BH2082" s="227">
        <f>IF(N2082="sníž. přenesená",J2082,0)</f>
        <v>0</v>
      </c>
      <c r="BI2082" s="227">
        <f>IF(N2082="nulová",J2082,0)</f>
        <v>0</v>
      </c>
      <c r="BJ2082" s="22" t="s">
        <v>76</v>
      </c>
      <c r="BK2082" s="227">
        <f>ROUND(I2082*H2082,2)</f>
        <v>0</v>
      </c>
      <c r="BL2082" s="22" t="s">
        <v>159</v>
      </c>
      <c r="BM2082" s="22" t="s">
        <v>3300</v>
      </c>
    </row>
    <row r="2083" spans="2:47" s="1" customFormat="1" ht="13.5">
      <c r="B2083" s="44"/>
      <c r="C2083" s="72"/>
      <c r="D2083" s="228" t="s">
        <v>161</v>
      </c>
      <c r="E2083" s="72"/>
      <c r="F2083" s="229" t="s">
        <v>3296</v>
      </c>
      <c r="G2083" s="72"/>
      <c r="H2083" s="72"/>
      <c r="I2083" s="187"/>
      <c r="J2083" s="72"/>
      <c r="K2083" s="72"/>
      <c r="L2083" s="70"/>
      <c r="M2083" s="230"/>
      <c r="N2083" s="45"/>
      <c r="O2083" s="45"/>
      <c r="P2083" s="45"/>
      <c r="Q2083" s="45"/>
      <c r="R2083" s="45"/>
      <c r="S2083" s="45"/>
      <c r="T2083" s="93"/>
      <c r="AT2083" s="22" t="s">
        <v>161</v>
      </c>
      <c r="AU2083" s="22" t="s">
        <v>81</v>
      </c>
    </row>
    <row r="2084" spans="2:51" s="11" customFormat="1" ht="13.5">
      <c r="B2084" s="231"/>
      <c r="C2084" s="232"/>
      <c r="D2084" s="228" t="s">
        <v>163</v>
      </c>
      <c r="E2084" s="233" t="s">
        <v>21</v>
      </c>
      <c r="F2084" s="234" t="s">
        <v>3278</v>
      </c>
      <c r="G2084" s="232"/>
      <c r="H2084" s="235">
        <v>557</v>
      </c>
      <c r="I2084" s="236"/>
      <c r="J2084" s="232"/>
      <c r="K2084" s="232"/>
      <c r="L2084" s="237"/>
      <c r="M2084" s="238"/>
      <c r="N2084" s="239"/>
      <c r="O2084" s="239"/>
      <c r="P2084" s="239"/>
      <c r="Q2084" s="239"/>
      <c r="R2084" s="239"/>
      <c r="S2084" s="239"/>
      <c r="T2084" s="240"/>
      <c r="AT2084" s="241" t="s">
        <v>163</v>
      </c>
      <c r="AU2084" s="241" t="s">
        <v>81</v>
      </c>
      <c r="AV2084" s="11" t="s">
        <v>81</v>
      </c>
      <c r="AW2084" s="11" t="s">
        <v>34</v>
      </c>
      <c r="AX2084" s="11" t="s">
        <v>76</v>
      </c>
      <c r="AY2084" s="241" t="s">
        <v>151</v>
      </c>
    </row>
    <row r="2085" spans="2:65" s="1" customFormat="1" ht="38.25" customHeight="1">
      <c r="B2085" s="44"/>
      <c r="C2085" s="216" t="s">
        <v>76</v>
      </c>
      <c r="D2085" s="216" t="s">
        <v>154</v>
      </c>
      <c r="E2085" s="217" t="s">
        <v>3301</v>
      </c>
      <c r="F2085" s="218" t="s">
        <v>3302</v>
      </c>
      <c r="G2085" s="219" t="s">
        <v>257</v>
      </c>
      <c r="H2085" s="220">
        <v>209</v>
      </c>
      <c r="I2085" s="221"/>
      <c r="J2085" s="222">
        <f>ROUND(I2085*H2085,2)</f>
        <v>0</v>
      </c>
      <c r="K2085" s="218" t="s">
        <v>158</v>
      </c>
      <c r="L2085" s="70"/>
      <c r="M2085" s="223" t="s">
        <v>21</v>
      </c>
      <c r="N2085" s="224" t="s">
        <v>42</v>
      </c>
      <c r="O2085" s="45"/>
      <c r="P2085" s="225">
        <f>O2085*H2085</f>
        <v>0</v>
      </c>
      <c r="Q2085" s="225">
        <v>0</v>
      </c>
      <c r="R2085" s="225">
        <f>Q2085*H2085</f>
        <v>0</v>
      </c>
      <c r="S2085" s="225">
        <v>0</v>
      </c>
      <c r="T2085" s="226">
        <f>S2085*H2085</f>
        <v>0</v>
      </c>
      <c r="AR2085" s="22" t="s">
        <v>159</v>
      </c>
      <c r="AT2085" s="22" t="s">
        <v>154</v>
      </c>
      <c r="AU2085" s="22" t="s">
        <v>81</v>
      </c>
      <c r="AY2085" s="22" t="s">
        <v>151</v>
      </c>
      <c r="BE2085" s="227">
        <f>IF(N2085="základní",J2085,0)</f>
        <v>0</v>
      </c>
      <c r="BF2085" s="227">
        <f>IF(N2085="snížená",J2085,0)</f>
        <v>0</v>
      </c>
      <c r="BG2085" s="227">
        <f>IF(N2085="zákl. přenesená",J2085,0)</f>
        <v>0</v>
      </c>
      <c r="BH2085" s="227">
        <f>IF(N2085="sníž. přenesená",J2085,0)</f>
        <v>0</v>
      </c>
      <c r="BI2085" s="227">
        <f>IF(N2085="nulová",J2085,0)</f>
        <v>0</v>
      </c>
      <c r="BJ2085" s="22" t="s">
        <v>76</v>
      </c>
      <c r="BK2085" s="227">
        <f>ROUND(I2085*H2085,2)</f>
        <v>0</v>
      </c>
      <c r="BL2085" s="22" t="s">
        <v>159</v>
      </c>
      <c r="BM2085" s="22" t="s">
        <v>3303</v>
      </c>
    </row>
    <row r="2086" spans="2:47" s="1" customFormat="1" ht="13.5">
      <c r="B2086" s="44"/>
      <c r="C2086" s="72"/>
      <c r="D2086" s="228" t="s">
        <v>161</v>
      </c>
      <c r="E2086" s="72"/>
      <c r="F2086" s="229" t="s">
        <v>3304</v>
      </c>
      <c r="G2086" s="72"/>
      <c r="H2086" s="72"/>
      <c r="I2086" s="187"/>
      <c r="J2086" s="72"/>
      <c r="K2086" s="72"/>
      <c r="L2086" s="70"/>
      <c r="M2086" s="230"/>
      <c r="N2086" s="45"/>
      <c r="O2086" s="45"/>
      <c r="P2086" s="45"/>
      <c r="Q2086" s="45"/>
      <c r="R2086" s="45"/>
      <c r="S2086" s="45"/>
      <c r="T2086" s="93"/>
      <c r="AT2086" s="22" t="s">
        <v>161</v>
      </c>
      <c r="AU2086" s="22" t="s">
        <v>81</v>
      </c>
    </row>
    <row r="2087" spans="2:51" s="11" customFormat="1" ht="13.5">
      <c r="B2087" s="231"/>
      <c r="C2087" s="232"/>
      <c r="D2087" s="228" t="s">
        <v>163</v>
      </c>
      <c r="E2087" s="233" t="s">
        <v>21</v>
      </c>
      <c r="F2087" s="234" t="s">
        <v>3247</v>
      </c>
      <c r="G2087" s="232"/>
      <c r="H2087" s="235">
        <v>209</v>
      </c>
      <c r="I2087" s="236"/>
      <c r="J2087" s="232"/>
      <c r="K2087" s="232"/>
      <c r="L2087" s="237"/>
      <c r="M2087" s="238"/>
      <c r="N2087" s="239"/>
      <c r="O2087" s="239"/>
      <c r="P2087" s="239"/>
      <c r="Q2087" s="239"/>
      <c r="R2087" s="239"/>
      <c r="S2087" s="239"/>
      <c r="T2087" s="240"/>
      <c r="AT2087" s="241" t="s">
        <v>163</v>
      </c>
      <c r="AU2087" s="241" t="s">
        <v>81</v>
      </c>
      <c r="AV2087" s="11" t="s">
        <v>81</v>
      </c>
      <c r="AW2087" s="11" t="s">
        <v>34</v>
      </c>
      <c r="AX2087" s="11" t="s">
        <v>76</v>
      </c>
      <c r="AY2087" s="241" t="s">
        <v>151</v>
      </c>
    </row>
    <row r="2088" spans="2:65" s="1" customFormat="1" ht="38.25" customHeight="1">
      <c r="B2088" s="44"/>
      <c r="C2088" s="216" t="s">
        <v>3305</v>
      </c>
      <c r="D2088" s="216" t="s">
        <v>154</v>
      </c>
      <c r="E2088" s="217" t="s">
        <v>3306</v>
      </c>
      <c r="F2088" s="218" t="s">
        <v>3307</v>
      </c>
      <c r="G2088" s="219" t="s">
        <v>257</v>
      </c>
      <c r="H2088" s="220">
        <v>1092.5</v>
      </c>
      <c r="I2088" s="221"/>
      <c r="J2088" s="222">
        <f>ROUND(I2088*H2088,2)</f>
        <v>0</v>
      </c>
      <c r="K2088" s="218" t="s">
        <v>174</v>
      </c>
      <c r="L2088" s="70"/>
      <c r="M2088" s="223" t="s">
        <v>21</v>
      </c>
      <c r="N2088" s="224" t="s">
        <v>42</v>
      </c>
      <c r="O2088" s="45"/>
      <c r="P2088" s="225">
        <f>O2088*H2088</f>
        <v>0</v>
      </c>
      <c r="Q2088" s="225">
        <v>0</v>
      </c>
      <c r="R2088" s="225">
        <f>Q2088*H2088</f>
        <v>0</v>
      </c>
      <c r="S2088" s="225">
        <v>0</v>
      </c>
      <c r="T2088" s="226">
        <f>S2088*H2088</f>
        <v>0</v>
      </c>
      <c r="AR2088" s="22" t="s">
        <v>159</v>
      </c>
      <c r="AT2088" s="22" t="s">
        <v>154</v>
      </c>
      <c r="AU2088" s="22" t="s">
        <v>81</v>
      </c>
      <c r="AY2088" s="22" t="s">
        <v>151</v>
      </c>
      <c r="BE2088" s="227">
        <f>IF(N2088="základní",J2088,0)</f>
        <v>0</v>
      </c>
      <c r="BF2088" s="227">
        <f>IF(N2088="snížená",J2088,0)</f>
        <v>0</v>
      </c>
      <c r="BG2088" s="227">
        <f>IF(N2088="zákl. přenesená",J2088,0)</f>
        <v>0</v>
      </c>
      <c r="BH2088" s="227">
        <f>IF(N2088="sníž. přenesená",J2088,0)</f>
        <v>0</v>
      </c>
      <c r="BI2088" s="227">
        <f>IF(N2088="nulová",J2088,0)</f>
        <v>0</v>
      </c>
      <c r="BJ2088" s="22" t="s">
        <v>76</v>
      </c>
      <c r="BK2088" s="227">
        <f>ROUND(I2088*H2088,2)</f>
        <v>0</v>
      </c>
      <c r="BL2088" s="22" t="s">
        <v>159</v>
      </c>
      <c r="BM2088" s="22" t="s">
        <v>3308</v>
      </c>
    </row>
    <row r="2089" spans="2:47" s="1" customFormat="1" ht="13.5">
      <c r="B2089" s="44"/>
      <c r="C2089" s="72"/>
      <c r="D2089" s="228" t="s">
        <v>161</v>
      </c>
      <c r="E2089" s="72"/>
      <c r="F2089" s="229" t="s">
        <v>3304</v>
      </c>
      <c r="G2089" s="72"/>
      <c r="H2089" s="72"/>
      <c r="I2089" s="187"/>
      <c r="J2089" s="72"/>
      <c r="K2089" s="72"/>
      <c r="L2089" s="70"/>
      <c r="M2089" s="230"/>
      <c r="N2089" s="45"/>
      <c r="O2089" s="45"/>
      <c r="P2089" s="45"/>
      <c r="Q2089" s="45"/>
      <c r="R2089" s="45"/>
      <c r="S2089" s="45"/>
      <c r="T2089" s="93"/>
      <c r="AT2089" s="22" t="s">
        <v>161</v>
      </c>
      <c r="AU2089" s="22" t="s">
        <v>81</v>
      </c>
    </row>
    <row r="2090" spans="2:51" s="11" customFormat="1" ht="13.5">
      <c r="B2090" s="231"/>
      <c r="C2090" s="232"/>
      <c r="D2090" s="228" t="s">
        <v>163</v>
      </c>
      <c r="E2090" s="233" t="s">
        <v>21</v>
      </c>
      <c r="F2090" s="234" t="s">
        <v>3248</v>
      </c>
      <c r="G2090" s="232"/>
      <c r="H2090" s="235">
        <v>1092.5</v>
      </c>
      <c r="I2090" s="236"/>
      <c r="J2090" s="232"/>
      <c r="K2090" s="232"/>
      <c r="L2090" s="237"/>
      <c r="M2090" s="238"/>
      <c r="N2090" s="239"/>
      <c r="O2090" s="239"/>
      <c r="P2090" s="239"/>
      <c r="Q2090" s="239"/>
      <c r="R2090" s="239"/>
      <c r="S2090" s="239"/>
      <c r="T2090" s="240"/>
      <c r="AT2090" s="241" t="s">
        <v>163</v>
      </c>
      <c r="AU2090" s="241" t="s">
        <v>81</v>
      </c>
      <c r="AV2090" s="11" t="s">
        <v>81</v>
      </c>
      <c r="AW2090" s="11" t="s">
        <v>34</v>
      </c>
      <c r="AX2090" s="11" t="s">
        <v>76</v>
      </c>
      <c r="AY2090" s="241" t="s">
        <v>151</v>
      </c>
    </row>
    <row r="2091" spans="2:65" s="1" customFormat="1" ht="38.25" customHeight="1">
      <c r="B2091" s="44"/>
      <c r="C2091" s="216" t="s">
        <v>81</v>
      </c>
      <c r="D2091" s="216" t="s">
        <v>154</v>
      </c>
      <c r="E2091" s="217" t="s">
        <v>3309</v>
      </c>
      <c r="F2091" s="218" t="s">
        <v>3310</v>
      </c>
      <c r="G2091" s="219" t="s">
        <v>257</v>
      </c>
      <c r="H2091" s="220">
        <v>195225</v>
      </c>
      <c r="I2091" s="221"/>
      <c r="J2091" s="222">
        <f>ROUND(I2091*H2091,2)</f>
        <v>0</v>
      </c>
      <c r="K2091" s="218" t="s">
        <v>158</v>
      </c>
      <c r="L2091" s="70"/>
      <c r="M2091" s="223" t="s">
        <v>21</v>
      </c>
      <c r="N2091" s="224" t="s">
        <v>42</v>
      </c>
      <c r="O2091" s="45"/>
      <c r="P2091" s="225">
        <f>O2091*H2091</f>
        <v>0</v>
      </c>
      <c r="Q2091" s="225">
        <v>0</v>
      </c>
      <c r="R2091" s="225">
        <f>Q2091*H2091</f>
        <v>0</v>
      </c>
      <c r="S2091" s="225">
        <v>0</v>
      </c>
      <c r="T2091" s="226">
        <f>S2091*H2091</f>
        <v>0</v>
      </c>
      <c r="AR2091" s="22" t="s">
        <v>159</v>
      </c>
      <c r="AT2091" s="22" t="s">
        <v>154</v>
      </c>
      <c r="AU2091" s="22" t="s">
        <v>81</v>
      </c>
      <c r="AY2091" s="22" t="s">
        <v>151</v>
      </c>
      <c r="BE2091" s="227">
        <f>IF(N2091="základní",J2091,0)</f>
        <v>0</v>
      </c>
      <c r="BF2091" s="227">
        <f>IF(N2091="snížená",J2091,0)</f>
        <v>0</v>
      </c>
      <c r="BG2091" s="227">
        <f>IF(N2091="zákl. přenesená",J2091,0)</f>
        <v>0</v>
      </c>
      <c r="BH2091" s="227">
        <f>IF(N2091="sníž. přenesená",J2091,0)</f>
        <v>0</v>
      </c>
      <c r="BI2091" s="227">
        <f>IF(N2091="nulová",J2091,0)</f>
        <v>0</v>
      </c>
      <c r="BJ2091" s="22" t="s">
        <v>76</v>
      </c>
      <c r="BK2091" s="227">
        <f>ROUND(I2091*H2091,2)</f>
        <v>0</v>
      </c>
      <c r="BL2091" s="22" t="s">
        <v>159</v>
      </c>
      <c r="BM2091" s="22" t="s">
        <v>3311</v>
      </c>
    </row>
    <row r="2092" spans="2:47" s="1" customFormat="1" ht="13.5">
      <c r="B2092" s="44"/>
      <c r="C2092" s="72"/>
      <c r="D2092" s="228" t="s">
        <v>161</v>
      </c>
      <c r="E2092" s="72"/>
      <c r="F2092" s="229" t="s">
        <v>3304</v>
      </c>
      <c r="G2092" s="72"/>
      <c r="H2092" s="72"/>
      <c r="I2092" s="187"/>
      <c r="J2092" s="72"/>
      <c r="K2092" s="72"/>
      <c r="L2092" s="70"/>
      <c r="M2092" s="230"/>
      <c r="N2092" s="45"/>
      <c r="O2092" s="45"/>
      <c r="P2092" s="45"/>
      <c r="Q2092" s="45"/>
      <c r="R2092" s="45"/>
      <c r="S2092" s="45"/>
      <c r="T2092" s="93"/>
      <c r="AT2092" s="22" t="s">
        <v>161</v>
      </c>
      <c r="AU2092" s="22" t="s">
        <v>81</v>
      </c>
    </row>
    <row r="2093" spans="2:51" s="11" customFormat="1" ht="13.5">
      <c r="B2093" s="231"/>
      <c r="C2093" s="232"/>
      <c r="D2093" s="228" t="s">
        <v>163</v>
      </c>
      <c r="E2093" s="233" t="s">
        <v>21</v>
      </c>
      <c r="F2093" s="234" t="s">
        <v>3247</v>
      </c>
      <c r="G2093" s="232"/>
      <c r="H2093" s="235">
        <v>209</v>
      </c>
      <c r="I2093" s="236"/>
      <c r="J2093" s="232"/>
      <c r="K2093" s="232"/>
      <c r="L2093" s="237"/>
      <c r="M2093" s="238"/>
      <c r="N2093" s="239"/>
      <c r="O2093" s="239"/>
      <c r="P2093" s="239"/>
      <c r="Q2093" s="239"/>
      <c r="R2093" s="239"/>
      <c r="S2093" s="239"/>
      <c r="T2093" s="240"/>
      <c r="AT2093" s="241" t="s">
        <v>163</v>
      </c>
      <c r="AU2093" s="241" t="s">
        <v>81</v>
      </c>
      <c r="AV2093" s="11" t="s">
        <v>81</v>
      </c>
      <c r="AW2093" s="11" t="s">
        <v>34</v>
      </c>
      <c r="AX2093" s="11" t="s">
        <v>71</v>
      </c>
      <c r="AY2093" s="241" t="s">
        <v>151</v>
      </c>
    </row>
    <row r="2094" spans="2:51" s="11" customFormat="1" ht="13.5">
      <c r="B2094" s="231"/>
      <c r="C2094" s="232"/>
      <c r="D2094" s="228" t="s">
        <v>163</v>
      </c>
      <c r="E2094" s="233" t="s">
        <v>21</v>
      </c>
      <c r="F2094" s="234" t="s">
        <v>3248</v>
      </c>
      <c r="G2094" s="232"/>
      <c r="H2094" s="235">
        <v>1092.5</v>
      </c>
      <c r="I2094" s="236"/>
      <c r="J2094" s="232"/>
      <c r="K2094" s="232"/>
      <c r="L2094" s="237"/>
      <c r="M2094" s="238"/>
      <c r="N2094" s="239"/>
      <c r="O2094" s="239"/>
      <c r="P2094" s="239"/>
      <c r="Q2094" s="239"/>
      <c r="R2094" s="239"/>
      <c r="S2094" s="239"/>
      <c r="T2094" s="240"/>
      <c r="AT2094" s="241" t="s">
        <v>163</v>
      </c>
      <c r="AU2094" s="241" t="s">
        <v>81</v>
      </c>
      <c r="AV2094" s="11" t="s">
        <v>81</v>
      </c>
      <c r="AW2094" s="11" t="s">
        <v>34</v>
      </c>
      <c r="AX2094" s="11" t="s">
        <v>71</v>
      </c>
      <c r="AY2094" s="241" t="s">
        <v>151</v>
      </c>
    </row>
    <row r="2095" spans="2:51" s="12" customFormat="1" ht="13.5">
      <c r="B2095" s="242"/>
      <c r="C2095" s="243"/>
      <c r="D2095" s="228" t="s">
        <v>163</v>
      </c>
      <c r="E2095" s="244" t="s">
        <v>21</v>
      </c>
      <c r="F2095" s="245" t="s">
        <v>182</v>
      </c>
      <c r="G2095" s="243"/>
      <c r="H2095" s="246">
        <v>1301.5</v>
      </c>
      <c r="I2095" s="247"/>
      <c r="J2095" s="243"/>
      <c r="K2095" s="243"/>
      <c r="L2095" s="248"/>
      <c r="M2095" s="249"/>
      <c r="N2095" s="250"/>
      <c r="O2095" s="250"/>
      <c r="P2095" s="250"/>
      <c r="Q2095" s="250"/>
      <c r="R2095" s="250"/>
      <c r="S2095" s="250"/>
      <c r="T2095" s="251"/>
      <c r="AT2095" s="252" t="s">
        <v>163</v>
      </c>
      <c r="AU2095" s="252" t="s">
        <v>81</v>
      </c>
      <c r="AV2095" s="12" t="s">
        <v>159</v>
      </c>
      <c r="AW2095" s="12" t="s">
        <v>34</v>
      </c>
      <c r="AX2095" s="12" t="s">
        <v>76</v>
      </c>
      <c r="AY2095" s="252" t="s">
        <v>151</v>
      </c>
    </row>
    <row r="2096" spans="2:51" s="11" customFormat="1" ht="13.5">
      <c r="B2096" s="231"/>
      <c r="C2096" s="232"/>
      <c r="D2096" s="228" t="s">
        <v>163</v>
      </c>
      <c r="E2096" s="232"/>
      <c r="F2096" s="234" t="s">
        <v>3253</v>
      </c>
      <c r="G2096" s="232"/>
      <c r="H2096" s="235">
        <v>195225</v>
      </c>
      <c r="I2096" s="236"/>
      <c r="J2096" s="232"/>
      <c r="K2096" s="232"/>
      <c r="L2096" s="237"/>
      <c r="M2096" s="238"/>
      <c r="N2096" s="239"/>
      <c r="O2096" s="239"/>
      <c r="P2096" s="239"/>
      <c r="Q2096" s="239"/>
      <c r="R2096" s="239"/>
      <c r="S2096" s="239"/>
      <c r="T2096" s="240"/>
      <c r="AT2096" s="241" t="s">
        <v>163</v>
      </c>
      <c r="AU2096" s="241" t="s">
        <v>81</v>
      </c>
      <c r="AV2096" s="11" t="s">
        <v>81</v>
      </c>
      <c r="AW2096" s="11" t="s">
        <v>6</v>
      </c>
      <c r="AX2096" s="11" t="s">
        <v>76</v>
      </c>
      <c r="AY2096" s="241" t="s">
        <v>151</v>
      </c>
    </row>
    <row r="2097" spans="2:65" s="1" customFormat="1" ht="38.25" customHeight="1">
      <c r="B2097" s="44"/>
      <c r="C2097" s="216" t="s">
        <v>372</v>
      </c>
      <c r="D2097" s="216" t="s">
        <v>154</v>
      </c>
      <c r="E2097" s="217" t="s">
        <v>3312</v>
      </c>
      <c r="F2097" s="218" t="s">
        <v>3313</v>
      </c>
      <c r="G2097" s="219" t="s">
        <v>257</v>
      </c>
      <c r="H2097" s="220">
        <v>209</v>
      </c>
      <c r="I2097" s="221"/>
      <c r="J2097" s="222">
        <f>ROUND(I2097*H2097,2)</f>
        <v>0</v>
      </c>
      <c r="K2097" s="218" t="s">
        <v>158</v>
      </c>
      <c r="L2097" s="70"/>
      <c r="M2097" s="223" t="s">
        <v>21</v>
      </c>
      <c r="N2097" s="224" t="s">
        <v>42</v>
      </c>
      <c r="O2097" s="45"/>
      <c r="P2097" s="225">
        <f>O2097*H2097</f>
        <v>0</v>
      </c>
      <c r="Q2097" s="225">
        <v>0</v>
      </c>
      <c r="R2097" s="225">
        <f>Q2097*H2097</f>
        <v>0</v>
      </c>
      <c r="S2097" s="225">
        <v>0</v>
      </c>
      <c r="T2097" s="226">
        <f>S2097*H2097</f>
        <v>0</v>
      </c>
      <c r="AR2097" s="22" t="s">
        <v>159</v>
      </c>
      <c r="AT2097" s="22" t="s">
        <v>154</v>
      </c>
      <c r="AU2097" s="22" t="s">
        <v>81</v>
      </c>
      <c r="AY2097" s="22" t="s">
        <v>151</v>
      </c>
      <c r="BE2097" s="227">
        <f>IF(N2097="základní",J2097,0)</f>
        <v>0</v>
      </c>
      <c r="BF2097" s="227">
        <f>IF(N2097="snížená",J2097,0)</f>
        <v>0</v>
      </c>
      <c r="BG2097" s="227">
        <f>IF(N2097="zákl. přenesená",J2097,0)</f>
        <v>0</v>
      </c>
      <c r="BH2097" s="227">
        <f>IF(N2097="sníž. přenesená",J2097,0)</f>
        <v>0</v>
      </c>
      <c r="BI2097" s="227">
        <f>IF(N2097="nulová",J2097,0)</f>
        <v>0</v>
      </c>
      <c r="BJ2097" s="22" t="s">
        <v>76</v>
      </c>
      <c r="BK2097" s="227">
        <f>ROUND(I2097*H2097,2)</f>
        <v>0</v>
      </c>
      <c r="BL2097" s="22" t="s">
        <v>159</v>
      </c>
      <c r="BM2097" s="22" t="s">
        <v>3314</v>
      </c>
    </row>
    <row r="2098" spans="2:47" s="1" customFormat="1" ht="13.5">
      <c r="B2098" s="44"/>
      <c r="C2098" s="72"/>
      <c r="D2098" s="228" t="s">
        <v>161</v>
      </c>
      <c r="E2098" s="72"/>
      <c r="F2098" s="229" t="s">
        <v>3315</v>
      </c>
      <c r="G2098" s="72"/>
      <c r="H2098" s="72"/>
      <c r="I2098" s="187"/>
      <c r="J2098" s="72"/>
      <c r="K2098" s="72"/>
      <c r="L2098" s="70"/>
      <c r="M2098" s="230"/>
      <c r="N2098" s="45"/>
      <c r="O2098" s="45"/>
      <c r="P2098" s="45"/>
      <c r="Q2098" s="45"/>
      <c r="R2098" s="45"/>
      <c r="S2098" s="45"/>
      <c r="T2098" s="93"/>
      <c r="AT2098" s="22" t="s">
        <v>161</v>
      </c>
      <c r="AU2098" s="22" t="s">
        <v>81</v>
      </c>
    </row>
    <row r="2099" spans="2:51" s="11" customFormat="1" ht="13.5">
      <c r="B2099" s="231"/>
      <c r="C2099" s="232"/>
      <c r="D2099" s="228" t="s">
        <v>163</v>
      </c>
      <c r="E2099" s="233" t="s">
        <v>21</v>
      </c>
      <c r="F2099" s="234" t="s">
        <v>3247</v>
      </c>
      <c r="G2099" s="232"/>
      <c r="H2099" s="235">
        <v>209</v>
      </c>
      <c r="I2099" s="236"/>
      <c r="J2099" s="232"/>
      <c r="K2099" s="232"/>
      <c r="L2099" s="237"/>
      <c r="M2099" s="238"/>
      <c r="N2099" s="239"/>
      <c r="O2099" s="239"/>
      <c r="P2099" s="239"/>
      <c r="Q2099" s="239"/>
      <c r="R2099" s="239"/>
      <c r="S2099" s="239"/>
      <c r="T2099" s="240"/>
      <c r="AT2099" s="241" t="s">
        <v>163</v>
      </c>
      <c r="AU2099" s="241" t="s">
        <v>81</v>
      </c>
      <c r="AV2099" s="11" t="s">
        <v>81</v>
      </c>
      <c r="AW2099" s="11" t="s">
        <v>34</v>
      </c>
      <c r="AX2099" s="11" t="s">
        <v>76</v>
      </c>
      <c r="AY2099" s="241" t="s">
        <v>151</v>
      </c>
    </row>
    <row r="2100" spans="2:65" s="1" customFormat="1" ht="38.25" customHeight="1">
      <c r="B2100" s="44"/>
      <c r="C2100" s="216" t="s">
        <v>3316</v>
      </c>
      <c r="D2100" s="216" t="s">
        <v>154</v>
      </c>
      <c r="E2100" s="217" t="s">
        <v>3317</v>
      </c>
      <c r="F2100" s="218" t="s">
        <v>3318</v>
      </c>
      <c r="G2100" s="219" t="s">
        <v>257</v>
      </c>
      <c r="H2100" s="220">
        <v>1092.5</v>
      </c>
      <c r="I2100" s="221"/>
      <c r="J2100" s="222">
        <f>ROUND(I2100*H2100,2)</f>
        <v>0</v>
      </c>
      <c r="K2100" s="218" t="s">
        <v>174</v>
      </c>
      <c r="L2100" s="70"/>
      <c r="M2100" s="223" t="s">
        <v>21</v>
      </c>
      <c r="N2100" s="224" t="s">
        <v>42</v>
      </c>
      <c r="O2100" s="45"/>
      <c r="P2100" s="225">
        <f>O2100*H2100</f>
        <v>0</v>
      </c>
      <c r="Q2100" s="225">
        <v>0</v>
      </c>
      <c r="R2100" s="225">
        <f>Q2100*H2100</f>
        <v>0</v>
      </c>
      <c r="S2100" s="225">
        <v>0</v>
      </c>
      <c r="T2100" s="226">
        <f>S2100*H2100</f>
        <v>0</v>
      </c>
      <c r="AR2100" s="22" t="s">
        <v>159</v>
      </c>
      <c r="AT2100" s="22" t="s">
        <v>154</v>
      </c>
      <c r="AU2100" s="22" t="s">
        <v>81</v>
      </c>
      <c r="AY2100" s="22" t="s">
        <v>151</v>
      </c>
      <c r="BE2100" s="227">
        <f>IF(N2100="základní",J2100,0)</f>
        <v>0</v>
      </c>
      <c r="BF2100" s="227">
        <f>IF(N2100="snížená",J2100,0)</f>
        <v>0</v>
      </c>
      <c r="BG2100" s="227">
        <f>IF(N2100="zákl. přenesená",J2100,0)</f>
        <v>0</v>
      </c>
      <c r="BH2100" s="227">
        <f>IF(N2100="sníž. přenesená",J2100,0)</f>
        <v>0</v>
      </c>
      <c r="BI2100" s="227">
        <f>IF(N2100="nulová",J2100,0)</f>
        <v>0</v>
      </c>
      <c r="BJ2100" s="22" t="s">
        <v>76</v>
      </c>
      <c r="BK2100" s="227">
        <f>ROUND(I2100*H2100,2)</f>
        <v>0</v>
      </c>
      <c r="BL2100" s="22" t="s">
        <v>159</v>
      </c>
      <c r="BM2100" s="22" t="s">
        <v>3319</v>
      </c>
    </row>
    <row r="2101" spans="2:47" s="1" customFormat="1" ht="13.5">
      <c r="B2101" s="44"/>
      <c r="C2101" s="72"/>
      <c r="D2101" s="228" t="s">
        <v>161</v>
      </c>
      <c r="E2101" s="72"/>
      <c r="F2101" s="229" t="s">
        <v>3315</v>
      </c>
      <c r="G2101" s="72"/>
      <c r="H2101" s="72"/>
      <c r="I2101" s="187"/>
      <c r="J2101" s="72"/>
      <c r="K2101" s="72"/>
      <c r="L2101" s="70"/>
      <c r="M2101" s="230"/>
      <c r="N2101" s="45"/>
      <c r="O2101" s="45"/>
      <c r="P2101" s="45"/>
      <c r="Q2101" s="45"/>
      <c r="R2101" s="45"/>
      <c r="S2101" s="45"/>
      <c r="T2101" s="93"/>
      <c r="AT2101" s="22" t="s">
        <v>161</v>
      </c>
      <c r="AU2101" s="22" t="s">
        <v>81</v>
      </c>
    </row>
    <row r="2102" spans="2:51" s="11" customFormat="1" ht="13.5">
      <c r="B2102" s="231"/>
      <c r="C2102" s="232"/>
      <c r="D2102" s="228" t="s">
        <v>163</v>
      </c>
      <c r="E2102" s="233" t="s">
        <v>21</v>
      </c>
      <c r="F2102" s="234" t="s">
        <v>3248</v>
      </c>
      <c r="G2102" s="232"/>
      <c r="H2102" s="235">
        <v>1092.5</v>
      </c>
      <c r="I2102" s="236"/>
      <c r="J2102" s="232"/>
      <c r="K2102" s="232"/>
      <c r="L2102" s="237"/>
      <c r="M2102" s="238"/>
      <c r="N2102" s="239"/>
      <c r="O2102" s="239"/>
      <c r="P2102" s="239"/>
      <c r="Q2102" s="239"/>
      <c r="R2102" s="239"/>
      <c r="S2102" s="239"/>
      <c r="T2102" s="240"/>
      <c r="AT2102" s="241" t="s">
        <v>163</v>
      </c>
      <c r="AU2102" s="241" t="s">
        <v>81</v>
      </c>
      <c r="AV2102" s="11" t="s">
        <v>81</v>
      </c>
      <c r="AW2102" s="11" t="s">
        <v>34</v>
      </c>
      <c r="AX2102" s="11" t="s">
        <v>76</v>
      </c>
      <c r="AY2102" s="241" t="s">
        <v>151</v>
      </c>
    </row>
    <row r="2103" spans="2:65" s="1" customFormat="1" ht="25.5" customHeight="1">
      <c r="B2103" s="44"/>
      <c r="C2103" s="216" t="s">
        <v>159</v>
      </c>
      <c r="D2103" s="216" t="s">
        <v>154</v>
      </c>
      <c r="E2103" s="217" t="s">
        <v>3320</v>
      </c>
      <c r="F2103" s="218" t="s">
        <v>3321</v>
      </c>
      <c r="G2103" s="219" t="s">
        <v>2713</v>
      </c>
      <c r="H2103" s="220">
        <v>15</v>
      </c>
      <c r="I2103" s="221"/>
      <c r="J2103" s="222">
        <f>ROUND(I2103*H2103,2)</f>
        <v>0</v>
      </c>
      <c r="K2103" s="218" t="s">
        <v>158</v>
      </c>
      <c r="L2103" s="70"/>
      <c r="M2103" s="223" t="s">
        <v>21</v>
      </c>
      <c r="N2103" s="224" t="s">
        <v>42</v>
      </c>
      <c r="O2103" s="45"/>
      <c r="P2103" s="225">
        <f>O2103*H2103</f>
        <v>0</v>
      </c>
      <c r="Q2103" s="225">
        <v>0</v>
      </c>
      <c r="R2103" s="225">
        <f>Q2103*H2103</f>
        <v>0</v>
      </c>
      <c r="S2103" s="225">
        <v>0</v>
      </c>
      <c r="T2103" s="226">
        <f>S2103*H2103</f>
        <v>0</v>
      </c>
      <c r="AR2103" s="22" t="s">
        <v>159</v>
      </c>
      <c r="AT2103" s="22" t="s">
        <v>154</v>
      </c>
      <c r="AU2103" s="22" t="s">
        <v>81</v>
      </c>
      <c r="AY2103" s="22" t="s">
        <v>151</v>
      </c>
      <c r="BE2103" s="227">
        <f>IF(N2103="základní",J2103,0)</f>
        <v>0</v>
      </c>
      <c r="BF2103" s="227">
        <f>IF(N2103="snížená",J2103,0)</f>
        <v>0</v>
      </c>
      <c r="BG2103" s="227">
        <f>IF(N2103="zákl. přenesená",J2103,0)</f>
        <v>0</v>
      </c>
      <c r="BH2103" s="227">
        <f>IF(N2103="sníž. přenesená",J2103,0)</f>
        <v>0</v>
      </c>
      <c r="BI2103" s="227">
        <f>IF(N2103="nulová",J2103,0)</f>
        <v>0</v>
      </c>
      <c r="BJ2103" s="22" t="s">
        <v>76</v>
      </c>
      <c r="BK2103" s="227">
        <f>ROUND(I2103*H2103,2)</f>
        <v>0</v>
      </c>
      <c r="BL2103" s="22" t="s">
        <v>159</v>
      </c>
      <c r="BM2103" s="22" t="s">
        <v>3322</v>
      </c>
    </row>
    <row r="2104" spans="2:47" s="1" customFormat="1" ht="13.5">
      <c r="B2104" s="44"/>
      <c r="C2104" s="72"/>
      <c r="D2104" s="228" t="s">
        <v>161</v>
      </c>
      <c r="E2104" s="72"/>
      <c r="F2104" s="229" t="s">
        <v>3323</v>
      </c>
      <c r="G2104" s="72"/>
      <c r="H2104" s="72"/>
      <c r="I2104" s="187"/>
      <c r="J2104" s="72"/>
      <c r="K2104" s="72"/>
      <c r="L2104" s="70"/>
      <c r="M2104" s="230"/>
      <c r="N2104" s="45"/>
      <c r="O2104" s="45"/>
      <c r="P2104" s="45"/>
      <c r="Q2104" s="45"/>
      <c r="R2104" s="45"/>
      <c r="S2104" s="45"/>
      <c r="T2104" s="93"/>
      <c r="AT2104" s="22" t="s">
        <v>161</v>
      </c>
      <c r="AU2104" s="22" t="s">
        <v>81</v>
      </c>
    </row>
    <row r="2105" spans="2:65" s="1" customFormat="1" ht="25.5" customHeight="1">
      <c r="B2105" s="44"/>
      <c r="C2105" s="216" t="s">
        <v>451</v>
      </c>
      <c r="D2105" s="216" t="s">
        <v>154</v>
      </c>
      <c r="E2105" s="217" t="s">
        <v>3324</v>
      </c>
      <c r="F2105" s="218" t="s">
        <v>3325</v>
      </c>
      <c r="G2105" s="219" t="s">
        <v>2713</v>
      </c>
      <c r="H2105" s="220">
        <v>675</v>
      </c>
      <c r="I2105" s="221"/>
      <c r="J2105" s="222">
        <f>ROUND(I2105*H2105,2)</f>
        <v>0</v>
      </c>
      <c r="K2105" s="218" t="s">
        <v>158</v>
      </c>
      <c r="L2105" s="70"/>
      <c r="M2105" s="223" t="s">
        <v>21</v>
      </c>
      <c r="N2105" s="224" t="s">
        <v>42</v>
      </c>
      <c r="O2105" s="45"/>
      <c r="P2105" s="225">
        <f>O2105*H2105</f>
        <v>0</v>
      </c>
      <c r="Q2105" s="225">
        <v>0</v>
      </c>
      <c r="R2105" s="225">
        <f>Q2105*H2105</f>
        <v>0</v>
      </c>
      <c r="S2105" s="225">
        <v>0</v>
      </c>
      <c r="T2105" s="226">
        <f>S2105*H2105</f>
        <v>0</v>
      </c>
      <c r="AR2105" s="22" t="s">
        <v>159</v>
      </c>
      <c r="AT2105" s="22" t="s">
        <v>154</v>
      </c>
      <c r="AU2105" s="22" t="s">
        <v>81</v>
      </c>
      <c r="AY2105" s="22" t="s">
        <v>151</v>
      </c>
      <c r="BE2105" s="227">
        <f>IF(N2105="základní",J2105,0)</f>
        <v>0</v>
      </c>
      <c r="BF2105" s="227">
        <f>IF(N2105="snížená",J2105,0)</f>
        <v>0</v>
      </c>
      <c r="BG2105" s="227">
        <f>IF(N2105="zákl. přenesená",J2105,0)</f>
        <v>0</v>
      </c>
      <c r="BH2105" s="227">
        <f>IF(N2105="sníž. přenesená",J2105,0)</f>
        <v>0</v>
      </c>
      <c r="BI2105" s="227">
        <f>IF(N2105="nulová",J2105,0)</f>
        <v>0</v>
      </c>
      <c r="BJ2105" s="22" t="s">
        <v>76</v>
      </c>
      <c r="BK2105" s="227">
        <f>ROUND(I2105*H2105,2)</f>
        <v>0</v>
      </c>
      <c r="BL2105" s="22" t="s">
        <v>159</v>
      </c>
      <c r="BM2105" s="22" t="s">
        <v>3326</v>
      </c>
    </row>
    <row r="2106" spans="2:47" s="1" customFormat="1" ht="13.5">
      <c r="B2106" s="44"/>
      <c r="C2106" s="72"/>
      <c r="D2106" s="228" t="s">
        <v>161</v>
      </c>
      <c r="E2106" s="72"/>
      <c r="F2106" s="229" t="s">
        <v>3323</v>
      </c>
      <c r="G2106" s="72"/>
      <c r="H2106" s="72"/>
      <c r="I2106" s="187"/>
      <c r="J2106" s="72"/>
      <c r="K2106" s="72"/>
      <c r="L2106" s="70"/>
      <c r="M2106" s="230"/>
      <c r="N2106" s="45"/>
      <c r="O2106" s="45"/>
      <c r="P2106" s="45"/>
      <c r="Q2106" s="45"/>
      <c r="R2106" s="45"/>
      <c r="S2106" s="45"/>
      <c r="T2106" s="93"/>
      <c r="AT2106" s="22" t="s">
        <v>161</v>
      </c>
      <c r="AU2106" s="22" t="s">
        <v>81</v>
      </c>
    </row>
    <row r="2107" spans="2:51" s="11" customFormat="1" ht="13.5">
      <c r="B2107" s="231"/>
      <c r="C2107" s="232"/>
      <c r="D2107" s="228" t="s">
        <v>163</v>
      </c>
      <c r="E2107" s="233" t="s">
        <v>21</v>
      </c>
      <c r="F2107" s="234" t="s">
        <v>10</v>
      </c>
      <c r="G2107" s="232"/>
      <c r="H2107" s="235">
        <v>15</v>
      </c>
      <c r="I2107" s="236"/>
      <c r="J2107" s="232"/>
      <c r="K2107" s="232"/>
      <c r="L2107" s="237"/>
      <c r="M2107" s="238"/>
      <c r="N2107" s="239"/>
      <c r="O2107" s="239"/>
      <c r="P2107" s="239"/>
      <c r="Q2107" s="239"/>
      <c r="R2107" s="239"/>
      <c r="S2107" s="239"/>
      <c r="T2107" s="240"/>
      <c r="AT2107" s="241" t="s">
        <v>163</v>
      </c>
      <c r="AU2107" s="241" t="s">
        <v>81</v>
      </c>
      <c r="AV2107" s="11" t="s">
        <v>81</v>
      </c>
      <c r="AW2107" s="11" t="s">
        <v>34</v>
      </c>
      <c r="AX2107" s="11" t="s">
        <v>76</v>
      </c>
      <c r="AY2107" s="241" t="s">
        <v>151</v>
      </c>
    </row>
    <row r="2108" spans="2:51" s="11" customFormat="1" ht="13.5">
      <c r="B2108" s="231"/>
      <c r="C2108" s="232"/>
      <c r="D2108" s="228" t="s">
        <v>163</v>
      </c>
      <c r="E2108" s="232"/>
      <c r="F2108" s="234" t="s">
        <v>3327</v>
      </c>
      <c r="G2108" s="232"/>
      <c r="H2108" s="235">
        <v>675</v>
      </c>
      <c r="I2108" s="236"/>
      <c r="J2108" s="232"/>
      <c r="K2108" s="232"/>
      <c r="L2108" s="237"/>
      <c r="M2108" s="238"/>
      <c r="N2108" s="239"/>
      <c r="O2108" s="239"/>
      <c r="P2108" s="239"/>
      <c r="Q2108" s="239"/>
      <c r="R2108" s="239"/>
      <c r="S2108" s="239"/>
      <c r="T2108" s="240"/>
      <c r="AT2108" s="241" t="s">
        <v>163</v>
      </c>
      <c r="AU2108" s="241" t="s">
        <v>81</v>
      </c>
      <c r="AV2108" s="11" t="s">
        <v>81</v>
      </c>
      <c r="AW2108" s="11" t="s">
        <v>6</v>
      </c>
      <c r="AX2108" s="11" t="s">
        <v>76</v>
      </c>
      <c r="AY2108" s="241" t="s">
        <v>151</v>
      </c>
    </row>
    <row r="2109" spans="2:65" s="1" customFormat="1" ht="25.5" customHeight="1">
      <c r="B2109" s="44"/>
      <c r="C2109" s="216" t="s">
        <v>543</v>
      </c>
      <c r="D2109" s="216" t="s">
        <v>154</v>
      </c>
      <c r="E2109" s="217" t="s">
        <v>3328</v>
      </c>
      <c r="F2109" s="218" t="s">
        <v>3329</v>
      </c>
      <c r="G2109" s="219" t="s">
        <v>2713</v>
      </c>
      <c r="H2109" s="220">
        <v>15</v>
      </c>
      <c r="I2109" s="221"/>
      <c r="J2109" s="222">
        <f>ROUND(I2109*H2109,2)</f>
        <v>0</v>
      </c>
      <c r="K2109" s="218" t="s">
        <v>158</v>
      </c>
      <c r="L2109" s="70"/>
      <c r="M2109" s="223" t="s">
        <v>21</v>
      </c>
      <c r="N2109" s="224" t="s">
        <v>42</v>
      </c>
      <c r="O2109" s="45"/>
      <c r="P2109" s="225">
        <f>O2109*H2109</f>
        <v>0</v>
      </c>
      <c r="Q2109" s="225">
        <v>0</v>
      </c>
      <c r="R2109" s="225">
        <f>Q2109*H2109</f>
        <v>0</v>
      </c>
      <c r="S2109" s="225">
        <v>0</v>
      </c>
      <c r="T2109" s="226">
        <f>S2109*H2109</f>
        <v>0</v>
      </c>
      <c r="AR2109" s="22" t="s">
        <v>159</v>
      </c>
      <c r="AT2109" s="22" t="s">
        <v>154</v>
      </c>
      <c r="AU2109" s="22" t="s">
        <v>81</v>
      </c>
      <c r="AY2109" s="22" t="s">
        <v>151</v>
      </c>
      <c r="BE2109" s="227">
        <f>IF(N2109="základní",J2109,0)</f>
        <v>0</v>
      </c>
      <c r="BF2109" s="227">
        <f>IF(N2109="snížená",J2109,0)</f>
        <v>0</v>
      </c>
      <c r="BG2109" s="227">
        <f>IF(N2109="zákl. přenesená",J2109,0)</f>
        <v>0</v>
      </c>
      <c r="BH2109" s="227">
        <f>IF(N2109="sníž. přenesená",J2109,0)</f>
        <v>0</v>
      </c>
      <c r="BI2109" s="227">
        <f>IF(N2109="nulová",J2109,0)</f>
        <v>0</v>
      </c>
      <c r="BJ2109" s="22" t="s">
        <v>76</v>
      </c>
      <c r="BK2109" s="227">
        <f>ROUND(I2109*H2109,2)</f>
        <v>0</v>
      </c>
      <c r="BL2109" s="22" t="s">
        <v>159</v>
      </c>
      <c r="BM2109" s="22" t="s">
        <v>3330</v>
      </c>
    </row>
    <row r="2110" spans="2:47" s="1" customFormat="1" ht="13.5">
      <c r="B2110" s="44"/>
      <c r="C2110" s="72"/>
      <c r="D2110" s="228" t="s">
        <v>161</v>
      </c>
      <c r="E2110" s="72"/>
      <c r="F2110" s="229" t="s">
        <v>3331</v>
      </c>
      <c r="G2110" s="72"/>
      <c r="H2110" s="72"/>
      <c r="I2110" s="187"/>
      <c r="J2110" s="72"/>
      <c r="K2110" s="72"/>
      <c r="L2110" s="70"/>
      <c r="M2110" s="230"/>
      <c r="N2110" s="45"/>
      <c r="O2110" s="45"/>
      <c r="P2110" s="45"/>
      <c r="Q2110" s="45"/>
      <c r="R2110" s="45"/>
      <c r="S2110" s="45"/>
      <c r="T2110" s="93"/>
      <c r="AT2110" s="22" t="s">
        <v>161</v>
      </c>
      <c r="AU2110" s="22" t="s">
        <v>81</v>
      </c>
    </row>
    <row r="2111" spans="2:65" s="1" customFormat="1" ht="16.5" customHeight="1">
      <c r="B2111" s="44"/>
      <c r="C2111" s="216" t="s">
        <v>3332</v>
      </c>
      <c r="D2111" s="216" t="s">
        <v>154</v>
      </c>
      <c r="E2111" s="217" t="s">
        <v>3333</v>
      </c>
      <c r="F2111" s="218" t="s">
        <v>3334</v>
      </c>
      <c r="G2111" s="219" t="s">
        <v>1442</v>
      </c>
      <c r="H2111" s="220">
        <v>16</v>
      </c>
      <c r="I2111" s="221"/>
      <c r="J2111" s="222">
        <f>ROUND(I2111*H2111,2)</f>
        <v>0</v>
      </c>
      <c r="K2111" s="218" t="s">
        <v>21</v>
      </c>
      <c r="L2111" s="70"/>
      <c r="M2111" s="223" t="s">
        <v>21</v>
      </c>
      <c r="N2111" s="224" t="s">
        <v>42</v>
      </c>
      <c r="O2111" s="45"/>
      <c r="P2111" s="225">
        <f>O2111*H2111</f>
        <v>0</v>
      </c>
      <c r="Q2111" s="225">
        <v>0</v>
      </c>
      <c r="R2111" s="225">
        <f>Q2111*H2111</f>
        <v>0</v>
      </c>
      <c r="S2111" s="225">
        <v>0</v>
      </c>
      <c r="T2111" s="226">
        <f>S2111*H2111</f>
        <v>0</v>
      </c>
      <c r="AR2111" s="22" t="s">
        <v>159</v>
      </c>
      <c r="AT2111" s="22" t="s">
        <v>154</v>
      </c>
      <c r="AU2111" s="22" t="s">
        <v>81</v>
      </c>
      <c r="AY2111" s="22" t="s">
        <v>151</v>
      </c>
      <c r="BE2111" s="227">
        <f>IF(N2111="základní",J2111,0)</f>
        <v>0</v>
      </c>
      <c r="BF2111" s="227">
        <f>IF(N2111="snížená",J2111,0)</f>
        <v>0</v>
      </c>
      <c r="BG2111" s="227">
        <f>IF(N2111="zákl. přenesená",J2111,0)</f>
        <v>0</v>
      </c>
      <c r="BH2111" s="227">
        <f>IF(N2111="sníž. přenesená",J2111,0)</f>
        <v>0</v>
      </c>
      <c r="BI2111" s="227">
        <f>IF(N2111="nulová",J2111,0)</f>
        <v>0</v>
      </c>
      <c r="BJ2111" s="22" t="s">
        <v>76</v>
      </c>
      <c r="BK2111" s="227">
        <f>ROUND(I2111*H2111,2)</f>
        <v>0</v>
      </c>
      <c r="BL2111" s="22" t="s">
        <v>159</v>
      </c>
      <c r="BM2111" s="22" t="s">
        <v>3335</v>
      </c>
    </row>
    <row r="2112" spans="2:47" s="1" customFormat="1" ht="13.5">
      <c r="B2112" s="44"/>
      <c r="C2112" s="72"/>
      <c r="D2112" s="228" t="s">
        <v>352</v>
      </c>
      <c r="E2112" s="72"/>
      <c r="F2112" s="229" t="s">
        <v>3336</v>
      </c>
      <c r="G2112" s="72"/>
      <c r="H2112" s="72"/>
      <c r="I2112" s="187"/>
      <c r="J2112" s="72"/>
      <c r="K2112" s="72"/>
      <c r="L2112" s="70"/>
      <c r="M2112" s="230"/>
      <c r="N2112" s="45"/>
      <c r="O2112" s="45"/>
      <c r="P2112" s="45"/>
      <c r="Q2112" s="45"/>
      <c r="R2112" s="45"/>
      <c r="S2112" s="45"/>
      <c r="T2112" s="93"/>
      <c r="AT2112" s="22" t="s">
        <v>352</v>
      </c>
      <c r="AU2112" s="22" t="s">
        <v>81</v>
      </c>
    </row>
    <row r="2113" spans="2:51" s="11" customFormat="1" ht="13.5">
      <c r="B2113" s="231"/>
      <c r="C2113" s="232"/>
      <c r="D2113" s="228" t="s">
        <v>163</v>
      </c>
      <c r="E2113" s="233" t="s">
        <v>21</v>
      </c>
      <c r="F2113" s="234" t="s">
        <v>3337</v>
      </c>
      <c r="G2113" s="232"/>
      <c r="H2113" s="235">
        <v>16</v>
      </c>
      <c r="I2113" s="236"/>
      <c r="J2113" s="232"/>
      <c r="K2113" s="232"/>
      <c r="L2113" s="237"/>
      <c r="M2113" s="238"/>
      <c r="N2113" s="239"/>
      <c r="O2113" s="239"/>
      <c r="P2113" s="239"/>
      <c r="Q2113" s="239"/>
      <c r="R2113" s="239"/>
      <c r="S2113" s="239"/>
      <c r="T2113" s="240"/>
      <c r="AT2113" s="241" t="s">
        <v>163</v>
      </c>
      <c r="AU2113" s="241" t="s">
        <v>81</v>
      </c>
      <c r="AV2113" s="11" t="s">
        <v>81</v>
      </c>
      <c r="AW2113" s="11" t="s">
        <v>34</v>
      </c>
      <c r="AX2113" s="11" t="s">
        <v>76</v>
      </c>
      <c r="AY2113" s="241" t="s">
        <v>151</v>
      </c>
    </row>
    <row r="2114" spans="2:63" s="10" customFormat="1" ht="29.85" customHeight="1">
      <c r="B2114" s="200"/>
      <c r="C2114" s="201"/>
      <c r="D2114" s="202" t="s">
        <v>70</v>
      </c>
      <c r="E2114" s="214" t="s">
        <v>3338</v>
      </c>
      <c r="F2114" s="214" t="s">
        <v>3339</v>
      </c>
      <c r="G2114" s="201"/>
      <c r="H2114" s="201"/>
      <c r="I2114" s="204"/>
      <c r="J2114" s="215">
        <f>BK2114</f>
        <v>0</v>
      </c>
      <c r="K2114" s="201"/>
      <c r="L2114" s="206"/>
      <c r="M2114" s="207"/>
      <c r="N2114" s="208"/>
      <c r="O2114" s="208"/>
      <c r="P2114" s="209">
        <f>SUM(P2115:P2157)</f>
        <v>0</v>
      </c>
      <c r="Q2114" s="208"/>
      <c r="R2114" s="209">
        <f>SUM(R2115:R2157)</f>
        <v>0</v>
      </c>
      <c r="S2114" s="208"/>
      <c r="T2114" s="210">
        <f>SUM(T2115:T2157)</f>
        <v>1.08031779</v>
      </c>
      <c r="AR2114" s="211" t="s">
        <v>159</v>
      </c>
      <c r="AT2114" s="212" t="s">
        <v>70</v>
      </c>
      <c r="AU2114" s="212" t="s">
        <v>76</v>
      </c>
      <c r="AY2114" s="211" t="s">
        <v>151</v>
      </c>
      <c r="BK2114" s="213">
        <f>SUM(BK2115:BK2157)</f>
        <v>0</v>
      </c>
    </row>
    <row r="2115" spans="2:65" s="1" customFormat="1" ht="16.5" customHeight="1">
      <c r="B2115" s="44"/>
      <c r="C2115" s="216" t="s">
        <v>3340</v>
      </c>
      <c r="D2115" s="216" t="s">
        <v>154</v>
      </c>
      <c r="E2115" s="217" t="s">
        <v>2561</v>
      </c>
      <c r="F2115" s="218" t="s">
        <v>2562</v>
      </c>
      <c r="G2115" s="219" t="s">
        <v>257</v>
      </c>
      <c r="H2115" s="220">
        <v>59.043</v>
      </c>
      <c r="I2115" s="221"/>
      <c r="J2115" s="222">
        <f>ROUND(I2115*H2115,2)</f>
        <v>0</v>
      </c>
      <c r="K2115" s="218" t="s">
        <v>174</v>
      </c>
      <c r="L2115" s="70"/>
      <c r="M2115" s="223" t="s">
        <v>21</v>
      </c>
      <c r="N2115" s="224" t="s">
        <v>42</v>
      </c>
      <c r="O2115" s="45"/>
      <c r="P2115" s="225">
        <f>O2115*H2115</f>
        <v>0</v>
      </c>
      <c r="Q2115" s="225">
        <v>0</v>
      </c>
      <c r="R2115" s="225">
        <f>Q2115*H2115</f>
        <v>0</v>
      </c>
      <c r="S2115" s="225">
        <v>0.01778</v>
      </c>
      <c r="T2115" s="226">
        <f>S2115*H2115</f>
        <v>1.04978454</v>
      </c>
      <c r="AR2115" s="22" t="s">
        <v>517</v>
      </c>
      <c r="AT2115" s="22" t="s">
        <v>154</v>
      </c>
      <c r="AU2115" s="22" t="s">
        <v>81</v>
      </c>
      <c r="AY2115" s="22" t="s">
        <v>151</v>
      </c>
      <c r="BE2115" s="227">
        <f>IF(N2115="základní",J2115,0)</f>
        <v>0</v>
      </c>
      <c r="BF2115" s="227">
        <f>IF(N2115="snížená",J2115,0)</f>
        <v>0</v>
      </c>
      <c r="BG2115" s="227">
        <f>IF(N2115="zákl. přenesená",J2115,0)</f>
        <v>0</v>
      </c>
      <c r="BH2115" s="227">
        <f>IF(N2115="sníž. přenesená",J2115,0)</f>
        <v>0</v>
      </c>
      <c r="BI2115" s="227">
        <f>IF(N2115="nulová",J2115,0)</f>
        <v>0</v>
      </c>
      <c r="BJ2115" s="22" t="s">
        <v>76</v>
      </c>
      <c r="BK2115" s="227">
        <f>ROUND(I2115*H2115,2)</f>
        <v>0</v>
      </c>
      <c r="BL2115" s="22" t="s">
        <v>517</v>
      </c>
      <c r="BM2115" s="22" t="s">
        <v>3341</v>
      </c>
    </row>
    <row r="2116" spans="2:47" s="1" customFormat="1" ht="13.5">
      <c r="B2116" s="44"/>
      <c r="C2116" s="72"/>
      <c r="D2116" s="228" t="s">
        <v>161</v>
      </c>
      <c r="E2116" s="72"/>
      <c r="F2116" s="229" t="s">
        <v>2564</v>
      </c>
      <c r="G2116" s="72"/>
      <c r="H2116" s="72"/>
      <c r="I2116" s="187"/>
      <c r="J2116" s="72"/>
      <c r="K2116" s="72"/>
      <c r="L2116" s="70"/>
      <c r="M2116" s="230"/>
      <c r="N2116" s="45"/>
      <c r="O2116" s="45"/>
      <c r="P2116" s="45"/>
      <c r="Q2116" s="45"/>
      <c r="R2116" s="45"/>
      <c r="S2116" s="45"/>
      <c r="T2116" s="93"/>
      <c r="AT2116" s="22" t="s">
        <v>161</v>
      </c>
      <c r="AU2116" s="22" t="s">
        <v>81</v>
      </c>
    </row>
    <row r="2117" spans="2:51" s="11" customFormat="1" ht="13.5">
      <c r="B2117" s="231"/>
      <c r="C2117" s="232"/>
      <c r="D2117" s="228" t="s">
        <v>163</v>
      </c>
      <c r="E2117" s="233" t="s">
        <v>21</v>
      </c>
      <c r="F2117" s="234" t="s">
        <v>2246</v>
      </c>
      <c r="G2117" s="232"/>
      <c r="H2117" s="235">
        <v>59.043</v>
      </c>
      <c r="I2117" s="236"/>
      <c r="J2117" s="232"/>
      <c r="K2117" s="232"/>
      <c r="L2117" s="237"/>
      <c r="M2117" s="238"/>
      <c r="N2117" s="239"/>
      <c r="O2117" s="239"/>
      <c r="P2117" s="239"/>
      <c r="Q2117" s="239"/>
      <c r="R2117" s="239"/>
      <c r="S2117" s="239"/>
      <c r="T2117" s="240"/>
      <c r="AT2117" s="241" t="s">
        <v>163</v>
      </c>
      <c r="AU2117" s="241" t="s">
        <v>81</v>
      </c>
      <c r="AV2117" s="11" t="s">
        <v>81</v>
      </c>
      <c r="AW2117" s="11" t="s">
        <v>34</v>
      </c>
      <c r="AX2117" s="11" t="s">
        <v>76</v>
      </c>
      <c r="AY2117" s="241" t="s">
        <v>151</v>
      </c>
    </row>
    <row r="2118" spans="2:65" s="1" customFormat="1" ht="25.5" customHeight="1">
      <c r="B2118" s="44"/>
      <c r="C2118" s="216" t="s">
        <v>3342</v>
      </c>
      <c r="D2118" s="216" t="s">
        <v>154</v>
      </c>
      <c r="E2118" s="217" t="s">
        <v>2571</v>
      </c>
      <c r="F2118" s="218" t="s">
        <v>2572</v>
      </c>
      <c r="G2118" s="219" t="s">
        <v>157</v>
      </c>
      <c r="H2118" s="220">
        <v>6.555</v>
      </c>
      <c r="I2118" s="221"/>
      <c r="J2118" s="222">
        <f>ROUND(I2118*H2118,2)</f>
        <v>0</v>
      </c>
      <c r="K2118" s="218" t="s">
        <v>174</v>
      </c>
      <c r="L2118" s="70"/>
      <c r="M2118" s="223" t="s">
        <v>21</v>
      </c>
      <c r="N2118" s="224" t="s">
        <v>42</v>
      </c>
      <c r="O2118" s="45"/>
      <c r="P2118" s="225">
        <f>O2118*H2118</f>
        <v>0</v>
      </c>
      <c r="Q2118" s="225">
        <v>0</v>
      </c>
      <c r="R2118" s="225">
        <f>Q2118*H2118</f>
        <v>0</v>
      </c>
      <c r="S2118" s="225">
        <v>0.00463</v>
      </c>
      <c r="T2118" s="226">
        <f>S2118*H2118</f>
        <v>0.030349649999999995</v>
      </c>
      <c r="AR2118" s="22" t="s">
        <v>517</v>
      </c>
      <c r="AT2118" s="22" t="s">
        <v>154</v>
      </c>
      <c r="AU2118" s="22" t="s">
        <v>81</v>
      </c>
      <c r="AY2118" s="22" t="s">
        <v>151</v>
      </c>
      <c r="BE2118" s="227">
        <f>IF(N2118="základní",J2118,0)</f>
        <v>0</v>
      </c>
      <c r="BF2118" s="227">
        <f>IF(N2118="snížená",J2118,0)</f>
        <v>0</v>
      </c>
      <c r="BG2118" s="227">
        <f>IF(N2118="zákl. přenesená",J2118,0)</f>
        <v>0</v>
      </c>
      <c r="BH2118" s="227">
        <f>IF(N2118="sníž. přenesená",J2118,0)</f>
        <v>0</v>
      </c>
      <c r="BI2118" s="227">
        <f>IF(N2118="nulová",J2118,0)</f>
        <v>0</v>
      </c>
      <c r="BJ2118" s="22" t="s">
        <v>76</v>
      </c>
      <c r="BK2118" s="227">
        <f>ROUND(I2118*H2118,2)</f>
        <v>0</v>
      </c>
      <c r="BL2118" s="22" t="s">
        <v>517</v>
      </c>
      <c r="BM2118" s="22" t="s">
        <v>3343</v>
      </c>
    </row>
    <row r="2119" spans="2:47" s="1" customFormat="1" ht="13.5">
      <c r="B2119" s="44"/>
      <c r="C2119" s="72"/>
      <c r="D2119" s="228" t="s">
        <v>161</v>
      </c>
      <c r="E2119" s="72"/>
      <c r="F2119" s="229" t="s">
        <v>2564</v>
      </c>
      <c r="G2119" s="72"/>
      <c r="H2119" s="72"/>
      <c r="I2119" s="187"/>
      <c r="J2119" s="72"/>
      <c r="K2119" s="72"/>
      <c r="L2119" s="70"/>
      <c r="M2119" s="230"/>
      <c r="N2119" s="45"/>
      <c r="O2119" s="45"/>
      <c r="P2119" s="45"/>
      <c r="Q2119" s="45"/>
      <c r="R2119" s="45"/>
      <c r="S2119" s="45"/>
      <c r="T2119" s="93"/>
      <c r="AT2119" s="22" t="s">
        <v>161</v>
      </c>
      <c r="AU2119" s="22" t="s">
        <v>81</v>
      </c>
    </row>
    <row r="2120" spans="2:51" s="11" customFormat="1" ht="13.5">
      <c r="B2120" s="231"/>
      <c r="C2120" s="232"/>
      <c r="D2120" s="228" t="s">
        <v>163</v>
      </c>
      <c r="E2120" s="233" t="s">
        <v>21</v>
      </c>
      <c r="F2120" s="234" t="s">
        <v>3344</v>
      </c>
      <c r="G2120" s="232"/>
      <c r="H2120" s="235">
        <v>6.555</v>
      </c>
      <c r="I2120" s="236"/>
      <c r="J2120" s="232"/>
      <c r="K2120" s="232"/>
      <c r="L2120" s="237"/>
      <c r="M2120" s="238"/>
      <c r="N2120" s="239"/>
      <c r="O2120" s="239"/>
      <c r="P2120" s="239"/>
      <c r="Q2120" s="239"/>
      <c r="R2120" s="239"/>
      <c r="S2120" s="239"/>
      <c r="T2120" s="240"/>
      <c r="AT2120" s="241" t="s">
        <v>163</v>
      </c>
      <c r="AU2120" s="241" t="s">
        <v>81</v>
      </c>
      <c r="AV2120" s="11" t="s">
        <v>81</v>
      </c>
      <c r="AW2120" s="11" t="s">
        <v>34</v>
      </c>
      <c r="AX2120" s="11" t="s">
        <v>76</v>
      </c>
      <c r="AY2120" s="241" t="s">
        <v>151</v>
      </c>
    </row>
    <row r="2121" spans="2:65" s="1" customFormat="1" ht="16.5" customHeight="1">
      <c r="B2121" s="44"/>
      <c r="C2121" s="216" t="s">
        <v>3345</v>
      </c>
      <c r="D2121" s="216" t="s">
        <v>154</v>
      </c>
      <c r="E2121" s="217" t="s">
        <v>3346</v>
      </c>
      <c r="F2121" s="218" t="s">
        <v>3347</v>
      </c>
      <c r="G2121" s="219" t="s">
        <v>257</v>
      </c>
      <c r="H2121" s="220">
        <v>59.043</v>
      </c>
      <c r="I2121" s="221"/>
      <c r="J2121" s="222">
        <f>ROUND(I2121*H2121,2)</f>
        <v>0</v>
      </c>
      <c r="K2121" s="218" t="s">
        <v>21</v>
      </c>
      <c r="L2121" s="70"/>
      <c r="M2121" s="223" t="s">
        <v>21</v>
      </c>
      <c r="N2121" s="224" t="s">
        <v>42</v>
      </c>
      <c r="O2121" s="45"/>
      <c r="P2121" s="225">
        <f>O2121*H2121</f>
        <v>0</v>
      </c>
      <c r="Q2121" s="225">
        <v>0</v>
      </c>
      <c r="R2121" s="225">
        <f>Q2121*H2121</f>
        <v>0</v>
      </c>
      <c r="S2121" s="225">
        <v>0</v>
      </c>
      <c r="T2121" s="226">
        <f>S2121*H2121</f>
        <v>0</v>
      </c>
      <c r="AR2121" s="22" t="s">
        <v>159</v>
      </c>
      <c r="AT2121" s="22" t="s">
        <v>154</v>
      </c>
      <c r="AU2121" s="22" t="s">
        <v>81</v>
      </c>
      <c r="AY2121" s="22" t="s">
        <v>151</v>
      </c>
      <c r="BE2121" s="227">
        <f>IF(N2121="základní",J2121,0)</f>
        <v>0</v>
      </c>
      <c r="BF2121" s="227">
        <f>IF(N2121="snížená",J2121,0)</f>
        <v>0</v>
      </c>
      <c r="BG2121" s="227">
        <f>IF(N2121="zákl. přenesená",J2121,0)</f>
        <v>0</v>
      </c>
      <c r="BH2121" s="227">
        <f>IF(N2121="sníž. přenesená",J2121,0)</f>
        <v>0</v>
      </c>
      <c r="BI2121" s="227">
        <f>IF(N2121="nulová",J2121,0)</f>
        <v>0</v>
      </c>
      <c r="BJ2121" s="22" t="s">
        <v>76</v>
      </c>
      <c r="BK2121" s="227">
        <f>ROUND(I2121*H2121,2)</f>
        <v>0</v>
      </c>
      <c r="BL2121" s="22" t="s">
        <v>159</v>
      </c>
      <c r="BM2121" s="22" t="s">
        <v>3348</v>
      </c>
    </row>
    <row r="2122" spans="2:51" s="11" customFormat="1" ht="13.5">
      <c r="B2122" s="231"/>
      <c r="C2122" s="232"/>
      <c r="D2122" s="228" t="s">
        <v>163</v>
      </c>
      <c r="E2122" s="233" t="s">
        <v>21</v>
      </c>
      <c r="F2122" s="234" t="s">
        <v>2246</v>
      </c>
      <c r="G2122" s="232"/>
      <c r="H2122" s="235">
        <v>59.043</v>
      </c>
      <c r="I2122" s="236"/>
      <c r="J2122" s="232"/>
      <c r="K2122" s="232"/>
      <c r="L2122" s="237"/>
      <c r="M2122" s="238"/>
      <c r="N2122" s="239"/>
      <c r="O2122" s="239"/>
      <c r="P2122" s="239"/>
      <c r="Q2122" s="239"/>
      <c r="R2122" s="239"/>
      <c r="S2122" s="239"/>
      <c r="T2122" s="240"/>
      <c r="AT2122" s="241" t="s">
        <v>163</v>
      </c>
      <c r="AU2122" s="241" t="s">
        <v>81</v>
      </c>
      <c r="AV2122" s="11" t="s">
        <v>81</v>
      </c>
      <c r="AW2122" s="11" t="s">
        <v>34</v>
      </c>
      <c r="AX2122" s="11" t="s">
        <v>76</v>
      </c>
      <c r="AY2122" s="241" t="s">
        <v>151</v>
      </c>
    </row>
    <row r="2123" spans="2:65" s="1" customFormat="1" ht="38.25" customHeight="1">
      <c r="B2123" s="44"/>
      <c r="C2123" s="216" t="s">
        <v>3349</v>
      </c>
      <c r="D2123" s="216" t="s">
        <v>154</v>
      </c>
      <c r="E2123" s="217" t="s">
        <v>3350</v>
      </c>
      <c r="F2123" s="218" t="s">
        <v>3351</v>
      </c>
      <c r="G2123" s="219" t="s">
        <v>278</v>
      </c>
      <c r="H2123" s="220">
        <v>1.08</v>
      </c>
      <c r="I2123" s="221"/>
      <c r="J2123" s="222">
        <f>ROUND(I2123*H2123,2)</f>
        <v>0</v>
      </c>
      <c r="K2123" s="218" t="s">
        <v>174</v>
      </c>
      <c r="L2123" s="70"/>
      <c r="M2123" s="223" t="s">
        <v>21</v>
      </c>
      <c r="N2123" s="224" t="s">
        <v>42</v>
      </c>
      <c r="O2123" s="45"/>
      <c r="P2123" s="225">
        <f>O2123*H2123</f>
        <v>0</v>
      </c>
      <c r="Q2123" s="225">
        <v>0</v>
      </c>
      <c r="R2123" s="225">
        <f>Q2123*H2123</f>
        <v>0</v>
      </c>
      <c r="S2123" s="225">
        <v>0</v>
      </c>
      <c r="T2123" s="226">
        <f>S2123*H2123</f>
        <v>0</v>
      </c>
      <c r="AR2123" s="22" t="s">
        <v>159</v>
      </c>
      <c r="AT2123" s="22" t="s">
        <v>154</v>
      </c>
      <c r="AU2123" s="22" t="s">
        <v>81</v>
      </c>
      <c r="AY2123" s="22" t="s">
        <v>151</v>
      </c>
      <c r="BE2123" s="227">
        <f>IF(N2123="základní",J2123,0)</f>
        <v>0</v>
      </c>
      <c r="BF2123" s="227">
        <f>IF(N2123="snížená",J2123,0)</f>
        <v>0</v>
      </c>
      <c r="BG2123" s="227">
        <f>IF(N2123="zákl. přenesená",J2123,0)</f>
        <v>0</v>
      </c>
      <c r="BH2123" s="227">
        <f>IF(N2123="sníž. přenesená",J2123,0)</f>
        <v>0</v>
      </c>
      <c r="BI2123" s="227">
        <f>IF(N2123="nulová",J2123,0)</f>
        <v>0</v>
      </c>
      <c r="BJ2123" s="22" t="s">
        <v>76</v>
      </c>
      <c r="BK2123" s="227">
        <f>ROUND(I2123*H2123,2)</f>
        <v>0</v>
      </c>
      <c r="BL2123" s="22" t="s">
        <v>159</v>
      </c>
      <c r="BM2123" s="22" t="s">
        <v>3352</v>
      </c>
    </row>
    <row r="2124" spans="2:47" s="1" customFormat="1" ht="13.5">
      <c r="B2124" s="44"/>
      <c r="C2124" s="72"/>
      <c r="D2124" s="228" t="s">
        <v>161</v>
      </c>
      <c r="E2124" s="72"/>
      <c r="F2124" s="229" t="s">
        <v>1566</v>
      </c>
      <c r="G2124" s="72"/>
      <c r="H2124" s="72"/>
      <c r="I2124" s="187"/>
      <c r="J2124" s="72"/>
      <c r="K2124" s="72"/>
      <c r="L2124" s="70"/>
      <c r="M2124" s="230"/>
      <c r="N2124" s="45"/>
      <c r="O2124" s="45"/>
      <c r="P2124" s="45"/>
      <c r="Q2124" s="45"/>
      <c r="R2124" s="45"/>
      <c r="S2124" s="45"/>
      <c r="T2124" s="93"/>
      <c r="AT2124" s="22" t="s">
        <v>161</v>
      </c>
      <c r="AU2124" s="22" t="s">
        <v>81</v>
      </c>
    </row>
    <row r="2125" spans="2:65" s="1" customFormat="1" ht="25.5" customHeight="1">
      <c r="B2125" s="44"/>
      <c r="C2125" s="216" t="s">
        <v>3353</v>
      </c>
      <c r="D2125" s="216" t="s">
        <v>154</v>
      </c>
      <c r="E2125" s="217" t="s">
        <v>1568</v>
      </c>
      <c r="F2125" s="218" t="s">
        <v>1569</v>
      </c>
      <c r="G2125" s="219" t="s">
        <v>278</v>
      </c>
      <c r="H2125" s="220">
        <v>1.08</v>
      </c>
      <c r="I2125" s="221"/>
      <c r="J2125" s="222">
        <f>ROUND(I2125*H2125,2)</f>
        <v>0</v>
      </c>
      <c r="K2125" s="218" t="s">
        <v>174</v>
      </c>
      <c r="L2125" s="70"/>
      <c r="M2125" s="223" t="s">
        <v>21</v>
      </c>
      <c r="N2125" s="224" t="s">
        <v>42</v>
      </c>
      <c r="O2125" s="45"/>
      <c r="P2125" s="225">
        <f>O2125*H2125</f>
        <v>0</v>
      </c>
      <c r="Q2125" s="225">
        <v>0</v>
      </c>
      <c r="R2125" s="225">
        <f>Q2125*H2125</f>
        <v>0</v>
      </c>
      <c r="S2125" s="225">
        <v>0</v>
      </c>
      <c r="T2125" s="226">
        <f>S2125*H2125</f>
        <v>0</v>
      </c>
      <c r="AR2125" s="22" t="s">
        <v>159</v>
      </c>
      <c r="AT2125" s="22" t="s">
        <v>154</v>
      </c>
      <c r="AU2125" s="22" t="s">
        <v>81</v>
      </c>
      <c r="AY2125" s="22" t="s">
        <v>151</v>
      </c>
      <c r="BE2125" s="227">
        <f>IF(N2125="základní",J2125,0)</f>
        <v>0</v>
      </c>
      <c r="BF2125" s="227">
        <f>IF(N2125="snížená",J2125,0)</f>
        <v>0</v>
      </c>
      <c r="BG2125" s="227">
        <f>IF(N2125="zákl. přenesená",J2125,0)</f>
        <v>0</v>
      </c>
      <c r="BH2125" s="227">
        <f>IF(N2125="sníž. přenesená",J2125,0)</f>
        <v>0</v>
      </c>
      <c r="BI2125" s="227">
        <f>IF(N2125="nulová",J2125,0)</f>
        <v>0</v>
      </c>
      <c r="BJ2125" s="22" t="s">
        <v>76</v>
      </c>
      <c r="BK2125" s="227">
        <f>ROUND(I2125*H2125,2)</f>
        <v>0</v>
      </c>
      <c r="BL2125" s="22" t="s">
        <v>159</v>
      </c>
      <c r="BM2125" s="22" t="s">
        <v>3354</v>
      </c>
    </row>
    <row r="2126" spans="2:47" s="1" customFormat="1" ht="13.5">
      <c r="B2126" s="44"/>
      <c r="C2126" s="72"/>
      <c r="D2126" s="228" t="s">
        <v>161</v>
      </c>
      <c r="E2126" s="72"/>
      <c r="F2126" s="229" t="s">
        <v>1571</v>
      </c>
      <c r="G2126" s="72"/>
      <c r="H2126" s="72"/>
      <c r="I2126" s="187"/>
      <c r="J2126" s="72"/>
      <c r="K2126" s="72"/>
      <c r="L2126" s="70"/>
      <c r="M2126" s="230"/>
      <c r="N2126" s="45"/>
      <c r="O2126" s="45"/>
      <c r="P2126" s="45"/>
      <c r="Q2126" s="45"/>
      <c r="R2126" s="45"/>
      <c r="S2126" s="45"/>
      <c r="T2126" s="93"/>
      <c r="AT2126" s="22" t="s">
        <v>161</v>
      </c>
      <c r="AU2126" s="22" t="s">
        <v>81</v>
      </c>
    </row>
    <row r="2127" spans="2:65" s="1" customFormat="1" ht="25.5" customHeight="1">
      <c r="B2127" s="44"/>
      <c r="C2127" s="216" t="s">
        <v>3355</v>
      </c>
      <c r="D2127" s="216" t="s">
        <v>154</v>
      </c>
      <c r="E2127" s="217" t="s">
        <v>1573</v>
      </c>
      <c r="F2127" s="218" t="s">
        <v>1574</v>
      </c>
      <c r="G2127" s="219" t="s">
        <v>278</v>
      </c>
      <c r="H2127" s="220">
        <v>4.32</v>
      </c>
      <c r="I2127" s="221"/>
      <c r="J2127" s="222">
        <f>ROUND(I2127*H2127,2)</f>
        <v>0</v>
      </c>
      <c r="K2127" s="218" t="s">
        <v>174</v>
      </c>
      <c r="L2127" s="70"/>
      <c r="M2127" s="223" t="s">
        <v>21</v>
      </c>
      <c r="N2127" s="224" t="s">
        <v>42</v>
      </c>
      <c r="O2127" s="45"/>
      <c r="P2127" s="225">
        <f>O2127*H2127</f>
        <v>0</v>
      </c>
      <c r="Q2127" s="225">
        <v>0</v>
      </c>
      <c r="R2127" s="225">
        <f>Q2127*H2127</f>
        <v>0</v>
      </c>
      <c r="S2127" s="225">
        <v>0</v>
      </c>
      <c r="T2127" s="226">
        <f>S2127*H2127</f>
        <v>0</v>
      </c>
      <c r="AR2127" s="22" t="s">
        <v>159</v>
      </c>
      <c r="AT2127" s="22" t="s">
        <v>154</v>
      </c>
      <c r="AU2127" s="22" t="s">
        <v>81</v>
      </c>
      <c r="AY2127" s="22" t="s">
        <v>151</v>
      </c>
      <c r="BE2127" s="227">
        <f>IF(N2127="základní",J2127,0)</f>
        <v>0</v>
      </c>
      <c r="BF2127" s="227">
        <f>IF(N2127="snížená",J2127,0)</f>
        <v>0</v>
      </c>
      <c r="BG2127" s="227">
        <f>IF(N2127="zákl. přenesená",J2127,0)</f>
        <v>0</v>
      </c>
      <c r="BH2127" s="227">
        <f>IF(N2127="sníž. přenesená",J2127,0)</f>
        <v>0</v>
      </c>
      <c r="BI2127" s="227">
        <f>IF(N2127="nulová",J2127,0)</f>
        <v>0</v>
      </c>
      <c r="BJ2127" s="22" t="s">
        <v>76</v>
      </c>
      <c r="BK2127" s="227">
        <f>ROUND(I2127*H2127,2)</f>
        <v>0</v>
      </c>
      <c r="BL2127" s="22" t="s">
        <v>159</v>
      </c>
      <c r="BM2127" s="22" t="s">
        <v>3356</v>
      </c>
    </row>
    <row r="2128" spans="2:47" s="1" customFormat="1" ht="13.5">
      <c r="B2128" s="44"/>
      <c r="C2128" s="72"/>
      <c r="D2128" s="228" t="s">
        <v>161</v>
      </c>
      <c r="E2128" s="72"/>
      <c r="F2128" s="229" t="s">
        <v>1571</v>
      </c>
      <c r="G2128" s="72"/>
      <c r="H2128" s="72"/>
      <c r="I2128" s="187"/>
      <c r="J2128" s="72"/>
      <c r="K2128" s="72"/>
      <c r="L2128" s="70"/>
      <c r="M2128" s="230"/>
      <c r="N2128" s="45"/>
      <c r="O2128" s="45"/>
      <c r="P2128" s="45"/>
      <c r="Q2128" s="45"/>
      <c r="R2128" s="45"/>
      <c r="S2128" s="45"/>
      <c r="T2128" s="93"/>
      <c r="AT2128" s="22" t="s">
        <v>161</v>
      </c>
      <c r="AU2128" s="22" t="s">
        <v>81</v>
      </c>
    </row>
    <row r="2129" spans="2:51" s="11" customFormat="1" ht="13.5">
      <c r="B2129" s="231"/>
      <c r="C2129" s="232"/>
      <c r="D2129" s="228" t="s">
        <v>163</v>
      </c>
      <c r="E2129" s="232"/>
      <c r="F2129" s="234" t="s">
        <v>3357</v>
      </c>
      <c r="G2129" s="232"/>
      <c r="H2129" s="235">
        <v>4.32</v>
      </c>
      <c r="I2129" s="236"/>
      <c r="J2129" s="232"/>
      <c r="K2129" s="232"/>
      <c r="L2129" s="237"/>
      <c r="M2129" s="238"/>
      <c r="N2129" s="239"/>
      <c r="O2129" s="239"/>
      <c r="P2129" s="239"/>
      <c r="Q2129" s="239"/>
      <c r="R2129" s="239"/>
      <c r="S2129" s="239"/>
      <c r="T2129" s="240"/>
      <c r="AT2129" s="241" t="s">
        <v>163</v>
      </c>
      <c r="AU2129" s="241" t="s">
        <v>81</v>
      </c>
      <c r="AV2129" s="11" t="s">
        <v>81</v>
      </c>
      <c r="AW2129" s="11" t="s">
        <v>6</v>
      </c>
      <c r="AX2129" s="11" t="s">
        <v>76</v>
      </c>
      <c r="AY2129" s="241" t="s">
        <v>151</v>
      </c>
    </row>
    <row r="2130" spans="2:65" s="1" customFormat="1" ht="38.25" customHeight="1">
      <c r="B2130" s="44"/>
      <c r="C2130" s="216" t="s">
        <v>3358</v>
      </c>
      <c r="D2130" s="216" t="s">
        <v>154</v>
      </c>
      <c r="E2130" s="217" t="s">
        <v>3359</v>
      </c>
      <c r="F2130" s="218" t="s">
        <v>3360</v>
      </c>
      <c r="G2130" s="219" t="s">
        <v>278</v>
      </c>
      <c r="H2130" s="220">
        <v>1.08</v>
      </c>
      <c r="I2130" s="221"/>
      <c r="J2130" s="222">
        <f>ROUND(I2130*H2130,2)</f>
        <v>0</v>
      </c>
      <c r="K2130" s="218" t="s">
        <v>174</v>
      </c>
      <c r="L2130" s="70"/>
      <c r="M2130" s="223" t="s">
        <v>21</v>
      </c>
      <c r="N2130" s="224" t="s">
        <v>42</v>
      </c>
      <c r="O2130" s="45"/>
      <c r="P2130" s="225">
        <f>O2130*H2130</f>
        <v>0</v>
      </c>
      <c r="Q2130" s="225">
        <v>0</v>
      </c>
      <c r="R2130" s="225">
        <f>Q2130*H2130</f>
        <v>0</v>
      </c>
      <c r="S2130" s="225">
        <v>0</v>
      </c>
      <c r="T2130" s="226">
        <f>S2130*H2130</f>
        <v>0</v>
      </c>
      <c r="AR2130" s="22" t="s">
        <v>517</v>
      </c>
      <c r="AT2130" s="22" t="s">
        <v>154</v>
      </c>
      <c r="AU2130" s="22" t="s">
        <v>81</v>
      </c>
      <c r="AY2130" s="22" t="s">
        <v>151</v>
      </c>
      <c r="BE2130" s="227">
        <f>IF(N2130="základní",J2130,0)</f>
        <v>0</v>
      </c>
      <c r="BF2130" s="227">
        <f>IF(N2130="snížená",J2130,0)</f>
        <v>0</v>
      </c>
      <c r="BG2130" s="227">
        <f>IF(N2130="zákl. přenesená",J2130,0)</f>
        <v>0</v>
      </c>
      <c r="BH2130" s="227">
        <f>IF(N2130="sníž. přenesená",J2130,0)</f>
        <v>0</v>
      </c>
      <c r="BI2130" s="227">
        <f>IF(N2130="nulová",J2130,0)</f>
        <v>0</v>
      </c>
      <c r="BJ2130" s="22" t="s">
        <v>76</v>
      </c>
      <c r="BK2130" s="227">
        <f>ROUND(I2130*H2130,2)</f>
        <v>0</v>
      </c>
      <c r="BL2130" s="22" t="s">
        <v>517</v>
      </c>
      <c r="BM2130" s="22" t="s">
        <v>3361</v>
      </c>
    </row>
    <row r="2131" spans="2:47" s="1" customFormat="1" ht="13.5">
      <c r="B2131" s="44"/>
      <c r="C2131" s="72"/>
      <c r="D2131" s="228" t="s">
        <v>161</v>
      </c>
      <c r="E2131" s="72"/>
      <c r="F2131" s="229" t="s">
        <v>1581</v>
      </c>
      <c r="G2131" s="72"/>
      <c r="H2131" s="72"/>
      <c r="I2131" s="187"/>
      <c r="J2131" s="72"/>
      <c r="K2131" s="72"/>
      <c r="L2131" s="70"/>
      <c r="M2131" s="230"/>
      <c r="N2131" s="45"/>
      <c r="O2131" s="45"/>
      <c r="P2131" s="45"/>
      <c r="Q2131" s="45"/>
      <c r="R2131" s="45"/>
      <c r="S2131" s="45"/>
      <c r="T2131" s="93"/>
      <c r="AT2131" s="22" t="s">
        <v>161</v>
      </c>
      <c r="AU2131" s="22" t="s">
        <v>81</v>
      </c>
    </row>
    <row r="2132" spans="2:65" s="1" customFormat="1" ht="16.5" customHeight="1">
      <c r="B2132" s="44"/>
      <c r="C2132" s="216" t="s">
        <v>3362</v>
      </c>
      <c r="D2132" s="216" t="s">
        <v>154</v>
      </c>
      <c r="E2132" s="217" t="s">
        <v>3363</v>
      </c>
      <c r="F2132" s="218" t="s">
        <v>3364</v>
      </c>
      <c r="G2132" s="219" t="s">
        <v>278</v>
      </c>
      <c r="H2132" s="220">
        <v>1.08</v>
      </c>
      <c r="I2132" s="221"/>
      <c r="J2132" s="222">
        <f>ROUND(I2132*H2132,2)</f>
        <v>0</v>
      </c>
      <c r="K2132" s="218" t="s">
        <v>21</v>
      </c>
      <c r="L2132" s="70"/>
      <c r="M2132" s="223" t="s">
        <v>21</v>
      </c>
      <c r="N2132" s="224" t="s">
        <v>42</v>
      </c>
      <c r="O2132" s="45"/>
      <c r="P2132" s="225">
        <f>O2132*H2132</f>
        <v>0</v>
      </c>
      <c r="Q2132" s="225">
        <v>0</v>
      </c>
      <c r="R2132" s="225">
        <f>Q2132*H2132</f>
        <v>0</v>
      </c>
      <c r="S2132" s="225">
        <v>0.00017</v>
      </c>
      <c r="T2132" s="226">
        <f>S2132*H2132</f>
        <v>0.00018360000000000002</v>
      </c>
      <c r="AR2132" s="22" t="s">
        <v>159</v>
      </c>
      <c r="AT2132" s="22" t="s">
        <v>154</v>
      </c>
      <c r="AU2132" s="22" t="s">
        <v>81</v>
      </c>
      <c r="AY2132" s="22" t="s">
        <v>151</v>
      </c>
      <c r="BE2132" s="227">
        <f>IF(N2132="základní",J2132,0)</f>
        <v>0</v>
      </c>
      <c r="BF2132" s="227">
        <f>IF(N2132="snížená",J2132,0)</f>
        <v>0</v>
      </c>
      <c r="BG2132" s="227">
        <f>IF(N2132="zákl. přenesená",J2132,0)</f>
        <v>0</v>
      </c>
      <c r="BH2132" s="227">
        <f>IF(N2132="sníž. přenesená",J2132,0)</f>
        <v>0</v>
      </c>
      <c r="BI2132" s="227">
        <f>IF(N2132="nulová",J2132,0)</f>
        <v>0</v>
      </c>
      <c r="BJ2132" s="22" t="s">
        <v>76</v>
      </c>
      <c r="BK2132" s="227">
        <f>ROUND(I2132*H2132,2)</f>
        <v>0</v>
      </c>
      <c r="BL2132" s="22" t="s">
        <v>159</v>
      </c>
      <c r="BM2132" s="22" t="s">
        <v>3365</v>
      </c>
    </row>
    <row r="2133" spans="2:65" s="1" customFormat="1" ht="16.5" customHeight="1">
      <c r="B2133" s="44"/>
      <c r="C2133" s="216" t="s">
        <v>3366</v>
      </c>
      <c r="D2133" s="216" t="s">
        <v>154</v>
      </c>
      <c r="E2133" s="217" t="s">
        <v>3367</v>
      </c>
      <c r="F2133" s="218" t="s">
        <v>3368</v>
      </c>
      <c r="G2133" s="219" t="s">
        <v>278</v>
      </c>
      <c r="H2133" s="220">
        <v>1.08</v>
      </c>
      <c r="I2133" s="221"/>
      <c r="J2133" s="222">
        <f>ROUND(I2133*H2133,2)</f>
        <v>0</v>
      </c>
      <c r="K2133" s="218" t="s">
        <v>21</v>
      </c>
      <c r="L2133" s="70"/>
      <c r="M2133" s="223" t="s">
        <v>21</v>
      </c>
      <c r="N2133" s="224" t="s">
        <v>42</v>
      </c>
      <c r="O2133" s="45"/>
      <c r="P2133" s="225">
        <f>O2133*H2133</f>
        <v>0</v>
      </c>
      <c r="Q2133" s="225">
        <v>0</v>
      </c>
      <c r="R2133" s="225">
        <f>Q2133*H2133</f>
        <v>0</v>
      </c>
      <c r="S2133" s="225">
        <v>0</v>
      </c>
      <c r="T2133" s="226">
        <f>S2133*H2133</f>
        <v>0</v>
      </c>
      <c r="AR2133" s="22" t="s">
        <v>159</v>
      </c>
      <c r="AT2133" s="22" t="s">
        <v>154</v>
      </c>
      <c r="AU2133" s="22" t="s">
        <v>81</v>
      </c>
      <c r="AY2133" s="22" t="s">
        <v>151</v>
      </c>
      <c r="BE2133" s="227">
        <f>IF(N2133="základní",J2133,0)</f>
        <v>0</v>
      </c>
      <c r="BF2133" s="227">
        <f>IF(N2133="snížená",J2133,0)</f>
        <v>0</v>
      </c>
      <c r="BG2133" s="227">
        <f>IF(N2133="zákl. přenesená",J2133,0)</f>
        <v>0</v>
      </c>
      <c r="BH2133" s="227">
        <f>IF(N2133="sníž. přenesená",J2133,0)</f>
        <v>0</v>
      </c>
      <c r="BI2133" s="227">
        <f>IF(N2133="nulová",J2133,0)</f>
        <v>0</v>
      </c>
      <c r="BJ2133" s="22" t="s">
        <v>76</v>
      </c>
      <c r="BK2133" s="227">
        <f>ROUND(I2133*H2133,2)</f>
        <v>0</v>
      </c>
      <c r="BL2133" s="22" t="s">
        <v>159</v>
      </c>
      <c r="BM2133" s="22" t="s">
        <v>3369</v>
      </c>
    </row>
    <row r="2134" spans="2:65" s="1" customFormat="1" ht="25.5" customHeight="1">
      <c r="B2134" s="44"/>
      <c r="C2134" s="216" t="s">
        <v>3370</v>
      </c>
      <c r="D2134" s="216" t="s">
        <v>154</v>
      </c>
      <c r="E2134" s="217" t="s">
        <v>3371</v>
      </c>
      <c r="F2134" s="218" t="s">
        <v>3372</v>
      </c>
      <c r="G2134" s="219" t="s">
        <v>3373</v>
      </c>
      <c r="H2134" s="220">
        <v>1</v>
      </c>
      <c r="I2134" s="221"/>
      <c r="J2134" s="222">
        <f>ROUND(I2134*H2134,2)</f>
        <v>0</v>
      </c>
      <c r="K2134" s="218" t="s">
        <v>158</v>
      </c>
      <c r="L2134" s="70"/>
      <c r="M2134" s="223" t="s">
        <v>21</v>
      </c>
      <c r="N2134" s="224" t="s">
        <v>42</v>
      </c>
      <c r="O2134" s="45"/>
      <c r="P2134" s="225">
        <f>O2134*H2134</f>
        <v>0</v>
      </c>
      <c r="Q2134" s="225">
        <v>0</v>
      </c>
      <c r="R2134" s="225">
        <f>Q2134*H2134</f>
        <v>0</v>
      </c>
      <c r="S2134" s="225">
        <v>0</v>
      </c>
      <c r="T2134" s="226">
        <f>S2134*H2134</f>
        <v>0</v>
      </c>
      <c r="AR2134" s="22" t="s">
        <v>3374</v>
      </c>
      <c r="AT2134" s="22" t="s">
        <v>154</v>
      </c>
      <c r="AU2134" s="22" t="s">
        <v>81</v>
      </c>
      <c r="AY2134" s="22" t="s">
        <v>151</v>
      </c>
      <c r="BE2134" s="227">
        <f>IF(N2134="základní",J2134,0)</f>
        <v>0</v>
      </c>
      <c r="BF2134" s="227">
        <f>IF(N2134="snížená",J2134,0)</f>
        <v>0</v>
      </c>
      <c r="BG2134" s="227">
        <f>IF(N2134="zákl. přenesená",J2134,0)</f>
        <v>0</v>
      </c>
      <c r="BH2134" s="227">
        <f>IF(N2134="sníž. přenesená",J2134,0)</f>
        <v>0</v>
      </c>
      <c r="BI2134" s="227">
        <f>IF(N2134="nulová",J2134,0)</f>
        <v>0</v>
      </c>
      <c r="BJ2134" s="22" t="s">
        <v>76</v>
      </c>
      <c r="BK2134" s="227">
        <f>ROUND(I2134*H2134,2)</f>
        <v>0</v>
      </c>
      <c r="BL2134" s="22" t="s">
        <v>3374</v>
      </c>
      <c r="BM2134" s="22" t="s">
        <v>3375</v>
      </c>
    </row>
    <row r="2135" spans="2:65" s="1" customFormat="1" ht="25.5" customHeight="1">
      <c r="B2135" s="44"/>
      <c r="C2135" s="216" t="s">
        <v>3376</v>
      </c>
      <c r="D2135" s="216" t="s">
        <v>154</v>
      </c>
      <c r="E2135" s="217" t="s">
        <v>3377</v>
      </c>
      <c r="F2135" s="218" t="s">
        <v>3378</v>
      </c>
      <c r="G2135" s="219" t="s">
        <v>3373</v>
      </c>
      <c r="H2135" s="220">
        <v>1</v>
      </c>
      <c r="I2135" s="221"/>
      <c r="J2135" s="222">
        <f>ROUND(I2135*H2135,2)</f>
        <v>0</v>
      </c>
      <c r="K2135" s="218" t="s">
        <v>158</v>
      </c>
      <c r="L2135" s="70"/>
      <c r="M2135" s="223" t="s">
        <v>21</v>
      </c>
      <c r="N2135" s="224" t="s">
        <v>42</v>
      </c>
      <c r="O2135" s="45"/>
      <c r="P2135" s="225">
        <f>O2135*H2135</f>
        <v>0</v>
      </c>
      <c r="Q2135" s="225">
        <v>0</v>
      </c>
      <c r="R2135" s="225">
        <f>Q2135*H2135</f>
        <v>0</v>
      </c>
      <c r="S2135" s="225">
        <v>0</v>
      </c>
      <c r="T2135" s="226">
        <f>S2135*H2135</f>
        <v>0</v>
      </c>
      <c r="AR2135" s="22" t="s">
        <v>3374</v>
      </c>
      <c r="AT2135" s="22" t="s">
        <v>154</v>
      </c>
      <c r="AU2135" s="22" t="s">
        <v>81</v>
      </c>
      <c r="AY2135" s="22" t="s">
        <v>151</v>
      </c>
      <c r="BE2135" s="227">
        <f>IF(N2135="základní",J2135,0)</f>
        <v>0</v>
      </c>
      <c r="BF2135" s="227">
        <f>IF(N2135="snížená",J2135,0)</f>
        <v>0</v>
      </c>
      <c r="BG2135" s="227">
        <f>IF(N2135="zákl. přenesená",J2135,0)</f>
        <v>0</v>
      </c>
      <c r="BH2135" s="227">
        <f>IF(N2135="sníž. přenesená",J2135,0)</f>
        <v>0</v>
      </c>
      <c r="BI2135" s="227">
        <f>IF(N2135="nulová",J2135,0)</f>
        <v>0</v>
      </c>
      <c r="BJ2135" s="22" t="s">
        <v>76</v>
      </c>
      <c r="BK2135" s="227">
        <f>ROUND(I2135*H2135,2)</f>
        <v>0</v>
      </c>
      <c r="BL2135" s="22" t="s">
        <v>3374</v>
      </c>
      <c r="BM2135" s="22" t="s">
        <v>3379</v>
      </c>
    </row>
    <row r="2136" spans="2:65" s="1" customFormat="1" ht="25.5" customHeight="1">
      <c r="B2136" s="44"/>
      <c r="C2136" s="216" t="s">
        <v>3380</v>
      </c>
      <c r="D2136" s="216" t="s">
        <v>154</v>
      </c>
      <c r="E2136" s="217" t="s">
        <v>3381</v>
      </c>
      <c r="F2136" s="218" t="s">
        <v>3382</v>
      </c>
      <c r="G2136" s="219" t="s">
        <v>3373</v>
      </c>
      <c r="H2136" s="220">
        <v>1</v>
      </c>
      <c r="I2136" s="221"/>
      <c r="J2136" s="222">
        <f>ROUND(I2136*H2136,2)</f>
        <v>0</v>
      </c>
      <c r="K2136" s="218" t="s">
        <v>158</v>
      </c>
      <c r="L2136" s="70"/>
      <c r="M2136" s="223" t="s">
        <v>21</v>
      </c>
      <c r="N2136" s="224" t="s">
        <v>42</v>
      </c>
      <c r="O2136" s="45"/>
      <c r="P2136" s="225">
        <f>O2136*H2136</f>
        <v>0</v>
      </c>
      <c r="Q2136" s="225">
        <v>0</v>
      </c>
      <c r="R2136" s="225">
        <f>Q2136*H2136</f>
        <v>0</v>
      </c>
      <c r="S2136" s="225">
        <v>0</v>
      </c>
      <c r="T2136" s="226">
        <f>S2136*H2136</f>
        <v>0</v>
      </c>
      <c r="AR2136" s="22" t="s">
        <v>3374</v>
      </c>
      <c r="AT2136" s="22" t="s">
        <v>154</v>
      </c>
      <c r="AU2136" s="22" t="s">
        <v>81</v>
      </c>
      <c r="AY2136" s="22" t="s">
        <v>151</v>
      </c>
      <c r="BE2136" s="227">
        <f>IF(N2136="základní",J2136,0)</f>
        <v>0</v>
      </c>
      <c r="BF2136" s="227">
        <f>IF(N2136="snížená",J2136,0)</f>
        <v>0</v>
      </c>
      <c r="BG2136" s="227">
        <f>IF(N2136="zákl. přenesená",J2136,0)</f>
        <v>0</v>
      </c>
      <c r="BH2136" s="227">
        <f>IF(N2136="sníž. přenesená",J2136,0)</f>
        <v>0</v>
      </c>
      <c r="BI2136" s="227">
        <f>IF(N2136="nulová",J2136,0)</f>
        <v>0</v>
      </c>
      <c r="BJ2136" s="22" t="s">
        <v>76</v>
      </c>
      <c r="BK2136" s="227">
        <f>ROUND(I2136*H2136,2)</f>
        <v>0</v>
      </c>
      <c r="BL2136" s="22" t="s">
        <v>3374</v>
      </c>
      <c r="BM2136" s="22" t="s">
        <v>3383</v>
      </c>
    </row>
    <row r="2137" spans="2:65" s="1" customFormat="1" ht="16.5" customHeight="1">
      <c r="B2137" s="44"/>
      <c r="C2137" s="216" t="s">
        <v>3384</v>
      </c>
      <c r="D2137" s="216" t="s">
        <v>154</v>
      </c>
      <c r="E2137" s="217" t="s">
        <v>3385</v>
      </c>
      <c r="F2137" s="218" t="s">
        <v>3386</v>
      </c>
      <c r="G2137" s="219" t="s">
        <v>1049</v>
      </c>
      <c r="H2137" s="220">
        <v>1</v>
      </c>
      <c r="I2137" s="221"/>
      <c r="J2137" s="222">
        <f>ROUND(I2137*H2137,2)</f>
        <v>0</v>
      </c>
      <c r="K2137" s="218" t="s">
        <v>21</v>
      </c>
      <c r="L2137" s="70"/>
      <c r="M2137" s="223" t="s">
        <v>21</v>
      </c>
      <c r="N2137" s="224" t="s">
        <v>42</v>
      </c>
      <c r="O2137" s="45"/>
      <c r="P2137" s="225">
        <f>O2137*H2137</f>
        <v>0</v>
      </c>
      <c r="Q2137" s="225">
        <v>0</v>
      </c>
      <c r="R2137" s="225">
        <f>Q2137*H2137</f>
        <v>0</v>
      </c>
      <c r="S2137" s="225">
        <v>0</v>
      </c>
      <c r="T2137" s="226">
        <f>S2137*H2137</f>
        <v>0</v>
      </c>
      <c r="AR2137" s="22" t="s">
        <v>3374</v>
      </c>
      <c r="AT2137" s="22" t="s">
        <v>154</v>
      </c>
      <c r="AU2137" s="22" t="s">
        <v>81</v>
      </c>
      <c r="AY2137" s="22" t="s">
        <v>151</v>
      </c>
      <c r="BE2137" s="227">
        <f>IF(N2137="základní",J2137,0)</f>
        <v>0</v>
      </c>
      <c r="BF2137" s="227">
        <f>IF(N2137="snížená",J2137,0)</f>
        <v>0</v>
      </c>
      <c r="BG2137" s="227">
        <f>IF(N2137="zákl. přenesená",J2137,0)</f>
        <v>0</v>
      </c>
      <c r="BH2137" s="227">
        <f>IF(N2137="sníž. přenesená",J2137,0)</f>
        <v>0</v>
      </c>
      <c r="BI2137" s="227">
        <f>IF(N2137="nulová",J2137,0)</f>
        <v>0</v>
      </c>
      <c r="BJ2137" s="22" t="s">
        <v>76</v>
      </c>
      <c r="BK2137" s="227">
        <f>ROUND(I2137*H2137,2)</f>
        <v>0</v>
      </c>
      <c r="BL2137" s="22" t="s">
        <v>3374</v>
      </c>
      <c r="BM2137" s="22" t="s">
        <v>3387</v>
      </c>
    </row>
    <row r="2138" spans="2:65" s="1" customFormat="1" ht="25.5" customHeight="1">
      <c r="B2138" s="44"/>
      <c r="C2138" s="216" t="s">
        <v>3388</v>
      </c>
      <c r="D2138" s="216" t="s">
        <v>154</v>
      </c>
      <c r="E2138" s="217" t="s">
        <v>3389</v>
      </c>
      <c r="F2138" s="218" t="s">
        <v>3390</v>
      </c>
      <c r="G2138" s="219" t="s">
        <v>1049</v>
      </c>
      <c r="H2138" s="220">
        <v>1</v>
      </c>
      <c r="I2138" s="221"/>
      <c r="J2138" s="222">
        <f>ROUND(I2138*H2138,2)</f>
        <v>0</v>
      </c>
      <c r="K2138" s="218" t="s">
        <v>21</v>
      </c>
      <c r="L2138" s="70"/>
      <c r="M2138" s="223" t="s">
        <v>21</v>
      </c>
      <c r="N2138" s="224" t="s">
        <v>42</v>
      </c>
      <c r="O2138" s="45"/>
      <c r="P2138" s="225">
        <f>O2138*H2138</f>
        <v>0</v>
      </c>
      <c r="Q2138" s="225">
        <v>0</v>
      </c>
      <c r="R2138" s="225">
        <f>Q2138*H2138</f>
        <v>0</v>
      </c>
      <c r="S2138" s="225">
        <v>0</v>
      </c>
      <c r="T2138" s="226">
        <f>S2138*H2138</f>
        <v>0</v>
      </c>
      <c r="AR2138" s="22" t="s">
        <v>3374</v>
      </c>
      <c r="AT2138" s="22" t="s">
        <v>154</v>
      </c>
      <c r="AU2138" s="22" t="s">
        <v>81</v>
      </c>
      <c r="AY2138" s="22" t="s">
        <v>151</v>
      </c>
      <c r="BE2138" s="227">
        <f>IF(N2138="základní",J2138,0)</f>
        <v>0</v>
      </c>
      <c r="BF2138" s="227">
        <f>IF(N2138="snížená",J2138,0)</f>
        <v>0</v>
      </c>
      <c r="BG2138" s="227">
        <f>IF(N2138="zákl. přenesená",J2138,0)</f>
        <v>0</v>
      </c>
      <c r="BH2138" s="227">
        <f>IF(N2138="sníž. přenesená",J2138,0)</f>
        <v>0</v>
      </c>
      <c r="BI2138" s="227">
        <f>IF(N2138="nulová",J2138,0)</f>
        <v>0</v>
      </c>
      <c r="BJ2138" s="22" t="s">
        <v>76</v>
      </c>
      <c r="BK2138" s="227">
        <f>ROUND(I2138*H2138,2)</f>
        <v>0</v>
      </c>
      <c r="BL2138" s="22" t="s">
        <v>3374</v>
      </c>
      <c r="BM2138" s="22" t="s">
        <v>3391</v>
      </c>
    </row>
    <row r="2139" spans="2:65" s="1" customFormat="1" ht="16.5" customHeight="1">
      <c r="B2139" s="44"/>
      <c r="C2139" s="216" t="s">
        <v>3392</v>
      </c>
      <c r="D2139" s="216" t="s">
        <v>154</v>
      </c>
      <c r="E2139" s="217" t="s">
        <v>3393</v>
      </c>
      <c r="F2139" s="218" t="s">
        <v>3394</v>
      </c>
      <c r="G2139" s="219" t="s">
        <v>3373</v>
      </c>
      <c r="H2139" s="220">
        <v>1</v>
      </c>
      <c r="I2139" s="221"/>
      <c r="J2139" s="222">
        <f>ROUND(I2139*H2139,2)</f>
        <v>0</v>
      </c>
      <c r="K2139" s="218" t="s">
        <v>21</v>
      </c>
      <c r="L2139" s="70"/>
      <c r="M2139" s="223" t="s">
        <v>21</v>
      </c>
      <c r="N2139" s="224" t="s">
        <v>42</v>
      </c>
      <c r="O2139" s="45"/>
      <c r="P2139" s="225">
        <f>O2139*H2139</f>
        <v>0</v>
      </c>
      <c r="Q2139" s="225">
        <v>0</v>
      </c>
      <c r="R2139" s="225">
        <f>Q2139*H2139</f>
        <v>0</v>
      </c>
      <c r="S2139" s="225">
        <v>0</v>
      </c>
      <c r="T2139" s="226">
        <f>S2139*H2139</f>
        <v>0</v>
      </c>
      <c r="AR2139" s="22" t="s">
        <v>3374</v>
      </c>
      <c r="AT2139" s="22" t="s">
        <v>154</v>
      </c>
      <c r="AU2139" s="22" t="s">
        <v>81</v>
      </c>
      <c r="AY2139" s="22" t="s">
        <v>151</v>
      </c>
      <c r="BE2139" s="227">
        <f>IF(N2139="základní",J2139,0)</f>
        <v>0</v>
      </c>
      <c r="BF2139" s="227">
        <f>IF(N2139="snížená",J2139,0)</f>
        <v>0</v>
      </c>
      <c r="BG2139" s="227">
        <f>IF(N2139="zákl. přenesená",J2139,0)</f>
        <v>0</v>
      </c>
      <c r="BH2139" s="227">
        <f>IF(N2139="sníž. přenesená",J2139,0)</f>
        <v>0</v>
      </c>
      <c r="BI2139" s="227">
        <f>IF(N2139="nulová",J2139,0)</f>
        <v>0</v>
      </c>
      <c r="BJ2139" s="22" t="s">
        <v>76</v>
      </c>
      <c r="BK2139" s="227">
        <f>ROUND(I2139*H2139,2)</f>
        <v>0</v>
      </c>
      <c r="BL2139" s="22" t="s">
        <v>3374</v>
      </c>
      <c r="BM2139" s="22" t="s">
        <v>3395</v>
      </c>
    </row>
    <row r="2140" spans="2:47" s="1" customFormat="1" ht="13.5">
      <c r="B2140" s="44"/>
      <c r="C2140" s="72"/>
      <c r="D2140" s="228" t="s">
        <v>352</v>
      </c>
      <c r="E2140" s="72"/>
      <c r="F2140" s="229" t="s">
        <v>3396</v>
      </c>
      <c r="G2140" s="72"/>
      <c r="H2140" s="72"/>
      <c r="I2140" s="187"/>
      <c r="J2140" s="72"/>
      <c r="K2140" s="72"/>
      <c r="L2140" s="70"/>
      <c r="M2140" s="230"/>
      <c r="N2140" s="45"/>
      <c r="O2140" s="45"/>
      <c r="P2140" s="45"/>
      <c r="Q2140" s="45"/>
      <c r="R2140" s="45"/>
      <c r="S2140" s="45"/>
      <c r="T2140" s="93"/>
      <c r="AT2140" s="22" t="s">
        <v>352</v>
      </c>
      <c r="AU2140" s="22" t="s">
        <v>81</v>
      </c>
    </row>
    <row r="2141" spans="2:65" s="1" customFormat="1" ht="16.5" customHeight="1">
      <c r="B2141" s="44"/>
      <c r="C2141" s="216" t="s">
        <v>3397</v>
      </c>
      <c r="D2141" s="216" t="s">
        <v>154</v>
      </c>
      <c r="E2141" s="217" t="s">
        <v>3398</v>
      </c>
      <c r="F2141" s="218" t="s">
        <v>3399</v>
      </c>
      <c r="G2141" s="219" t="s">
        <v>3400</v>
      </c>
      <c r="H2141" s="220">
        <v>1</v>
      </c>
      <c r="I2141" s="221"/>
      <c r="J2141" s="222">
        <f>ROUND(I2141*H2141,2)</f>
        <v>0</v>
      </c>
      <c r="K2141" s="218" t="s">
        <v>21</v>
      </c>
      <c r="L2141" s="70"/>
      <c r="M2141" s="223" t="s">
        <v>21</v>
      </c>
      <c r="N2141" s="224" t="s">
        <v>42</v>
      </c>
      <c r="O2141" s="45"/>
      <c r="P2141" s="225">
        <f>O2141*H2141</f>
        <v>0</v>
      </c>
      <c r="Q2141" s="225">
        <v>0</v>
      </c>
      <c r="R2141" s="225">
        <f>Q2141*H2141</f>
        <v>0</v>
      </c>
      <c r="S2141" s="225">
        <v>0</v>
      </c>
      <c r="T2141" s="226">
        <f>S2141*H2141</f>
        <v>0</v>
      </c>
      <c r="AR2141" s="22" t="s">
        <v>3374</v>
      </c>
      <c r="AT2141" s="22" t="s">
        <v>154</v>
      </c>
      <c r="AU2141" s="22" t="s">
        <v>81</v>
      </c>
      <c r="AY2141" s="22" t="s">
        <v>151</v>
      </c>
      <c r="BE2141" s="227">
        <f>IF(N2141="základní",J2141,0)</f>
        <v>0</v>
      </c>
      <c r="BF2141" s="227">
        <f>IF(N2141="snížená",J2141,0)</f>
        <v>0</v>
      </c>
      <c r="BG2141" s="227">
        <f>IF(N2141="zákl. přenesená",J2141,0)</f>
        <v>0</v>
      </c>
      <c r="BH2141" s="227">
        <f>IF(N2141="sníž. přenesená",J2141,0)</f>
        <v>0</v>
      </c>
      <c r="BI2141" s="227">
        <f>IF(N2141="nulová",J2141,0)</f>
        <v>0</v>
      </c>
      <c r="BJ2141" s="22" t="s">
        <v>76</v>
      </c>
      <c r="BK2141" s="227">
        <f>ROUND(I2141*H2141,2)</f>
        <v>0</v>
      </c>
      <c r="BL2141" s="22" t="s">
        <v>3374</v>
      </c>
      <c r="BM2141" s="22" t="s">
        <v>3401</v>
      </c>
    </row>
    <row r="2142" spans="2:47" s="1" customFormat="1" ht="13.5">
      <c r="B2142" s="44"/>
      <c r="C2142" s="72"/>
      <c r="D2142" s="228" t="s">
        <v>352</v>
      </c>
      <c r="E2142" s="72"/>
      <c r="F2142" s="229" t="s">
        <v>3402</v>
      </c>
      <c r="G2142" s="72"/>
      <c r="H2142" s="72"/>
      <c r="I2142" s="187"/>
      <c r="J2142" s="72"/>
      <c r="K2142" s="72"/>
      <c r="L2142" s="70"/>
      <c r="M2142" s="230"/>
      <c r="N2142" s="45"/>
      <c r="O2142" s="45"/>
      <c r="P2142" s="45"/>
      <c r="Q2142" s="45"/>
      <c r="R2142" s="45"/>
      <c r="S2142" s="45"/>
      <c r="T2142" s="93"/>
      <c r="AT2142" s="22" t="s">
        <v>352</v>
      </c>
      <c r="AU2142" s="22" t="s">
        <v>81</v>
      </c>
    </row>
    <row r="2143" spans="2:65" s="1" customFormat="1" ht="16.5" customHeight="1">
      <c r="B2143" s="44"/>
      <c r="C2143" s="216" t="s">
        <v>3403</v>
      </c>
      <c r="D2143" s="216" t="s">
        <v>154</v>
      </c>
      <c r="E2143" s="217" t="s">
        <v>3404</v>
      </c>
      <c r="F2143" s="218" t="s">
        <v>3405</v>
      </c>
      <c r="G2143" s="219" t="s">
        <v>3400</v>
      </c>
      <c r="H2143" s="220">
        <v>3</v>
      </c>
      <c r="I2143" s="221"/>
      <c r="J2143" s="222">
        <f>ROUND(I2143*H2143,2)</f>
        <v>0</v>
      </c>
      <c r="K2143" s="218" t="s">
        <v>21</v>
      </c>
      <c r="L2143" s="70"/>
      <c r="M2143" s="223" t="s">
        <v>21</v>
      </c>
      <c r="N2143" s="224" t="s">
        <v>42</v>
      </c>
      <c r="O2143" s="45"/>
      <c r="P2143" s="225">
        <f>O2143*H2143</f>
        <v>0</v>
      </c>
      <c r="Q2143" s="225">
        <v>0</v>
      </c>
      <c r="R2143" s="225">
        <f>Q2143*H2143</f>
        <v>0</v>
      </c>
      <c r="S2143" s="225">
        <v>0</v>
      </c>
      <c r="T2143" s="226">
        <f>S2143*H2143</f>
        <v>0</v>
      </c>
      <c r="AR2143" s="22" t="s">
        <v>3374</v>
      </c>
      <c r="AT2143" s="22" t="s">
        <v>154</v>
      </c>
      <c r="AU2143" s="22" t="s">
        <v>81</v>
      </c>
      <c r="AY2143" s="22" t="s">
        <v>151</v>
      </c>
      <c r="BE2143" s="227">
        <f>IF(N2143="základní",J2143,0)</f>
        <v>0</v>
      </c>
      <c r="BF2143" s="227">
        <f>IF(N2143="snížená",J2143,0)</f>
        <v>0</v>
      </c>
      <c r="BG2143" s="227">
        <f>IF(N2143="zákl. přenesená",J2143,0)</f>
        <v>0</v>
      </c>
      <c r="BH2143" s="227">
        <f>IF(N2143="sníž. přenesená",J2143,0)</f>
        <v>0</v>
      </c>
      <c r="BI2143" s="227">
        <f>IF(N2143="nulová",J2143,0)</f>
        <v>0</v>
      </c>
      <c r="BJ2143" s="22" t="s">
        <v>76</v>
      </c>
      <c r="BK2143" s="227">
        <f>ROUND(I2143*H2143,2)</f>
        <v>0</v>
      </c>
      <c r="BL2143" s="22" t="s">
        <v>3374</v>
      </c>
      <c r="BM2143" s="22" t="s">
        <v>3406</v>
      </c>
    </row>
    <row r="2144" spans="2:47" s="1" customFormat="1" ht="13.5">
      <c r="B2144" s="44"/>
      <c r="C2144" s="72"/>
      <c r="D2144" s="228" t="s">
        <v>352</v>
      </c>
      <c r="E2144" s="72"/>
      <c r="F2144" s="229" t="s">
        <v>3402</v>
      </c>
      <c r="G2144" s="72"/>
      <c r="H2144" s="72"/>
      <c r="I2144" s="187"/>
      <c r="J2144" s="72"/>
      <c r="K2144" s="72"/>
      <c r="L2144" s="70"/>
      <c r="M2144" s="230"/>
      <c r="N2144" s="45"/>
      <c r="O2144" s="45"/>
      <c r="P2144" s="45"/>
      <c r="Q2144" s="45"/>
      <c r="R2144" s="45"/>
      <c r="S2144" s="45"/>
      <c r="T2144" s="93"/>
      <c r="AT2144" s="22" t="s">
        <v>352</v>
      </c>
      <c r="AU2144" s="22" t="s">
        <v>81</v>
      </c>
    </row>
    <row r="2145" spans="2:65" s="1" customFormat="1" ht="16.5" customHeight="1">
      <c r="B2145" s="44"/>
      <c r="C2145" s="216" t="s">
        <v>3407</v>
      </c>
      <c r="D2145" s="216" t="s">
        <v>154</v>
      </c>
      <c r="E2145" s="217" t="s">
        <v>3408</v>
      </c>
      <c r="F2145" s="218" t="s">
        <v>3409</v>
      </c>
      <c r="G2145" s="219" t="s">
        <v>3400</v>
      </c>
      <c r="H2145" s="220">
        <v>2</v>
      </c>
      <c r="I2145" s="221"/>
      <c r="J2145" s="222">
        <f>ROUND(I2145*H2145,2)</f>
        <v>0</v>
      </c>
      <c r="K2145" s="218" t="s">
        <v>21</v>
      </c>
      <c r="L2145" s="70"/>
      <c r="M2145" s="223" t="s">
        <v>21</v>
      </c>
      <c r="N2145" s="224" t="s">
        <v>42</v>
      </c>
      <c r="O2145" s="45"/>
      <c r="P2145" s="225">
        <f>O2145*H2145</f>
        <v>0</v>
      </c>
      <c r="Q2145" s="225">
        <v>0</v>
      </c>
      <c r="R2145" s="225">
        <f>Q2145*H2145</f>
        <v>0</v>
      </c>
      <c r="S2145" s="225">
        <v>0</v>
      </c>
      <c r="T2145" s="226">
        <f>S2145*H2145</f>
        <v>0</v>
      </c>
      <c r="AR2145" s="22" t="s">
        <v>3374</v>
      </c>
      <c r="AT2145" s="22" t="s">
        <v>154</v>
      </c>
      <c r="AU2145" s="22" t="s">
        <v>81</v>
      </c>
      <c r="AY2145" s="22" t="s">
        <v>151</v>
      </c>
      <c r="BE2145" s="227">
        <f>IF(N2145="základní",J2145,0)</f>
        <v>0</v>
      </c>
      <c r="BF2145" s="227">
        <f>IF(N2145="snížená",J2145,0)</f>
        <v>0</v>
      </c>
      <c r="BG2145" s="227">
        <f>IF(N2145="zákl. přenesená",J2145,0)</f>
        <v>0</v>
      </c>
      <c r="BH2145" s="227">
        <f>IF(N2145="sníž. přenesená",J2145,0)</f>
        <v>0</v>
      </c>
      <c r="BI2145" s="227">
        <f>IF(N2145="nulová",J2145,0)</f>
        <v>0</v>
      </c>
      <c r="BJ2145" s="22" t="s">
        <v>76</v>
      </c>
      <c r="BK2145" s="227">
        <f>ROUND(I2145*H2145,2)</f>
        <v>0</v>
      </c>
      <c r="BL2145" s="22" t="s">
        <v>3374</v>
      </c>
      <c r="BM2145" s="22" t="s">
        <v>3410</v>
      </c>
    </row>
    <row r="2146" spans="2:47" s="1" customFormat="1" ht="13.5">
      <c r="B2146" s="44"/>
      <c r="C2146" s="72"/>
      <c r="D2146" s="228" t="s">
        <v>352</v>
      </c>
      <c r="E2146" s="72"/>
      <c r="F2146" s="229" t="s">
        <v>3411</v>
      </c>
      <c r="G2146" s="72"/>
      <c r="H2146" s="72"/>
      <c r="I2146" s="187"/>
      <c r="J2146" s="72"/>
      <c r="K2146" s="72"/>
      <c r="L2146" s="70"/>
      <c r="M2146" s="230"/>
      <c r="N2146" s="45"/>
      <c r="O2146" s="45"/>
      <c r="P2146" s="45"/>
      <c r="Q2146" s="45"/>
      <c r="R2146" s="45"/>
      <c r="S2146" s="45"/>
      <c r="T2146" s="93"/>
      <c r="AT2146" s="22" t="s">
        <v>352</v>
      </c>
      <c r="AU2146" s="22" t="s">
        <v>81</v>
      </c>
    </row>
    <row r="2147" spans="2:65" s="1" customFormat="1" ht="16.5" customHeight="1">
      <c r="B2147" s="44"/>
      <c r="C2147" s="216" t="s">
        <v>3412</v>
      </c>
      <c r="D2147" s="216" t="s">
        <v>154</v>
      </c>
      <c r="E2147" s="217" t="s">
        <v>3413</v>
      </c>
      <c r="F2147" s="218" t="s">
        <v>3414</v>
      </c>
      <c r="G2147" s="219" t="s">
        <v>1015</v>
      </c>
      <c r="H2147" s="220">
        <v>1</v>
      </c>
      <c r="I2147" s="221"/>
      <c r="J2147" s="222">
        <f>ROUND(I2147*H2147,2)</f>
        <v>0</v>
      </c>
      <c r="K2147" s="218" t="s">
        <v>174</v>
      </c>
      <c r="L2147" s="70"/>
      <c r="M2147" s="223" t="s">
        <v>21</v>
      </c>
      <c r="N2147" s="224" t="s">
        <v>42</v>
      </c>
      <c r="O2147" s="45"/>
      <c r="P2147" s="225">
        <f>O2147*H2147</f>
        <v>0</v>
      </c>
      <c r="Q2147" s="225">
        <v>0</v>
      </c>
      <c r="R2147" s="225">
        <f>Q2147*H2147</f>
        <v>0</v>
      </c>
      <c r="S2147" s="225">
        <v>0</v>
      </c>
      <c r="T2147" s="226">
        <f>S2147*H2147</f>
        <v>0</v>
      </c>
      <c r="AR2147" s="22" t="s">
        <v>3374</v>
      </c>
      <c r="AT2147" s="22" t="s">
        <v>154</v>
      </c>
      <c r="AU2147" s="22" t="s">
        <v>81</v>
      </c>
      <c r="AY2147" s="22" t="s">
        <v>151</v>
      </c>
      <c r="BE2147" s="227">
        <f>IF(N2147="základní",J2147,0)</f>
        <v>0</v>
      </c>
      <c r="BF2147" s="227">
        <f>IF(N2147="snížená",J2147,0)</f>
        <v>0</v>
      </c>
      <c r="BG2147" s="227">
        <f>IF(N2147="zákl. přenesená",J2147,0)</f>
        <v>0</v>
      </c>
      <c r="BH2147" s="227">
        <f>IF(N2147="sníž. přenesená",J2147,0)</f>
        <v>0</v>
      </c>
      <c r="BI2147" s="227">
        <f>IF(N2147="nulová",J2147,0)</f>
        <v>0</v>
      </c>
      <c r="BJ2147" s="22" t="s">
        <v>76</v>
      </c>
      <c r="BK2147" s="227">
        <f>ROUND(I2147*H2147,2)</f>
        <v>0</v>
      </c>
      <c r="BL2147" s="22" t="s">
        <v>3374</v>
      </c>
      <c r="BM2147" s="22" t="s">
        <v>3415</v>
      </c>
    </row>
    <row r="2148" spans="2:47" s="1" customFormat="1" ht="13.5">
      <c r="B2148" s="44"/>
      <c r="C2148" s="72"/>
      <c r="D2148" s="228" t="s">
        <v>352</v>
      </c>
      <c r="E2148" s="72"/>
      <c r="F2148" s="229" t="s">
        <v>3416</v>
      </c>
      <c r="G2148" s="72"/>
      <c r="H2148" s="72"/>
      <c r="I2148" s="187"/>
      <c r="J2148" s="72"/>
      <c r="K2148" s="72"/>
      <c r="L2148" s="70"/>
      <c r="M2148" s="230"/>
      <c r="N2148" s="45"/>
      <c r="O2148" s="45"/>
      <c r="P2148" s="45"/>
      <c r="Q2148" s="45"/>
      <c r="R2148" s="45"/>
      <c r="S2148" s="45"/>
      <c r="T2148" s="93"/>
      <c r="AT2148" s="22" t="s">
        <v>352</v>
      </c>
      <c r="AU2148" s="22" t="s">
        <v>81</v>
      </c>
    </row>
    <row r="2149" spans="2:65" s="1" customFormat="1" ht="25.5" customHeight="1">
      <c r="B2149" s="44"/>
      <c r="C2149" s="216" t="s">
        <v>3417</v>
      </c>
      <c r="D2149" s="216" t="s">
        <v>154</v>
      </c>
      <c r="E2149" s="217" t="s">
        <v>3418</v>
      </c>
      <c r="F2149" s="218" t="s">
        <v>3419</v>
      </c>
      <c r="G2149" s="219" t="s">
        <v>1049</v>
      </c>
      <c r="H2149" s="220">
        <v>1</v>
      </c>
      <c r="I2149" s="221"/>
      <c r="J2149" s="222">
        <f>ROUND(I2149*H2149,2)</f>
        <v>0</v>
      </c>
      <c r="K2149" s="218" t="s">
        <v>21</v>
      </c>
      <c r="L2149" s="70"/>
      <c r="M2149" s="223" t="s">
        <v>21</v>
      </c>
      <c r="N2149" s="224" t="s">
        <v>42</v>
      </c>
      <c r="O2149" s="45"/>
      <c r="P2149" s="225">
        <f>O2149*H2149</f>
        <v>0</v>
      </c>
      <c r="Q2149" s="225">
        <v>0</v>
      </c>
      <c r="R2149" s="225">
        <f>Q2149*H2149</f>
        <v>0</v>
      </c>
      <c r="S2149" s="225">
        <v>0</v>
      </c>
      <c r="T2149" s="226">
        <f>S2149*H2149</f>
        <v>0</v>
      </c>
      <c r="AR2149" s="22" t="s">
        <v>3374</v>
      </c>
      <c r="AT2149" s="22" t="s">
        <v>154</v>
      </c>
      <c r="AU2149" s="22" t="s">
        <v>81</v>
      </c>
      <c r="AY2149" s="22" t="s">
        <v>151</v>
      </c>
      <c r="BE2149" s="227">
        <f>IF(N2149="základní",J2149,0)</f>
        <v>0</v>
      </c>
      <c r="BF2149" s="227">
        <f>IF(N2149="snížená",J2149,0)</f>
        <v>0</v>
      </c>
      <c r="BG2149" s="227">
        <f>IF(N2149="zákl. přenesená",J2149,0)</f>
        <v>0</v>
      </c>
      <c r="BH2149" s="227">
        <f>IF(N2149="sníž. přenesená",J2149,0)</f>
        <v>0</v>
      </c>
      <c r="BI2149" s="227">
        <f>IF(N2149="nulová",J2149,0)</f>
        <v>0</v>
      </c>
      <c r="BJ2149" s="22" t="s">
        <v>76</v>
      </c>
      <c r="BK2149" s="227">
        <f>ROUND(I2149*H2149,2)</f>
        <v>0</v>
      </c>
      <c r="BL2149" s="22" t="s">
        <v>3374</v>
      </c>
      <c r="BM2149" s="22" t="s">
        <v>3420</v>
      </c>
    </row>
    <row r="2150" spans="2:65" s="1" customFormat="1" ht="16.5" customHeight="1">
      <c r="B2150" s="44"/>
      <c r="C2150" s="216" t="s">
        <v>3421</v>
      </c>
      <c r="D2150" s="216" t="s">
        <v>154</v>
      </c>
      <c r="E2150" s="217" t="s">
        <v>2861</v>
      </c>
      <c r="F2150" s="218" t="s">
        <v>3422</v>
      </c>
      <c r="G2150" s="219" t="s">
        <v>1049</v>
      </c>
      <c r="H2150" s="220">
        <v>1</v>
      </c>
      <c r="I2150" s="221"/>
      <c r="J2150" s="222">
        <f>ROUND(I2150*H2150,2)</f>
        <v>0</v>
      </c>
      <c r="K2150" s="218" t="s">
        <v>21</v>
      </c>
      <c r="L2150" s="70"/>
      <c r="M2150" s="223" t="s">
        <v>21</v>
      </c>
      <c r="N2150" s="224" t="s">
        <v>42</v>
      </c>
      <c r="O2150" s="45"/>
      <c r="P2150" s="225">
        <f>O2150*H2150</f>
        <v>0</v>
      </c>
      <c r="Q2150" s="225">
        <v>0</v>
      </c>
      <c r="R2150" s="225">
        <f>Q2150*H2150</f>
        <v>0</v>
      </c>
      <c r="S2150" s="225">
        <v>0</v>
      </c>
      <c r="T2150" s="226">
        <f>S2150*H2150</f>
        <v>0</v>
      </c>
      <c r="AR2150" s="22" t="s">
        <v>3374</v>
      </c>
      <c r="AT2150" s="22" t="s">
        <v>154</v>
      </c>
      <c r="AU2150" s="22" t="s">
        <v>81</v>
      </c>
      <c r="AY2150" s="22" t="s">
        <v>151</v>
      </c>
      <c r="BE2150" s="227">
        <f>IF(N2150="základní",J2150,0)</f>
        <v>0</v>
      </c>
      <c r="BF2150" s="227">
        <f>IF(N2150="snížená",J2150,0)</f>
        <v>0</v>
      </c>
      <c r="BG2150" s="227">
        <f>IF(N2150="zákl. přenesená",J2150,0)</f>
        <v>0</v>
      </c>
      <c r="BH2150" s="227">
        <f>IF(N2150="sníž. přenesená",J2150,0)</f>
        <v>0</v>
      </c>
      <c r="BI2150" s="227">
        <f>IF(N2150="nulová",J2150,0)</f>
        <v>0</v>
      </c>
      <c r="BJ2150" s="22" t="s">
        <v>76</v>
      </c>
      <c r="BK2150" s="227">
        <f>ROUND(I2150*H2150,2)</f>
        <v>0</v>
      </c>
      <c r="BL2150" s="22" t="s">
        <v>3374</v>
      </c>
      <c r="BM2150" s="22" t="s">
        <v>3423</v>
      </c>
    </row>
    <row r="2151" spans="2:65" s="1" customFormat="1" ht="16.5" customHeight="1">
      <c r="B2151" s="44"/>
      <c r="C2151" s="216" t="s">
        <v>3424</v>
      </c>
      <c r="D2151" s="216" t="s">
        <v>154</v>
      </c>
      <c r="E2151" s="217" t="s">
        <v>3425</v>
      </c>
      <c r="F2151" s="218" t="s">
        <v>3426</v>
      </c>
      <c r="G2151" s="219" t="s">
        <v>1049</v>
      </c>
      <c r="H2151" s="220">
        <v>1</v>
      </c>
      <c r="I2151" s="221"/>
      <c r="J2151" s="222">
        <f>ROUND(I2151*H2151,2)</f>
        <v>0</v>
      </c>
      <c r="K2151" s="218" t="s">
        <v>21</v>
      </c>
      <c r="L2151" s="70"/>
      <c r="M2151" s="223" t="s">
        <v>21</v>
      </c>
      <c r="N2151" s="224" t="s">
        <v>42</v>
      </c>
      <c r="O2151" s="45"/>
      <c r="P2151" s="225">
        <f>O2151*H2151</f>
        <v>0</v>
      </c>
      <c r="Q2151" s="225">
        <v>0</v>
      </c>
      <c r="R2151" s="225">
        <f>Q2151*H2151</f>
        <v>0</v>
      </c>
      <c r="S2151" s="225">
        <v>0</v>
      </c>
      <c r="T2151" s="226">
        <f>S2151*H2151</f>
        <v>0</v>
      </c>
      <c r="AR2151" s="22" t="s">
        <v>3374</v>
      </c>
      <c r="AT2151" s="22" t="s">
        <v>154</v>
      </c>
      <c r="AU2151" s="22" t="s">
        <v>81</v>
      </c>
      <c r="AY2151" s="22" t="s">
        <v>151</v>
      </c>
      <c r="BE2151" s="227">
        <f>IF(N2151="základní",J2151,0)</f>
        <v>0</v>
      </c>
      <c r="BF2151" s="227">
        <f>IF(N2151="snížená",J2151,0)</f>
        <v>0</v>
      </c>
      <c r="BG2151" s="227">
        <f>IF(N2151="zákl. přenesená",J2151,0)</f>
        <v>0</v>
      </c>
      <c r="BH2151" s="227">
        <f>IF(N2151="sníž. přenesená",J2151,0)</f>
        <v>0</v>
      </c>
      <c r="BI2151" s="227">
        <f>IF(N2151="nulová",J2151,0)</f>
        <v>0</v>
      </c>
      <c r="BJ2151" s="22" t="s">
        <v>76</v>
      </c>
      <c r="BK2151" s="227">
        <f>ROUND(I2151*H2151,2)</f>
        <v>0</v>
      </c>
      <c r="BL2151" s="22" t="s">
        <v>3374</v>
      </c>
      <c r="BM2151" s="22" t="s">
        <v>3427</v>
      </c>
    </row>
    <row r="2152" spans="2:65" s="1" customFormat="1" ht="16.5" customHeight="1">
      <c r="B2152" s="44"/>
      <c r="C2152" s="216" t="s">
        <v>3428</v>
      </c>
      <c r="D2152" s="216" t="s">
        <v>154</v>
      </c>
      <c r="E2152" s="217" t="s">
        <v>3429</v>
      </c>
      <c r="F2152" s="218" t="s">
        <v>3430</v>
      </c>
      <c r="G2152" s="219" t="s">
        <v>1049</v>
      </c>
      <c r="H2152" s="220">
        <v>1</v>
      </c>
      <c r="I2152" s="221"/>
      <c r="J2152" s="222">
        <f>ROUND(I2152*H2152,2)</f>
        <v>0</v>
      </c>
      <c r="K2152" s="218" t="s">
        <v>21</v>
      </c>
      <c r="L2152" s="70"/>
      <c r="M2152" s="223" t="s">
        <v>21</v>
      </c>
      <c r="N2152" s="224" t="s">
        <v>42</v>
      </c>
      <c r="O2152" s="45"/>
      <c r="P2152" s="225">
        <f>O2152*H2152</f>
        <v>0</v>
      </c>
      <c r="Q2152" s="225">
        <v>0</v>
      </c>
      <c r="R2152" s="225">
        <f>Q2152*H2152</f>
        <v>0</v>
      </c>
      <c r="S2152" s="225">
        <v>0</v>
      </c>
      <c r="T2152" s="226">
        <f>S2152*H2152</f>
        <v>0</v>
      </c>
      <c r="AR2152" s="22" t="s">
        <v>3374</v>
      </c>
      <c r="AT2152" s="22" t="s">
        <v>154</v>
      </c>
      <c r="AU2152" s="22" t="s">
        <v>81</v>
      </c>
      <c r="AY2152" s="22" t="s">
        <v>151</v>
      </c>
      <c r="BE2152" s="227">
        <f>IF(N2152="základní",J2152,0)</f>
        <v>0</v>
      </c>
      <c r="BF2152" s="227">
        <f>IF(N2152="snížená",J2152,0)</f>
        <v>0</v>
      </c>
      <c r="BG2152" s="227">
        <f>IF(N2152="zákl. přenesená",J2152,0)</f>
        <v>0</v>
      </c>
      <c r="BH2152" s="227">
        <f>IF(N2152="sníž. přenesená",J2152,0)</f>
        <v>0</v>
      </c>
      <c r="BI2152" s="227">
        <f>IF(N2152="nulová",J2152,0)</f>
        <v>0</v>
      </c>
      <c r="BJ2152" s="22" t="s">
        <v>76</v>
      </c>
      <c r="BK2152" s="227">
        <f>ROUND(I2152*H2152,2)</f>
        <v>0</v>
      </c>
      <c r="BL2152" s="22" t="s">
        <v>3374</v>
      </c>
      <c r="BM2152" s="22" t="s">
        <v>3431</v>
      </c>
    </row>
    <row r="2153" spans="2:47" s="1" customFormat="1" ht="13.5">
      <c r="B2153" s="44"/>
      <c r="C2153" s="72"/>
      <c r="D2153" s="228" t="s">
        <v>352</v>
      </c>
      <c r="E2153" s="72"/>
      <c r="F2153" s="229" t="s">
        <v>3432</v>
      </c>
      <c r="G2153" s="72"/>
      <c r="H2153" s="72"/>
      <c r="I2153" s="187"/>
      <c r="J2153" s="72"/>
      <c r="K2153" s="72"/>
      <c r="L2153" s="70"/>
      <c r="M2153" s="230"/>
      <c r="N2153" s="45"/>
      <c r="O2153" s="45"/>
      <c r="P2153" s="45"/>
      <c r="Q2153" s="45"/>
      <c r="R2153" s="45"/>
      <c r="S2153" s="45"/>
      <c r="T2153" s="93"/>
      <c r="AT2153" s="22" t="s">
        <v>352</v>
      </c>
      <c r="AU2153" s="22" t="s">
        <v>81</v>
      </c>
    </row>
    <row r="2154" spans="2:65" s="1" customFormat="1" ht="25.5" customHeight="1">
      <c r="B2154" s="44"/>
      <c r="C2154" s="216" t="s">
        <v>3433</v>
      </c>
      <c r="D2154" s="216" t="s">
        <v>154</v>
      </c>
      <c r="E2154" s="217" t="s">
        <v>3434</v>
      </c>
      <c r="F2154" s="218" t="s">
        <v>3435</v>
      </c>
      <c r="G2154" s="219" t="s">
        <v>1049</v>
      </c>
      <c r="H2154" s="220">
        <v>1</v>
      </c>
      <c r="I2154" s="221"/>
      <c r="J2154" s="222">
        <f>ROUND(I2154*H2154,2)</f>
        <v>0</v>
      </c>
      <c r="K2154" s="218" t="s">
        <v>21</v>
      </c>
      <c r="L2154" s="70"/>
      <c r="M2154" s="223" t="s">
        <v>21</v>
      </c>
      <c r="N2154" s="224" t="s">
        <v>42</v>
      </c>
      <c r="O2154" s="45"/>
      <c r="P2154" s="225">
        <f>O2154*H2154</f>
        <v>0</v>
      </c>
      <c r="Q2154" s="225">
        <v>0</v>
      </c>
      <c r="R2154" s="225">
        <f>Q2154*H2154</f>
        <v>0</v>
      </c>
      <c r="S2154" s="225">
        <v>0</v>
      </c>
      <c r="T2154" s="226">
        <f>S2154*H2154</f>
        <v>0</v>
      </c>
      <c r="AR2154" s="22" t="s">
        <v>3374</v>
      </c>
      <c r="AT2154" s="22" t="s">
        <v>154</v>
      </c>
      <c r="AU2154" s="22" t="s">
        <v>81</v>
      </c>
      <c r="AY2154" s="22" t="s">
        <v>151</v>
      </c>
      <c r="BE2154" s="227">
        <f>IF(N2154="základní",J2154,0)</f>
        <v>0</v>
      </c>
      <c r="BF2154" s="227">
        <f>IF(N2154="snížená",J2154,0)</f>
        <v>0</v>
      </c>
      <c r="BG2154" s="227">
        <f>IF(N2154="zákl. přenesená",J2154,0)</f>
        <v>0</v>
      </c>
      <c r="BH2154" s="227">
        <f>IF(N2154="sníž. přenesená",J2154,0)</f>
        <v>0</v>
      </c>
      <c r="BI2154" s="227">
        <f>IF(N2154="nulová",J2154,0)</f>
        <v>0</v>
      </c>
      <c r="BJ2154" s="22" t="s">
        <v>76</v>
      </c>
      <c r="BK2154" s="227">
        <f>ROUND(I2154*H2154,2)</f>
        <v>0</v>
      </c>
      <c r="BL2154" s="22" t="s">
        <v>3374</v>
      </c>
      <c r="BM2154" s="22" t="s">
        <v>3436</v>
      </c>
    </row>
    <row r="2155" spans="2:47" s="1" customFormat="1" ht="13.5">
      <c r="B2155" s="44"/>
      <c r="C2155" s="72"/>
      <c r="D2155" s="228" t="s">
        <v>352</v>
      </c>
      <c r="E2155" s="72"/>
      <c r="F2155" s="229" t="s">
        <v>3437</v>
      </c>
      <c r="G2155" s="72"/>
      <c r="H2155" s="72"/>
      <c r="I2155" s="187"/>
      <c r="J2155" s="72"/>
      <c r="K2155" s="72"/>
      <c r="L2155" s="70"/>
      <c r="M2155" s="230"/>
      <c r="N2155" s="45"/>
      <c r="O2155" s="45"/>
      <c r="P2155" s="45"/>
      <c r="Q2155" s="45"/>
      <c r="R2155" s="45"/>
      <c r="S2155" s="45"/>
      <c r="T2155" s="93"/>
      <c r="AT2155" s="22" t="s">
        <v>352</v>
      </c>
      <c r="AU2155" s="22" t="s">
        <v>81</v>
      </c>
    </row>
    <row r="2156" spans="2:65" s="1" customFormat="1" ht="25.5" customHeight="1">
      <c r="B2156" s="44"/>
      <c r="C2156" s="216" t="s">
        <v>3438</v>
      </c>
      <c r="D2156" s="216" t="s">
        <v>154</v>
      </c>
      <c r="E2156" s="217" t="s">
        <v>3439</v>
      </c>
      <c r="F2156" s="218" t="s">
        <v>3440</v>
      </c>
      <c r="G2156" s="219" t="s">
        <v>1015</v>
      </c>
      <c r="H2156" s="220">
        <v>1</v>
      </c>
      <c r="I2156" s="221"/>
      <c r="J2156" s="222">
        <f>ROUND(I2156*H2156,2)</f>
        <v>0</v>
      </c>
      <c r="K2156" s="218" t="s">
        <v>158</v>
      </c>
      <c r="L2156" s="70"/>
      <c r="M2156" s="223" t="s">
        <v>21</v>
      </c>
      <c r="N2156" s="224" t="s">
        <v>42</v>
      </c>
      <c r="O2156" s="45"/>
      <c r="P2156" s="225">
        <f>O2156*H2156</f>
        <v>0</v>
      </c>
      <c r="Q2156" s="225">
        <v>0</v>
      </c>
      <c r="R2156" s="225">
        <f>Q2156*H2156</f>
        <v>0</v>
      </c>
      <c r="S2156" s="225">
        <v>0</v>
      </c>
      <c r="T2156" s="226">
        <f>S2156*H2156</f>
        <v>0</v>
      </c>
      <c r="AR2156" s="22" t="s">
        <v>3374</v>
      </c>
      <c r="AT2156" s="22" t="s">
        <v>154</v>
      </c>
      <c r="AU2156" s="22" t="s">
        <v>81</v>
      </c>
      <c r="AY2156" s="22" t="s">
        <v>151</v>
      </c>
      <c r="BE2156" s="227">
        <f>IF(N2156="základní",J2156,0)</f>
        <v>0</v>
      </c>
      <c r="BF2156" s="227">
        <f>IF(N2156="snížená",J2156,0)</f>
        <v>0</v>
      </c>
      <c r="BG2156" s="227">
        <f>IF(N2156="zákl. přenesená",J2156,0)</f>
        <v>0</v>
      </c>
      <c r="BH2156" s="227">
        <f>IF(N2156="sníž. přenesená",J2156,0)</f>
        <v>0</v>
      </c>
      <c r="BI2156" s="227">
        <f>IF(N2156="nulová",J2156,0)</f>
        <v>0</v>
      </c>
      <c r="BJ2156" s="22" t="s">
        <v>76</v>
      </c>
      <c r="BK2156" s="227">
        <f>ROUND(I2156*H2156,2)</f>
        <v>0</v>
      </c>
      <c r="BL2156" s="22" t="s">
        <v>3374</v>
      </c>
      <c r="BM2156" s="22" t="s">
        <v>3441</v>
      </c>
    </row>
    <row r="2157" spans="2:47" s="1" customFormat="1" ht="13.5">
      <c r="B2157" s="44"/>
      <c r="C2157" s="72"/>
      <c r="D2157" s="228" t="s">
        <v>352</v>
      </c>
      <c r="E2157" s="72"/>
      <c r="F2157" s="229" t="s">
        <v>3442</v>
      </c>
      <c r="G2157" s="72"/>
      <c r="H2157" s="72"/>
      <c r="I2157" s="187"/>
      <c r="J2157" s="72"/>
      <c r="K2157" s="72"/>
      <c r="L2157" s="70"/>
      <c r="M2157" s="230"/>
      <c r="N2157" s="45"/>
      <c r="O2157" s="45"/>
      <c r="P2157" s="45"/>
      <c r="Q2157" s="45"/>
      <c r="R2157" s="45"/>
      <c r="S2157" s="45"/>
      <c r="T2157" s="93"/>
      <c r="AT2157" s="22" t="s">
        <v>352</v>
      </c>
      <c r="AU2157" s="22" t="s">
        <v>81</v>
      </c>
    </row>
    <row r="2158" spans="2:63" s="10" customFormat="1" ht="37.4" customHeight="1">
      <c r="B2158" s="200"/>
      <c r="C2158" s="201"/>
      <c r="D2158" s="202" t="s">
        <v>70</v>
      </c>
      <c r="E2158" s="203" t="s">
        <v>3443</v>
      </c>
      <c r="F2158" s="203" t="s">
        <v>3444</v>
      </c>
      <c r="G2158" s="201"/>
      <c r="H2158" s="201"/>
      <c r="I2158" s="204"/>
      <c r="J2158" s="205">
        <f>BK2158</f>
        <v>0</v>
      </c>
      <c r="K2158" s="201"/>
      <c r="L2158" s="206"/>
      <c r="M2158" s="207"/>
      <c r="N2158" s="208"/>
      <c r="O2158" s="208"/>
      <c r="P2158" s="209">
        <f>SUM(P2159:P2468)</f>
        <v>0</v>
      </c>
      <c r="Q2158" s="208"/>
      <c r="R2158" s="209">
        <f>SUM(R2159:R2468)</f>
        <v>14.12843744</v>
      </c>
      <c r="S2158" s="208"/>
      <c r="T2158" s="210">
        <f>SUM(T2159:T2468)</f>
        <v>0</v>
      </c>
      <c r="AR2158" s="211" t="s">
        <v>159</v>
      </c>
      <c r="AT2158" s="212" t="s">
        <v>70</v>
      </c>
      <c r="AU2158" s="212" t="s">
        <v>71</v>
      </c>
      <c r="AY2158" s="211" t="s">
        <v>151</v>
      </c>
      <c r="BK2158" s="213">
        <f>SUM(BK2159:BK2468)</f>
        <v>0</v>
      </c>
    </row>
    <row r="2159" spans="2:65" s="1" customFormat="1" ht="25.5" customHeight="1">
      <c r="B2159" s="44"/>
      <c r="C2159" s="216" t="s">
        <v>3445</v>
      </c>
      <c r="D2159" s="216" t="s">
        <v>154</v>
      </c>
      <c r="E2159" s="217" t="s">
        <v>3446</v>
      </c>
      <c r="F2159" s="218" t="s">
        <v>3447</v>
      </c>
      <c r="G2159" s="219" t="s">
        <v>783</v>
      </c>
      <c r="H2159" s="220">
        <v>3</v>
      </c>
      <c r="I2159" s="221"/>
      <c r="J2159" s="222">
        <f>ROUND(I2159*H2159,2)</f>
        <v>0</v>
      </c>
      <c r="K2159" s="218" t="s">
        <v>174</v>
      </c>
      <c r="L2159" s="70"/>
      <c r="M2159" s="223" t="s">
        <v>21</v>
      </c>
      <c r="N2159" s="224" t="s">
        <v>42</v>
      </c>
      <c r="O2159" s="45"/>
      <c r="P2159" s="225">
        <f>O2159*H2159</f>
        <v>0</v>
      </c>
      <c r="Q2159" s="225">
        <v>0</v>
      </c>
      <c r="R2159" s="225">
        <f>Q2159*H2159</f>
        <v>0</v>
      </c>
      <c r="S2159" s="225">
        <v>0</v>
      </c>
      <c r="T2159" s="226">
        <f>S2159*H2159</f>
        <v>0</v>
      </c>
      <c r="AR2159" s="22" t="s">
        <v>1264</v>
      </c>
      <c r="AT2159" s="22" t="s">
        <v>154</v>
      </c>
      <c r="AU2159" s="22" t="s">
        <v>76</v>
      </c>
      <c r="AY2159" s="22" t="s">
        <v>151</v>
      </c>
      <c r="BE2159" s="227">
        <f>IF(N2159="základní",J2159,0)</f>
        <v>0</v>
      </c>
      <c r="BF2159" s="227">
        <f>IF(N2159="snížená",J2159,0)</f>
        <v>0</v>
      </c>
      <c r="BG2159" s="227">
        <f>IF(N2159="zákl. přenesená",J2159,0)</f>
        <v>0</v>
      </c>
      <c r="BH2159" s="227">
        <f>IF(N2159="sníž. přenesená",J2159,0)</f>
        <v>0</v>
      </c>
      <c r="BI2159" s="227">
        <f>IF(N2159="nulová",J2159,0)</f>
        <v>0</v>
      </c>
      <c r="BJ2159" s="22" t="s">
        <v>76</v>
      </c>
      <c r="BK2159" s="227">
        <f>ROUND(I2159*H2159,2)</f>
        <v>0</v>
      </c>
      <c r="BL2159" s="22" t="s">
        <v>1264</v>
      </c>
      <c r="BM2159" s="22" t="s">
        <v>3448</v>
      </c>
    </row>
    <row r="2160" spans="2:47" s="1" customFormat="1" ht="13.5">
      <c r="B2160" s="44"/>
      <c r="C2160" s="72"/>
      <c r="D2160" s="228" t="s">
        <v>161</v>
      </c>
      <c r="E2160" s="72"/>
      <c r="F2160" s="229" t="s">
        <v>2662</v>
      </c>
      <c r="G2160" s="72"/>
      <c r="H2160" s="72"/>
      <c r="I2160" s="187"/>
      <c r="J2160" s="72"/>
      <c r="K2160" s="72"/>
      <c r="L2160" s="70"/>
      <c r="M2160" s="230"/>
      <c r="N2160" s="45"/>
      <c r="O2160" s="45"/>
      <c r="P2160" s="45"/>
      <c r="Q2160" s="45"/>
      <c r="R2160" s="45"/>
      <c r="S2160" s="45"/>
      <c r="T2160" s="93"/>
      <c r="AT2160" s="22" t="s">
        <v>161</v>
      </c>
      <c r="AU2160" s="22" t="s">
        <v>76</v>
      </c>
    </row>
    <row r="2161" spans="2:51" s="11" customFormat="1" ht="13.5">
      <c r="B2161" s="231"/>
      <c r="C2161" s="232"/>
      <c r="D2161" s="228" t="s">
        <v>163</v>
      </c>
      <c r="E2161" s="233" t="s">
        <v>21</v>
      </c>
      <c r="F2161" s="234" t="s">
        <v>3449</v>
      </c>
      <c r="G2161" s="232"/>
      <c r="H2161" s="235">
        <v>3</v>
      </c>
      <c r="I2161" s="236"/>
      <c r="J2161" s="232"/>
      <c r="K2161" s="232"/>
      <c r="L2161" s="237"/>
      <c r="M2161" s="238"/>
      <c r="N2161" s="239"/>
      <c r="O2161" s="239"/>
      <c r="P2161" s="239"/>
      <c r="Q2161" s="239"/>
      <c r="R2161" s="239"/>
      <c r="S2161" s="239"/>
      <c r="T2161" s="240"/>
      <c r="AT2161" s="241" t="s">
        <v>163</v>
      </c>
      <c r="AU2161" s="241" t="s">
        <v>76</v>
      </c>
      <c r="AV2161" s="11" t="s">
        <v>81</v>
      </c>
      <c r="AW2161" s="11" t="s">
        <v>34</v>
      </c>
      <c r="AX2161" s="11" t="s">
        <v>76</v>
      </c>
      <c r="AY2161" s="241" t="s">
        <v>151</v>
      </c>
    </row>
    <row r="2162" spans="2:65" s="1" customFormat="1" ht="16.5" customHeight="1">
      <c r="B2162" s="44"/>
      <c r="C2162" s="253" t="s">
        <v>3450</v>
      </c>
      <c r="D2162" s="253" t="s">
        <v>275</v>
      </c>
      <c r="E2162" s="254" t="s">
        <v>3451</v>
      </c>
      <c r="F2162" s="255" t="s">
        <v>3452</v>
      </c>
      <c r="G2162" s="256" t="s">
        <v>157</v>
      </c>
      <c r="H2162" s="257">
        <v>3.75</v>
      </c>
      <c r="I2162" s="258"/>
      <c r="J2162" s="259">
        <f>ROUND(I2162*H2162,2)</f>
        <v>0</v>
      </c>
      <c r="K2162" s="255" t="s">
        <v>174</v>
      </c>
      <c r="L2162" s="260"/>
      <c r="M2162" s="261" t="s">
        <v>21</v>
      </c>
      <c r="N2162" s="262" t="s">
        <v>42</v>
      </c>
      <c r="O2162" s="45"/>
      <c r="P2162" s="225">
        <f>O2162*H2162</f>
        <v>0</v>
      </c>
      <c r="Q2162" s="225">
        <v>0.0015</v>
      </c>
      <c r="R2162" s="225">
        <f>Q2162*H2162</f>
        <v>0.005625</v>
      </c>
      <c r="S2162" s="225">
        <v>0</v>
      </c>
      <c r="T2162" s="226">
        <f>S2162*H2162</f>
        <v>0</v>
      </c>
      <c r="AR2162" s="22" t="s">
        <v>1641</v>
      </c>
      <c r="AT2162" s="22" t="s">
        <v>275</v>
      </c>
      <c r="AU2162" s="22" t="s">
        <v>76</v>
      </c>
      <c r="AY2162" s="22" t="s">
        <v>151</v>
      </c>
      <c r="BE2162" s="227">
        <f>IF(N2162="základní",J2162,0)</f>
        <v>0</v>
      </c>
      <c r="BF2162" s="227">
        <f>IF(N2162="snížená",J2162,0)</f>
        <v>0</v>
      </c>
      <c r="BG2162" s="227">
        <f>IF(N2162="zákl. přenesená",J2162,0)</f>
        <v>0</v>
      </c>
      <c r="BH2162" s="227">
        <f>IF(N2162="sníž. přenesená",J2162,0)</f>
        <v>0</v>
      </c>
      <c r="BI2162" s="227">
        <f>IF(N2162="nulová",J2162,0)</f>
        <v>0</v>
      </c>
      <c r="BJ2162" s="22" t="s">
        <v>76</v>
      </c>
      <c r="BK2162" s="227">
        <f>ROUND(I2162*H2162,2)</f>
        <v>0</v>
      </c>
      <c r="BL2162" s="22" t="s">
        <v>1264</v>
      </c>
      <c r="BM2162" s="22" t="s">
        <v>3453</v>
      </c>
    </row>
    <row r="2163" spans="2:51" s="11" customFormat="1" ht="13.5">
      <c r="B2163" s="231"/>
      <c r="C2163" s="232"/>
      <c r="D2163" s="228" t="s">
        <v>163</v>
      </c>
      <c r="E2163" s="233" t="s">
        <v>21</v>
      </c>
      <c r="F2163" s="234" t="s">
        <v>3454</v>
      </c>
      <c r="G2163" s="232"/>
      <c r="H2163" s="235">
        <v>3.75</v>
      </c>
      <c r="I2163" s="236"/>
      <c r="J2163" s="232"/>
      <c r="K2163" s="232"/>
      <c r="L2163" s="237"/>
      <c r="M2163" s="238"/>
      <c r="N2163" s="239"/>
      <c r="O2163" s="239"/>
      <c r="P2163" s="239"/>
      <c r="Q2163" s="239"/>
      <c r="R2163" s="239"/>
      <c r="S2163" s="239"/>
      <c r="T2163" s="240"/>
      <c r="AT2163" s="241" t="s">
        <v>163</v>
      </c>
      <c r="AU2163" s="241" t="s">
        <v>76</v>
      </c>
      <c r="AV2163" s="11" t="s">
        <v>81</v>
      </c>
      <c r="AW2163" s="11" t="s">
        <v>34</v>
      </c>
      <c r="AX2163" s="11" t="s">
        <v>76</v>
      </c>
      <c r="AY2163" s="241" t="s">
        <v>151</v>
      </c>
    </row>
    <row r="2164" spans="2:65" s="1" customFormat="1" ht="16.5" customHeight="1">
      <c r="B2164" s="44"/>
      <c r="C2164" s="253" t="s">
        <v>3455</v>
      </c>
      <c r="D2164" s="253" t="s">
        <v>275</v>
      </c>
      <c r="E2164" s="254" t="s">
        <v>2711</v>
      </c>
      <c r="F2164" s="255" t="s">
        <v>2712</v>
      </c>
      <c r="G2164" s="256" t="s">
        <v>2713</v>
      </c>
      <c r="H2164" s="257">
        <v>3</v>
      </c>
      <c r="I2164" s="258"/>
      <c r="J2164" s="259">
        <f>ROUND(I2164*H2164,2)</f>
        <v>0</v>
      </c>
      <c r="K2164" s="255" t="s">
        <v>174</v>
      </c>
      <c r="L2164" s="260"/>
      <c r="M2164" s="261" t="s">
        <v>21</v>
      </c>
      <c r="N2164" s="262" t="s">
        <v>42</v>
      </c>
      <c r="O2164" s="45"/>
      <c r="P2164" s="225">
        <f>O2164*H2164</f>
        <v>0</v>
      </c>
      <c r="Q2164" s="225">
        <v>0.0002</v>
      </c>
      <c r="R2164" s="225">
        <f>Q2164*H2164</f>
        <v>0.0006000000000000001</v>
      </c>
      <c r="S2164" s="225">
        <v>0</v>
      </c>
      <c r="T2164" s="226">
        <f>S2164*H2164</f>
        <v>0</v>
      </c>
      <c r="AR2164" s="22" t="s">
        <v>1641</v>
      </c>
      <c r="AT2164" s="22" t="s">
        <v>275</v>
      </c>
      <c r="AU2164" s="22" t="s">
        <v>76</v>
      </c>
      <c r="AY2164" s="22" t="s">
        <v>151</v>
      </c>
      <c r="BE2164" s="227">
        <f>IF(N2164="základní",J2164,0)</f>
        <v>0</v>
      </c>
      <c r="BF2164" s="227">
        <f>IF(N2164="snížená",J2164,0)</f>
        <v>0</v>
      </c>
      <c r="BG2164" s="227">
        <f>IF(N2164="zákl. přenesená",J2164,0)</f>
        <v>0</v>
      </c>
      <c r="BH2164" s="227">
        <f>IF(N2164="sníž. přenesená",J2164,0)</f>
        <v>0</v>
      </c>
      <c r="BI2164" s="227">
        <f>IF(N2164="nulová",J2164,0)</f>
        <v>0</v>
      </c>
      <c r="BJ2164" s="22" t="s">
        <v>76</v>
      </c>
      <c r="BK2164" s="227">
        <f>ROUND(I2164*H2164,2)</f>
        <v>0</v>
      </c>
      <c r="BL2164" s="22" t="s">
        <v>1264</v>
      </c>
      <c r="BM2164" s="22" t="s">
        <v>3456</v>
      </c>
    </row>
    <row r="2165" spans="2:51" s="11" customFormat="1" ht="13.5">
      <c r="B2165" s="231"/>
      <c r="C2165" s="232"/>
      <c r="D2165" s="228" t="s">
        <v>163</v>
      </c>
      <c r="E2165" s="233" t="s">
        <v>21</v>
      </c>
      <c r="F2165" s="234" t="s">
        <v>3449</v>
      </c>
      <c r="G2165" s="232"/>
      <c r="H2165" s="235">
        <v>3</v>
      </c>
      <c r="I2165" s="236"/>
      <c r="J2165" s="232"/>
      <c r="K2165" s="232"/>
      <c r="L2165" s="237"/>
      <c r="M2165" s="238"/>
      <c r="N2165" s="239"/>
      <c r="O2165" s="239"/>
      <c r="P2165" s="239"/>
      <c r="Q2165" s="239"/>
      <c r="R2165" s="239"/>
      <c r="S2165" s="239"/>
      <c r="T2165" s="240"/>
      <c r="AT2165" s="241" t="s">
        <v>163</v>
      </c>
      <c r="AU2165" s="241" t="s">
        <v>76</v>
      </c>
      <c r="AV2165" s="11" t="s">
        <v>81</v>
      </c>
      <c r="AW2165" s="11" t="s">
        <v>34</v>
      </c>
      <c r="AX2165" s="11" t="s">
        <v>76</v>
      </c>
      <c r="AY2165" s="241" t="s">
        <v>151</v>
      </c>
    </row>
    <row r="2166" spans="2:65" s="1" customFormat="1" ht="38.25" customHeight="1">
      <c r="B2166" s="44"/>
      <c r="C2166" s="216" t="s">
        <v>3457</v>
      </c>
      <c r="D2166" s="216" t="s">
        <v>154</v>
      </c>
      <c r="E2166" s="217" t="s">
        <v>2718</v>
      </c>
      <c r="F2166" s="218" t="s">
        <v>2719</v>
      </c>
      <c r="G2166" s="219" t="s">
        <v>1745</v>
      </c>
      <c r="H2166" s="263"/>
      <c r="I2166" s="221"/>
      <c r="J2166" s="222">
        <f>ROUND(I2166*H2166,2)</f>
        <v>0</v>
      </c>
      <c r="K2166" s="218" t="s">
        <v>174</v>
      </c>
      <c r="L2166" s="70"/>
      <c r="M2166" s="223" t="s">
        <v>21</v>
      </c>
      <c r="N2166" s="224" t="s">
        <v>42</v>
      </c>
      <c r="O2166" s="45"/>
      <c r="P2166" s="225">
        <f>O2166*H2166</f>
        <v>0</v>
      </c>
      <c r="Q2166" s="225">
        <v>0</v>
      </c>
      <c r="R2166" s="225">
        <f>Q2166*H2166</f>
        <v>0</v>
      </c>
      <c r="S2166" s="225">
        <v>0</v>
      </c>
      <c r="T2166" s="226">
        <f>S2166*H2166</f>
        <v>0</v>
      </c>
      <c r="AR2166" s="22" t="s">
        <v>1264</v>
      </c>
      <c r="AT2166" s="22" t="s">
        <v>154</v>
      </c>
      <c r="AU2166" s="22" t="s">
        <v>76</v>
      </c>
      <c r="AY2166" s="22" t="s">
        <v>151</v>
      </c>
      <c r="BE2166" s="227">
        <f>IF(N2166="základní",J2166,0)</f>
        <v>0</v>
      </c>
      <c r="BF2166" s="227">
        <f>IF(N2166="snížená",J2166,0)</f>
        <v>0</v>
      </c>
      <c r="BG2166" s="227">
        <f>IF(N2166="zákl. přenesená",J2166,0)</f>
        <v>0</v>
      </c>
      <c r="BH2166" s="227">
        <f>IF(N2166="sníž. přenesená",J2166,0)</f>
        <v>0</v>
      </c>
      <c r="BI2166" s="227">
        <f>IF(N2166="nulová",J2166,0)</f>
        <v>0</v>
      </c>
      <c r="BJ2166" s="22" t="s">
        <v>76</v>
      </c>
      <c r="BK2166" s="227">
        <f>ROUND(I2166*H2166,2)</f>
        <v>0</v>
      </c>
      <c r="BL2166" s="22" t="s">
        <v>1264</v>
      </c>
      <c r="BM2166" s="22" t="s">
        <v>3458</v>
      </c>
    </row>
    <row r="2167" spans="2:47" s="1" customFormat="1" ht="13.5">
      <c r="B2167" s="44"/>
      <c r="C2167" s="72"/>
      <c r="D2167" s="228" t="s">
        <v>161</v>
      </c>
      <c r="E2167" s="72"/>
      <c r="F2167" s="229" t="s">
        <v>2721</v>
      </c>
      <c r="G2167" s="72"/>
      <c r="H2167" s="72"/>
      <c r="I2167" s="187"/>
      <c r="J2167" s="72"/>
      <c r="K2167" s="72"/>
      <c r="L2167" s="70"/>
      <c r="M2167" s="230"/>
      <c r="N2167" s="45"/>
      <c r="O2167" s="45"/>
      <c r="P2167" s="45"/>
      <c r="Q2167" s="45"/>
      <c r="R2167" s="45"/>
      <c r="S2167" s="45"/>
      <c r="T2167" s="93"/>
      <c r="AT2167" s="22" t="s">
        <v>161</v>
      </c>
      <c r="AU2167" s="22" t="s">
        <v>76</v>
      </c>
    </row>
    <row r="2168" spans="2:65" s="1" customFormat="1" ht="25.5" customHeight="1">
      <c r="B2168" s="44"/>
      <c r="C2168" s="216" t="s">
        <v>3459</v>
      </c>
      <c r="D2168" s="216" t="s">
        <v>154</v>
      </c>
      <c r="E2168" s="217" t="s">
        <v>3086</v>
      </c>
      <c r="F2168" s="218" t="s">
        <v>3087</v>
      </c>
      <c r="G2168" s="219" t="s">
        <v>157</v>
      </c>
      <c r="H2168" s="220">
        <v>4.5</v>
      </c>
      <c r="I2168" s="221"/>
      <c r="J2168" s="222">
        <f>ROUND(I2168*H2168,2)</f>
        <v>0</v>
      </c>
      <c r="K2168" s="218" t="s">
        <v>174</v>
      </c>
      <c r="L2168" s="70"/>
      <c r="M2168" s="223" t="s">
        <v>21</v>
      </c>
      <c r="N2168" s="224" t="s">
        <v>42</v>
      </c>
      <c r="O2168" s="45"/>
      <c r="P2168" s="225">
        <f>O2168*H2168</f>
        <v>0</v>
      </c>
      <c r="Q2168" s="225">
        <v>0.00104</v>
      </c>
      <c r="R2168" s="225">
        <f>Q2168*H2168</f>
        <v>0.004679999999999999</v>
      </c>
      <c r="S2168" s="225">
        <v>0</v>
      </c>
      <c r="T2168" s="226">
        <f>S2168*H2168</f>
        <v>0</v>
      </c>
      <c r="AR2168" s="22" t="s">
        <v>1264</v>
      </c>
      <c r="AT2168" s="22" t="s">
        <v>154</v>
      </c>
      <c r="AU2168" s="22" t="s">
        <v>76</v>
      </c>
      <c r="AY2168" s="22" t="s">
        <v>151</v>
      </c>
      <c r="BE2168" s="227">
        <f>IF(N2168="základní",J2168,0)</f>
        <v>0</v>
      </c>
      <c r="BF2168" s="227">
        <f>IF(N2168="snížená",J2168,0)</f>
        <v>0</v>
      </c>
      <c r="BG2168" s="227">
        <f>IF(N2168="zákl. přenesená",J2168,0)</f>
        <v>0</v>
      </c>
      <c r="BH2168" s="227">
        <f>IF(N2168="sníž. přenesená",J2168,0)</f>
        <v>0</v>
      </c>
      <c r="BI2168" s="227">
        <f>IF(N2168="nulová",J2168,0)</f>
        <v>0</v>
      </c>
      <c r="BJ2168" s="22" t="s">
        <v>76</v>
      </c>
      <c r="BK2168" s="227">
        <f>ROUND(I2168*H2168,2)</f>
        <v>0</v>
      </c>
      <c r="BL2168" s="22" t="s">
        <v>1264</v>
      </c>
      <c r="BM2168" s="22" t="s">
        <v>3460</v>
      </c>
    </row>
    <row r="2169" spans="2:51" s="11" customFormat="1" ht="13.5">
      <c r="B2169" s="231"/>
      <c r="C2169" s="232"/>
      <c r="D2169" s="228" t="s">
        <v>163</v>
      </c>
      <c r="E2169" s="233" t="s">
        <v>21</v>
      </c>
      <c r="F2169" s="234" t="s">
        <v>3461</v>
      </c>
      <c r="G2169" s="232"/>
      <c r="H2169" s="235">
        <v>4.5</v>
      </c>
      <c r="I2169" s="236"/>
      <c r="J2169" s="232"/>
      <c r="K2169" s="232"/>
      <c r="L2169" s="237"/>
      <c r="M2169" s="238"/>
      <c r="N2169" s="239"/>
      <c r="O2169" s="239"/>
      <c r="P2169" s="239"/>
      <c r="Q2169" s="239"/>
      <c r="R2169" s="239"/>
      <c r="S2169" s="239"/>
      <c r="T2169" s="240"/>
      <c r="AT2169" s="241" t="s">
        <v>163</v>
      </c>
      <c r="AU2169" s="241" t="s">
        <v>76</v>
      </c>
      <c r="AV2169" s="11" t="s">
        <v>81</v>
      </c>
      <c r="AW2169" s="11" t="s">
        <v>34</v>
      </c>
      <c r="AX2169" s="11" t="s">
        <v>71</v>
      </c>
      <c r="AY2169" s="241" t="s">
        <v>151</v>
      </c>
    </row>
    <row r="2170" spans="2:51" s="12" customFormat="1" ht="13.5">
      <c r="B2170" s="242"/>
      <c r="C2170" s="243"/>
      <c r="D2170" s="228" t="s">
        <v>163</v>
      </c>
      <c r="E2170" s="244" t="s">
        <v>21</v>
      </c>
      <c r="F2170" s="245" t="s">
        <v>182</v>
      </c>
      <c r="G2170" s="243"/>
      <c r="H2170" s="246">
        <v>4.5</v>
      </c>
      <c r="I2170" s="247"/>
      <c r="J2170" s="243"/>
      <c r="K2170" s="243"/>
      <c r="L2170" s="248"/>
      <c r="M2170" s="249"/>
      <c r="N2170" s="250"/>
      <c r="O2170" s="250"/>
      <c r="P2170" s="250"/>
      <c r="Q2170" s="250"/>
      <c r="R2170" s="250"/>
      <c r="S2170" s="250"/>
      <c r="T2170" s="251"/>
      <c r="AT2170" s="252" t="s">
        <v>163</v>
      </c>
      <c r="AU2170" s="252" t="s">
        <v>76</v>
      </c>
      <c r="AV2170" s="12" t="s">
        <v>159</v>
      </c>
      <c r="AW2170" s="12" t="s">
        <v>34</v>
      </c>
      <c r="AX2170" s="12" t="s">
        <v>76</v>
      </c>
      <c r="AY2170" s="252" t="s">
        <v>151</v>
      </c>
    </row>
    <row r="2171" spans="2:65" s="1" customFormat="1" ht="25.5" customHeight="1">
      <c r="B2171" s="44"/>
      <c r="C2171" s="216" t="s">
        <v>3462</v>
      </c>
      <c r="D2171" s="216" t="s">
        <v>154</v>
      </c>
      <c r="E2171" s="217" t="s">
        <v>3093</v>
      </c>
      <c r="F2171" s="218" t="s">
        <v>3094</v>
      </c>
      <c r="G2171" s="219" t="s">
        <v>157</v>
      </c>
      <c r="H2171" s="220">
        <v>3.75</v>
      </c>
      <c r="I2171" s="221"/>
      <c r="J2171" s="222">
        <f>ROUND(I2171*H2171,2)</f>
        <v>0</v>
      </c>
      <c r="K2171" s="218" t="s">
        <v>174</v>
      </c>
      <c r="L2171" s="70"/>
      <c r="M2171" s="223" t="s">
        <v>21</v>
      </c>
      <c r="N2171" s="224" t="s">
        <v>42</v>
      </c>
      <c r="O2171" s="45"/>
      <c r="P2171" s="225">
        <f>O2171*H2171</f>
        <v>0</v>
      </c>
      <c r="Q2171" s="225">
        <v>0.00174</v>
      </c>
      <c r="R2171" s="225">
        <f>Q2171*H2171</f>
        <v>0.006525</v>
      </c>
      <c r="S2171" s="225">
        <v>0</v>
      </c>
      <c r="T2171" s="226">
        <f>S2171*H2171</f>
        <v>0</v>
      </c>
      <c r="AR2171" s="22" t="s">
        <v>1264</v>
      </c>
      <c r="AT2171" s="22" t="s">
        <v>154</v>
      </c>
      <c r="AU2171" s="22" t="s">
        <v>76</v>
      </c>
      <c r="AY2171" s="22" t="s">
        <v>151</v>
      </c>
      <c r="BE2171" s="227">
        <f>IF(N2171="základní",J2171,0)</f>
        <v>0</v>
      </c>
      <c r="BF2171" s="227">
        <f>IF(N2171="snížená",J2171,0)</f>
        <v>0</v>
      </c>
      <c r="BG2171" s="227">
        <f>IF(N2171="zákl. přenesená",J2171,0)</f>
        <v>0</v>
      </c>
      <c r="BH2171" s="227">
        <f>IF(N2171="sníž. přenesená",J2171,0)</f>
        <v>0</v>
      </c>
      <c r="BI2171" s="227">
        <f>IF(N2171="nulová",J2171,0)</f>
        <v>0</v>
      </c>
      <c r="BJ2171" s="22" t="s">
        <v>76</v>
      </c>
      <c r="BK2171" s="227">
        <f>ROUND(I2171*H2171,2)</f>
        <v>0</v>
      </c>
      <c r="BL2171" s="22" t="s">
        <v>1264</v>
      </c>
      <c r="BM2171" s="22" t="s">
        <v>3463</v>
      </c>
    </row>
    <row r="2172" spans="2:51" s="11" customFormat="1" ht="13.5">
      <c r="B2172" s="231"/>
      <c r="C2172" s="232"/>
      <c r="D2172" s="228" t="s">
        <v>163</v>
      </c>
      <c r="E2172" s="233" t="s">
        <v>21</v>
      </c>
      <c r="F2172" s="234" t="s">
        <v>3464</v>
      </c>
      <c r="G2172" s="232"/>
      <c r="H2172" s="235">
        <v>3.75</v>
      </c>
      <c r="I2172" s="236"/>
      <c r="J2172" s="232"/>
      <c r="K2172" s="232"/>
      <c r="L2172" s="237"/>
      <c r="M2172" s="238"/>
      <c r="N2172" s="239"/>
      <c r="O2172" s="239"/>
      <c r="P2172" s="239"/>
      <c r="Q2172" s="239"/>
      <c r="R2172" s="239"/>
      <c r="S2172" s="239"/>
      <c r="T2172" s="240"/>
      <c r="AT2172" s="241" t="s">
        <v>163</v>
      </c>
      <c r="AU2172" s="241" t="s">
        <v>76</v>
      </c>
      <c r="AV2172" s="11" t="s">
        <v>81</v>
      </c>
      <c r="AW2172" s="11" t="s">
        <v>34</v>
      </c>
      <c r="AX2172" s="11" t="s">
        <v>71</v>
      </c>
      <c r="AY2172" s="241" t="s">
        <v>151</v>
      </c>
    </row>
    <row r="2173" spans="2:51" s="12" customFormat="1" ht="13.5">
      <c r="B2173" s="242"/>
      <c r="C2173" s="243"/>
      <c r="D2173" s="228" t="s">
        <v>163</v>
      </c>
      <c r="E2173" s="244" t="s">
        <v>21</v>
      </c>
      <c r="F2173" s="245" t="s">
        <v>182</v>
      </c>
      <c r="G2173" s="243"/>
      <c r="H2173" s="246">
        <v>3.75</v>
      </c>
      <c r="I2173" s="247"/>
      <c r="J2173" s="243"/>
      <c r="K2173" s="243"/>
      <c r="L2173" s="248"/>
      <c r="M2173" s="249"/>
      <c r="N2173" s="250"/>
      <c r="O2173" s="250"/>
      <c r="P2173" s="250"/>
      <c r="Q2173" s="250"/>
      <c r="R2173" s="250"/>
      <c r="S2173" s="250"/>
      <c r="T2173" s="251"/>
      <c r="AT2173" s="252" t="s">
        <v>163</v>
      </c>
      <c r="AU2173" s="252" t="s">
        <v>76</v>
      </c>
      <c r="AV2173" s="12" t="s">
        <v>159</v>
      </c>
      <c r="AW2173" s="12" t="s">
        <v>34</v>
      </c>
      <c r="AX2173" s="12" t="s">
        <v>76</v>
      </c>
      <c r="AY2173" s="252" t="s">
        <v>151</v>
      </c>
    </row>
    <row r="2174" spans="2:65" s="1" customFormat="1" ht="25.5" customHeight="1">
      <c r="B2174" s="44"/>
      <c r="C2174" s="216" t="s">
        <v>3465</v>
      </c>
      <c r="D2174" s="216" t="s">
        <v>154</v>
      </c>
      <c r="E2174" s="217" t="s">
        <v>3076</v>
      </c>
      <c r="F2174" s="218" t="s">
        <v>3077</v>
      </c>
      <c r="G2174" s="219" t="s">
        <v>257</v>
      </c>
      <c r="H2174" s="220">
        <v>34.2</v>
      </c>
      <c r="I2174" s="221"/>
      <c r="J2174" s="222">
        <f>ROUND(I2174*H2174,2)</f>
        <v>0</v>
      </c>
      <c r="K2174" s="218" t="s">
        <v>174</v>
      </c>
      <c r="L2174" s="70"/>
      <c r="M2174" s="223" t="s">
        <v>21</v>
      </c>
      <c r="N2174" s="224" t="s">
        <v>42</v>
      </c>
      <c r="O2174" s="45"/>
      <c r="P2174" s="225">
        <f>O2174*H2174</f>
        <v>0</v>
      </c>
      <c r="Q2174" s="225">
        <v>0.003</v>
      </c>
      <c r="R2174" s="225">
        <f>Q2174*H2174</f>
        <v>0.10260000000000001</v>
      </c>
      <c r="S2174" s="225">
        <v>0</v>
      </c>
      <c r="T2174" s="226">
        <f>S2174*H2174</f>
        <v>0</v>
      </c>
      <c r="AR2174" s="22" t="s">
        <v>1264</v>
      </c>
      <c r="AT2174" s="22" t="s">
        <v>154</v>
      </c>
      <c r="AU2174" s="22" t="s">
        <v>76</v>
      </c>
      <c r="AY2174" s="22" t="s">
        <v>151</v>
      </c>
      <c r="BE2174" s="227">
        <f>IF(N2174="základní",J2174,0)</f>
        <v>0</v>
      </c>
      <c r="BF2174" s="227">
        <f>IF(N2174="snížená",J2174,0)</f>
        <v>0</v>
      </c>
      <c r="BG2174" s="227">
        <f>IF(N2174="zákl. přenesená",J2174,0)</f>
        <v>0</v>
      </c>
      <c r="BH2174" s="227">
        <f>IF(N2174="sníž. přenesená",J2174,0)</f>
        <v>0</v>
      </c>
      <c r="BI2174" s="227">
        <f>IF(N2174="nulová",J2174,0)</f>
        <v>0</v>
      </c>
      <c r="BJ2174" s="22" t="s">
        <v>76</v>
      </c>
      <c r="BK2174" s="227">
        <f>ROUND(I2174*H2174,2)</f>
        <v>0</v>
      </c>
      <c r="BL2174" s="22" t="s">
        <v>1264</v>
      </c>
      <c r="BM2174" s="22" t="s">
        <v>3466</v>
      </c>
    </row>
    <row r="2175" spans="2:51" s="11" customFormat="1" ht="13.5">
      <c r="B2175" s="231"/>
      <c r="C2175" s="232"/>
      <c r="D2175" s="228" t="s">
        <v>163</v>
      </c>
      <c r="E2175" s="233" t="s">
        <v>21</v>
      </c>
      <c r="F2175" s="234" t="s">
        <v>3467</v>
      </c>
      <c r="G2175" s="232"/>
      <c r="H2175" s="235">
        <v>34.2</v>
      </c>
      <c r="I2175" s="236"/>
      <c r="J2175" s="232"/>
      <c r="K2175" s="232"/>
      <c r="L2175" s="237"/>
      <c r="M2175" s="238"/>
      <c r="N2175" s="239"/>
      <c r="O2175" s="239"/>
      <c r="P2175" s="239"/>
      <c r="Q2175" s="239"/>
      <c r="R2175" s="239"/>
      <c r="S2175" s="239"/>
      <c r="T2175" s="240"/>
      <c r="AT2175" s="241" t="s">
        <v>163</v>
      </c>
      <c r="AU2175" s="241" t="s">
        <v>76</v>
      </c>
      <c r="AV2175" s="11" t="s">
        <v>81</v>
      </c>
      <c r="AW2175" s="11" t="s">
        <v>34</v>
      </c>
      <c r="AX2175" s="11" t="s">
        <v>71</v>
      </c>
      <c r="AY2175" s="241" t="s">
        <v>151</v>
      </c>
    </row>
    <row r="2176" spans="2:51" s="12" customFormat="1" ht="13.5">
      <c r="B2176" s="242"/>
      <c r="C2176" s="243"/>
      <c r="D2176" s="228" t="s">
        <v>163</v>
      </c>
      <c r="E2176" s="244" t="s">
        <v>21</v>
      </c>
      <c r="F2176" s="245" t="s">
        <v>182</v>
      </c>
      <c r="G2176" s="243"/>
      <c r="H2176" s="246">
        <v>34.2</v>
      </c>
      <c r="I2176" s="247"/>
      <c r="J2176" s="243"/>
      <c r="K2176" s="243"/>
      <c r="L2176" s="248"/>
      <c r="M2176" s="249"/>
      <c r="N2176" s="250"/>
      <c r="O2176" s="250"/>
      <c r="P2176" s="250"/>
      <c r="Q2176" s="250"/>
      <c r="R2176" s="250"/>
      <c r="S2176" s="250"/>
      <c r="T2176" s="251"/>
      <c r="AT2176" s="252" t="s">
        <v>163</v>
      </c>
      <c r="AU2176" s="252" t="s">
        <v>76</v>
      </c>
      <c r="AV2176" s="12" t="s">
        <v>159</v>
      </c>
      <c r="AW2176" s="12" t="s">
        <v>34</v>
      </c>
      <c r="AX2176" s="12" t="s">
        <v>76</v>
      </c>
      <c r="AY2176" s="252" t="s">
        <v>151</v>
      </c>
    </row>
    <row r="2177" spans="2:65" s="1" customFormat="1" ht="16.5" customHeight="1">
      <c r="B2177" s="44"/>
      <c r="C2177" s="253" t="s">
        <v>3468</v>
      </c>
      <c r="D2177" s="253" t="s">
        <v>275</v>
      </c>
      <c r="E2177" s="254" t="s">
        <v>3100</v>
      </c>
      <c r="F2177" s="255" t="s">
        <v>3101</v>
      </c>
      <c r="G2177" s="256" t="s">
        <v>257</v>
      </c>
      <c r="H2177" s="257">
        <v>35.85</v>
      </c>
      <c r="I2177" s="258"/>
      <c r="J2177" s="259">
        <f>ROUND(I2177*H2177,2)</f>
        <v>0</v>
      </c>
      <c r="K2177" s="255" t="s">
        <v>174</v>
      </c>
      <c r="L2177" s="260"/>
      <c r="M2177" s="261" t="s">
        <v>21</v>
      </c>
      <c r="N2177" s="262" t="s">
        <v>42</v>
      </c>
      <c r="O2177" s="45"/>
      <c r="P2177" s="225">
        <f>O2177*H2177</f>
        <v>0</v>
      </c>
      <c r="Q2177" s="225">
        <v>0.0129</v>
      </c>
      <c r="R2177" s="225">
        <f>Q2177*H2177</f>
        <v>0.462465</v>
      </c>
      <c r="S2177" s="225">
        <v>0</v>
      </c>
      <c r="T2177" s="226">
        <f>S2177*H2177</f>
        <v>0</v>
      </c>
      <c r="AR2177" s="22" t="s">
        <v>1641</v>
      </c>
      <c r="AT2177" s="22" t="s">
        <v>275</v>
      </c>
      <c r="AU2177" s="22" t="s">
        <v>76</v>
      </c>
      <c r="AY2177" s="22" t="s">
        <v>151</v>
      </c>
      <c r="BE2177" s="227">
        <f>IF(N2177="základní",J2177,0)</f>
        <v>0</v>
      </c>
      <c r="BF2177" s="227">
        <f>IF(N2177="snížená",J2177,0)</f>
        <v>0</v>
      </c>
      <c r="BG2177" s="227">
        <f>IF(N2177="zákl. přenesená",J2177,0)</f>
        <v>0</v>
      </c>
      <c r="BH2177" s="227">
        <f>IF(N2177="sníž. přenesená",J2177,0)</f>
        <v>0</v>
      </c>
      <c r="BI2177" s="227">
        <f>IF(N2177="nulová",J2177,0)</f>
        <v>0</v>
      </c>
      <c r="BJ2177" s="22" t="s">
        <v>76</v>
      </c>
      <c r="BK2177" s="227">
        <f>ROUND(I2177*H2177,2)</f>
        <v>0</v>
      </c>
      <c r="BL2177" s="22" t="s">
        <v>1264</v>
      </c>
      <c r="BM2177" s="22" t="s">
        <v>3469</v>
      </c>
    </row>
    <row r="2178" spans="2:51" s="11" customFormat="1" ht="13.5">
      <c r="B2178" s="231"/>
      <c r="C2178" s="232"/>
      <c r="D2178" s="228" t="s">
        <v>163</v>
      </c>
      <c r="E2178" s="233" t="s">
        <v>21</v>
      </c>
      <c r="F2178" s="234" t="s">
        <v>3470</v>
      </c>
      <c r="G2178" s="232"/>
      <c r="H2178" s="235">
        <v>0.75</v>
      </c>
      <c r="I2178" s="236"/>
      <c r="J2178" s="232"/>
      <c r="K2178" s="232"/>
      <c r="L2178" s="237"/>
      <c r="M2178" s="238"/>
      <c r="N2178" s="239"/>
      <c r="O2178" s="239"/>
      <c r="P2178" s="239"/>
      <c r="Q2178" s="239"/>
      <c r="R2178" s="239"/>
      <c r="S2178" s="239"/>
      <c r="T2178" s="240"/>
      <c r="AT2178" s="241" t="s">
        <v>163</v>
      </c>
      <c r="AU2178" s="241" t="s">
        <v>76</v>
      </c>
      <c r="AV2178" s="11" t="s">
        <v>81</v>
      </c>
      <c r="AW2178" s="11" t="s">
        <v>34</v>
      </c>
      <c r="AX2178" s="11" t="s">
        <v>71</v>
      </c>
      <c r="AY2178" s="241" t="s">
        <v>151</v>
      </c>
    </row>
    <row r="2179" spans="2:51" s="11" customFormat="1" ht="13.5">
      <c r="B2179" s="231"/>
      <c r="C2179" s="232"/>
      <c r="D2179" s="228" t="s">
        <v>163</v>
      </c>
      <c r="E2179" s="233" t="s">
        <v>21</v>
      </c>
      <c r="F2179" s="234" t="s">
        <v>3471</v>
      </c>
      <c r="G2179" s="232"/>
      <c r="H2179" s="235">
        <v>0.9</v>
      </c>
      <c r="I2179" s="236"/>
      <c r="J2179" s="232"/>
      <c r="K2179" s="232"/>
      <c r="L2179" s="237"/>
      <c r="M2179" s="238"/>
      <c r="N2179" s="239"/>
      <c r="O2179" s="239"/>
      <c r="P2179" s="239"/>
      <c r="Q2179" s="239"/>
      <c r="R2179" s="239"/>
      <c r="S2179" s="239"/>
      <c r="T2179" s="240"/>
      <c r="AT2179" s="241" t="s">
        <v>163</v>
      </c>
      <c r="AU2179" s="241" t="s">
        <v>76</v>
      </c>
      <c r="AV2179" s="11" t="s">
        <v>81</v>
      </c>
      <c r="AW2179" s="11" t="s">
        <v>34</v>
      </c>
      <c r="AX2179" s="11" t="s">
        <v>71</v>
      </c>
      <c r="AY2179" s="241" t="s">
        <v>151</v>
      </c>
    </row>
    <row r="2180" spans="2:51" s="11" customFormat="1" ht="13.5">
      <c r="B2180" s="231"/>
      <c r="C2180" s="232"/>
      <c r="D2180" s="228" t="s">
        <v>163</v>
      </c>
      <c r="E2180" s="233" t="s">
        <v>21</v>
      </c>
      <c r="F2180" s="234" t="s">
        <v>3467</v>
      </c>
      <c r="G2180" s="232"/>
      <c r="H2180" s="235">
        <v>34.2</v>
      </c>
      <c r="I2180" s="236"/>
      <c r="J2180" s="232"/>
      <c r="K2180" s="232"/>
      <c r="L2180" s="237"/>
      <c r="M2180" s="238"/>
      <c r="N2180" s="239"/>
      <c r="O2180" s="239"/>
      <c r="P2180" s="239"/>
      <c r="Q2180" s="239"/>
      <c r="R2180" s="239"/>
      <c r="S2180" s="239"/>
      <c r="T2180" s="240"/>
      <c r="AT2180" s="241" t="s">
        <v>163</v>
      </c>
      <c r="AU2180" s="241" t="s">
        <v>76</v>
      </c>
      <c r="AV2180" s="11" t="s">
        <v>81</v>
      </c>
      <c r="AW2180" s="11" t="s">
        <v>34</v>
      </c>
      <c r="AX2180" s="11" t="s">
        <v>71</v>
      </c>
      <c r="AY2180" s="241" t="s">
        <v>151</v>
      </c>
    </row>
    <row r="2181" spans="2:51" s="12" customFormat="1" ht="13.5">
      <c r="B2181" s="242"/>
      <c r="C2181" s="243"/>
      <c r="D2181" s="228" t="s">
        <v>163</v>
      </c>
      <c r="E2181" s="244" t="s">
        <v>21</v>
      </c>
      <c r="F2181" s="245" t="s">
        <v>182</v>
      </c>
      <c r="G2181" s="243"/>
      <c r="H2181" s="246">
        <v>35.85</v>
      </c>
      <c r="I2181" s="247"/>
      <c r="J2181" s="243"/>
      <c r="K2181" s="243"/>
      <c r="L2181" s="248"/>
      <c r="M2181" s="249"/>
      <c r="N2181" s="250"/>
      <c r="O2181" s="250"/>
      <c r="P2181" s="250"/>
      <c r="Q2181" s="250"/>
      <c r="R2181" s="250"/>
      <c r="S2181" s="250"/>
      <c r="T2181" s="251"/>
      <c r="AT2181" s="252" t="s">
        <v>163</v>
      </c>
      <c r="AU2181" s="252" t="s">
        <v>76</v>
      </c>
      <c r="AV2181" s="12" t="s">
        <v>159</v>
      </c>
      <c r="AW2181" s="12" t="s">
        <v>34</v>
      </c>
      <c r="AX2181" s="12" t="s">
        <v>76</v>
      </c>
      <c r="AY2181" s="252" t="s">
        <v>151</v>
      </c>
    </row>
    <row r="2182" spans="2:65" s="1" customFormat="1" ht="25.5" customHeight="1">
      <c r="B2182" s="44"/>
      <c r="C2182" s="216" t="s">
        <v>478</v>
      </c>
      <c r="D2182" s="216" t="s">
        <v>154</v>
      </c>
      <c r="E2182" s="217" t="s">
        <v>3119</v>
      </c>
      <c r="F2182" s="218" t="s">
        <v>3120</v>
      </c>
      <c r="G2182" s="219" t="s">
        <v>157</v>
      </c>
      <c r="H2182" s="220">
        <v>8.25</v>
      </c>
      <c r="I2182" s="221"/>
      <c r="J2182" s="222">
        <f>ROUND(I2182*H2182,2)</f>
        <v>0</v>
      </c>
      <c r="K2182" s="218" t="s">
        <v>174</v>
      </c>
      <c r="L2182" s="70"/>
      <c r="M2182" s="223" t="s">
        <v>21</v>
      </c>
      <c r="N2182" s="224" t="s">
        <v>42</v>
      </c>
      <c r="O2182" s="45"/>
      <c r="P2182" s="225">
        <f>O2182*H2182</f>
        <v>0</v>
      </c>
      <c r="Q2182" s="225">
        <v>0.00031</v>
      </c>
      <c r="R2182" s="225">
        <f>Q2182*H2182</f>
        <v>0.0025575</v>
      </c>
      <c r="S2182" s="225">
        <v>0</v>
      </c>
      <c r="T2182" s="226">
        <f>S2182*H2182</f>
        <v>0</v>
      </c>
      <c r="AR2182" s="22" t="s">
        <v>1264</v>
      </c>
      <c r="AT2182" s="22" t="s">
        <v>154</v>
      </c>
      <c r="AU2182" s="22" t="s">
        <v>76</v>
      </c>
      <c r="AY2182" s="22" t="s">
        <v>151</v>
      </c>
      <c r="BE2182" s="227">
        <f>IF(N2182="základní",J2182,0)</f>
        <v>0</v>
      </c>
      <c r="BF2182" s="227">
        <f>IF(N2182="snížená",J2182,0)</f>
        <v>0</v>
      </c>
      <c r="BG2182" s="227">
        <f>IF(N2182="zákl. přenesená",J2182,0)</f>
        <v>0</v>
      </c>
      <c r="BH2182" s="227">
        <f>IF(N2182="sníž. přenesená",J2182,0)</f>
        <v>0</v>
      </c>
      <c r="BI2182" s="227">
        <f>IF(N2182="nulová",J2182,0)</f>
        <v>0</v>
      </c>
      <c r="BJ2182" s="22" t="s">
        <v>76</v>
      </c>
      <c r="BK2182" s="227">
        <f>ROUND(I2182*H2182,2)</f>
        <v>0</v>
      </c>
      <c r="BL2182" s="22" t="s">
        <v>1264</v>
      </c>
      <c r="BM2182" s="22" t="s">
        <v>3472</v>
      </c>
    </row>
    <row r="2183" spans="2:47" s="1" customFormat="1" ht="13.5">
      <c r="B2183" s="44"/>
      <c r="C2183" s="72"/>
      <c r="D2183" s="228" t="s">
        <v>161</v>
      </c>
      <c r="E2183" s="72"/>
      <c r="F2183" s="229" t="s">
        <v>3114</v>
      </c>
      <c r="G2183" s="72"/>
      <c r="H2183" s="72"/>
      <c r="I2183" s="187"/>
      <c r="J2183" s="72"/>
      <c r="K2183" s="72"/>
      <c r="L2183" s="70"/>
      <c r="M2183" s="230"/>
      <c r="N2183" s="45"/>
      <c r="O2183" s="45"/>
      <c r="P2183" s="45"/>
      <c r="Q2183" s="45"/>
      <c r="R2183" s="45"/>
      <c r="S2183" s="45"/>
      <c r="T2183" s="93"/>
      <c r="AT2183" s="22" t="s">
        <v>161</v>
      </c>
      <c r="AU2183" s="22" t="s">
        <v>76</v>
      </c>
    </row>
    <row r="2184" spans="2:51" s="11" customFormat="1" ht="13.5">
      <c r="B2184" s="231"/>
      <c r="C2184" s="232"/>
      <c r="D2184" s="228" t="s">
        <v>163</v>
      </c>
      <c r="E2184" s="233" t="s">
        <v>21</v>
      </c>
      <c r="F2184" s="234" t="s">
        <v>3473</v>
      </c>
      <c r="G2184" s="232"/>
      <c r="H2184" s="235">
        <v>8.25</v>
      </c>
      <c r="I2184" s="236"/>
      <c r="J2184" s="232"/>
      <c r="K2184" s="232"/>
      <c r="L2184" s="237"/>
      <c r="M2184" s="238"/>
      <c r="N2184" s="239"/>
      <c r="O2184" s="239"/>
      <c r="P2184" s="239"/>
      <c r="Q2184" s="239"/>
      <c r="R2184" s="239"/>
      <c r="S2184" s="239"/>
      <c r="T2184" s="240"/>
      <c r="AT2184" s="241" t="s">
        <v>163</v>
      </c>
      <c r="AU2184" s="241" t="s">
        <v>76</v>
      </c>
      <c r="AV2184" s="11" t="s">
        <v>81</v>
      </c>
      <c r="AW2184" s="11" t="s">
        <v>34</v>
      </c>
      <c r="AX2184" s="11" t="s">
        <v>71</v>
      </c>
      <c r="AY2184" s="241" t="s">
        <v>151</v>
      </c>
    </row>
    <row r="2185" spans="2:51" s="12" customFormat="1" ht="13.5">
      <c r="B2185" s="242"/>
      <c r="C2185" s="243"/>
      <c r="D2185" s="228" t="s">
        <v>163</v>
      </c>
      <c r="E2185" s="244" t="s">
        <v>21</v>
      </c>
      <c r="F2185" s="245" t="s">
        <v>182</v>
      </c>
      <c r="G2185" s="243"/>
      <c r="H2185" s="246">
        <v>8.25</v>
      </c>
      <c r="I2185" s="247"/>
      <c r="J2185" s="243"/>
      <c r="K2185" s="243"/>
      <c r="L2185" s="248"/>
      <c r="M2185" s="249"/>
      <c r="N2185" s="250"/>
      <c r="O2185" s="250"/>
      <c r="P2185" s="250"/>
      <c r="Q2185" s="250"/>
      <c r="R2185" s="250"/>
      <c r="S2185" s="250"/>
      <c r="T2185" s="251"/>
      <c r="AT2185" s="252" t="s">
        <v>163</v>
      </c>
      <c r="AU2185" s="252" t="s">
        <v>76</v>
      </c>
      <c r="AV2185" s="12" t="s">
        <v>159</v>
      </c>
      <c r="AW2185" s="12" t="s">
        <v>34</v>
      </c>
      <c r="AX2185" s="12" t="s">
        <v>76</v>
      </c>
      <c r="AY2185" s="252" t="s">
        <v>151</v>
      </c>
    </row>
    <row r="2186" spans="2:65" s="1" customFormat="1" ht="25.5" customHeight="1">
      <c r="B2186" s="44"/>
      <c r="C2186" s="216" t="s">
        <v>3474</v>
      </c>
      <c r="D2186" s="216" t="s">
        <v>154</v>
      </c>
      <c r="E2186" s="217" t="s">
        <v>3128</v>
      </c>
      <c r="F2186" s="218" t="s">
        <v>3129</v>
      </c>
      <c r="G2186" s="219" t="s">
        <v>157</v>
      </c>
      <c r="H2186" s="220">
        <v>18.3</v>
      </c>
      <c r="I2186" s="221"/>
      <c r="J2186" s="222">
        <f>ROUND(I2186*H2186,2)</f>
        <v>0</v>
      </c>
      <c r="K2186" s="218" t="s">
        <v>174</v>
      </c>
      <c r="L2186" s="70"/>
      <c r="M2186" s="223" t="s">
        <v>21</v>
      </c>
      <c r="N2186" s="224" t="s">
        <v>42</v>
      </c>
      <c r="O2186" s="45"/>
      <c r="P2186" s="225">
        <f>O2186*H2186</f>
        <v>0</v>
      </c>
      <c r="Q2186" s="225">
        <v>0.00026</v>
      </c>
      <c r="R2186" s="225">
        <f>Q2186*H2186</f>
        <v>0.004758</v>
      </c>
      <c r="S2186" s="225">
        <v>0</v>
      </c>
      <c r="T2186" s="226">
        <f>S2186*H2186</f>
        <v>0</v>
      </c>
      <c r="AR2186" s="22" t="s">
        <v>1264</v>
      </c>
      <c r="AT2186" s="22" t="s">
        <v>154</v>
      </c>
      <c r="AU2186" s="22" t="s">
        <v>76</v>
      </c>
      <c r="AY2186" s="22" t="s">
        <v>151</v>
      </c>
      <c r="BE2186" s="227">
        <f>IF(N2186="základní",J2186,0)</f>
        <v>0</v>
      </c>
      <c r="BF2186" s="227">
        <f>IF(N2186="snížená",J2186,0)</f>
        <v>0</v>
      </c>
      <c r="BG2186" s="227">
        <f>IF(N2186="zákl. přenesená",J2186,0)</f>
        <v>0</v>
      </c>
      <c r="BH2186" s="227">
        <f>IF(N2186="sníž. přenesená",J2186,0)</f>
        <v>0</v>
      </c>
      <c r="BI2186" s="227">
        <f>IF(N2186="nulová",J2186,0)</f>
        <v>0</v>
      </c>
      <c r="BJ2186" s="22" t="s">
        <v>76</v>
      </c>
      <c r="BK2186" s="227">
        <f>ROUND(I2186*H2186,2)</f>
        <v>0</v>
      </c>
      <c r="BL2186" s="22" t="s">
        <v>1264</v>
      </c>
      <c r="BM2186" s="22" t="s">
        <v>3475</v>
      </c>
    </row>
    <row r="2187" spans="2:47" s="1" customFormat="1" ht="13.5">
      <c r="B2187" s="44"/>
      <c r="C2187" s="72"/>
      <c r="D2187" s="228" t="s">
        <v>161</v>
      </c>
      <c r="E2187" s="72"/>
      <c r="F2187" s="229" t="s">
        <v>3114</v>
      </c>
      <c r="G2187" s="72"/>
      <c r="H2187" s="72"/>
      <c r="I2187" s="187"/>
      <c r="J2187" s="72"/>
      <c r="K2187" s="72"/>
      <c r="L2187" s="70"/>
      <c r="M2187" s="230"/>
      <c r="N2187" s="45"/>
      <c r="O2187" s="45"/>
      <c r="P2187" s="45"/>
      <c r="Q2187" s="45"/>
      <c r="R2187" s="45"/>
      <c r="S2187" s="45"/>
      <c r="T2187" s="93"/>
      <c r="AT2187" s="22" t="s">
        <v>161</v>
      </c>
      <c r="AU2187" s="22" t="s">
        <v>76</v>
      </c>
    </row>
    <row r="2188" spans="2:51" s="11" customFormat="1" ht="13.5">
      <c r="B2188" s="231"/>
      <c r="C2188" s="232"/>
      <c r="D2188" s="228" t="s">
        <v>163</v>
      </c>
      <c r="E2188" s="233" t="s">
        <v>21</v>
      </c>
      <c r="F2188" s="234" t="s">
        <v>3476</v>
      </c>
      <c r="G2188" s="232"/>
      <c r="H2188" s="235">
        <v>1.2</v>
      </c>
      <c r="I2188" s="236"/>
      <c r="J2188" s="232"/>
      <c r="K2188" s="232"/>
      <c r="L2188" s="237"/>
      <c r="M2188" s="238"/>
      <c r="N2188" s="239"/>
      <c r="O2188" s="239"/>
      <c r="P2188" s="239"/>
      <c r="Q2188" s="239"/>
      <c r="R2188" s="239"/>
      <c r="S2188" s="239"/>
      <c r="T2188" s="240"/>
      <c r="AT2188" s="241" t="s">
        <v>163</v>
      </c>
      <c r="AU2188" s="241" t="s">
        <v>76</v>
      </c>
      <c r="AV2188" s="11" t="s">
        <v>81</v>
      </c>
      <c r="AW2188" s="11" t="s">
        <v>34</v>
      </c>
      <c r="AX2188" s="11" t="s">
        <v>71</v>
      </c>
      <c r="AY2188" s="241" t="s">
        <v>151</v>
      </c>
    </row>
    <row r="2189" spans="2:51" s="11" customFormat="1" ht="13.5">
      <c r="B2189" s="231"/>
      <c r="C2189" s="232"/>
      <c r="D2189" s="228" t="s">
        <v>163</v>
      </c>
      <c r="E2189" s="233" t="s">
        <v>21</v>
      </c>
      <c r="F2189" s="234" t="s">
        <v>3477</v>
      </c>
      <c r="G2189" s="232"/>
      <c r="H2189" s="235">
        <v>17.1</v>
      </c>
      <c r="I2189" s="236"/>
      <c r="J2189" s="232"/>
      <c r="K2189" s="232"/>
      <c r="L2189" s="237"/>
      <c r="M2189" s="238"/>
      <c r="N2189" s="239"/>
      <c r="O2189" s="239"/>
      <c r="P2189" s="239"/>
      <c r="Q2189" s="239"/>
      <c r="R2189" s="239"/>
      <c r="S2189" s="239"/>
      <c r="T2189" s="240"/>
      <c r="AT2189" s="241" t="s">
        <v>163</v>
      </c>
      <c r="AU2189" s="241" t="s">
        <v>76</v>
      </c>
      <c r="AV2189" s="11" t="s">
        <v>81</v>
      </c>
      <c r="AW2189" s="11" t="s">
        <v>34</v>
      </c>
      <c r="AX2189" s="11" t="s">
        <v>71</v>
      </c>
      <c r="AY2189" s="241" t="s">
        <v>151</v>
      </c>
    </row>
    <row r="2190" spans="2:51" s="12" customFormat="1" ht="13.5">
      <c r="B2190" s="242"/>
      <c r="C2190" s="243"/>
      <c r="D2190" s="228" t="s">
        <v>163</v>
      </c>
      <c r="E2190" s="244" t="s">
        <v>21</v>
      </c>
      <c r="F2190" s="245" t="s">
        <v>182</v>
      </c>
      <c r="G2190" s="243"/>
      <c r="H2190" s="246">
        <v>18.3</v>
      </c>
      <c r="I2190" s="247"/>
      <c r="J2190" s="243"/>
      <c r="K2190" s="243"/>
      <c r="L2190" s="248"/>
      <c r="M2190" s="249"/>
      <c r="N2190" s="250"/>
      <c r="O2190" s="250"/>
      <c r="P2190" s="250"/>
      <c r="Q2190" s="250"/>
      <c r="R2190" s="250"/>
      <c r="S2190" s="250"/>
      <c r="T2190" s="251"/>
      <c r="AT2190" s="252" t="s">
        <v>163</v>
      </c>
      <c r="AU2190" s="252" t="s">
        <v>76</v>
      </c>
      <c r="AV2190" s="12" t="s">
        <v>159</v>
      </c>
      <c r="AW2190" s="12" t="s">
        <v>34</v>
      </c>
      <c r="AX2190" s="12" t="s">
        <v>76</v>
      </c>
      <c r="AY2190" s="252" t="s">
        <v>151</v>
      </c>
    </row>
    <row r="2191" spans="2:65" s="1" customFormat="1" ht="16.5" customHeight="1">
      <c r="B2191" s="44"/>
      <c r="C2191" s="216" t="s">
        <v>3478</v>
      </c>
      <c r="D2191" s="216" t="s">
        <v>154</v>
      </c>
      <c r="E2191" s="217" t="s">
        <v>3139</v>
      </c>
      <c r="F2191" s="218" t="s">
        <v>3140</v>
      </c>
      <c r="G2191" s="219" t="s">
        <v>257</v>
      </c>
      <c r="H2191" s="220">
        <v>35.85</v>
      </c>
      <c r="I2191" s="221"/>
      <c r="J2191" s="222">
        <f>ROUND(I2191*H2191,2)</f>
        <v>0</v>
      </c>
      <c r="K2191" s="218" t="s">
        <v>174</v>
      </c>
      <c r="L2191" s="70"/>
      <c r="M2191" s="223" t="s">
        <v>21</v>
      </c>
      <c r="N2191" s="224" t="s">
        <v>42</v>
      </c>
      <c r="O2191" s="45"/>
      <c r="P2191" s="225">
        <f>O2191*H2191</f>
        <v>0</v>
      </c>
      <c r="Q2191" s="225">
        <v>0.0003</v>
      </c>
      <c r="R2191" s="225">
        <f>Q2191*H2191</f>
        <v>0.010754999999999999</v>
      </c>
      <c r="S2191" s="225">
        <v>0</v>
      </c>
      <c r="T2191" s="226">
        <f>S2191*H2191</f>
        <v>0</v>
      </c>
      <c r="AR2191" s="22" t="s">
        <v>1264</v>
      </c>
      <c r="AT2191" s="22" t="s">
        <v>154</v>
      </c>
      <c r="AU2191" s="22" t="s">
        <v>76</v>
      </c>
      <c r="AY2191" s="22" t="s">
        <v>151</v>
      </c>
      <c r="BE2191" s="227">
        <f>IF(N2191="základní",J2191,0)</f>
        <v>0</v>
      </c>
      <c r="BF2191" s="227">
        <f>IF(N2191="snížená",J2191,0)</f>
        <v>0</v>
      </c>
      <c r="BG2191" s="227">
        <f>IF(N2191="zákl. přenesená",J2191,0)</f>
        <v>0</v>
      </c>
      <c r="BH2191" s="227">
        <f>IF(N2191="sníž. přenesená",J2191,0)</f>
        <v>0</v>
      </c>
      <c r="BI2191" s="227">
        <f>IF(N2191="nulová",J2191,0)</f>
        <v>0</v>
      </c>
      <c r="BJ2191" s="22" t="s">
        <v>76</v>
      </c>
      <c r="BK2191" s="227">
        <f>ROUND(I2191*H2191,2)</f>
        <v>0</v>
      </c>
      <c r="BL2191" s="22" t="s">
        <v>1264</v>
      </c>
      <c r="BM2191" s="22" t="s">
        <v>3479</v>
      </c>
    </row>
    <row r="2192" spans="2:47" s="1" customFormat="1" ht="13.5">
      <c r="B2192" s="44"/>
      <c r="C2192" s="72"/>
      <c r="D2192" s="228" t="s">
        <v>161</v>
      </c>
      <c r="E2192" s="72"/>
      <c r="F2192" s="229" t="s">
        <v>3114</v>
      </c>
      <c r="G2192" s="72"/>
      <c r="H2192" s="72"/>
      <c r="I2192" s="187"/>
      <c r="J2192" s="72"/>
      <c r="K2192" s="72"/>
      <c r="L2192" s="70"/>
      <c r="M2192" s="230"/>
      <c r="N2192" s="45"/>
      <c r="O2192" s="45"/>
      <c r="P2192" s="45"/>
      <c r="Q2192" s="45"/>
      <c r="R2192" s="45"/>
      <c r="S2192" s="45"/>
      <c r="T2192" s="93"/>
      <c r="AT2192" s="22" t="s">
        <v>161</v>
      </c>
      <c r="AU2192" s="22" t="s">
        <v>76</v>
      </c>
    </row>
    <row r="2193" spans="2:51" s="11" customFormat="1" ht="13.5">
      <c r="B2193" s="231"/>
      <c r="C2193" s="232"/>
      <c r="D2193" s="228" t="s">
        <v>163</v>
      </c>
      <c r="E2193" s="233" t="s">
        <v>21</v>
      </c>
      <c r="F2193" s="234" t="s">
        <v>3480</v>
      </c>
      <c r="G2193" s="232"/>
      <c r="H2193" s="235">
        <v>1.65</v>
      </c>
      <c r="I2193" s="236"/>
      <c r="J2193" s="232"/>
      <c r="K2193" s="232"/>
      <c r="L2193" s="237"/>
      <c r="M2193" s="238"/>
      <c r="N2193" s="239"/>
      <c r="O2193" s="239"/>
      <c r="P2193" s="239"/>
      <c r="Q2193" s="239"/>
      <c r="R2193" s="239"/>
      <c r="S2193" s="239"/>
      <c r="T2193" s="240"/>
      <c r="AT2193" s="241" t="s">
        <v>163</v>
      </c>
      <c r="AU2193" s="241" t="s">
        <v>76</v>
      </c>
      <c r="AV2193" s="11" t="s">
        <v>81</v>
      </c>
      <c r="AW2193" s="11" t="s">
        <v>34</v>
      </c>
      <c r="AX2193" s="11" t="s">
        <v>71</v>
      </c>
      <c r="AY2193" s="241" t="s">
        <v>151</v>
      </c>
    </row>
    <row r="2194" spans="2:51" s="11" customFormat="1" ht="13.5">
      <c r="B2194" s="231"/>
      <c r="C2194" s="232"/>
      <c r="D2194" s="228" t="s">
        <v>163</v>
      </c>
      <c r="E2194" s="233" t="s">
        <v>21</v>
      </c>
      <c r="F2194" s="234" t="s">
        <v>3467</v>
      </c>
      <c r="G2194" s="232"/>
      <c r="H2194" s="235">
        <v>34.2</v>
      </c>
      <c r="I2194" s="236"/>
      <c r="J2194" s="232"/>
      <c r="K2194" s="232"/>
      <c r="L2194" s="237"/>
      <c r="M2194" s="238"/>
      <c r="N2194" s="239"/>
      <c r="O2194" s="239"/>
      <c r="P2194" s="239"/>
      <c r="Q2194" s="239"/>
      <c r="R2194" s="239"/>
      <c r="S2194" s="239"/>
      <c r="T2194" s="240"/>
      <c r="AT2194" s="241" t="s">
        <v>163</v>
      </c>
      <c r="AU2194" s="241" t="s">
        <v>76</v>
      </c>
      <c r="AV2194" s="11" t="s">
        <v>81</v>
      </c>
      <c r="AW2194" s="11" t="s">
        <v>34</v>
      </c>
      <c r="AX2194" s="11" t="s">
        <v>71</v>
      </c>
      <c r="AY2194" s="241" t="s">
        <v>151</v>
      </c>
    </row>
    <row r="2195" spans="2:51" s="12" customFormat="1" ht="13.5">
      <c r="B2195" s="242"/>
      <c r="C2195" s="243"/>
      <c r="D2195" s="228" t="s">
        <v>163</v>
      </c>
      <c r="E2195" s="244" t="s">
        <v>21</v>
      </c>
      <c r="F2195" s="245" t="s">
        <v>182</v>
      </c>
      <c r="G2195" s="243"/>
      <c r="H2195" s="246">
        <v>35.85</v>
      </c>
      <c r="I2195" s="247"/>
      <c r="J2195" s="243"/>
      <c r="K2195" s="243"/>
      <c r="L2195" s="248"/>
      <c r="M2195" s="249"/>
      <c r="N2195" s="250"/>
      <c r="O2195" s="250"/>
      <c r="P2195" s="250"/>
      <c r="Q2195" s="250"/>
      <c r="R2195" s="250"/>
      <c r="S2195" s="250"/>
      <c r="T2195" s="251"/>
      <c r="AT2195" s="252" t="s">
        <v>163</v>
      </c>
      <c r="AU2195" s="252" t="s">
        <v>76</v>
      </c>
      <c r="AV2195" s="12" t="s">
        <v>159</v>
      </c>
      <c r="AW2195" s="12" t="s">
        <v>34</v>
      </c>
      <c r="AX2195" s="12" t="s">
        <v>76</v>
      </c>
      <c r="AY2195" s="252" t="s">
        <v>151</v>
      </c>
    </row>
    <row r="2196" spans="2:65" s="1" customFormat="1" ht="38.25" customHeight="1">
      <c r="B2196" s="44"/>
      <c r="C2196" s="216" t="s">
        <v>3481</v>
      </c>
      <c r="D2196" s="216" t="s">
        <v>154</v>
      </c>
      <c r="E2196" s="217" t="s">
        <v>3146</v>
      </c>
      <c r="F2196" s="218" t="s">
        <v>3147</v>
      </c>
      <c r="G2196" s="219" t="s">
        <v>1745</v>
      </c>
      <c r="H2196" s="263"/>
      <c r="I2196" s="221"/>
      <c r="J2196" s="222">
        <f>ROUND(I2196*H2196,2)</f>
        <v>0</v>
      </c>
      <c r="K2196" s="218" t="s">
        <v>174</v>
      </c>
      <c r="L2196" s="70"/>
      <c r="M2196" s="223" t="s">
        <v>21</v>
      </c>
      <c r="N2196" s="224" t="s">
        <v>42</v>
      </c>
      <c r="O2196" s="45"/>
      <c r="P2196" s="225">
        <f>O2196*H2196</f>
        <v>0</v>
      </c>
      <c r="Q2196" s="225">
        <v>0</v>
      </c>
      <c r="R2196" s="225">
        <f>Q2196*H2196</f>
        <v>0</v>
      </c>
      <c r="S2196" s="225">
        <v>0</v>
      </c>
      <c r="T2196" s="226">
        <f>S2196*H2196</f>
        <v>0</v>
      </c>
      <c r="AR2196" s="22" t="s">
        <v>1264</v>
      </c>
      <c r="AT2196" s="22" t="s">
        <v>154</v>
      </c>
      <c r="AU2196" s="22" t="s">
        <v>76</v>
      </c>
      <c r="AY2196" s="22" t="s">
        <v>151</v>
      </c>
      <c r="BE2196" s="227">
        <f>IF(N2196="základní",J2196,0)</f>
        <v>0</v>
      </c>
      <c r="BF2196" s="227">
        <f>IF(N2196="snížená",J2196,0)</f>
        <v>0</v>
      </c>
      <c r="BG2196" s="227">
        <f>IF(N2196="zákl. přenesená",J2196,0)</f>
        <v>0</v>
      </c>
      <c r="BH2196" s="227">
        <f>IF(N2196="sníž. přenesená",J2196,0)</f>
        <v>0</v>
      </c>
      <c r="BI2196" s="227">
        <f>IF(N2196="nulová",J2196,0)</f>
        <v>0</v>
      </c>
      <c r="BJ2196" s="22" t="s">
        <v>76</v>
      </c>
      <c r="BK2196" s="227">
        <f>ROUND(I2196*H2196,2)</f>
        <v>0</v>
      </c>
      <c r="BL2196" s="22" t="s">
        <v>1264</v>
      </c>
      <c r="BM2196" s="22" t="s">
        <v>3482</v>
      </c>
    </row>
    <row r="2197" spans="2:47" s="1" customFormat="1" ht="13.5">
      <c r="B2197" s="44"/>
      <c r="C2197" s="72"/>
      <c r="D2197" s="228" t="s">
        <v>161</v>
      </c>
      <c r="E2197" s="72"/>
      <c r="F2197" s="229" t="s">
        <v>1747</v>
      </c>
      <c r="G2197" s="72"/>
      <c r="H2197" s="72"/>
      <c r="I2197" s="187"/>
      <c r="J2197" s="72"/>
      <c r="K2197" s="72"/>
      <c r="L2197" s="70"/>
      <c r="M2197" s="230"/>
      <c r="N2197" s="45"/>
      <c r="O2197" s="45"/>
      <c r="P2197" s="45"/>
      <c r="Q2197" s="45"/>
      <c r="R2197" s="45"/>
      <c r="S2197" s="45"/>
      <c r="T2197" s="93"/>
      <c r="AT2197" s="22" t="s">
        <v>161</v>
      </c>
      <c r="AU2197" s="22" t="s">
        <v>76</v>
      </c>
    </row>
    <row r="2198" spans="2:65" s="1" customFormat="1" ht="16.5" customHeight="1">
      <c r="B2198" s="44"/>
      <c r="C2198" s="216" t="s">
        <v>3483</v>
      </c>
      <c r="D2198" s="216" t="s">
        <v>154</v>
      </c>
      <c r="E2198" s="217" t="s">
        <v>3484</v>
      </c>
      <c r="F2198" s="218" t="s">
        <v>3485</v>
      </c>
      <c r="G2198" s="219" t="s">
        <v>783</v>
      </c>
      <c r="H2198" s="220">
        <v>1</v>
      </c>
      <c r="I2198" s="221"/>
      <c r="J2198" s="222">
        <f>ROUND(I2198*H2198,2)</f>
        <v>0</v>
      </c>
      <c r="K2198" s="218" t="s">
        <v>21</v>
      </c>
      <c r="L2198" s="70"/>
      <c r="M2198" s="223" t="s">
        <v>21</v>
      </c>
      <c r="N2198" s="224" t="s">
        <v>42</v>
      </c>
      <c r="O2198" s="45"/>
      <c r="P2198" s="225">
        <f>O2198*H2198</f>
        <v>0</v>
      </c>
      <c r="Q2198" s="225">
        <v>0</v>
      </c>
      <c r="R2198" s="225">
        <f>Q2198*H2198</f>
        <v>0</v>
      </c>
      <c r="S2198" s="225">
        <v>0</v>
      </c>
      <c r="T2198" s="226">
        <f>S2198*H2198</f>
        <v>0</v>
      </c>
      <c r="AR2198" s="22" t="s">
        <v>159</v>
      </c>
      <c r="AT2198" s="22" t="s">
        <v>154</v>
      </c>
      <c r="AU2198" s="22" t="s">
        <v>76</v>
      </c>
      <c r="AY2198" s="22" t="s">
        <v>151</v>
      </c>
      <c r="BE2198" s="227">
        <f>IF(N2198="základní",J2198,0)</f>
        <v>0</v>
      </c>
      <c r="BF2198" s="227">
        <f>IF(N2198="snížená",J2198,0)</f>
        <v>0</v>
      </c>
      <c r="BG2198" s="227">
        <f>IF(N2198="zákl. přenesená",J2198,0)</f>
        <v>0</v>
      </c>
      <c r="BH2198" s="227">
        <f>IF(N2198="sníž. přenesená",J2198,0)</f>
        <v>0</v>
      </c>
      <c r="BI2198" s="227">
        <f>IF(N2198="nulová",J2198,0)</f>
        <v>0</v>
      </c>
      <c r="BJ2198" s="22" t="s">
        <v>76</v>
      </c>
      <c r="BK2198" s="227">
        <f>ROUND(I2198*H2198,2)</f>
        <v>0</v>
      </c>
      <c r="BL2198" s="22" t="s">
        <v>159</v>
      </c>
      <c r="BM2198" s="22" t="s">
        <v>3486</v>
      </c>
    </row>
    <row r="2199" spans="2:47" s="1" customFormat="1" ht="13.5">
      <c r="B2199" s="44"/>
      <c r="C2199" s="72"/>
      <c r="D2199" s="228" t="s">
        <v>352</v>
      </c>
      <c r="E2199" s="72"/>
      <c r="F2199" s="229" t="s">
        <v>785</v>
      </c>
      <c r="G2199" s="72"/>
      <c r="H2199" s="72"/>
      <c r="I2199" s="187"/>
      <c r="J2199" s="72"/>
      <c r="K2199" s="72"/>
      <c r="L2199" s="70"/>
      <c r="M2199" s="230"/>
      <c r="N2199" s="45"/>
      <c r="O2199" s="45"/>
      <c r="P2199" s="45"/>
      <c r="Q2199" s="45"/>
      <c r="R2199" s="45"/>
      <c r="S2199" s="45"/>
      <c r="T2199" s="93"/>
      <c r="AT2199" s="22" t="s">
        <v>352</v>
      </c>
      <c r="AU2199" s="22" t="s">
        <v>76</v>
      </c>
    </row>
    <row r="2200" spans="2:65" s="1" customFormat="1" ht="16.5" customHeight="1">
      <c r="B2200" s="44"/>
      <c r="C2200" s="216" t="s">
        <v>3487</v>
      </c>
      <c r="D2200" s="216" t="s">
        <v>154</v>
      </c>
      <c r="E2200" s="217" t="s">
        <v>3488</v>
      </c>
      <c r="F2200" s="218" t="s">
        <v>3489</v>
      </c>
      <c r="G2200" s="219" t="s">
        <v>783</v>
      </c>
      <c r="H2200" s="220">
        <v>3</v>
      </c>
      <c r="I2200" s="221"/>
      <c r="J2200" s="222">
        <f>ROUND(I2200*H2200,2)</f>
        <v>0</v>
      </c>
      <c r="K2200" s="218" t="s">
        <v>21</v>
      </c>
      <c r="L2200" s="70"/>
      <c r="M2200" s="223" t="s">
        <v>21</v>
      </c>
      <c r="N2200" s="224" t="s">
        <v>42</v>
      </c>
      <c r="O2200" s="45"/>
      <c r="P2200" s="225">
        <f>O2200*H2200</f>
        <v>0</v>
      </c>
      <c r="Q2200" s="225">
        <v>0</v>
      </c>
      <c r="R2200" s="225">
        <f>Q2200*H2200</f>
        <v>0</v>
      </c>
      <c r="S2200" s="225">
        <v>0</v>
      </c>
      <c r="T2200" s="226">
        <f>S2200*H2200</f>
        <v>0</v>
      </c>
      <c r="AR2200" s="22" t="s">
        <v>159</v>
      </c>
      <c r="AT2200" s="22" t="s">
        <v>154</v>
      </c>
      <c r="AU2200" s="22" t="s">
        <v>76</v>
      </c>
      <c r="AY2200" s="22" t="s">
        <v>151</v>
      </c>
      <c r="BE2200" s="227">
        <f>IF(N2200="základní",J2200,0)</f>
        <v>0</v>
      </c>
      <c r="BF2200" s="227">
        <f>IF(N2200="snížená",J2200,0)</f>
        <v>0</v>
      </c>
      <c r="BG2200" s="227">
        <f>IF(N2200="zákl. přenesená",J2200,0)</f>
        <v>0</v>
      </c>
      <c r="BH2200" s="227">
        <f>IF(N2200="sníž. přenesená",J2200,0)</f>
        <v>0</v>
      </c>
      <c r="BI2200" s="227">
        <f>IF(N2200="nulová",J2200,0)</f>
        <v>0</v>
      </c>
      <c r="BJ2200" s="22" t="s">
        <v>76</v>
      </c>
      <c r="BK2200" s="227">
        <f>ROUND(I2200*H2200,2)</f>
        <v>0</v>
      </c>
      <c r="BL2200" s="22" t="s">
        <v>159</v>
      </c>
      <c r="BM2200" s="22" t="s">
        <v>3490</v>
      </c>
    </row>
    <row r="2201" spans="2:47" s="1" customFormat="1" ht="13.5">
      <c r="B2201" s="44"/>
      <c r="C2201" s="72"/>
      <c r="D2201" s="228" t="s">
        <v>352</v>
      </c>
      <c r="E2201" s="72"/>
      <c r="F2201" s="229" t="s">
        <v>785</v>
      </c>
      <c r="G2201" s="72"/>
      <c r="H2201" s="72"/>
      <c r="I2201" s="187"/>
      <c r="J2201" s="72"/>
      <c r="K2201" s="72"/>
      <c r="L2201" s="70"/>
      <c r="M2201" s="230"/>
      <c r="N2201" s="45"/>
      <c r="O2201" s="45"/>
      <c r="P2201" s="45"/>
      <c r="Q2201" s="45"/>
      <c r="R2201" s="45"/>
      <c r="S2201" s="45"/>
      <c r="T2201" s="93"/>
      <c r="AT2201" s="22" t="s">
        <v>352</v>
      </c>
      <c r="AU2201" s="22" t="s">
        <v>76</v>
      </c>
    </row>
    <row r="2202" spans="2:65" s="1" customFormat="1" ht="16.5" customHeight="1">
      <c r="B2202" s="44"/>
      <c r="C2202" s="216" t="s">
        <v>3491</v>
      </c>
      <c r="D2202" s="216" t="s">
        <v>154</v>
      </c>
      <c r="E2202" s="217" t="s">
        <v>3492</v>
      </c>
      <c r="F2202" s="218" t="s">
        <v>3493</v>
      </c>
      <c r="G2202" s="219" t="s">
        <v>783</v>
      </c>
      <c r="H2202" s="220">
        <v>1</v>
      </c>
      <c r="I2202" s="221"/>
      <c r="J2202" s="222">
        <f>ROUND(I2202*H2202,2)</f>
        <v>0</v>
      </c>
      <c r="K2202" s="218" t="s">
        <v>21</v>
      </c>
      <c r="L2202" s="70"/>
      <c r="M2202" s="223" t="s">
        <v>21</v>
      </c>
      <c r="N2202" s="224" t="s">
        <v>42</v>
      </c>
      <c r="O2202" s="45"/>
      <c r="P2202" s="225">
        <f>O2202*H2202</f>
        <v>0</v>
      </c>
      <c r="Q2202" s="225">
        <v>0</v>
      </c>
      <c r="R2202" s="225">
        <f>Q2202*H2202</f>
        <v>0</v>
      </c>
      <c r="S2202" s="225">
        <v>0</v>
      </c>
      <c r="T2202" s="226">
        <f>S2202*H2202</f>
        <v>0</v>
      </c>
      <c r="AR2202" s="22" t="s">
        <v>159</v>
      </c>
      <c r="AT2202" s="22" t="s">
        <v>154</v>
      </c>
      <c r="AU2202" s="22" t="s">
        <v>76</v>
      </c>
      <c r="AY2202" s="22" t="s">
        <v>151</v>
      </c>
      <c r="BE2202" s="227">
        <f>IF(N2202="základní",J2202,0)</f>
        <v>0</v>
      </c>
      <c r="BF2202" s="227">
        <f>IF(N2202="snížená",J2202,0)</f>
        <v>0</v>
      </c>
      <c r="BG2202" s="227">
        <f>IF(N2202="zákl. přenesená",J2202,0)</f>
        <v>0</v>
      </c>
      <c r="BH2202" s="227">
        <f>IF(N2202="sníž. přenesená",J2202,0)</f>
        <v>0</v>
      </c>
      <c r="BI2202" s="227">
        <f>IF(N2202="nulová",J2202,0)</f>
        <v>0</v>
      </c>
      <c r="BJ2202" s="22" t="s">
        <v>76</v>
      </c>
      <c r="BK2202" s="227">
        <f>ROUND(I2202*H2202,2)</f>
        <v>0</v>
      </c>
      <c r="BL2202" s="22" t="s">
        <v>159</v>
      </c>
      <c r="BM2202" s="22" t="s">
        <v>3494</v>
      </c>
    </row>
    <row r="2203" spans="2:47" s="1" customFormat="1" ht="13.5">
      <c r="B2203" s="44"/>
      <c r="C2203" s="72"/>
      <c r="D2203" s="228" t="s">
        <v>352</v>
      </c>
      <c r="E2203" s="72"/>
      <c r="F2203" s="229" t="s">
        <v>785</v>
      </c>
      <c r="G2203" s="72"/>
      <c r="H2203" s="72"/>
      <c r="I2203" s="187"/>
      <c r="J2203" s="72"/>
      <c r="K2203" s="72"/>
      <c r="L2203" s="70"/>
      <c r="M2203" s="230"/>
      <c r="N2203" s="45"/>
      <c r="O2203" s="45"/>
      <c r="P2203" s="45"/>
      <c r="Q2203" s="45"/>
      <c r="R2203" s="45"/>
      <c r="S2203" s="45"/>
      <c r="T2203" s="93"/>
      <c r="AT2203" s="22" t="s">
        <v>352</v>
      </c>
      <c r="AU2203" s="22" t="s">
        <v>76</v>
      </c>
    </row>
    <row r="2204" spans="2:65" s="1" customFormat="1" ht="16.5" customHeight="1">
      <c r="B2204" s="44"/>
      <c r="C2204" s="216" t="s">
        <v>3495</v>
      </c>
      <c r="D2204" s="216" t="s">
        <v>154</v>
      </c>
      <c r="E2204" s="217" t="s">
        <v>999</v>
      </c>
      <c r="F2204" s="218" t="s">
        <v>1000</v>
      </c>
      <c r="G2204" s="219" t="s">
        <v>157</v>
      </c>
      <c r="H2204" s="220">
        <v>22</v>
      </c>
      <c r="I2204" s="221"/>
      <c r="J2204" s="222">
        <f>ROUND(I2204*H2204,2)</f>
        <v>0</v>
      </c>
      <c r="K2204" s="218" t="s">
        <v>21</v>
      </c>
      <c r="L2204" s="70"/>
      <c r="M2204" s="223" t="s">
        <v>21</v>
      </c>
      <c r="N2204" s="224" t="s">
        <v>42</v>
      </c>
      <c r="O2204" s="45"/>
      <c r="P2204" s="225">
        <f>O2204*H2204</f>
        <v>0</v>
      </c>
      <c r="Q2204" s="225">
        <v>0</v>
      </c>
      <c r="R2204" s="225">
        <f>Q2204*H2204</f>
        <v>0</v>
      </c>
      <c r="S2204" s="225">
        <v>0</v>
      </c>
      <c r="T2204" s="226">
        <f>S2204*H2204</f>
        <v>0</v>
      </c>
      <c r="AR2204" s="22" t="s">
        <v>159</v>
      </c>
      <c r="AT2204" s="22" t="s">
        <v>154</v>
      </c>
      <c r="AU2204" s="22" t="s">
        <v>76</v>
      </c>
      <c r="AY2204" s="22" t="s">
        <v>151</v>
      </c>
      <c r="BE2204" s="227">
        <f>IF(N2204="základní",J2204,0)</f>
        <v>0</v>
      </c>
      <c r="BF2204" s="227">
        <f>IF(N2204="snížená",J2204,0)</f>
        <v>0</v>
      </c>
      <c r="BG2204" s="227">
        <f>IF(N2204="zákl. přenesená",J2204,0)</f>
        <v>0</v>
      </c>
      <c r="BH2204" s="227">
        <f>IF(N2204="sníž. přenesená",J2204,0)</f>
        <v>0</v>
      </c>
      <c r="BI2204" s="227">
        <f>IF(N2204="nulová",J2204,0)</f>
        <v>0</v>
      </c>
      <c r="BJ2204" s="22" t="s">
        <v>76</v>
      </c>
      <c r="BK2204" s="227">
        <f>ROUND(I2204*H2204,2)</f>
        <v>0</v>
      </c>
      <c r="BL2204" s="22" t="s">
        <v>159</v>
      </c>
      <c r="BM2204" s="22" t="s">
        <v>3496</v>
      </c>
    </row>
    <row r="2205" spans="2:47" s="1" customFormat="1" ht="13.5">
      <c r="B2205" s="44"/>
      <c r="C2205" s="72"/>
      <c r="D2205" s="228" t="s">
        <v>352</v>
      </c>
      <c r="E2205" s="72"/>
      <c r="F2205" s="229" t="s">
        <v>1002</v>
      </c>
      <c r="G2205" s="72"/>
      <c r="H2205" s="72"/>
      <c r="I2205" s="187"/>
      <c r="J2205" s="72"/>
      <c r="K2205" s="72"/>
      <c r="L2205" s="70"/>
      <c r="M2205" s="230"/>
      <c r="N2205" s="45"/>
      <c r="O2205" s="45"/>
      <c r="P2205" s="45"/>
      <c r="Q2205" s="45"/>
      <c r="R2205" s="45"/>
      <c r="S2205" s="45"/>
      <c r="T2205" s="93"/>
      <c r="AT2205" s="22" t="s">
        <v>352</v>
      </c>
      <c r="AU2205" s="22" t="s">
        <v>76</v>
      </c>
    </row>
    <row r="2206" spans="2:65" s="1" customFormat="1" ht="16.5" customHeight="1">
      <c r="B2206" s="44"/>
      <c r="C2206" s="216" t="s">
        <v>3497</v>
      </c>
      <c r="D2206" s="216" t="s">
        <v>154</v>
      </c>
      <c r="E2206" s="217" t="s">
        <v>1009</v>
      </c>
      <c r="F2206" s="218" t="s">
        <v>1010</v>
      </c>
      <c r="G2206" s="219" t="s">
        <v>157</v>
      </c>
      <c r="H2206" s="220">
        <v>5.1</v>
      </c>
      <c r="I2206" s="221"/>
      <c r="J2206" s="222">
        <f>ROUND(I2206*H2206,2)</f>
        <v>0</v>
      </c>
      <c r="K2206" s="218" t="s">
        <v>21</v>
      </c>
      <c r="L2206" s="70"/>
      <c r="M2206" s="223" t="s">
        <v>21</v>
      </c>
      <c r="N2206" s="224" t="s">
        <v>42</v>
      </c>
      <c r="O2206" s="45"/>
      <c r="P2206" s="225">
        <f>O2206*H2206</f>
        <v>0</v>
      </c>
      <c r="Q2206" s="225">
        <v>0</v>
      </c>
      <c r="R2206" s="225">
        <f>Q2206*H2206</f>
        <v>0</v>
      </c>
      <c r="S2206" s="225">
        <v>0</v>
      </c>
      <c r="T2206" s="226">
        <f>S2206*H2206</f>
        <v>0</v>
      </c>
      <c r="AR2206" s="22" t="s">
        <v>159</v>
      </c>
      <c r="AT2206" s="22" t="s">
        <v>154</v>
      </c>
      <c r="AU2206" s="22" t="s">
        <v>76</v>
      </c>
      <c r="AY2206" s="22" t="s">
        <v>151</v>
      </c>
      <c r="BE2206" s="227">
        <f>IF(N2206="základní",J2206,0)</f>
        <v>0</v>
      </c>
      <c r="BF2206" s="227">
        <f>IF(N2206="snížená",J2206,0)</f>
        <v>0</v>
      </c>
      <c r="BG2206" s="227">
        <f>IF(N2206="zákl. přenesená",J2206,0)</f>
        <v>0</v>
      </c>
      <c r="BH2206" s="227">
        <f>IF(N2206="sníž. přenesená",J2206,0)</f>
        <v>0</v>
      </c>
      <c r="BI2206" s="227">
        <f>IF(N2206="nulová",J2206,0)</f>
        <v>0</v>
      </c>
      <c r="BJ2206" s="22" t="s">
        <v>76</v>
      </c>
      <c r="BK2206" s="227">
        <f>ROUND(I2206*H2206,2)</f>
        <v>0</v>
      </c>
      <c r="BL2206" s="22" t="s">
        <v>159</v>
      </c>
      <c r="BM2206" s="22" t="s">
        <v>3498</v>
      </c>
    </row>
    <row r="2207" spans="2:47" s="1" customFormat="1" ht="13.5">
      <c r="B2207" s="44"/>
      <c r="C2207" s="72"/>
      <c r="D2207" s="228" t="s">
        <v>352</v>
      </c>
      <c r="E2207" s="72"/>
      <c r="F2207" s="229" t="s">
        <v>1002</v>
      </c>
      <c r="G2207" s="72"/>
      <c r="H2207" s="72"/>
      <c r="I2207" s="187"/>
      <c r="J2207" s="72"/>
      <c r="K2207" s="72"/>
      <c r="L2207" s="70"/>
      <c r="M2207" s="230"/>
      <c r="N2207" s="45"/>
      <c r="O2207" s="45"/>
      <c r="P2207" s="45"/>
      <c r="Q2207" s="45"/>
      <c r="R2207" s="45"/>
      <c r="S2207" s="45"/>
      <c r="T2207" s="93"/>
      <c r="AT2207" s="22" t="s">
        <v>352</v>
      </c>
      <c r="AU2207" s="22" t="s">
        <v>76</v>
      </c>
    </row>
    <row r="2208" spans="2:51" s="11" customFormat="1" ht="13.5">
      <c r="B2208" s="231"/>
      <c r="C2208" s="232"/>
      <c r="D2208" s="228" t="s">
        <v>163</v>
      </c>
      <c r="E2208" s="233" t="s">
        <v>21</v>
      </c>
      <c r="F2208" s="234" t="s">
        <v>3499</v>
      </c>
      <c r="G2208" s="232"/>
      <c r="H2208" s="235">
        <v>5.1</v>
      </c>
      <c r="I2208" s="236"/>
      <c r="J2208" s="232"/>
      <c r="K2208" s="232"/>
      <c r="L2208" s="237"/>
      <c r="M2208" s="238"/>
      <c r="N2208" s="239"/>
      <c r="O2208" s="239"/>
      <c r="P2208" s="239"/>
      <c r="Q2208" s="239"/>
      <c r="R2208" s="239"/>
      <c r="S2208" s="239"/>
      <c r="T2208" s="240"/>
      <c r="AT2208" s="241" t="s">
        <v>163</v>
      </c>
      <c r="AU2208" s="241" t="s">
        <v>76</v>
      </c>
      <c r="AV2208" s="11" t="s">
        <v>81</v>
      </c>
      <c r="AW2208" s="11" t="s">
        <v>34</v>
      </c>
      <c r="AX2208" s="11" t="s">
        <v>76</v>
      </c>
      <c r="AY2208" s="241" t="s">
        <v>151</v>
      </c>
    </row>
    <row r="2209" spans="2:65" s="1" customFormat="1" ht="16.5" customHeight="1">
      <c r="B2209" s="44"/>
      <c r="C2209" s="216" t="s">
        <v>3500</v>
      </c>
      <c r="D2209" s="216" t="s">
        <v>154</v>
      </c>
      <c r="E2209" s="217" t="s">
        <v>995</v>
      </c>
      <c r="F2209" s="218" t="s">
        <v>996</v>
      </c>
      <c r="G2209" s="219" t="s">
        <v>157</v>
      </c>
      <c r="H2209" s="220">
        <v>22</v>
      </c>
      <c r="I2209" s="221"/>
      <c r="J2209" s="222">
        <f>ROUND(I2209*H2209,2)</f>
        <v>0</v>
      </c>
      <c r="K2209" s="218" t="s">
        <v>21</v>
      </c>
      <c r="L2209" s="70"/>
      <c r="M2209" s="223" t="s">
        <v>21</v>
      </c>
      <c r="N2209" s="224" t="s">
        <v>42</v>
      </c>
      <c r="O2209" s="45"/>
      <c r="P2209" s="225">
        <f>O2209*H2209</f>
        <v>0</v>
      </c>
      <c r="Q2209" s="225">
        <v>0</v>
      </c>
      <c r="R2209" s="225">
        <f>Q2209*H2209</f>
        <v>0</v>
      </c>
      <c r="S2209" s="225">
        <v>0</v>
      </c>
      <c r="T2209" s="226">
        <f>S2209*H2209</f>
        <v>0</v>
      </c>
      <c r="AR2209" s="22" t="s">
        <v>159</v>
      </c>
      <c r="AT2209" s="22" t="s">
        <v>154</v>
      </c>
      <c r="AU2209" s="22" t="s">
        <v>76</v>
      </c>
      <c r="AY2209" s="22" t="s">
        <v>151</v>
      </c>
      <c r="BE2209" s="227">
        <f>IF(N2209="základní",J2209,0)</f>
        <v>0</v>
      </c>
      <c r="BF2209" s="227">
        <f>IF(N2209="snížená",J2209,0)</f>
        <v>0</v>
      </c>
      <c r="BG2209" s="227">
        <f>IF(N2209="zákl. přenesená",J2209,0)</f>
        <v>0</v>
      </c>
      <c r="BH2209" s="227">
        <f>IF(N2209="sníž. přenesená",J2209,0)</f>
        <v>0</v>
      </c>
      <c r="BI2209" s="227">
        <f>IF(N2209="nulová",J2209,0)</f>
        <v>0</v>
      </c>
      <c r="BJ2209" s="22" t="s">
        <v>76</v>
      </c>
      <c r="BK2209" s="227">
        <f>ROUND(I2209*H2209,2)</f>
        <v>0</v>
      </c>
      <c r="BL2209" s="22" t="s">
        <v>159</v>
      </c>
      <c r="BM2209" s="22" t="s">
        <v>3501</v>
      </c>
    </row>
    <row r="2210" spans="2:65" s="1" customFormat="1" ht="16.5" customHeight="1">
      <c r="B2210" s="44"/>
      <c r="C2210" s="216" t="s">
        <v>3502</v>
      </c>
      <c r="D2210" s="216" t="s">
        <v>154</v>
      </c>
      <c r="E2210" s="217" t="s">
        <v>1004</v>
      </c>
      <c r="F2210" s="218" t="s">
        <v>1005</v>
      </c>
      <c r="G2210" s="219" t="s">
        <v>157</v>
      </c>
      <c r="H2210" s="220">
        <v>5.1</v>
      </c>
      <c r="I2210" s="221"/>
      <c r="J2210" s="222">
        <f>ROUND(I2210*H2210,2)</f>
        <v>0</v>
      </c>
      <c r="K2210" s="218" t="s">
        <v>21</v>
      </c>
      <c r="L2210" s="70"/>
      <c r="M2210" s="223" t="s">
        <v>21</v>
      </c>
      <c r="N2210" s="224" t="s">
        <v>42</v>
      </c>
      <c r="O2210" s="45"/>
      <c r="P2210" s="225">
        <f>O2210*H2210</f>
        <v>0</v>
      </c>
      <c r="Q2210" s="225">
        <v>0</v>
      </c>
      <c r="R2210" s="225">
        <f>Q2210*H2210</f>
        <v>0</v>
      </c>
      <c r="S2210" s="225">
        <v>0</v>
      </c>
      <c r="T2210" s="226">
        <f>S2210*H2210</f>
        <v>0</v>
      </c>
      <c r="AR2210" s="22" t="s">
        <v>159</v>
      </c>
      <c r="AT2210" s="22" t="s">
        <v>154</v>
      </c>
      <c r="AU2210" s="22" t="s">
        <v>76</v>
      </c>
      <c r="AY2210" s="22" t="s">
        <v>151</v>
      </c>
      <c r="BE2210" s="227">
        <f>IF(N2210="základní",J2210,0)</f>
        <v>0</v>
      </c>
      <c r="BF2210" s="227">
        <f>IF(N2210="snížená",J2210,0)</f>
        <v>0</v>
      </c>
      <c r="BG2210" s="227">
        <f>IF(N2210="zákl. přenesená",J2210,0)</f>
        <v>0</v>
      </c>
      <c r="BH2210" s="227">
        <f>IF(N2210="sníž. přenesená",J2210,0)</f>
        <v>0</v>
      </c>
      <c r="BI2210" s="227">
        <f>IF(N2210="nulová",J2210,0)</f>
        <v>0</v>
      </c>
      <c r="BJ2210" s="22" t="s">
        <v>76</v>
      </c>
      <c r="BK2210" s="227">
        <f>ROUND(I2210*H2210,2)</f>
        <v>0</v>
      </c>
      <c r="BL2210" s="22" t="s">
        <v>159</v>
      </c>
      <c r="BM2210" s="22" t="s">
        <v>3503</v>
      </c>
    </row>
    <row r="2211" spans="2:51" s="11" customFormat="1" ht="13.5">
      <c r="B2211" s="231"/>
      <c r="C2211" s="232"/>
      <c r="D2211" s="228" t="s">
        <v>163</v>
      </c>
      <c r="E2211" s="233" t="s">
        <v>21</v>
      </c>
      <c r="F2211" s="234" t="s">
        <v>3499</v>
      </c>
      <c r="G2211" s="232"/>
      <c r="H2211" s="235">
        <v>5.1</v>
      </c>
      <c r="I2211" s="236"/>
      <c r="J2211" s="232"/>
      <c r="K2211" s="232"/>
      <c r="L2211" s="237"/>
      <c r="M2211" s="238"/>
      <c r="N2211" s="239"/>
      <c r="O2211" s="239"/>
      <c r="P2211" s="239"/>
      <c r="Q2211" s="239"/>
      <c r="R2211" s="239"/>
      <c r="S2211" s="239"/>
      <c r="T2211" s="240"/>
      <c r="AT2211" s="241" t="s">
        <v>163</v>
      </c>
      <c r="AU2211" s="241" t="s">
        <v>76</v>
      </c>
      <c r="AV2211" s="11" t="s">
        <v>81</v>
      </c>
      <c r="AW2211" s="11" t="s">
        <v>34</v>
      </c>
      <c r="AX2211" s="11" t="s">
        <v>76</v>
      </c>
      <c r="AY2211" s="241" t="s">
        <v>151</v>
      </c>
    </row>
    <row r="2212" spans="2:65" s="1" customFormat="1" ht="16.5" customHeight="1">
      <c r="B2212" s="44"/>
      <c r="C2212" s="216" t="s">
        <v>3504</v>
      </c>
      <c r="D2212" s="216" t="s">
        <v>154</v>
      </c>
      <c r="E2212" s="217" t="s">
        <v>1013</v>
      </c>
      <c r="F2212" s="218" t="s">
        <v>1014</v>
      </c>
      <c r="G2212" s="219" t="s">
        <v>1015</v>
      </c>
      <c r="H2212" s="220">
        <v>1</v>
      </c>
      <c r="I2212" s="221"/>
      <c r="J2212" s="222">
        <f>ROUND(I2212*H2212,2)</f>
        <v>0</v>
      </c>
      <c r="K2212" s="218" t="s">
        <v>21</v>
      </c>
      <c r="L2212" s="70"/>
      <c r="M2212" s="223" t="s">
        <v>21</v>
      </c>
      <c r="N2212" s="224" t="s">
        <v>42</v>
      </c>
      <c r="O2212" s="45"/>
      <c r="P2212" s="225">
        <f>O2212*H2212</f>
        <v>0</v>
      </c>
      <c r="Q2212" s="225">
        <v>0</v>
      </c>
      <c r="R2212" s="225">
        <f>Q2212*H2212</f>
        <v>0</v>
      </c>
      <c r="S2212" s="225">
        <v>0</v>
      </c>
      <c r="T2212" s="226">
        <f>S2212*H2212</f>
        <v>0</v>
      </c>
      <c r="AR2212" s="22" t="s">
        <v>159</v>
      </c>
      <c r="AT2212" s="22" t="s">
        <v>154</v>
      </c>
      <c r="AU2212" s="22" t="s">
        <v>76</v>
      </c>
      <c r="AY2212" s="22" t="s">
        <v>151</v>
      </c>
      <c r="BE2212" s="227">
        <f>IF(N2212="základní",J2212,0)</f>
        <v>0</v>
      </c>
      <c r="BF2212" s="227">
        <f>IF(N2212="snížená",J2212,0)</f>
        <v>0</v>
      </c>
      <c r="BG2212" s="227">
        <f>IF(N2212="zákl. přenesená",J2212,0)</f>
        <v>0</v>
      </c>
      <c r="BH2212" s="227">
        <f>IF(N2212="sníž. přenesená",J2212,0)</f>
        <v>0</v>
      </c>
      <c r="BI2212" s="227">
        <f>IF(N2212="nulová",J2212,0)</f>
        <v>0</v>
      </c>
      <c r="BJ2212" s="22" t="s">
        <v>76</v>
      </c>
      <c r="BK2212" s="227">
        <f>ROUND(I2212*H2212,2)</f>
        <v>0</v>
      </c>
      <c r="BL2212" s="22" t="s">
        <v>159</v>
      </c>
      <c r="BM2212" s="22" t="s">
        <v>3505</v>
      </c>
    </row>
    <row r="2213" spans="2:65" s="1" customFormat="1" ht="25.5" customHeight="1">
      <c r="B2213" s="44"/>
      <c r="C2213" s="216" t="s">
        <v>3506</v>
      </c>
      <c r="D2213" s="216" t="s">
        <v>154</v>
      </c>
      <c r="E2213" s="217" t="s">
        <v>2982</v>
      </c>
      <c r="F2213" s="218" t="s">
        <v>2983</v>
      </c>
      <c r="G2213" s="219" t="s">
        <v>257</v>
      </c>
      <c r="H2213" s="220">
        <v>28.89</v>
      </c>
      <c r="I2213" s="221"/>
      <c r="J2213" s="222">
        <f>ROUND(I2213*H2213,2)</f>
        <v>0</v>
      </c>
      <c r="K2213" s="218" t="s">
        <v>174</v>
      </c>
      <c r="L2213" s="70"/>
      <c r="M2213" s="223" t="s">
        <v>21</v>
      </c>
      <c r="N2213" s="224" t="s">
        <v>42</v>
      </c>
      <c r="O2213" s="45"/>
      <c r="P2213" s="225">
        <f>O2213*H2213</f>
        <v>0</v>
      </c>
      <c r="Q2213" s="225">
        <v>0.00422</v>
      </c>
      <c r="R2213" s="225">
        <f>Q2213*H2213</f>
        <v>0.12191579999999999</v>
      </c>
      <c r="S2213" s="225">
        <v>0</v>
      </c>
      <c r="T2213" s="226">
        <f>S2213*H2213</f>
        <v>0</v>
      </c>
      <c r="AR2213" s="22" t="s">
        <v>1264</v>
      </c>
      <c r="AT2213" s="22" t="s">
        <v>154</v>
      </c>
      <c r="AU2213" s="22" t="s">
        <v>76</v>
      </c>
      <c r="AY2213" s="22" t="s">
        <v>151</v>
      </c>
      <c r="BE2213" s="227">
        <f>IF(N2213="základní",J2213,0)</f>
        <v>0</v>
      </c>
      <c r="BF2213" s="227">
        <f>IF(N2213="snížená",J2213,0)</f>
        <v>0</v>
      </c>
      <c r="BG2213" s="227">
        <f>IF(N2213="zákl. přenesená",J2213,0)</f>
        <v>0</v>
      </c>
      <c r="BH2213" s="227">
        <f>IF(N2213="sníž. přenesená",J2213,0)</f>
        <v>0</v>
      </c>
      <c r="BI2213" s="227">
        <f>IF(N2213="nulová",J2213,0)</f>
        <v>0</v>
      </c>
      <c r="BJ2213" s="22" t="s">
        <v>76</v>
      </c>
      <c r="BK2213" s="227">
        <f>ROUND(I2213*H2213,2)</f>
        <v>0</v>
      </c>
      <c r="BL2213" s="22" t="s">
        <v>1264</v>
      </c>
      <c r="BM2213" s="22" t="s">
        <v>3507</v>
      </c>
    </row>
    <row r="2214" spans="2:51" s="11" customFormat="1" ht="13.5">
      <c r="B2214" s="231"/>
      <c r="C2214" s="232"/>
      <c r="D2214" s="228" t="s">
        <v>163</v>
      </c>
      <c r="E2214" s="233" t="s">
        <v>21</v>
      </c>
      <c r="F2214" s="234" t="s">
        <v>3508</v>
      </c>
      <c r="G2214" s="232"/>
      <c r="H2214" s="235">
        <v>28.89</v>
      </c>
      <c r="I2214" s="236"/>
      <c r="J2214" s="232"/>
      <c r="K2214" s="232"/>
      <c r="L2214" s="237"/>
      <c r="M2214" s="238"/>
      <c r="N2214" s="239"/>
      <c r="O2214" s="239"/>
      <c r="P2214" s="239"/>
      <c r="Q2214" s="239"/>
      <c r="R2214" s="239"/>
      <c r="S2214" s="239"/>
      <c r="T2214" s="240"/>
      <c r="AT2214" s="241" t="s">
        <v>163</v>
      </c>
      <c r="AU2214" s="241" t="s">
        <v>76</v>
      </c>
      <c r="AV2214" s="11" t="s">
        <v>81</v>
      </c>
      <c r="AW2214" s="11" t="s">
        <v>34</v>
      </c>
      <c r="AX2214" s="11" t="s">
        <v>71</v>
      </c>
      <c r="AY2214" s="241" t="s">
        <v>151</v>
      </c>
    </row>
    <row r="2215" spans="2:51" s="12" customFormat="1" ht="13.5">
      <c r="B2215" s="242"/>
      <c r="C2215" s="243"/>
      <c r="D2215" s="228" t="s">
        <v>163</v>
      </c>
      <c r="E2215" s="244" t="s">
        <v>21</v>
      </c>
      <c r="F2215" s="245" t="s">
        <v>182</v>
      </c>
      <c r="G2215" s="243"/>
      <c r="H2215" s="246">
        <v>28.89</v>
      </c>
      <c r="I2215" s="247"/>
      <c r="J2215" s="243"/>
      <c r="K2215" s="243"/>
      <c r="L2215" s="248"/>
      <c r="M2215" s="249"/>
      <c r="N2215" s="250"/>
      <c r="O2215" s="250"/>
      <c r="P2215" s="250"/>
      <c r="Q2215" s="250"/>
      <c r="R2215" s="250"/>
      <c r="S2215" s="250"/>
      <c r="T2215" s="251"/>
      <c r="AT2215" s="252" t="s">
        <v>163</v>
      </c>
      <c r="AU2215" s="252" t="s">
        <v>76</v>
      </c>
      <c r="AV2215" s="12" t="s">
        <v>159</v>
      </c>
      <c r="AW2215" s="12" t="s">
        <v>34</v>
      </c>
      <c r="AX2215" s="12" t="s">
        <v>76</v>
      </c>
      <c r="AY2215" s="252" t="s">
        <v>151</v>
      </c>
    </row>
    <row r="2216" spans="2:65" s="1" customFormat="1" ht="25.5" customHeight="1">
      <c r="B2216" s="44"/>
      <c r="C2216" s="253" t="s">
        <v>3509</v>
      </c>
      <c r="D2216" s="253" t="s">
        <v>275</v>
      </c>
      <c r="E2216" s="254" t="s">
        <v>2997</v>
      </c>
      <c r="F2216" s="255" t="s">
        <v>2998</v>
      </c>
      <c r="G2216" s="256" t="s">
        <v>257</v>
      </c>
      <c r="H2216" s="257">
        <v>31.779</v>
      </c>
      <c r="I2216" s="258"/>
      <c r="J2216" s="259">
        <f>ROUND(I2216*H2216,2)</f>
        <v>0</v>
      </c>
      <c r="K2216" s="255" t="s">
        <v>174</v>
      </c>
      <c r="L2216" s="260"/>
      <c r="M2216" s="261" t="s">
        <v>21</v>
      </c>
      <c r="N2216" s="262" t="s">
        <v>42</v>
      </c>
      <c r="O2216" s="45"/>
      <c r="P2216" s="225">
        <f>O2216*H2216</f>
        <v>0</v>
      </c>
      <c r="Q2216" s="225">
        <v>0.0192</v>
      </c>
      <c r="R2216" s="225">
        <f>Q2216*H2216</f>
        <v>0.6101567999999999</v>
      </c>
      <c r="S2216" s="225">
        <v>0</v>
      </c>
      <c r="T2216" s="226">
        <f>S2216*H2216</f>
        <v>0</v>
      </c>
      <c r="AR2216" s="22" t="s">
        <v>1641</v>
      </c>
      <c r="AT2216" s="22" t="s">
        <v>275</v>
      </c>
      <c r="AU2216" s="22" t="s">
        <v>76</v>
      </c>
      <c r="AY2216" s="22" t="s">
        <v>151</v>
      </c>
      <c r="BE2216" s="227">
        <f>IF(N2216="základní",J2216,0)</f>
        <v>0</v>
      </c>
      <c r="BF2216" s="227">
        <f>IF(N2216="snížená",J2216,0)</f>
        <v>0</v>
      </c>
      <c r="BG2216" s="227">
        <f>IF(N2216="zákl. přenesená",J2216,0)</f>
        <v>0</v>
      </c>
      <c r="BH2216" s="227">
        <f>IF(N2216="sníž. přenesená",J2216,0)</f>
        <v>0</v>
      </c>
      <c r="BI2216" s="227">
        <f>IF(N2216="nulová",J2216,0)</f>
        <v>0</v>
      </c>
      <c r="BJ2216" s="22" t="s">
        <v>76</v>
      </c>
      <c r="BK2216" s="227">
        <f>ROUND(I2216*H2216,2)</f>
        <v>0</v>
      </c>
      <c r="BL2216" s="22" t="s">
        <v>1264</v>
      </c>
      <c r="BM2216" s="22" t="s">
        <v>3510</v>
      </c>
    </row>
    <row r="2217" spans="2:51" s="11" customFormat="1" ht="13.5">
      <c r="B2217" s="231"/>
      <c r="C2217" s="232"/>
      <c r="D2217" s="228" t="s">
        <v>163</v>
      </c>
      <c r="E2217" s="233" t="s">
        <v>21</v>
      </c>
      <c r="F2217" s="234" t="s">
        <v>3508</v>
      </c>
      <c r="G2217" s="232"/>
      <c r="H2217" s="235">
        <v>28.89</v>
      </c>
      <c r="I2217" s="236"/>
      <c r="J2217" s="232"/>
      <c r="K2217" s="232"/>
      <c r="L2217" s="237"/>
      <c r="M2217" s="238"/>
      <c r="N2217" s="239"/>
      <c r="O2217" s="239"/>
      <c r="P2217" s="239"/>
      <c r="Q2217" s="239"/>
      <c r="R2217" s="239"/>
      <c r="S2217" s="239"/>
      <c r="T2217" s="240"/>
      <c r="AT2217" s="241" t="s">
        <v>163</v>
      </c>
      <c r="AU2217" s="241" t="s">
        <v>76</v>
      </c>
      <c r="AV2217" s="11" t="s">
        <v>81</v>
      </c>
      <c r="AW2217" s="11" t="s">
        <v>34</v>
      </c>
      <c r="AX2217" s="11" t="s">
        <v>71</v>
      </c>
      <c r="AY2217" s="241" t="s">
        <v>151</v>
      </c>
    </row>
    <row r="2218" spans="2:51" s="12" customFormat="1" ht="13.5">
      <c r="B2218" s="242"/>
      <c r="C2218" s="243"/>
      <c r="D2218" s="228" t="s">
        <v>163</v>
      </c>
      <c r="E2218" s="244" t="s">
        <v>21</v>
      </c>
      <c r="F2218" s="245" t="s">
        <v>182</v>
      </c>
      <c r="G2218" s="243"/>
      <c r="H2218" s="246">
        <v>28.89</v>
      </c>
      <c r="I2218" s="247"/>
      <c r="J2218" s="243"/>
      <c r="K2218" s="243"/>
      <c r="L2218" s="248"/>
      <c r="M2218" s="249"/>
      <c r="N2218" s="250"/>
      <c r="O2218" s="250"/>
      <c r="P2218" s="250"/>
      <c r="Q2218" s="250"/>
      <c r="R2218" s="250"/>
      <c r="S2218" s="250"/>
      <c r="T2218" s="251"/>
      <c r="AT2218" s="252" t="s">
        <v>163</v>
      </c>
      <c r="AU2218" s="252" t="s">
        <v>76</v>
      </c>
      <c r="AV2218" s="12" t="s">
        <v>159</v>
      </c>
      <c r="AW2218" s="12" t="s">
        <v>34</v>
      </c>
      <c r="AX2218" s="12" t="s">
        <v>76</v>
      </c>
      <c r="AY2218" s="252" t="s">
        <v>151</v>
      </c>
    </row>
    <row r="2219" spans="2:51" s="11" customFormat="1" ht="13.5">
      <c r="B2219" s="231"/>
      <c r="C2219" s="232"/>
      <c r="D2219" s="228" t="s">
        <v>163</v>
      </c>
      <c r="E2219" s="232"/>
      <c r="F2219" s="234" t="s">
        <v>3511</v>
      </c>
      <c r="G2219" s="232"/>
      <c r="H2219" s="235">
        <v>31.779</v>
      </c>
      <c r="I2219" s="236"/>
      <c r="J2219" s="232"/>
      <c r="K2219" s="232"/>
      <c r="L2219" s="237"/>
      <c r="M2219" s="238"/>
      <c r="N2219" s="239"/>
      <c r="O2219" s="239"/>
      <c r="P2219" s="239"/>
      <c r="Q2219" s="239"/>
      <c r="R2219" s="239"/>
      <c r="S2219" s="239"/>
      <c r="T2219" s="240"/>
      <c r="AT2219" s="241" t="s">
        <v>163</v>
      </c>
      <c r="AU2219" s="241" t="s">
        <v>76</v>
      </c>
      <c r="AV2219" s="11" t="s">
        <v>81</v>
      </c>
      <c r="AW2219" s="11" t="s">
        <v>6</v>
      </c>
      <c r="AX2219" s="11" t="s">
        <v>76</v>
      </c>
      <c r="AY2219" s="241" t="s">
        <v>151</v>
      </c>
    </row>
    <row r="2220" spans="2:65" s="1" customFormat="1" ht="16.5" customHeight="1">
      <c r="B2220" s="44"/>
      <c r="C2220" s="216" t="s">
        <v>3512</v>
      </c>
      <c r="D2220" s="216" t="s">
        <v>154</v>
      </c>
      <c r="E2220" s="217" t="s">
        <v>3011</v>
      </c>
      <c r="F2220" s="218" t="s">
        <v>3012</v>
      </c>
      <c r="G2220" s="219" t="s">
        <v>257</v>
      </c>
      <c r="H2220" s="220">
        <v>28.89</v>
      </c>
      <c r="I2220" s="221"/>
      <c r="J2220" s="222">
        <f>ROUND(I2220*H2220,2)</f>
        <v>0</v>
      </c>
      <c r="K2220" s="218" t="s">
        <v>174</v>
      </c>
      <c r="L2220" s="70"/>
      <c r="M2220" s="223" t="s">
        <v>21</v>
      </c>
      <c r="N2220" s="224" t="s">
        <v>42</v>
      </c>
      <c r="O2220" s="45"/>
      <c r="P2220" s="225">
        <f>O2220*H2220</f>
        <v>0</v>
      </c>
      <c r="Q2220" s="225">
        <v>0.0003</v>
      </c>
      <c r="R2220" s="225">
        <f>Q2220*H2220</f>
        <v>0.008667</v>
      </c>
      <c r="S2220" s="225">
        <v>0</v>
      </c>
      <c r="T2220" s="226">
        <f>S2220*H2220</f>
        <v>0</v>
      </c>
      <c r="AR2220" s="22" t="s">
        <v>1264</v>
      </c>
      <c r="AT2220" s="22" t="s">
        <v>154</v>
      </c>
      <c r="AU2220" s="22" t="s">
        <v>76</v>
      </c>
      <c r="AY2220" s="22" t="s">
        <v>151</v>
      </c>
      <c r="BE2220" s="227">
        <f>IF(N2220="základní",J2220,0)</f>
        <v>0</v>
      </c>
      <c r="BF2220" s="227">
        <f>IF(N2220="snížená",J2220,0)</f>
        <v>0</v>
      </c>
      <c r="BG2220" s="227">
        <f>IF(N2220="zákl. přenesená",J2220,0)</f>
        <v>0</v>
      </c>
      <c r="BH2220" s="227">
        <f>IF(N2220="sníž. přenesená",J2220,0)</f>
        <v>0</v>
      </c>
      <c r="BI2220" s="227">
        <f>IF(N2220="nulová",J2220,0)</f>
        <v>0</v>
      </c>
      <c r="BJ2220" s="22" t="s">
        <v>76</v>
      </c>
      <c r="BK2220" s="227">
        <f>ROUND(I2220*H2220,2)</f>
        <v>0</v>
      </c>
      <c r="BL2220" s="22" t="s">
        <v>1264</v>
      </c>
      <c r="BM2220" s="22" t="s">
        <v>3513</v>
      </c>
    </row>
    <row r="2221" spans="2:47" s="1" customFormat="1" ht="13.5">
      <c r="B2221" s="44"/>
      <c r="C2221" s="72"/>
      <c r="D2221" s="228" t="s">
        <v>161</v>
      </c>
      <c r="E2221" s="72"/>
      <c r="F2221" s="229" t="s">
        <v>3014</v>
      </c>
      <c r="G2221" s="72"/>
      <c r="H2221" s="72"/>
      <c r="I2221" s="187"/>
      <c r="J2221" s="72"/>
      <c r="K2221" s="72"/>
      <c r="L2221" s="70"/>
      <c r="M2221" s="230"/>
      <c r="N2221" s="45"/>
      <c r="O2221" s="45"/>
      <c r="P2221" s="45"/>
      <c r="Q2221" s="45"/>
      <c r="R2221" s="45"/>
      <c r="S2221" s="45"/>
      <c r="T2221" s="93"/>
      <c r="AT2221" s="22" t="s">
        <v>161</v>
      </c>
      <c r="AU2221" s="22" t="s">
        <v>76</v>
      </c>
    </row>
    <row r="2222" spans="2:51" s="11" customFormat="1" ht="13.5">
      <c r="B2222" s="231"/>
      <c r="C2222" s="232"/>
      <c r="D2222" s="228" t="s">
        <v>163</v>
      </c>
      <c r="E2222" s="233" t="s">
        <v>21</v>
      </c>
      <c r="F2222" s="234" t="s">
        <v>3508</v>
      </c>
      <c r="G2222" s="232"/>
      <c r="H2222" s="235">
        <v>28.89</v>
      </c>
      <c r="I2222" s="236"/>
      <c r="J2222" s="232"/>
      <c r="K2222" s="232"/>
      <c r="L2222" s="237"/>
      <c r="M2222" s="238"/>
      <c r="N2222" s="239"/>
      <c r="O2222" s="239"/>
      <c r="P2222" s="239"/>
      <c r="Q2222" s="239"/>
      <c r="R2222" s="239"/>
      <c r="S2222" s="239"/>
      <c r="T2222" s="240"/>
      <c r="AT2222" s="241" t="s">
        <v>163</v>
      </c>
      <c r="AU2222" s="241" t="s">
        <v>76</v>
      </c>
      <c r="AV2222" s="11" t="s">
        <v>81</v>
      </c>
      <c r="AW2222" s="11" t="s">
        <v>34</v>
      </c>
      <c r="AX2222" s="11" t="s">
        <v>71</v>
      </c>
      <c r="AY2222" s="241" t="s">
        <v>151</v>
      </c>
    </row>
    <row r="2223" spans="2:51" s="12" customFormat="1" ht="13.5">
      <c r="B2223" s="242"/>
      <c r="C2223" s="243"/>
      <c r="D2223" s="228" t="s">
        <v>163</v>
      </c>
      <c r="E2223" s="244" t="s">
        <v>21</v>
      </c>
      <c r="F2223" s="245" t="s">
        <v>182</v>
      </c>
      <c r="G2223" s="243"/>
      <c r="H2223" s="246">
        <v>28.89</v>
      </c>
      <c r="I2223" s="247"/>
      <c r="J2223" s="243"/>
      <c r="K2223" s="243"/>
      <c r="L2223" s="248"/>
      <c r="M2223" s="249"/>
      <c r="N2223" s="250"/>
      <c r="O2223" s="250"/>
      <c r="P2223" s="250"/>
      <c r="Q2223" s="250"/>
      <c r="R2223" s="250"/>
      <c r="S2223" s="250"/>
      <c r="T2223" s="251"/>
      <c r="AT2223" s="252" t="s">
        <v>163</v>
      </c>
      <c r="AU2223" s="252" t="s">
        <v>76</v>
      </c>
      <c r="AV2223" s="12" t="s">
        <v>159</v>
      </c>
      <c r="AW2223" s="12" t="s">
        <v>34</v>
      </c>
      <c r="AX2223" s="12" t="s">
        <v>76</v>
      </c>
      <c r="AY2223" s="252" t="s">
        <v>151</v>
      </c>
    </row>
    <row r="2224" spans="2:65" s="1" customFormat="1" ht="25.5" customHeight="1">
      <c r="B2224" s="44"/>
      <c r="C2224" s="216" t="s">
        <v>3514</v>
      </c>
      <c r="D2224" s="216" t="s">
        <v>154</v>
      </c>
      <c r="E2224" s="217" t="s">
        <v>3029</v>
      </c>
      <c r="F2224" s="218" t="s">
        <v>3030</v>
      </c>
      <c r="G2224" s="219" t="s">
        <v>257</v>
      </c>
      <c r="H2224" s="220">
        <v>28.89</v>
      </c>
      <c r="I2224" s="221"/>
      <c r="J2224" s="222">
        <f>ROUND(I2224*H2224,2)</f>
        <v>0</v>
      </c>
      <c r="K2224" s="218" t="s">
        <v>174</v>
      </c>
      <c r="L2224" s="70"/>
      <c r="M2224" s="223" t="s">
        <v>21</v>
      </c>
      <c r="N2224" s="224" t="s">
        <v>42</v>
      </c>
      <c r="O2224" s="45"/>
      <c r="P2224" s="225">
        <f>O2224*H2224</f>
        <v>0</v>
      </c>
      <c r="Q2224" s="225">
        <v>0.0077</v>
      </c>
      <c r="R2224" s="225">
        <f>Q2224*H2224</f>
        <v>0.222453</v>
      </c>
      <c r="S2224" s="225">
        <v>0</v>
      </c>
      <c r="T2224" s="226">
        <f>S2224*H2224</f>
        <v>0</v>
      </c>
      <c r="AR2224" s="22" t="s">
        <v>1264</v>
      </c>
      <c r="AT2224" s="22" t="s">
        <v>154</v>
      </c>
      <c r="AU2224" s="22" t="s">
        <v>76</v>
      </c>
      <c r="AY2224" s="22" t="s">
        <v>151</v>
      </c>
      <c r="BE2224" s="227">
        <f>IF(N2224="základní",J2224,0)</f>
        <v>0</v>
      </c>
      <c r="BF2224" s="227">
        <f>IF(N2224="snížená",J2224,0)</f>
        <v>0</v>
      </c>
      <c r="BG2224" s="227">
        <f>IF(N2224="zákl. přenesená",J2224,0)</f>
        <v>0</v>
      </c>
      <c r="BH2224" s="227">
        <f>IF(N2224="sníž. přenesená",J2224,0)</f>
        <v>0</v>
      </c>
      <c r="BI2224" s="227">
        <f>IF(N2224="nulová",J2224,0)</f>
        <v>0</v>
      </c>
      <c r="BJ2224" s="22" t="s">
        <v>76</v>
      </c>
      <c r="BK2224" s="227">
        <f>ROUND(I2224*H2224,2)</f>
        <v>0</v>
      </c>
      <c r="BL2224" s="22" t="s">
        <v>1264</v>
      </c>
      <c r="BM2224" s="22" t="s">
        <v>3515</v>
      </c>
    </row>
    <row r="2225" spans="2:47" s="1" customFormat="1" ht="13.5">
      <c r="B2225" s="44"/>
      <c r="C2225" s="72"/>
      <c r="D2225" s="228" t="s">
        <v>161</v>
      </c>
      <c r="E2225" s="72"/>
      <c r="F2225" s="229" t="s">
        <v>3032</v>
      </c>
      <c r="G2225" s="72"/>
      <c r="H2225" s="72"/>
      <c r="I2225" s="187"/>
      <c r="J2225" s="72"/>
      <c r="K2225" s="72"/>
      <c r="L2225" s="70"/>
      <c r="M2225" s="230"/>
      <c r="N2225" s="45"/>
      <c r="O2225" s="45"/>
      <c r="P2225" s="45"/>
      <c r="Q2225" s="45"/>
      <c r="R2225" s="45"/>
      <c r="S2225" s="45"/>
      <c r="T2225" s="93"/>
      <c r="AT2225" s="22" t="s">
        <v>161</v>
      </c>
      <c r="AU2225" s="22" t="s">
        <v>76</v>
      </c>
    </row>
    <row r="2226" spans="2:51" s="11" customFormat="1" ht="13.5">
      <c r="B2226" s="231"/>
      <c r="C2226" s="232"/>
      <c r="D2226" s="228" t="s">
        <v>163</v>
      </c>
      <c r="E2226" s="233" t="s">
        <v>21</v>
      </c>
      <c r="F2226" s="234" t="s">
        <v>3508</v>
      </c>
      <c r="G2226" s="232"/>
      <c r="H2226" s="235">
        <v>28.89</v>
      </c>
      <c r="I2226" s="236"/>
      <c r="J2226" s="232"/>
      <c r="K2226" s="232"/>
      <c r="L2226" s="237"/>
      <c r="M2226" s="238"/>
      <c r="N2226" s="239"/>
      <c r="O2226" s="239"/>
      <c r="P2226" s="239"/>
      <c r="Q2226" s="239"/>
      <c r="R2226" s="239"/>
      <c r="S2226" s="239"/>
      <c r="T2226" s="240"/>
      <c r="AT2226" s="241" t="s">
        <v>163</v>
      </c>
      <c r="AU2226" s="241" t="s">
        <v>76</v>
      </c>
      <c r="AV2226" s="11" t="s">
        <v>81</v>
      </c>
      <c r="AW2226" s="11" t="s">
        <v>34</v>
      </c>
      <c r="AX2226" s="11" t="s">
        <v>71</v>
      </c>
      <c r="AY2226" s="241" t="s">
        <v>151</v>
      </c>
    </row>
    <row r="2227" spans="2:51" s="12" customFormat="1" ht="13.5">
      <c r="B2227" s="242"/>
      <c r="C2227" s="243"/>
      <c r="D2227" s="228" t="s">
        <v>163</v>
      </c>
      <c r="E2227" s="244" t="s">
        <v>21</v>
      </c>
      <c r="F2227" s="245" t="s">
        <v>182</v>
      </c>
      <c r="G2227" s="243"/>
      <c r="H2227" s="246">
        <v>28.89</v>
      </c>
      <c r="I2227" s="247"/>
      <c r="J2227" s="243"/>
      <c r="K2227" s="243"/>
      <c r="L2227" s="248"/>
      <c r="M2227" s="249"/>
      <c r="N2227" s="250"/>
      <c r="O2227" s="250"/>
      <c r="P2227" s="250"/>
      <c r="Q2227" s="250"/>
      <c r="R2227" s="250"/>
      <c r="S2227" s="250"/>
      <c r="T2227" s="251"/>
      <c r="AT2227" s="252" t="s">
        <v>163</v>
      </c>
      <c r="AU2227" s="252" t="s">
        <v>76</v>
      </c>
      <c r="AV2227" s="12" t="s">
        <v>159</v>
      </c>
      <c r="AW2227" s="12" t="s">
        <v>34</v>
      </c>
      <c r="AX2227" s="12" t="s">
        <v>76</v>
      </c>
      <c r="AY2227" s="252" t="s">
        <v>151</v>
      </c>
    </row>
    <row r="2228" spans="2:65" s="1" customFormat="1" ht="38.25" customHeight="1">
      <c r="B2228" s="44"/>
      <c r="C2228" s="216" t="s">
        <v>3516</v>
      </c>
      <c r="D2228" s="216" t="s">
        <v>154</v>
      </c>
      <c r="E2228" s="217" t="s">
        <v>3070</v>
      </c>
      <c r="F2228" s="218" t="s">
        <v>3071</v>
      </c>
      <c r="G2228" s="219" t="s">
        <v>1745</v>
      </c>
      <c r="H2228" s="263"/>
      <c r="I2228" s="221"/>
      <c r="J2228" s="222">
        <f>ROUND(I2228*H2228,2)</f>
        <v>0</v>
      </c>
      <c r="K2228" s="218" t="s">
        <v>174</v>
      </c>
      <c r="L2228" s="70"/>
      <c r="M2228" s="223" t="s">
        <v>21</v>
      </c>
      <c r="N2228" s="224" t="s">
        <v>42</v>
      </c>
      <c r="O2228" s="45"/>
      <c r="P2228" s="225">
        <f>O2228*H2228</f>
        <v>0</v>
      </c>
      <c r="Q2228" s="225">
        <v>0</v>
      </c>
      <c r="R2228" s="225">
        <f>Q2228*H2228</f>
        <v>0</v>
      </c>
      <c r="S2228" s="225">
        <v>0</v>
      </c>
      <c r="T2228" s="226">
        <f>S2228*H2228</f>
        <v>0</v>
      </c>
      <c r="AR2228" s="22" t="s">
        <v>1264</v>
      </c>
      <c r="AT2228" s="22" t="s">
        <v>154</v>
      </c>
      <c r="AU2228" s="22" t="s">
        <v>76</v>
      </c>
      <c r="AY2228" s="22" t="s">
        <v>151</v>
      </c>
      <c r="BE2228" s="227">
        <f>IF(N2228="základní",J2228,0)</f>
        <v>0</v>
      </c>
      <c r="BF2228" s="227">
        <f>IF(N2228="snížená",J2228,0)</f>
        <v>0</v>
      </c>
      <c r="BG2228" s="227">
        <f>IF(N2228="zákl. přenesená",J2228,0)</f>
        <v>0</v>
      </c>
      <c r="BH2228" s="227">
        <f>IF(N2228="sníž. přenesená",J2228,0)</f>
        <v>0</v>
      </c>
      <c r="BI2228" s="227">
        <f>IF(N2228="nulová",J2228,0)</f>
        <v>0</v>
      </c>
      <c r="BJ2228" s="22" t="s">
        <v>76</v>
      </c>
      <c r="BK2228" s="227">
        <f>ROUND(I2228*H2228,2)</f>
        <v>0</v>
      </c>
      <c r="BL2228" s="22" t="s">
        <v>1264</v>
      </c>
      <c r="BM2228" s="22" t="s">
        <v>3517</v>
      </c>
    </row>
    <row r="2229" spans="2:47" s="1" customFormat="1" ht="13.5">
      <c r="B2229" s="44"/>
      <c r="C2229" s="72"/>
      <c r="D2229" s="228" t="s">
        <v>161</v>
      </c>
      <c r="E2229" s="72"/>
      <c r="F2229" s="229" t="s">
        <v>1747</v>
      </c>
      <c r="G2229" s="72"/>
      <c r="H2229" s="72"/>
      <c r="I2229" s="187"/>
      <c r="J2229" s="72"/>
      <c r="K2229" s="72"/>
      <c r="L2229" s="70"/>
      <c r="M2229" s="230"/>
      <c r="N2229" s="45"/>
      <c r="O2229" s="45"/>
      <c r="P2229" s="45"/>
      <c r="Q2229" s="45"/>
      <c r="R2229" s="45"/>
      <c r="S2229" s="45"/>
      <c r="T2229" s="93"/>
      <c r="AT2229" s="22" t="s">
        <v>161</v>
      </c>
      <c r="AU2229" s="22" t="s">
        <v>76</v>
      </c>
    </row>
    <row r="2230" spans="2:65" s="1" customFormat="1" ht="16.5" customHeight="1">
      <c r="B2230" s="44"/>
      <c r="C2230" s="216" t="s">
        <v>3518</v>
      </c>
      <c r="D2230" s="216" t="s">
        <v>154</v>
      </c>
      <c r="E2230" s="217" t="s">
        <v>3201</v>
      </c>
      <c r="F2230" s="218" t="s">
        <v>3202</v>
      </c>
      <c r="G2230" s="219" t="s">
        <v>257</v>
      </c>
      <c r="H2230" s="220">
        <v>48.52</v>
      </c>
      <c r="I2230" s="221"/>
      <c r="J2230" s="222">
        <f>ROUND(I2230*H2230,2)</f>
        <v>0</v>
      </c>
      <c r="K2230" s="218" t="s">
        <v>174</v>
      </c>
      <c r="L2230" s="70"/>
      <c r="M2230" s="223" t="s">
        <v>21</v>
      </c>
      <c r="N2230" s="224" t="s">
        <v>42</v>
      </c>
      <c r="O2230" s="45"/>
      <c r="P2230" s="225">
        <f>O2230*H2230</f>
        <v>0</v>
      </c>
      <c r="Q2230" s="225">
        <v>0</v>
      </c>
      <c r="R2230" s="225">
        <f>Q2230*H2230</f>
        <v>0</v>
      </c>
      <c r="S2230" s="225">
        <v>0</v>
      </c>
      <c r="T2230" s="226">
        <f>S2230*H2230</f>
        <v>0</v>
      </c>
      <c r="AR2230" s="22" t="s">
        <v>1264</v>
      </c>
      <c r="AT2230" s="22" t="s">
        <v>154</v>
      </c>
      <c r="AU2230" s="22" t="s">
        <v>76</v>
      </c>
      <c r="AY2230" s="22" t="s">
        <v>151</v>
      </c>
      <c r="BE2230" s="227">
        <f>IF(N2230="základní",J2230,0)</f>
        <v>0</v>
      </c>
      <c r="BF2230" s="227">
        <f>IF(N2230="snížená",J2230,0)</f>
        <v>0</v>
      </c>
      <c r="BG2230" s="227">
        <f>IF(N2230="zákl. přenesená",J2230,0)</f>
        <v>0</v>
      </c>
      <c r="BH2230" s="227">
        <f>IF(N2230="sníž. přenesená",J2230,0)</f>
        <v>0</v>
      </c>
      <c r="BI2230" s="227">
        <f>IF(N2230="nulová",J2230,0)</f>
        <v>0</v>
      </c>
      <c r="BJ2230" s="22" t="s">
        <v>76</v>
      </c>
      <c r="BK2230" s="227">
        <f>ROUND(I2230*H2230,2)</f>
        <v>0</v>
      </c>
      <c r="BL2230" s="22" t="s">
        <v>1264</v>
      </c>
      <c r="BM2230" s="22" t="s">
        <v>3519</v>
      </c>
    </row>
    <row r="2231" spans="2:51" s="11" customFormat="1" ht="13.5">
      <c r="B2231" s="231"/>
      <c r="C2231" s="232"/>
      <c r="D2231" s="228" t="s">
        <v>163</v>
      </c>
      <c r="E2231" s="233" t="s">
        <v>21</v>
      </c>
      <c r="F2231" s="234" t="s">
        <v>3520</v>
      </c>
      <c r="G2231" s="232"/>
      <c r="H2231" s="235">
        <v>38.7</v>
      </c>
      <c r="I2231" s="236"/>
      <c r="J2231" s="232"/>
      <c r="K2231" s="232"/>
      <c r="L2231" s="237"/>
      <c r="M2231" s="238"/>
      <c r="N2231" s="239"/>
      <c r="O2231" s="239"/>
      <c r="P2231" s="239"/>
      <c r="Q2231" s="239"/>
      <c r="R2231" s="239"/>
      <c r="S2231" s="239"/>
      <c r="T2231" s="240"/>
      <c r="AT2231" s="241" t="s">
        <v>163</v>
      </c>
      <c r="AU2231" s="241" t="s">
        <v>76</v>
      </c>
      <c r="AV2231" s="11" t="s">
        <v>81</v>
      </c>
      <c r="AW2231" s="11" t="s">
        <v>34</v>
      </c>
      <c r="AX2231" s="11" t="s">
        <v>71</v>
      </c>
      <c r="AY2231" s="241" t="s">
        <v>151</v>
      </c>
    </row>
    <row r="2232" spans="2:51" s="11" customFormat="1" ht="13.5">
      <c r="B2232" s="231"/>
      <c r="C2232" s="232"/>
      <c r="D2232" s="228" t="s">
        <v>163</v>
      </c>
      <c r="E2232" s="233" t="s">
        <v>21</v>
      </c>
      <c r="F2232" s="234" t="s">
        <v>3521</v>
      </c>
      <c r="G2232" s="232"/>
      <c r="H2232" s="235">
        <v>9.82</v>
      </c>
      <c r="I2232" s="236"/>
      <c r="J2232" s="232"/>
      <c r="K2232" s="232"/>
      <c r="L2232" s="237"/>
      <c r="M2232" s="238"/>
      <c r="N2232" s="239"/>
      <c r="O2232" s="239"/>
      <c r="P2232" s="239"/>
      <c r="Q2232" s="239"/>
      <c r="R2232" s="239"/>
      <c r="S2232" s="239"/>
      <c r="T2232" s="240"/>
      <c r="AT2232" s="241" t="s">
        <v>163</v>
      </c>
      <c r="AU2232" s="241" t="s">
        <v>76</v>
      </c>
      <c r="AV2232" s="11" t="s">
        <v>81</v>
      </c>
      <c r="AW2232" s="11" t="s">
        <v>34</v>
      </c>
      <c r="AX2232" s="11" t="s">
        <v>71</v>
      </c>
      <c r="AY2232" s="241" t="s">
        <v>151</v>
      </c>
    </row>
    <row r="2233" spans="2:51" s="12" customFormat="1" ht="13.5">
      <c r="B2233" s="242"/>
      <c r="C2233" s="243"/>
      <c r="D2233" s="228" t="s">
        <v>163</v>
      </c>
      <c r="E2233" s="244" t="s">
        <v>21</v>
      </c>
      <c r="F2233" s="245" t="s">
        <v>182</v>
      </c>
      <c r="G2233" s="243"/>
      <c r="H2233" s="246">
        <v>48.52</v>
      </c>
      <c r="I2233" s="247"/>
      <c r="J2233" s="243"/>
      <c r="K2233" s="243"/>
      <c r="L2233" s="248"/>
      <c r="M2233" s="249"/>
      <c r="N2233" s="250"/>
      <c r="O2233" s="250"/>
      <c r="P2233" s="250"/>
      <c r="Q2233" s="250"/>
      <c r="R2233" s="250"/>
      <c r="S2233" s="250"/>
      <c r="T2233" s="251"/>
      <c r="AT2233" s="252" t="s">
        <v>163</v>
      </c>
      <c r="AU2233" s="252" t="s">
        <v>76</v>
      </c>
      <c r="AV2233" s="12" t="s">
        <v>159</v>
      </c>
      <c r="AW2233" s="12" t="s">
        <v>34</v>
      </c>
      <c r="AX2233" s="12" t="s">
        <v>76</v>
      </c>
      <c r="AY2233" s="252" t="s">
        <v>151</v>
      </c>
    </row>
    <row r="2234" spans="2:65" s="1" customFormat="1" ht="25.5" customHeight="1">
      <c r="B2234" s="44"/>
      <c r="C2234" s="216" t="s">
        <v>3522</v>
      </c>
      <c r="D2234" s="216" t="s">
        <v>154</v>
      </c>
      <c r="E2234" s="217" t="s">
        <v>3214</v>
      </c>
      <c r="F2234" s="218" t="s">
        <v>3215</v>
      </c>
      <c r="G2234" s="219" t="s">
        <v>257</v>
      </c>
      <c r="H2234" s="220">
        <v>48.52</v>
      </c>
      <c r="I2234" s="221"/>
      <c r="J2234" s="222">
        <f>ROUND(I2234*H2234,2)</f>
        <v>0</v>
      </c>
      <c r="K2234" s="218" t="s">
        <v>174</v>
      </c>
      <c r="L2234" s="70"/>
      <c r="M2234" s="223" t="s">
        <v>21</v>
      </c>
      <c r="N2234" s="224" t="s">
        <v>42</v>
      </c>
      <c r="O2234" s="45"/>
      <c r="P2234" s="225">
        <f>O2234*H2234</f>
        <v>0</v>
      </c>
      <c r="Q2234" s="225">
        <v>0.0002</v>
      </c>
      <c r="R2234" s="225">
        <f>Q2234*H2234</f>
        <v>0.009704</v>
      </c>
      <c r="S2234" s="225">
        <v>0</v>
      </c>
      <c r="T2234" s="226">
        <f>S2234*H2234</f>
        <v>0</v>
      </c>
      <c r="AR2234" s="22" t="s">
        <v>1264</v>
      </c>
      <c r="AT2234" s="22" t="s">
        <v>154</v>
      </c>
      <c r="AU2234" s="22" t="s">
        <v>76</v>
      </c>
      <c r="AY2234" s="22" t="s">
        <v>151</v>
      </c>
      <c r="BE2234" s="227">
        <f>IF(N2234="základní",J2234,0)</f>
        <v>0</v>
      </c>
      <c r="BF2234" s="227">
        <f>IF(N2234="snížená",J2234,0)</f>
        <v>0</v>
      </c>
      <c r="BG2234" s="227">
        <f>IF(N2234="zákl. přenesená",J2234,0)</f>
        <v>0</v>
      </c>
      <c r="BH2234" s="227">
        <f>IF(N2234="sníž. přenesená",J2234,0)</f>
        <v>0</v>
      </c>
      <c r="BI2234" s="227">
        <f>IF(N2234="nulová",J2234,0)</f>
        <v>0</v>
      </c>
      <c r="BJ2234" s="22" t="s">
        <v>76</v>
      </c>
      <c r="BK2234" s="227">
        <f>ROUND(I2234*H2234,2)</f>
        <v>0</v>
      </c>
      <c r="BL2234" s="22" t="s">
        <v>1264</v>
      </c>
      <c r="BM2234" s="22" t="s">
        <v>3523</v>
      </c>
    </row>
    <row r="2235" spans="2:51" s="11" customFormat="1" ht="13.5">
      <c r="B2235" s="231"/>
      <c r="C2235" s="232"/>
      <c r="D2235" s="228" t="s">
        <v>163</v>
      </c>
      <c r="E2235" s="233" t="s">
        <v>21</v>
      </c>
      <c r="F2235" s="234" t="s">
        <v>3520</v>
      </c>
      <c r="G2235" s="232"/>
      <c r="H2235" s="235">
        <v>38.7</v>
      </c>
      <c r="I2235" s="236"/>
      <c r="J2235" s="232"/>
      <c r="K2235" s="232"/>
      <c r="L2235" s="237"/>
      <c r="M2235" s="238"/>
      <c r="N2235" s="239"/>
      <c r="O2235" s="239"/>
      <c r="P2235" s="239"/>
      <c r="Q2235" s="239"/>
      <c r="R2235" s="239"/>
      <c r="S2235" s="239"/>
      <c r="T2235" s="240"/>
      <c r="AT2235" s="241" t="s">
        <v>163</v>
      </c>
      <c r="AU2235" s="241" t="s">
        <v>76</v>
      </c>
      <c r="AV2235" s="11" t="s">
        <v>81</v>
      </c>
      <c r="AW2235" s="11" t="s">
        <v>34</v>
      </c>
      <c r="AX2235" s="11" t="s">
        <v>71</v>
      </c>
      <c r="AY2235" s="241" t="s">
        <v>151</v>
      </c>
    </row>
    <row r="2236" spans="2:51" s="11" customFormat="1" ht="13.5">
      <c r="B2236" s="231"/>
      <c r="C2236" s="232"/>
      <c r="D2236" s="228" t="s">
        <v>163</v>
      </c>
      <c r="E2236" s="233" t="s">
        <v>21</v>
      </c>
      <c r="F2236" s="234" t="s">
        <v>3521</v>
      </c>
      <c r="G2236" s="232"/>
      <c r="H2236" s="235">
        <v>9.82</v>
      </c>
      <c r="I2236" s="236"/>
      <c r="J2236" s="232"/>
      <c r="K2236" s="232"/>
      <c r="L2236" s="237"/>
      <c r="M2236" s="238"/>
      <c r="N2236" s="239"/>
      <c r="O2236" s="239"/>
      <c r="P2236" s="239"/>
      <c r="Q2236" s="239"/>
      <c r="R2236" s="239"/>
      <c r="S2236" s="239"/>
      <c r="T2236" s="240"/>
      <c r="AT2236" s="241" t="s">
        <v>163</v>
      </c>
      <c r="AU2236" s="241" t="s">
        <v>76</v>
      </c>
      <c r="AV2236" s="11" t="s">
        <v>81</v>
      </c>
      <c r="AW2236" s="11" t="s">
        <v>34</v>
      </c>
      <c r="AX2236" s="11" t="s">
        <v>71</v>
      </c>
      <c r="AY2236" s="241" t="s">
        <v>151</v>
      </c>
    </row>
    <row r="2237" spans="2:51" s="12" customFormat="1" ht="13.5">
      <c r="B2237" s="242"/>
      <c r="C2237" s="243"/>
      <c r="D2237" s="228" t="s">
        <v>163</v>
      </c>
      <c r="E2237" s="244" t="s">
        <v>21</v>
      </c>
      <c r="F2237" s="245" t="s">
        <v>182</v>
      </c>
      <c r="G2237" s="243"/>
      <c r="H2237" s="246">
        <v>48.52</v>
      </c>
      <c r="I2237" s="247"/>
      <c r="J2237" s="243"/>
      <c r="K2237" s="243"/>
      <c r="L2237" s="248"/>
      <c r="M2237" s="249"/>
      <c r="N2237" s="250"/>
      <c r="O2237" s="250"/>
      <c r="P2237" s="250"/>
      <c r="Q2237" s="250"/>
      <c r="R2237" s="250"/>
      <c r="S2237" s="250"/>
      <c r="T2237" s="251"/>
      <c r="AT2237" s="252" t="s">
        <v>163</v>
      </c>
      <c r="AU2237" s="252" t="s">
        <v>76</v>
      </c>
      <c r="AV2237" s="12" t="s">
        <v>159</v>
      </c>
      <c r="AW2237" s="12" t="s">
        <v>34</v>
      </c>
      <c r="AX2237" s="12" t="s">
        <v>76</v>
      </c>
      <c r="AY2237" s="252" t="s">
        <v>151</v>
      </c>
    </row>
    <row r="2238" spans="2:65" s="1" customFormat="1" ht="25.5" customHeight="1">
      <c r="B2238" s="44"/>
      <c r="C2238" s="216" t="s">
        <v>3524</v>
      </c>
      <c r="D2238" s="216" t="s">
        <v>154</v>
      </c>
      <c r="E2238" s="217" t="s">
        <v>3218</v>
      </c>
      <c r="F2238" s="218" t="s">
        <v>3219</v>
      </c>
      <c r="G2238" s="219" t="s">
        <v>257</v>
      </c>
      <c r="H2238" s="220">
        <v>48.52</v>
      </c>
      <c r="I2238" s="221"/>
      <c r="J2238" s="222">
        <f>ROUND(I2238*H2238,2)</f>
        <v>0</v>
      </c>
      <c r="K2238" s="218" t="s">
        <v>174</v>
      </c>
      <c r="L2238" s="70"/>
      <c r="M2238" s="223" t="s">
        <v>21</v>
      </c>
      <c r="N2238" s="224" t="s">
        <v>42</v>
      </c>
      <c r="O2238" s="45"/>
      <c r="P2238" s="225">
        <f>O2238*H2238</f>
        <v>0</v>
      </c>
      <c r="Q2238" s="225">
        <v>0.00029</v>
      </c>
      <c r="R2238" s="225">
        <f>Q2238*H2238</f>
        <v>0.014070800000000001</v>
      </c>
      <c r="S2238" s="225">
        <v>0</v>
      </c>
      <c r="T2238" s="226">
        <f>S2238*H2238</f>
        <v>0</v>
      </c>
      <c r="AR2238" s="22" t="s">
        <v>1264</v>
      </c>
      <c r="AT2238" s="22" t="s">
        <v>154</v>
      </c>
      <c r="AU2238" s="22" t="s">
        <v>76</v>
      </c>
      <c r="AY2238" s="22" t="s">
        <v>151</v>
      </c>
      <c r="BE2238" s="227">
        <f>IF(N2238="základní",J2238,0)</f>
        <v>0</v>
      </c>
      <c r="BF2238" s="227">
        <f>IF(N2238="snížená",J2238,0)</f>
        <v>0</v>
      </c>
      <c r="BG2238" s="227">
        <f>IF(N2238="zákl. přenesená",J2238,0)</f>
        <v>0</v>
      </c>
      <c r="BH2238" s="227">
        <f>IF(N2238="sníž. přenesená",J2238,0)</f>
        <v>0</v>
      </c>
      <c r="BI2238" s="227">
        <f>IF(N2238="nulová",J2238,0)</f>
        <v>0</v>
      </c>
      <c r="BJ2238" s="22" t="s">
        <v>76</v>
      </c>
      <c r="BK2238" s="227">
        <f>ROUND(I2238*H2238,2)</f>
        <v>0</v>
      </c>
      <c r="BL2238" s="22" t="s">
        <v>1264</v>
      </c>
      <c r="BM2238" s="22" t="s">
        <v>3525</v>
      </c>
    </row>
    <row r="2239" spans="2:51" s="11" customFormat="1" ht="13.5">
      <c r="B2239" s="231"/>
      <c r="C2239" s="232"/>
      <c r="D2239" s="228" t="s">
        <v>163</v>
      </c>
      <c r="E2239" s="233" t="s">
        <v>21</v>
      </c>
      <c r="F2239" s="234" t="s">
        <v>3520</v>
      </c>
      <c r="G2239" s="232"/>
      <c r="H2239" s="235">
        <v>38.7</v>
      </c>
      <c r="I2239" s="236"/>
      <c r="J2239" s="232"/>
      <c r="K2239" s="232"/>
      <c r="L2239" s="237"/>
      <c r="M2239" s="238"/>
      <c r="N2239" s="239"/>
      <c r="O2239" s="239"/>
      <c r="P2239" s="239"/>
      <c r="Q2239" s="239"/>
      <c r="R2239" s="239"/>
      <c r="S2239" s="239"/>
      <c r="T2239" s="240"/>
      <c r="AT2239" s="241" t="s">
        <v>163</v>
      </c>
      <c r="AU2239" s="241" t="s">
        <v>76</v>
      </c>
      <c r="AV2239" s="11" t="s">
        <v>81</v>
      </c>
      <c r="AW2239" s="11" t="s">
        <v>34</v>
      </c>
      <c r="AX2239" s="11" t="s">
        <v>71</v>
      </c>
      <c r="AY2239" s="241" t="s">
        <v>151</v>
      </c>
    </row>
    <row r="2240" spans="2:51" s="11" customFormat="1" ht="13.5">
      <c r="B2240" s="231"/>
      <c r="C2240" s="232"/>
      <c r="D2240" s="228" t="s">
        <v>163</v>
      </c>
      <c r="E2240" s="233" t="s">
        <v>21</v>
      </c>
      <c r="F2240" s="234" t="s">
        <v>3521</v>
      </c>
      <c r="G2240" s="232"/>
      <c r="H2240" s="235">
        <v>9.82</v>
      </c>
      <c r="I2240" s="236"/>
      <c r="J2240" s="232"/>
      <c r="K2240" s="232"/>
      <c r="L2240" s="237"/>
      <c r="M2240" s="238"/>
      <c r="N2240" s="239"/>
      <c r="O2240" s="239"/>
      <c r="P2240" s="239"/>
      <c r="Q2240" s="239"/>
      <c r="R2240" s="239"/>
      <c r="S2240" s="239"/>
      <c r="T2240" s="240"/>
      <c r="AT2240" s="241" t="s">
        <v>163</v>
      </c>
      <c r="AU2240" s="241" t="s">
        <v>76</v>
      </c>
      <c r="AV2240" s="11" t="s">
        <v>81</v>
      </c>
      <c r="AW2240" s="11" t="s">
        <v>34</v>
      </c>
      <c r="AX2240" s="11" t="s">
        <v>71</v>
      </c>
      <c r="AY2240" s="241" t="s">
        <v>151</v>
      </c>
    </row>
    <row r="2241" spans="2:51" s="12" customFormat="1" ht="13.5">
      <c r="B2241" s="242"/>
      <c r="C2241" s="243"/>
      <c r="D2241" s="228" t="s">
        <v>163</v>
      </c>
      <c r="E2241" s="244" t="s">
        <v>21</v>
      </c>
      <c r="F2241" s="245" t="s">
        <v>182</v>
      </c>
      <c r="G2241" s="243"/>
      <c r="H2241" s="246">
        <v>48.52</v>
      </c>
      <c r="I2241" s="247"/>
      <c r="J2241" s="243"/>
      <c r="K2241" s="243"/>
      <c r="L2241" s="248"/>
      <c r="M2241" s="249"/>
      <c r="N2241" s="250"/>
      <c r="O2241" s="250"/>
      <c r="P2241" s="250"/>
      <c r="Q2241" s="250"/>
      <c r="R2241" s="250"/>
      <c r="S2241" s="250"/>
      <c r="T2241" s="251"/>
      <c r="AT2241" s="252" t="s">
        <v>163</v>
      </c>
      <c r="AU2241" s="252" t="s">
        <v>76</v>
      </c>
      <c r="AV2241" s="12" t="s">
        <v>159</v>
      </c>
      <c r="AW2241" s="12" t="s">
        <v>34</v>
      </c>
      <c r="AX2241" s="12" t="s">
        <v>76</v>
      </c>
      <c r="AY2241" s="252" t="s">
        <v>151</v>
      </c>
    </row>
    <row r="2242" spans="2:65" s="1" customFormat="1" ht="25.5" customHeight="1">
      <c r="B2242" s="44"/>
      <c r="C2242" s="216" t="s">
        <v>3526</v>
      </c>
      <c r="D2242" s="216" t="s">
        <v>154</v>
      </c>
      <c r="E2242" s="217" t="s">
        <v>1819</v>
      </c>
      <c r="F2242" s="218" t="s">
        <v>1820</v>
      </c>
      <c r="G2242" s="219" t="s">
        <v>257</v>
      </c>
      <c r="H2242" s="220">
        <v>23.8</v>
      </c>
      <c r="I2242" s="221"/>
      <c r="J2242" s="222">
        <f>ROUND(I2242*H2242,2)</f>
        <v>0</v>
      </c>
      <c r="K2242" s="218" t="s">
        <v>174</v>
      </c>
      <c r="L2242" s="70"/>
      <c r="M2242" s="223" t="s">
        <v>21</v>
      </c>
      <c r="N2242" s="224" t="s">
        <v>42</v>
      </c>
      <c r="O2242" s="45"/>
      <c r="P2242" s="225">
        <f>O2242*H2242</f>
        <v>0</v>
      </c>
      <c r="Q2242" s="225">
        <v>0.0085</v>
      </c>
      <c r="R2242" s="225">
        <f>Q2242*H2242</f>
        <v>0.2023</v>
      </c>
      <c r="S2242" s="225">
        <v>0</v>
      </c>
      <c r="T2242" s="226">
        <f>S2242*H2242</f>
        <v>0</v>
      </c>
      <c r="AR2242" s="22" t="s">
        <v>1264</v>
      </c>
      <c r="AT2242" s="22" t="s">
        <v>154</v>
      </c>
      <c r="AU2242" s="22" t="s">
        <v>76</v>
      </c>
      <c r="AY2242" s="22" t="s">
        <v>151</v>
      </c>
      <c r="BE2242" s="227">
        <f>IF(N2242="základní",J2242,0)</f>
        <v>0</v>
      </c>
      <c r="BF2242" s="227">
        <f>IF(N2242="snížená",J2242,0)</f>
        <v>0</v>
      </c>
      <c r="BG2242" s="227">
        <f>IF(N2242="zákl. přenesená",J2242,0)</f>
        <v>0</v>
      </c>
      <c r="BH2242" s="227">
        <f>IF(N2242="sníž. přenesená",J2242,0)</f>
        <v>0</v>
      </c>
      <c r="BI2242" s="227">
        <f>IF(N2242="nulová",J2242,0)</f>
        <v>0</v>
      </c>
      <c r="BJ2242" s="22" t="s">
        <v>76</v>
      </c>
      <c r="BK2242" s="227">
        <f>ROUND(I2242*H2242,2)</f>
        <v>0</v>
      </c>
      <c r="BL2242" s="22" t="s">
        <v>1264</v>
      </c>
      <c r="BM2242" s="22" t="s">
        <v>3527</v>
      </c>
    </row>
    <row r="2243" spans="2:47" s="1" customFormat="1" ht="13.5">
      <c r="B2243" s="44"/>
      <c r="C2243" s="72"/>
      <c r="D2243" s="228" t="s">
        <v>161</v>
      </c>
      <c r="E2243" s="72"/>
      <c r="F2243" s="229" t="s">
        <v>1766</v>
      </c>
      <c r="G2243" s="72"/>
      <c r="H2243" s="72"/>
      <c r="I2243" s="187"/>
      <c r="J2243" s="72"/>
      <c r="K2243" s="72"/>
      <c r="L2243" s="70"/>
      <c r="M2243" s="230"/>
      <c r="N2243" s="45"/>
      <c r="O2243" s="45"/>
      <c r="P2243" s="45"/>
      <c r="Q2243" s="45"/>
      <c r="R2243" s="45"/>
      <c r="S2243" s="45"/>
      <c r="T2243" s="93"/>
      <c r="AT2243" s="22" t="s">
        <v>161</v>
      </c>
      <c r="AU2243" s="22" t="s">
        <v>76</v>
      </c>
    </row>
    <row r="2244" spans="2:51" s="11" customFormat="1" ht="13.5">
      <c r="B2244" s="231"/>
      <c r="C2244" s="232"/>
      <c r="D2244" s="228" t="s">
        <v>163</v>
      </c>
      <c r="E2244" s="233" t="s">
        <v>21</v>
      </c>
      <c r="F2244" s="234" t="s">
        <v>3528</v>
      </c>
      <c r="G2244" s="232"/>
      <c r="H2244" s="235">
        <v>10.9</v>
      </c>
      <c r="I2244" s="236"/>
      <c r="J2244" s="232"/>
      <c r="K2244" s="232"/>
      <c r="L2244" s="237"/>
      <c r="M2244" s="238"/>
      <c r="N2244" s="239"/>
      <c r="O2244" s="239"/>
      <c r="P2244" s="239"/>
      <c r="Q2244" s="239"/>
      <c r="R2244" s="239"/>
      <c r="S2244" s="239"/>
      <c r="T2244" s="240"/>
      <c r="AT2244" s="241" t="s">
        <v>163</v>
      </c>
      <c r="AU2244" s="241" t="s">
        <v>76</v>
      </c>
      <c r="AV2244" s="11" t="s">
        <v>81</v>
      </c>
      <c r="AW2244" s="11" t="s">
        <v>34</v>
      </c>
      <c r="AX2244" s="11" t="s">
        <v>71</v>
      </c>
      <c r="AY2244" s="241" t="s">
        <v>151</v>
      </c>
    </row>
    <row r="2245" spans="2:51" s="11" customFormat="1" ht="13.5">
      <c r="B2245" s="231"/>
      <c r="C2245" s="232"/>
      <c r="D2245" s="228" t="s">
        <v>163</v>
      </c>
      <c r="E2245" s="233" t="s">
        <v>21</v>
      </c>
      <c r="F2245" s="234" t="s">
        <v>3529</v>
      </c>
      <c r="G2245" s="232"/>
      <c r="H2245" s="235">
        <v>12.9</v>
      </c>
      <c r="I2245" s="236"/>
      <c r="J2245" s="232"/>
      <c r="K2245" s="232"/>
      <c r="L2245" s="237"/>
      <c r="M2245" s="238"/>
      <c r="N2245" s="239"/>
      <c r="O2245" s="239"/>
      <c r="P2245" s="239"/>
      <c r="Q2245" s="239"/>
      <c r="R2245" s="239"/>
      <c r="S2245" s="239"/>
      <c r="T2245" s="240"/>
      <c r="AT2245" s="241" t="s">
        <v>163</v>
      </c>
      <c r="AU2245" s="241" t="s">
        <v>76</v>
      </c>
      <c r="AV2245" s="11" t="s">
        <v>81</v>
      </c>
      <c r="AW2245" s="11" t="s">
        <v>34</v>
      </c>
      <c r="AX2245" s="11" t="s">
        <v>71</v>
      </c>
      <c r="AY2245" s="241" t="s">
        <v>151</v>
      </c>
    </row>
    <row r="2246" spans="2:51" s="12" customFormat="1" ht="13.5">
      <c r="B2246" s="242"/>
      <c r="C2246" s="243"/>
      <c r="D2246" s="228" t="s">
        <v>163</v>
      </c>
      <c r="E2246" s="244" t="s">
        <v>21</v>
      </c>
      <c r="F2246" s="245" t="s">
        <v>182</v>
      </c>
      <c r="G2246" s="243"/>
      <c r="H2246" s="246">
        <v>23.8</v>
      </c>
      <c r="I2246" s="247"/>
      <c r="J2246" s="243"/>
      <c r="K2246" s="243"/>
      <c r="L2246" s="248"/>
      <c r="M2246" s="249"/>
      <c r="N2246" s="250"/>
      <c r="O2246" s="250"/>
      <c r="P2246" s="250"/>
      <c r="Q2246" s="250"/>
      <c r="R2246" s="250"/>
      <c r="S2246" s="250"/>
      <c r="T2246" s="251"/>
      <c r="AT2246" s="252" t="s">
        <v>163</v>
      </c>
      <c r="AU2246" s="252" t="s">
        <v>76</v>
      </c>
      <c r="AV2246" s="12" t="s">
        <v>159</v>
      </c>
      <c r="AW2246" s="12" t="s">
        <v>34</v>
      </c>
      <c r="AX2246" s="12" t="s">
        <v>76</v>
      </c>
      <c r="AY2246" s="252" t="s">
        <v>151</v>
      </c>
    </row>
    <row r="2247" spans="2:65" s="1" customFormat="1" ht="25.5" customHeight="1">
      <c r="B2247" s="44"/>
      <c r="C2247" s="216" t="s">
        <v>3530</v>
      </c>
      <c r="D2247" s="216" t="s">
        <v>154</v>
      </c>
      <c r="E2247" s="217" t="s">
        <v>1825</v>
      </c>
      <c r="F2247" s="218" t="s">
        <v>1826</v>
      </c>
      <c r="G2247" s="219" t="s">
        <v>257</v>
      </c>
      <c r="H2247" s="220">
        <v>23.8</v>
      </c>
      <c r="I2247" s="221"/>
      <c r="J2247" s="222">
        <f>ROUND(I2247*H2247,2)</f>
        <v>0</v>
      </c>
      <c r="K2247" s="218" t="s">
        <v>174</v>
      </c>
      <c r="L2247" s="70"/>
      <c r="M2247" s="223" t="s">
        <v>21</v>
      </c>
      <c r="N2247" s="224" t="s">
        <v>42</v>
      </c>
      <c r="O2247" s="45"/>
      <c r="P2247" s="225">
        <f>O2247*H2247</f>
        <v>0</v>
      </c>
      <c r="Q2247" s="225">
        <v>6E-05</v>
      </c>
      <c r="R2247" s="225">
        <f>Q2247*H2247</f>
        <v>0.001428</v>
      </c>
      <c r="S2247" s="225">
        <v>0</v>
      </c>
      <c r="T2247" s="226">
        <f>S2247*H2247</f>
        <v>0</v>
      </c>
      <c r="AR2247" s="22" t="s">
        <v>1264</v>
      </c>
      <c r="AT2247" s="22" t="s">
        <v>154</v>
      </c>
      <c r="AU2247" s="22" t="s">
        <v>76</v>
      </c>
      <c r="AY2247" s="22" t="s">
        <v>151</v>
      </c>
      <c r="BE2247" s="227">
        <f>IF(N2247="základní",J2247,0)</f>
        <v>0</v>
      </c>
      <c r="BF2247" s="227">
        <f>IF(N2247="snížená",J2247,0)</f>
        <v>0</v>
      </c>
      <c r="BG2247" s="227">
        <f>IF(N2247="zákl. přenesená",J2247,0)</f>
        <v>0</v>
      </c>
      <c r="BH2247" s="227">
        <f>IF(N2247="sníž. přenesená",J2247,0)</f>
        <v>0</v>
      </c>
      <c r="BI2247" s="227">
        <f>IF(N2247="nulová",J2247,0)</f>
        <v>0</v>
      </c>
      <c r="BJ2247" s="22" t="s">
        <v>76</v>
      </c>
      <c r="BK2247" s="227">
        <f>ROUND(I2247*H2247,2)</f>
        <v>0</v>
      </c>
      <c r="BL2247" s="22" t="s">
        <v>1264</v>
      </c>
      <c r="BM2247" s="22" t="s">
        <v>3531</v>
      </c>
    </row>
    <row r="2248" spans="2:47" s="1" customFormat="1" ht="13.5">
      <c r="B2248" s="44"/>
      <c r="C2248" s="72"/>
      <c r="D2248" s="228" t="s">
        <v>161</v>
      </c>
      <c r="E2248" s="72"/>
      <c r="F2248" s="229" t="s">
        <v>1766</v>
      </c>
      <c r="G2248" s="72"/>
      <c r="H2248" s="72"/>
      <c r="I2248" s="187"/>
      <c r="J2248" s="72"/>
      <c r="K2248" s="72"/>
      <c r="L2248" s="70"/>
      <c r="M2248" s="230"/>
      <c r="N2248" s="45"/>
      <c r="O2248" s="45"/>
      <c r="P2248" s="45"/>
      <c r="Q2248" s="45"/>
      <c r="R2248" s="45"/>
      <c r="S2248" s="45"/>
      <c r="T2248" s="93"/>
      <c r="AT2248" s="22" t="s">
        <v>161</v>
      </c>
      <c r="AU2248" s="22" t="s">
        <v>76</v>
      </c>
    </row>
    <row r="2249" spans="2:51" s="11" customFormat="1" ht="13.5">
      <c r="B2249" s="231"/>
      <c r="C2249" s="232"/>
      <c r="D2249" s="228" t="s">
        <v>163</v>
      </c>
      <c r="E2249" s="233" t="s">
        <v>21</v>
      </c>
      <c r="F2249" s="234" t="s">
        <v>3528</v>
      </c>
      <c r="G2249" s="232"/>
      <c r="H2249" s="235">
        <v>10.9</v>
      </c>
      <c r="I2249" s="236"/>
      <c r="J2249" s="232"/>
      <c r="K2249" s="232"/>
      <c r="L2249" s="237"/>
      <c r="M2249" s="238"/>
      <c r="N2249" s="239"/>
      <c r="O2249" s="239"/>
      <c r="P2249" s="239"/>
      <c r="Q2249" s="239"/>
      <c r="R2249" s="239"/>
      <c r="S2249" s="239"/>
      <c r="T2249" s="240"/>
      <c r="AT2249" s="241" t="s">
        <v>163</v>
      </c>
      <c r="AU2249" s="241" t="s">
        <v>76</v>
      </c>
      <c r="AV2249" s="11" t="s">
        <v>81</v>
      </c>
      <c r="AW2249" s="11" t="s">
        <v>34</v>
      </c>
      <c r="AX2249" s="11" t="s">
        <v>71</v>
      </c>
      <c r="AY2249" s="241" t="s">
        <v>151</v>
      </c>
    </row>
    <row r="2250" spans="2:51" s="11" customFormat="1" ht="13.5">
      <c r="B2250" s="231"/>
      <c r="C2250" s="232"/>
      <c r="D2250" s="228" t="s">
        <v>163</v>
      </c>
      <c r="E2250" s="233" t="s">
        <v>21</v>
      </c>
      <c r="F2250" s="234" t="s">
        <v>3529</v>
      </c>
      <c r="G2250" s="232"/>
      <c r="H2250" s="235">
        <v>12.9</v>
      </c>
      <c r="I2250" s="236"/>
      <c r="J2250" s="232"/>
      <c r="K2250" s="232"/>
      <c r="L2250" s="237"/>
      <c r="M2250" s="238"/>
      <c r="N2250" s="239"/>
      <c r="O2250" s="239"/>
      <c r="P2250" s="239"/>
      <c r="Q2250" s="239"/>
      <c r="R2250" s="239"/>
      <c r="S2250" s="239"/>
      <c r="T2250" s="240"/>
      <c r="AT2250" s="241" t="s">
        <v>163</v>
      </c>
      <c r="AU2250" s="241" t="s">
        <v>76</v>
      </c>
      <c r="AV2250" s="11" t="s">
        <v>81</v>
      </c>
      <c r="AW2250" s="11" t="s">
        <v>34</v>
      </c>
      <c r="AX2250" s="11" t="s">
        <v>71</v>
      </c>
      <c r="AY2250" s="241" t="s">
        <v>151</v>
      </c>
    </row>
    <row r="2251" spans="2:51" s="12" customFormat="1" ht="13.5">
      <c r="B2251" s="242"/>
      <c r="C2251" s="243"/>
      <c r="D2251" s="228" t="s">
        <v>163</v>
      </c>
      <c r="E2251" s="244" t="s">
        <v>21</v>
      </c>
      <c r="F2251" s="245" t="s">
        <v>182</v>
      </c>
      <c r="G2251" s="243"/>
      <c r="H2251" s="246">
        <v>23.8</v>
      </c>
      <c r="I2251" s="247"/>
      <c r="J2251" s="243"/>
      <c r="K2251" s="243"/>
      <c r="L2251" s="248"/>
      <c r="M2251" s="249"/>
      <c r="N2251" s="250"/>
      <c r="O2251" s="250"/>
      <c r="P2251" s="250"/>
      <c r="Q2251" s="250"/>
      <c r="R2251" s="250"/>
      <c r="S2251" s="250"/>
      <c r="T2251" s="251"/>
      <c r="AT2251" s="252" t="s">
        <v>163</v>
      </c>
      <c r="AU2251" s="252" t="s">
        <v>76</v>
      </c>
      <c r="AV2251" s="12" t="s">
        <v>159</v>
      </c>
      <c r="AW2251" s="12" t="s">
        <v>34</v>
      </c>
      <c r="AX2251" s="12" t="s">
        <v>76</v>
      </c>
      <c r="AY2251" s="252" t="s">
        <v>151</v>
      </c>
    </row>
    <row r="2252" spans="2:65" s="1" customFormat="1" ht="16.5" customHeight="1">
      <c r="B2252" s="44"/>
      <c r="C2252" s="253" t="s">
        <v>3532</v>
      </c>
      <c r="D2252" s="253" t="s">
        <v>275</v>
      </c>
      <c r="E2252" s="254" t="s">
        <v>1834</v>
      </c>
      <c r="F2252" s="255" t="s">
        <v>1835</v>
      </c>
      <c r="G2252" s="256" t="s">
        <v>257</v>
      </c>
      <c r="H2252" s="257">
        <v>24.99</v>
      </c>
      <c r="I2252" s="258"/>
      <c r="J2252" s="259">
        <f>ROUND(I2252*H2252,2)</f>
        <v>0</v>
      </c>
      <c r="K2252" s="255" t="s">
        <v>174</v>
      </c>
      <c r="L2252" s="260"/>
      <c r="M2252" s="261" t="s">
        <v>21</v>
      </c>
      <c r="N2252" s="262" t="s">
        <v>42</v>
      </c>
      <c r="O2252" s="45"/>
      <c r="P2252" s="225">
        <f>O2252*H2252</f>
        <v>0</v>
      </c>
      <c r="Q2252" s="225">
        <v>0.0048</v>
      </c>
      <c r="R2252" s="225">
        <f>Q2252*H2252</f>
        <v>0.11995199999999998</v>
      </c>
      <c r="S2252" s="225">
        <v>0</v>
      </c>
      <c r="T2252" s="226">
        <f>S2252*H2252</f>
        <v>0</v>
      </c>
      <c r="AR2252" s="22" t="s">
        <v>1641</v>
      </c>
      <c r="AT2252" s="22" t="s">
        <v>275</v>
      </c>
      <c r="AU2252" s="22" t="s">
        <v>76</v>
      </c>
      <c r="AY2252" s="22" t="s">
        <v>151</v>
      </c>
      <c r="BE2252" s="227">
        <f>IF(N2252="základní",J2252,0)</f>
        <v>0</v>
      </c>
      <c r="BF2252" s="227">
        <f>IF(N2252="snížená",J2252,0)</f>
        <v>0</v>
      </c>
      <c r="BG2252" s="227">
        <f>IF(N2252="zákl. přenesená",J2252,0)</f>
        <v>0</v>
      </c>
      <c r="BH2252" s="227">
        <f>IF(N2252="sníž. přenesená",J2252,0)</f>
        <v>0</v>
      </c>
      <c r="BI2252" s="227">
        <f>IF(N2252="nulová",J2252,0)</f>
        <v>0</v>
      </c>
      <c r="BJ2252" s="22" t="s">
        <v>76</v>
      </c>
      <c r="BK2252" s="227">
        <f>ROUND(I2252*H2252,2)</f>
        <v>0</v>
      </c>
      <c r="BL2252" s="22" t="s">
        <v>1264</v>
      </c>
      <c r="BM2252" s="22" t="s">
        <v>3533</v>
      </c>
    </row>
    <row r="2253" spans="2:51" s="11" customFormat="1" ht="13.5">
      <c r="B2253" s="231"/>
      <c r="C2253" s="232"/>
      <c r="D2253" s="228" t="s">
        <v>163</v>
      </c>
      <c r="E2253" s="233" t="s">
        <v>21</v>
      </c>
      <c r="F2253" s="234" t="s">
        <v>3528</v>
      </c>
      <c r="G2253" s="232"/>
      <c r="H2253" s="235">
        <v>10.9</v>
      </c>
      <c r="I2253" s="236"/>
      <c r="J2253" s="232"/>
      <c r="K2253" s="232"/>
      <c r="L2253" s="237"/>
      <c r="M2253" s="238"/>
      <c r="N2253" s="239"/>
      <c r="O2253" s="239"/>
      <c r="P2253" s="239"/>
      <c r="Q2253" s="239"/>
      <c r="R2253" s="239"/>
      <c r="S2253" s="239"/>
      <c r="T2253" s="240"/>
      <c r="AT2253" s="241" t="s">
        <v>163</v>
      </c>
      <c r="AU2253" s="241" t="s">
        <v>76</v>
      </c>
      <c r="AV2253" s="11" t="s">
        <v>81</v>
      </c>
      <c r="AW2253" s="11" t="s">
        <v>34</v>
      </c>
      <c r="AX2253" s="11" t="s">
        <v>71</v>
      </c>
      <c r="AY2253" s="241" t="s">
        <v>151</v>
      </c>
    </row>
    <row r="2254" spans="2:51" s="11" customFormat="1" ht="13.5">
      <c r="B2254" s="231"/>
      <c r="C2254" s="232"/>
      <c r="D2254" s="228" t="s">
        <v>163</v>
      </c>
      <c r="E2254" s="233" t="s">
        <v>21</v>
      </c>
      <c r="F2254" s="234" t="s">
        <v>3529</v>
      </c>
      <c r="G2254" s="232"/>
      <c r="H2254" s="235">
        <v>12.9</v>
      </c>
      <c r="I2254" s="236"/>
      <c r="J2254" s="232"/>
      <c r="K2254" s="232"/>
      <c r="L2254" s="237"/>
      <c r="M2254" s="238"/>
      <c r="N2254" s="239"/>
      <c r="O2254" s="239"/>
      <c r="P2254" s="239"/>
      <c r="Q2254" s="239"/>
      <c r="R2254" s="239"/>
      <c r="S2254" s="239"/>
      <c r="T2254" s="240"/>
      <c r="AT2254" s="241" t="s">
        <v>163</v>
      </c>
      <c r="AU2254" s="241" t="s">
        <v>76</v>
      </c>
      <c r="AV2254" s="11" t="s">
        <v>81</v>
      </c>
      <c r="AW2254" s="11" t="s">
        <v>34</v>
      </c>
      <c r="AX2254" s="11" t="s">
        <v>71</v>
      </c>
      <c r="AY2254" s="241" t="s">
        <v>151</v>
      </c>
    </row>
    <row r="2255" spans="2:51" s="12" customFormat="1" ht="13.5">
      <c r="B2255" s="242"/>
      <c r="C2255" s="243"/>
      <c r="D2255" s="228" t="s">
        <v>163</v>
      </c>
      <c r="E2255" s="244" t="s">
        <v>21</v>
      </c>
      <c r="F2255" s="245" t="s">
        <v>182</v>
      </c>
      <c r="G2255" s="243"/>
      <c r="H2255" s="246">
        <v>23.8</v>
      </c>
      <c r="I2255" s="247"/>
      <c r="J2255" s="243"/>
      <c r="K2255" s="243"/>
      <c r="L2255" s="248"/>
      <c r="M2255" s="249"/>
      <c r="N2255" s="250"/>
      <c r="O2255" s="250"/>
      <c r="P2255" s="250"/>
      <c r="Q2255" s="250"/>
      <c r="R2255" s="250"/>
      <c r="S2255" s="250"/>
      <c r="T2255" s="251"/>
      <c r="AT2255" s="252" t="s">
        <v>163</v>
      </c>
      <c r="AU2255" s="252" t="s">
        <v>76</v>
      </c>
      <c r="AV2255" s="12" t="s">
        <v>159</v>
      </c>
      <c r="AW2255" s="12" t="s">
        <v>34</v>
      </c>
      <c r="AX2255" s="12" t="s">
        <v>76</v>
      </c>
      <c r="AY2255" s="252" t="s">
        <v>151</v>
      </c>
    </row>
    <row r="2256" spans="2:51" s="11" customFormat="1" ht="13.5">
      <c r="B2256" s="231"/>
      <c r="C2256" s="232"/>
      <c r="D2256" s="228" t="s">
        <v>163</v>
      </c>
      <c r="E2256" s="232"/>
      <c r="F2256" s="234" t="s">
        <v>3534</v>
      </c>
      <c r="G2256" s="232"/>
      <c r="H2256" s="235">
        <v>24.99</v>
      </c>
      <c r="I2256" s="236"/>
      <c r="J2256" s="232"/>
      <c r="K2256" s="232"/>
      <c r="L2256" s="237"/>
      <c r="M2256" s="238"/>
      <c r="N2256" s="239"/>
      <c r="O2256" s="239"/>
      <c r="P2256" s="239"/>
      <c r="Q2256" s="239"/>
      <c r="R2256" s="239"/>
      <c r="S2256" s="239"/>
      <c r="T2256" s="240"/>
      <c r="AT2256" s="241" t="s">
        <v>163</v>
      </c>
      <c r="AU2256" s="241" t="s">
        <v>76</v>
      </c>
      <c r="AV2256" s="11" t="s">
        <v>81</v>
      </c>
      <c r="AW2256" s="11" t="s">
        <v>6</v>
      </c>
      <c r="AX2256" s="11" t="s">
        <v>76</v>
      </c>
      <c r="AY2256" s="241" t="s">
        <v>151</v>
      </c>
    </row>
    <row r="2257" spans="2:65" s="1" customFormat="1" ht="25.5" customHeight="1">
      <c r="B2257" s="44"/>
      <c r="C2257" s="216" t="s">
        <v>3535</v>
      </c>
      <c r="D2257" s="216" t="s">
        <v>154</v>
      </c>
      <c r="E2257" s="217" t="s">
        <v>1786</v>
      </c>
      <c r="F2257" s="218" t="s">
        <v>1787</v>
      </c>
      <c r="G2257" s="219" t="s">
        <v>257</v>
      </c>
      <c r="H2257" s="220">
        <v>18.8</v>
      </c>
      <c r="I2257" s="221"/>
      <c r="J2257" s="222">
        <f>ROUND(I2257*H2257,2)</f>
        <v>0</v>
      </c>
      <c r="K2257" s="218" t="s">
        <v>174</v>
      </c>
      <c r="L2257" s="70"/>
      <c r="M2257" s="223" t="s">
        <v>21</v>
      </c>
      <c r="N2257" s="224" t="s">
        <v>42</v>
      </c>
      <c r="O2257" s="45"/>
      <c r="P2257" s="225">
        <f>O2257*H2257</f>
        <v>0</v>
      </c>
      <c r="Q2257" s="225">
        <v>0.0095</v>
      </c>
      <c r="R2257" s="225">
        <f>Q2257*H2257</f>
        <v>0.1786</v>
      </c>
      <c r="S2257" s="225">
        <v>0</v>
      </c>
      <c r="T2257" s="226">
        <f>S2257*H2257</f>
        <v>0</v>
      </c>
      <c r="AR2257" s="22" t="s">
        <v>1264</v>
      </c>
      <c r="AT2257" s="22" t="s">
        <v>154</v>
      </c>
      <c r="AU2257" s="22" t="s">
        <v>76</v>
      </c>
      <c r="AY2257" s="22" t="s">
        <v>151</v>
      </c>
      <c r="BE2257" s="227">
        <f>IF(N2257="základní",J2257,0)</f>
        <v>0</v>
      </c>
      <c r="BF2257" s="227">
        <f>IF(N2257="snížená",J2257,0)</f>
        <v>0</v>
      </c>
      <c r="BG2257" s="227">
        <f>IF(N2257="zákl. přenesená",J2257,0)</f>
        <v>0</v>
      </c>
      <c r="BH2257" s="227">
        <f>IF(N2257="sníž. přenesená",J2257,0)</f>
        <v>0</v>
      </c>
      <c r="BI2257" s="227">
        <f>IF(N2257="nulová",J2257,0)</f>
        <v>0</v>
      </c>
      <c r="BJ2257" s="22" t="s">
        <v>76</v>
      </c>
      <c r="BK2257" s="227">
        <f>ROUND(I2257*H2257,2)</f>
        <v>0</v>
      </c>
      <c r="BL2257" s="22" t="s">
        <v>1264</v>
      </c>
      <c r="BM2257" s="22" t="s">
        <v>3536</v>
      </c>
    </row>
    <row r="2258" spans="2:47" s="1" customFormat="1" ht="13.5">
      <c r="B2258" s="44"/>
      <c r="C2258" s="72"/>
      <c r="D2258" s="228" t="s">
        <v>161</v>
      </c>
      <c r="E2258" s="72"/>
      <c r="F2258" s="229" t="s">
        <v>1766</v>
      </c>
      <c r="G2258" s="72"/>
      <c r="H2258" s="72"/>
      <c r="I2258" s="187"/>
      <c r="J2258" s="72"/>
      <c r="K2258" s="72"/>
      <c r="L2258" s="70"/>
      <c r="M2258" s="230"/>
      <c r="N2258" s="45"/>
      <c r="O2258" s="45"/>
      <c r="P2258" s="45"/>
      <c r="Q2258" s="45"/>
      <c r="R2258" s="45"/>
      <c r="S2258" s="45"/>
      <c r="T2258" s="93"/>
      <c r="AT2258" s="22" t="s">
        <v>161</v>
      </c>
      <c r="AU2258" s="22" t="s">
        <v>76</v>
      </c>
    </row>
    <row r="2259" spans="2:65" s="1" customFormat="1" ht="16.5" customHeight="1">
      <c r="B2259" s="44"/>
      <c r="C2259" s="253" t="s">
        <v>3537</v>
      </c>
      <c r="D2259" s="253" t="s">
        <v>275</v>
      </c>
      <c r="E2259" s="254" t="s">
        <v>1813</v>
      </c>
      <c r="F2259" s="255" t="s">
        <v>1814</v>
      </c>
      <c r="G2259" s="256" t="s">
        <v>257</v>
      </c>
      <c r="H2259" s="257">
        <v>19.176</v>
      </c>
      <c r="I2259" s="258"/>
      <c r="J2259" s="259">
        <f>ROUND(I2259*H2259,2)</f>
        <v>0</v>
      </c>
      <c r="K2259" s="255" t="s">
        <v>174</v>
      </c>
      <c r="L2259" s="260"/>
      <c r="M2259" s="261" t="s">
        <v>21</v>
      </c>
      <c r="N2259" s="262" t="s">
        <v>42</v>
      </c>
      <c r="O2259" s="45"/>
      <c r="P2259" s="225">
        <f>O2259*H2259</f>
        <v>0</v>
      </c>
      <c r="Q2259" s="225">
        <v>0.021</v>
      </c>
      <c r="R2259" s="225">
        <f>Q2259*H2259</f>
        <v>0.402696</v>
      </c>
      <c r="S2259" s="225">
        <v>0</v>
      </c>
      <c r="T2259" s="226">
        <f>S2259*H2259</f>
        <v>0</v>
      </c>
      <c r="AR2259" s="22" t="s">
        <v>1641</v>
      </c>
      <c r="AT2259" s="22" t="s">
        <v>275</v>
      </c>
      <c r="AU2259" s="22" t="s">
        <v>76</v>
      </c>
      <c r="AY2259" s="22" t="s">
        <v>151</v>
      </c>
      <c r="BE2259" s="227">
        <f>IF(N2259="základní",J2259,0)</f>
        <v>0</v>
      </c>
      <c r="BF2259" s="227">
        <f>IF(N2259="snížená",J2259,0)</f>
        <v>0</v>
      </c>
      <c r="BG2259" s="227">
        <f>IF(N2259="zákl. přenesená",J2259,0)</f>
        <v>0</v>
      </c>
      <c r="BH2259" s="227">
        <f>IF(N2259="sníž. přenesená",J2259,0)</f>
        <v>0</v>
      </c>
      <c r="BI2259" s="227">
        <f>IF(N2259="nulová",J2259,0)</f>
        <v>0</v>
      </c>
      <c r="BJ2259" s="22" t="s">
        <v>76</v>
      </c>
      <c r="BK2259" s="227">
        <f>ROUND(I2259*H2259,2)</f>
        <v>0</v>
      </c>
      <c r="BL2259" s="22" t="s">
        <v>1264</v>
      </c>
      <c r="BM2259" s="22" t="s">
        <v>3538</v>
      </c>
    </row>
    <row r="2260" spans="2:51" s="11" customFormat="1" ht="13.5">
      <c r="B2260" s="231"/>
      <c r="C2260" s="232"/>
      <c r="D2260" s="228" t="s">
        <v>163</v>
      </c>
      <c r="E2260" s="233" t="s">
        <v>21</v>
      </c>
      <c r="F2260" s="234" t="s">
        <v>3539</v>
      </c>
      <c r="G2260" s="232"/>
      <c r="H2260" s="235">
        <v>18.8</v>
      </c>
      <c r="I2260" s="236"/>
      <c r="J2260" s="232"/>
      <c r="K2260" s="232"/>
      <c r="L2260" s="237"/>
      <c r="M2260" s="238"/>
      <c r="N2260" s="239"/>
      <c r="O2260" s="239"/>
      <c r="P2260" s="239"/>
      <c r="Q2260" s="239"/>
      <c r="R2260" s="239"/>
      <c r="S2260" s="239"/>
      <c r="T2260" s="240"/>
      <c r="AT2260" s="241" t="s">
        <v>163</v>
      </c>
      <c r="AU2260" s="241" t="s">
        <v>76</v>
      </c>
      <c r="AV2260" s="11" t="s">
        <v>81</v>
      </c>
      <c r="AW2260" s="11" t="s">
        <v>34</v>
      </c>
      <c r="AX2260" s="11" t="s">
        <v>76</v>
      </c>
      <c r="AY2260" s="241" t="s">
        <v>151</v>
      </c>
    </row>
    <row r="2261" spans="2:51" s="11" customFormat="1" ht="13.5">
      <c r="B2261" s="231"/>
      <c r="C2261" s="232"/>
      <c r="D2261" s="228" t="s">
        <v>163</v>
      </c>
      <c r="E2261" s="232"/>
      <c r="F2261" s="234" t="s">
        <v>3540</v>
      </c>
      <c r="G2261" s="232"/>
      <c r="H2261" s="235">
        <v>19.176</v>
      </c>
      <c r="I2261" s="236"/>
      <c r="J2261" s="232"/>
      <c r="K2261" s="232"/>
      <c r="L2261" s="237"/>
      <c r="M2261" s="238"/>
      <c r="N2261" s="239"/>
      <c r="O2261" s="239"/>
      <c r="P2261" s="239"/>
      <c r="Q2261" s="239"/>
      <c r="R2261" s="239"/>
      <c r="S2261" s="239"/>
      <c r="T2261" s="240"/>
      <c r="AT2261" s="241" t="s">
        <v>163</v>
      </c>
      <c r="AU2261" s="241" t="s">
        <v>76</v>
      </c>
      <c r="AV2261" s="11" t="s">
        <v>81</v>
      </c>
      <c r="AW2261" s="11" t="s">
        <v>6</v>
      </c>
      <c r="AX2261" s="11" t="s">
        <v>76</v>
      </c>
      <c r="AY2261" s="241" t="s">
        <v>151</v>
      </c>
    </row>
    <row r="2262" spans="2:65" s="1" customFormat="1" ht="25.5" customHeight="1">
      <c r="B2262" s="44"/>
      <c r="C2262" s="216" t="s">
        <v>2625</v>
      </c>
      <c r="D2262" s="216" t="s">
        <v>154</v>
      </c>
      <c r="E2262" s="217" t="s">
        <v>1790</v>
      </c>
      <c r="F2262" s="218" t="s">
        <v>1791</v>
      </c>
      <c r="G2262" s="219" t="s">
        <v>257</v>
      </c>
      <c r="H2262" s="220">
        <v>93.9</v>
      </c>
      <c r="I2262" s="221"/>
      <c r="J2262" s="222">
        <f>ROUND(I2262*H2262,2)</f>
        <v>0</v>
      </c>
      <c r="K2262" s="218" t="s">
        <v>174</v>
      </c>
      <c r="L2262" s="70"/>
      <c r="M2262" s="223" t="s">
        <v>21</v>
      </c>
      <c r="N2262" s="224" t="s">
        <v>42</v>
      </c>
      <c r="O2262" s="45"/>
      <c r="P2262" s="225">
        <f>O2262*H2262</f>
        <v>0</v>
      </c>
      <c r="Q2262" s="225">
        <v>0.00931</v>
      </c>
      <c r="R2262" s="225">
        <f>Q2262*H2262</f>
        <v>0.8742090000000001</v>
      </c>
      <c r="S2262" s="225">
        <v>0</v>
      </c>
      <c r="T2262" s="226">
        <f>S2262*H2262</f>
        <v>0</v>
      </c>
      <c r="AR2262" s="22" t="s">
        <v>1264</v>
      </c>
      <c r="AT2262" s="22" t="s">
        <v>154</v>
      </c>
      <c r="AU2262" s="22" t="s">
        <v>76</v>
      </c>
      <c r="AY2262" s="22" t="s">
        <v>151</v>
      </c>
      <c r="BE2262" s="227">
        <f>IF(N2262="základní",J2262,0)</f>
        <v>0</v>
      </c>
      <c r="BF2262" s="227">
        <f>IF(N2262="snížená",J2262,0)</f>
        <v>0</v>
      </c>
      <c r="BG2262" s="227">
        <f>IF(N2262="zákl. přenesená",J2262,0)</f>
        <v>0</v>
      </c>
      <c r="BH2262" s="227">
        <f>IF(N2262="sníž. přenesená",J2262,0)</f>
        <v>0</v>
      </c>
      <c r="BI2262" s="227">
        <f>IF(N2262="nulová",J2262,0)</f>
        <v>0</v>
      </c>
      <c r="BJ2262" s="22" t="s">
        <v>76</v>
      </c>
      <c r="BK2262" s="227">
        <f>ROUND(I2262*H2262,2)</f>
        <v>0</v>
      </c>
      <c r="BL2262" s="22" t="s">
        <v>1264</v>
      </c>
      <c r="BM2262" s="22" t="s">
        <v>3541</v>
      </c>
    </row>
    <row r="2263" spans="2:47" s="1" customFormat="1" ht="13.5">
      <c r="B2263" s="44"/>
      <c r="C2263" s="72"/>
      <c r="D2263" s="228" t="s">
        <v>161</v>
      </c>
      <c r="E2263" s="72"/>
      <c r="F2263" s="229" t="s">
        <v>1766</v>
      </c>
      <c r="G2263" s="72"/>
      <c r="H2263" s="72"/>
      <c r="I2263" s="187"/>
      <c r="J2263" s="72"/>
      <c r="K2263" s="72"/>
      <c r="L2263" s="70"/>
      <c r="M2263" s="230"/>
      <c r="N2263" s="45"/>
      <c r="O2263" s="45"/>
      <c r="P2263" s="45"/>
      <c r="Q2263" s="45"/>
      <c r="R2263" s="45"/>
      <c r="S2263" s="45"/>
      <c r="T2263" s="93"/>
      <c r="AT2263" s="22" t="s">
        <v>161</v>
      </c>
      <c r="AU2263" s="22" t="s">
        <v>76</v>
      </c>
    </row>
    <row r="2264" spans="2:65" s="1" customFormat="1" ht="25.5" customHeight="1">
      <c r="B2264" s="44"/>
      <c r="C2264" s="216" t="s">
        <v>3542</v>
      </c>
      <c r="D2264" s="216" t="s">
        <v>154</v>
      </c>
      <c r="E2264" s="217" t="s">
        <v>1794</v>
      </c>
      <c r="F2264" s="218" t="s">
        <v>1795</v>
      </c>
      <c r="G2264" s="219" t="s">
        <v>257</v>
      </c>
      <c r="H2264" s="220">
        <v>93.9</v>
      </c>
      <c r="I2264" s="221"/>
      <c r="J2264" s="222">
        <f>ROUND(I2264*H2264,2)</f>
        <v>0</v>
      </c>
      <c r="K2264" s="218" t="s">
        <v>174</v>
      </c>
      <c r="L2264" s="70"/>
      <c r="M2264" s="223" t="s">
        <v>21</v>
      </c>
      <c r="N2264" s="224" t="s">
        <v>42</v>
      </c>
      <c r="O2264" s="45"/>
      <c r="P2264" s="225">
        <f>O2264*H2264</f>
        <v>0</v>
      </c>
      <c r="Q2264" s="225">
        <v>0.00944</v>
      </c>
      <c r="R2264" s="225">
        <f>Q2264*H2264</f>
        <v>0.8864160000000001</v>
      </c>
      <c r="S2264" s="225">
        <v>0</v>
      </c>
      <c r="T2264" s="226">
        <f>S2264*H2264</f>
        <v>0</v>
      </c>
      <c r="AR2264" s="22" t="s">
        <v>1264</v>
      </c>
      <c r="AT2264" s="22" t="s">
        <v>154</v>
      </c>
      <c r="AU2264" s="22" t="s">
        <v>76</v>
      </c>
      <c r="AY2264" s="22" t="s">
        <v>151</v>
      </c>
      <c r="BE2264" s="227">
        <f>IF(N2264="základní",J2264,0)</f>
        <v>0</v>
      </c>
      <c r="BF2264" s="227">
        <f>IF(N2264="snížená",J2264,0)</f>
        <v>0</v>
      </c>
      <c r="BG2264" s="227">
        <f>IF(N2264="zákl. přenesená",J2264,0)</f>
        <v>0</v>
      </c>
      <c r="BH2264" s="227">
        <f>IF(N2264="sníž. přenesená",J2264,0)</f>
        <v>0</v>
      </c>
      <c r="BI2264" s="227">
        <f>IF(N2264="nulová",J2264,0)</f>
        <v>0</v>
      </c>
      <c r="BJ2264" s="22" t="s">
        <v>76</v>
      </c>
      <c r="BK2264" s="227">
        <f>ROUND(I2264*H2264,2)</f>
        <v>0</v>
      </c>
      <c r="BL2264" s="22" t="s">
        <v>1264</v>
      </c>
      <c r="BM2264" s="22" t="s">
        <v>3543</v>
      </c>
    </row>
    <row r="2265" spans="2:47" s="1" customFormat="1" ht="13.5">
      <c r="B2265" s="44"/>
      <c r="C2265" s="72"/>
      <c r="D2265" s="228" t="s">
        <v>161</v>
      </c>
      <c r="E2265" s="72"/>
      <c r="F2265" s="229" t="s">
        <v>1766</v>
      </c>
      <c r="G2265" s="72"/>
      <c r="H2265" s="72"/>
      <c r="I2265" s="187"/>
      <c r="J2265" s="72"/>
      <c r="K2265" s="72"/>
      <c r="L2265" s="70"/>
      <c r="M2265" s="230"/>
      <c r="N2265" s="45"/>
      <c r="O2265" s="45"/>
      <c r="P2265" s="45"/>
      <c r="Q2265" s="45"/>
      <c r="R2265" s="45"/>
      <c r="S2265" s="45"/>
      <c r="T2265" s="93"/>
      <c r="AT2265" s="22" t="s">
        <v>161</v>
      </c>
      <c r="AU2265" s="22" t="s">
        <v>76</v>
      </c>
    </row>
    <row r="2266" spans="2:65" s="1" customFormat="1" ht="16.5" customHeight="1">
      <c r="B2266" s="44"/>
      <c r="C2266" s="253" t="s">
        <v>2722</v>
      </c>
      <c r="D2266" s="253" t="s">
        <v>275</v>
      </c>
      <c r="E2266" s="254" t="s">
        <v>1803</v>
      </c>
      <c r="F2266" s="255" t="s">
        <v>1804</v>
      </c>
      <c r="G2266" s="256" t="s">
        <v>257</v>
      </c>
      <c r="H2266" s="257">
        <v>95.778</v>
      </c>
      <c r="I2266" s="258"/>
      <c r="J2266" s="259">
        <f>ROUND(I2266*H2266,2)</f>
        <v>0</v>
      </c>
      <c r="K2266" s="255" t="s">
        <v>174</v>
      </c>
      <c r="L2266" s="260"/>
      <c r="M2266" s="261" t="s">
        <v>21</v>
      </c>
      <c r="N2266" s="262" t="s">
        <v>42</v>
      </c>
      <c r="O2266" s="45"/>
      <c r="P2266" s="225">
        <f>O2266*H2266</f>
        <v>0</v>
      </c>
      <c r="Q2266" s="225">
        <v>0.009</v>
      </c>
      <c r="R2266" s="225">
        <f>Q2266*H2266</f>
        <v>0.8620019999999999</v>
      </c>
      <c r="S2266" s="225">
        <v>0</v>
      </c>
      <c r="T2266" s="226">
        <f>S2266*H2266</f>
        <v>0</v>
      </c>
      <c r="AR2266" s="22" t="s">
        <v>1641</v>
      </c>
      <c r="AT2266" s="22" t="s">
        <v>275</v>
      </c>
      <c r="AU2266" s="22" t="s">
        <v>76</v>
      </c>
      <c r="AY2266" s="22" t="s">
        <v>151</v>
      </c>
      <c r="BE2266" s="227">
        <f>IF(N2266="základní",J2266,0)</f>
        <v>0</v>
      </c>
      <c r="BF2266" s="227">
        <f>IF(N2266="snížená",J2266,0)</f>
        <v>0</v>
      </c>
      <c r="BG2266" s="227">
        <f>IF(N2266="zákl. přenesená",J2266,0)</f>
        <v>0</v>
      </c>
      <c r="BH2266" s="227">
        <f>IF(N2266="sníž. přenesená",J2266,0)</f>
        <v>0</v>
      </c>
      <c r="BI2266" s="227">
        <f>IF(N2266="nulová",J2266,0)</f>
        <v>0</v>
      </c>
      <c r="BJ2266" s="22" t="s">
        <v>76</v>
      </c>
      <c r="BK2266" s="227">
        <f>ROUND(I2266*H2266,2)</f>
        <v>0</v>
      </c>
      <c r="BL2266" s="22" t="s">
        <v>1264</v>
      </c>
      <c r="BM2266" s="22" t="s">
        <v>3544</v>
      </c>
    </row>
    <row r="2267" spans="2:51" s="11" customFormat="1" ht="13.5">
      <c r="B2267" s="231"/>
      <c r="C2267" s="232"/>
      <c r="D2267" s="228" t="s">
        <v>163</v>
      </c>
      <c r="E2267" s="233" t="s">
        <v>21</v>
      </c>
      <c r="F2267" s="234" t="s">
        <v>3545</v>
      </c>
      <c r="G2267" s="232"/>
      <c r="H2267" s="235">
        <v>93.9</v>
      </c>
      <c r="I2267" s="236"/>
      <c r="J2267" s="232"/>
      <c r="K2267" s="232"/>
      <c r="L2267" s="237"/>
      <c r="M2267" s="238"/>
      <c r="N2267" s="239"/>
      <c r="O2267" s="239"/>
      <c r="P2267" s="239"/>
      <c r="Q2267" s="239"/>
      <c r="R2267" s="239"/>
      <c r="S2267" s="239"/>
      <c r="T2267" s="240"/>
      <c r="AT2267" s="241" t="s">
        <v>163</v>
      </c>
      <c r="AU2267" s="241" t="s">
        <v>76</v>
      </c>
      <c r="AV2267" s="11" t="s">
        <v>81</v>
      </c>
      <c r="AW2267" s="11" t="s">
        <v>34</v>
      </c>
      <c r="AX2267" s="11" t="s">
        <v>76</v>
      </c>
      <c r="AY2267" s="241" t="s">
        <v>151</v>
      </c>
    </row>
    <row r="2268" spans="2:51" s="11" customFormat="1" ht="13.5">
      <c r="B2268" s="231"/>
      <c r="C2268" s="232"/>
      <c r="D2268" s="228" t="s">
        <v>163</v>
      </c>
      <c r="E2268" s="232"/>
      <c r="F2268" s="234" t="s">
        <v>3546</v>
      </c>
      <c r="G2268" s="232"/>
      <c r="H2268" s="235">
        <v>95.778</v>
      </c>
      <c r="I2268" s="236"/>
      <c r="J2268" s="232"/>
      <c r="K2268" s="232"/>
      <c r="L2268" s="237"/>
      <c r="M2268" s="238"/>
      <c r="N2268" s="239"/>
      <c r="O2268" s="239"/>
      <c r="P2268" s="239"/>
      <c r="Q2268" s="239"/>
      <c r="R2268" s="239"/>
      <c r="S2268" s="239"/>
      <c r="T2268" s="240"/>
      <c r="AT2268" s="241" t="s">
        <v>163</v>
      </c>
      <c r="AU2268" s="241" t="s">
        <v>76</v>
      </c>
      <c r="AV2268" s="11" t="s">
        <v>81</v>
      </c>
      <c r="AW2268" s="11" t="s">
        <v>6</v>
      </c>
      <c r="AX2268" s="11" t="s">
        <v>76</v>
      </c>
      <c r="AY2268" s="241" t="s">
        <v>151</v>
      </c>
    </row>
    <row r="2269" spans="2:65" s="1" customFormat="1" ht="16.5" customHeight="1">
      <c r="B2269" s="44"/>
      <c r="C2269" s="253" t="s">
        <v>3547</v>
      </c>
      <c r="D2269" s="253" t="s">
        <v>275</v>
      </c>
      <c r="E2269" s="254" t="s">
        <v>1776</v>
      </c>
      <c r="F2269" s="255" t="s">
        <v>1777</v>
      </c>
      <c r="G2269" s="256" t="s">
        <v>257</v>
      </c>
      <c r="H2269" s="257">
        <v>95.778</v>
      </c>
      <c r="I2269" s="258"/>
      <c r="J2269" s="259">
        <f>ROUND(I2269*H2269,2)</f>
        <v>0</v>
      </c>
      <c r="K2269" s="255" t="s">
        <v>174</v>
      </c>
      <c r="L2269" s="260"/>
      <c r="M2269" s="261" t="s">
        <v>21</v>
      </c>
      <c r="N2269" s="262" t="s">
        <v>42</v>
      </c>
      <c r="O2269" s="45"/>
      <c r="P2269" s="225">
        <f>O2269*H2269</f>
        <v>0</v>
      </c>
      <c r="Q2269" s="225">
        <v>0.018</v>
      </c>
      <c r="R2269" s="225">
        <f>Q2269*H2269</f>
        <v>1.7240039999999999</v>
      </c>
      <c r="S2269" s="225">
        <v>0</v>
      </c>
      <c r="T2269" s="226">
        <f>S2269*H2269</f>
        <v>0</v>
      </c>
      <c r="AR2269" s="22" t="s">
        <v>1641</v>
      </c>
      <c r="AT2269" s="22" t="s">
        <v>275</v>
      </c>
      <c r="AU2269" s="22" t="s">
        <v>76</v>
      </c>
      <c r="AY2269" s="22" t="s">
        <v>151</v>
      </c>
      <c r="BE2269" s="227">
        <f>IF(N2269="základní",J2269,0)</f>
        <v>0</v>
      </c>
      <c r="BF2269" s="227">
        <f>IF(N2269="snížená",J2269,0)</f>
        <v>0</v>
      </c>
      <c r="BG2269" s="227">
        <f>IF(N2269="zákl. přenesená",J2269,0)</f>
        <v>0</v>
      </c>
      <c r="BH2269" s="227">
        <f>IF(N2269="sníž. přenesená",J2269,0)</f>
        <v>0</v>
      </c>
      <c r="BI2269" s="227">
        <f>IF(N2269="nulová",J2269,0)</f>
        <v>0</v>
      </c>
      <c r="BJ2269" s="22" t="s">
        <v>76</v>
      </c>
      <c r="BK2269" s="227">
        <f>ROUND(I2269*H2269,2)</f>
        <v>0</v>
      </c>
      <c r="BL2269" s="22" t="s">
        <v>1264</v>
      </c>
      <c r="BM2269" s="22" t="s">
        <v>3548</v>
      </c>
    </row>
    <row r="2270" spans="2:51" s="11" customFormat="1" ht="13.5">
      <c r="B2270" s="231"/>
      <c r="C2270" s="232"/>
      <c r="D2270" s="228" t="s">
        <v>163</v>
      </c>
      <c r="E2270" s="233" t="s">
        <v>21</v>
      </c>
      <c r="F2270" s="234" t="s">
        <v>3545</v>
      </c>
      <c r="G2270" s="232"/>
      <c r="H2270" s="235">
        <v>93.9</v>
      </c>
      <c r="I2270" s="236"/>
      <c r="J2270" s="232"/>
      <c r="K2270" s="232"/>
      <c r="L2270" s="237"/>
      <c r="M2270" s="238"/>
      <c r="N2270" s="239"/>
      <c r="O2270" s="239"/>
      <c r="P2270" s="239"/>
      <c r="Q2270" s="239"/>
      <c r="R2270" s="239"/>
      <c r="S2270" s="239"/>
      <c r="T2270" s="240"/>
      <c r="AT2270" s="241" t="s">
        <v>163</v>
      </c>
      <c r="AU2270" s="241" t="s">
        <v>76</v>
      </c>
      <c r="AV2270" s="11" t="s">
        <v>81</v>
      </c>
      <c r="AW2270" s="11" t="s">
        <v>34</v>
      </c>
      <c r="AX2270" s="11" t="s">
        <v>76</v>
      </c>
      <c r="AY2270" s="241" t="s">
        <v>151</v>
      </c>
    </row>
    <row r="2271" spans="2:51" s="11" customFormat="1" ht="13.5">
      <c r="B2271" s="231"/>
      <c r="C2271" s="232"/>
      <c r="D2271" s="228" t="s">
        <v>163</v>
      </c>
      <c r="E2271" s="232"/>
      <c r="F2271" s="234" t="s">
        <v>3546</v>
      </c>
      <c r="G2271" s="232"/>
      <c r="H2271" s="235">
        <v>95.778</v>
      </c>
      <c r="I2271" s="236"/>
      <c r="J2271" s="232"/>
      <c r="K2271" s="232"/>
      <c r="L2271" s="237"/>
      <c r="M2271" s="238"/>
      <c r="N2271" s="239"/>
      <c r="O2271" s="239"/>
      <c r="P2271" s="239"/>
      <c r="Q2271" s="239"/>
      <c r="R2271" s="239"/>
      <c r="S2271" s="239"/>
      <c r="T2271" s="240"/>
      <c r="AT2271" s="241" t="s">
        <v>163</v>
      </c>
      <c r="AU2271" s="241" t="s">
        <v>76</v>
      </c>
      <c r="AV2271" s="11" t="s">
        <v>81</v>
      </c>
      <c r="AW2271" s="11" t="s">
        <v>6</v>
      </c>
      <c r="AX2271" s="11" t="s">
        <v>76</v>
      </c>
      <c r="AY2271" s="241" t="s">
        <v>151</v>
      </c>
    </row>
    <row r="2272" spans="2:65" s="1" customFormat="1" ht="25.5" customHeight="1">
      <c r="B2272" s="44"/>
      <c r="C2272" s="216" t="s">
        <v>2951</v>
      </c>
      <c r="D2272" s="216" t="s">
        <v>154</v>
      </c>
      <c r="E2272" s="217" t="s">
        <v>1829</v>
      </c>
      <c r="F2272" s="218" t="s">
        <v>1830</v>
      </c>
      <c r="G2272" s="219" t="s">
        <v>257</v>
      </c>
      <c r="H2272" s="220">
        <v>112.7</v>
      </c>
      <c r="I2272" s="221"/>
      <c r="J2272" s="222">
        <f>ROUND(I2272*H2272,2)</f>
        <v>0</v>
      </c>
      <c r="K2272" s="218" t="s">
        <v>174</v>
      </c>
      <c r="L2272" s="70"/>
      <c r="M2272" s="223" t="s">
        <v>21</v>
      </c>
      <c r="N2272" s="224" t="s">
        <v>42</v>
      </c>
      <c r="O2272" s="45"/>
      <c r="P2272" s="225">
        <f>O2272*H2272</f>
        <v>0</v>
      </c>
      <c r="Q2272" s="225">
        <v>6E-05</v>
      </c>
      <c r="R2272" s="225">
        <f>Q2272*H2272</f>
        <v>0.006762000000000001</v>
      </c>
      <c r="S2272" s="225">
        <v>0</v>
      </c>
      <c r="T2272" s="226">
        <f>S2272*H2272</f>
        <v>0</v>
      </c>
      <c r="AR2272" s="22" t="s">
        <v>1264</v>
      </c>
      <c r="AT2272" s="22" t="s">
        <v>154</v>
      </c>
      <c r="AU2272" s="22" t="s">
        <v>76</v>
      </c>
      <c r="AY2272" s="22" t="s">
        <v>151</v>
      </c>
      <c r="BE2272" s="227">
        <f>IF(N2272="základní",J2272,0)</f>
        <v>0</v>
      </c>
      <c r="BF2272" s="227">
        <f>IF(N2272="snížená",J2272,0)</f>
        <v>0</v>
      </c>
      <c r="BG2272" s="227">
        <f>IF(N2272="zákl. přenesená",J2272,0)</f>
        <v>0</v>
      </c>
      <c r="BH2272" s="227">
        <f>IF(N2272="sníž. přenesená",J2272,0)</f>
        <v>0</v>
      </c>
      <c r="BI2272" s="227">
        <f>IF(N2272="nulová",J2272,0)</f>
        <v>0</v>
      </c>
      <c r="BJ2272" s="22" t="s">
        <v>76</v>
      </c>
      <c r="BK2272" s="227">
        <f>ROUND(I2272*H2272,2)</f>
        <v>0</v>
      </c>
      <c r="BL2272" s="22" t="s">
        <v>1264</v>
      </c>
      <c r="BM2272" s="22" t="s">
        <v>3549</v>
      </c>
    </row>
    <row r="2273" spans="2:47" s="1" customFormat="1" ht="13.5">
      <c r="B2273" s="44"/>
      <c r="C2273" s="72"/>
      <c r="D2273" s="228" t="s">
        <v>161</v>
      </c>
      <c r="E2273" s="72"/>
      <c r="F2273" s="229" t="s">
        <v>1766</v>
      </c>
      <c r="G2273" s="72"/>
      <c r="H2273" s="72"/>
      <c r="I2273" s="187"/>
      <c r="J2273" s="72"/>
      <c r="K2273" s="72"/>
      <c r="L2273" s="70"/>
      <c r="M2273" s="230"/>
      <c r="N2273" s="45"/>
      <c r="O2273" s="45"/>
      <c r="P2273" s="45"/>
      <c r="Q2273" s="45"/>
      <c r="R2273" s="45"/>
      <c r="S2273" s="45"/>
      <c r="T2273" s="93"/>
      <c r="AT2273" s="22" t="s">
        <v>161</v>
      </c>
      <c r="AU2273" s="22" t="s">
        <v>76</v>
      </c>
    </row>
    <row r="2274" spans="2:51" s="11" customFormat="1" ht="13.5">
      <c r="B2274" s="231"/>
      <c r="C2274" s="232"/>
      <c r="D2274" s="228" t="s">
        <v>163</v>
      </c>
      <c r="E2274" s="233" t="s">
        <v>21</v>
      </c>
      <c r="F2274" s="234" t="s">
        <v>3550</v>
      </c>
      <c r="G2274" s="232"/>
      <c r="H2274" s="235">
        <v>112.7</v>
      </c>
      <c r="I2274" s="236"/>
      <c r="J2274" s="232"/>
      <c r="K2274" s="232"/>
      <c r="L2274" s="237"/>
      <c r="M2274" s="238"/>
      <c r="N2274" s="239"/>
      <c r="O2274" s="239"/>
      <c r="P2274" s="239"/>
      <c r="Q2274" s="239"/>
      <c r="R2274" s="239"/>
      <c r="S2274" s="239"/>
      <c r="T2274" s="240"/>
      <c r="AT2274" s="241" t="s">
        <v>163</v>
      </c>
      <c r="AU2274" s="241" t="s">
        <v>76</v>
      </c>
      <c r="AV2274" s="11" t="s">
        <v>81</v>
      </c>
      <c r="AW2274" s="11" t="s">
        <v>34</v>
      </c>
      <c r="AX2274" s="11" t="s">
        <v>76</v>
      </c>
      <c r="AY2274" s="241" t="s">
        <v>151</v>
      </c>
    </row>
    <row r="2275" spans="2:65" s="1" customFormat="1" ht="25.5" customHeight="1">
      <c r="B2275" s="44"/>
      <c r="C2275" s="216" t="s">
        <v>3551</v>
      </c>
      <c r="D2275" s="216" t="s">
        <v>154</v>
      </c>
      <c r="E2275" s="217" t="s">
        <v>1673</v>
      </c>
      <c r="F2275" s="218" t="s">
        <v>1674</v>
      </c>
      <c r="G2275" s="219" t="s">
        <v>257</v>
      </c>
      <c r="H2275" s="220">
        <v>10.9</v>
      </c>
      <c r="I2275" s="221"/>
      <c r="J2275" s="222">
        <f>ROUND(I2275*H2275,2)</f>
        <v>0</v>
      </c>
      <c r="K2275" s="218" t="s">
        <v>174</v>
      </c>
      <c r="L2275" s="70"/>
      <c r="M2275" s="223" t="s">
        <v>21</v>
      </c>
      <c r="N2275" s="224" t="s">
        <v>42</v>
      </c>
      <c r="O2275" s="45"/>
      <c r="P2275" s="225">
        <f>O2275*H2275</f>
        <v>0</v>
      </c>
      <c r="Q2275" s="225">
        <v>8E-05</v>
      </c>
      <c r="R2275" s="225">
        <f>Q2275*H2275</f>
        <v>0.000872</v>
      </c>
      <c r="S2275" s="225">
        <v>0</v>
      </c>
      <c r="T2275" s="226">
        <f>S2275*H2275</f>
        <v>0</v>
      </c>
      <c r="AR2275" s="22" t="s">
        <v>1264</v>
      </c>
      <c r="AT2275" s="22" t="s">
        <v>154</v>
      </c>
      <c r="AU2275" s="22" t="s">
        <v>76</v>
      </c>
      <c r="AY2275" s="22" t="s">
        <v>151</v>
      </c>
      <c r="BE2275" s="227">
        <f>IF(N2275="základní",J2275,0)</f>
        <v>0</v>
      </c>
      <c r="BF2275" s="227">
        <f>IF(N2275="snížená",J2275,0)</f>
        <v>0</v>
      </c>
      <c r="BG2275" s="227">
        <f>IF(N2275="zákl. přenesená",J2275,0)</f>
        <v>0</v>
      </c>
      <c r="BH2275" s="227">
        <f>IF(N2275="sníž. přenesená",J2275,0)</f>
        <v>0</v>
      </c>
      <c r="BI2275" s="227">
        <f>IF(N2275="nulová",J2275,0)</f>
        <v>0</v>
      </c>
      <c r="BJ2275" s="22" t="s">
        <v>76</v>
      </c>
      <c r="BK2275" s="227">
        <f>ROUND(I2275*H2275,2)</f>
        <v>0</v>
      </c>
      <c r="BL2275" s="22" t="s">
        <v>1264</v>
      </c>
      <c r="BM2275" s="22" t="s">
        <v>3552</v>
      </c>
    </row>
    <row r="2276" spans="2:47" s="1" customFormat="1" ht="13.5">
      <c r="B2276" s="44"/>
      <c r="C2276" s="72"/>
      <c r="D2276" s="228" t="s">
        <v>161</v>
      </c>
      <c r="E2276" s="72"/>
      <c r="F2276" s="229" t="s">
        <v>1676</v>
      </c>
      <c r="G2276" s="72"/>
      <c r="H2276" s="72"/>
      <c r="I2276" s="187"/>
      <c r="J2276" s="72"/>
      <c r="K2276" s="72"/>
      <c r="L2276" s="70"/>
      <c r="M2276" s="230"/>
      <c r="N2276" s="45"/>
      <c r="O2276" s="45"/>
      <c r="P2276" s="45"/>
      <c r="Q2276" s="45"/>
      <c r="R2276" s="45"/>
      <c r="S2276" s="45"/>
      <c r="T2276" s="93"/>
      <c r="AT2276" s="22" t="s">
        <v>161</v>
      </c>
      <c r="AU2276" s="22" t="s">
        <v>76</v>
      </c>
    </row>
    <row r="2277" spans="2:51" s="11" customFormat="1" ht="13.5">
      <c r="B2277" s="231"/>
      <c r="C2277" s="232"/>
      <c r="D2277" s="228" t="s">
        <v>163</v>
      </c>
      <c r="E2277" s="233" t="s">
        <v>21</v>
      </c>
      <c r="F2277" s="234" t="s">
        <v>3553</v>
      </c>
      <c r="G2277" s="232"/>
      <c r="H2277" s="235">
        <v>10.9</v>
      </c>
      <c r="I2277" s="236"/>
      <c r="J2277" s="232"/>
      <c r="K2277" s="232"/>
      <c r="L2277" s="237"/>
      <c r="M2277" s="238"/>
      <c r="N2277" s="239"/>
      <c r="O2277" s="239"/>
      <c r="P2277" s="239"/>
      <c r="Q2277" s="239"/>
      <c r="R2277" s="239"/>
      <c r="S2277" s="239"/>
      <c r="T2277" s="240"/>
      <c r="AT2277" s="241" t="s">
        <v>163</v>
      </c>
      <c r="AU2277" s="241" t="s">
        <v>76</v>
      </c>
      <c r="AV2277" s="11" t="s">
        <v>81</v>
      </c>
      <c r="AW2277" s="11" t="s">
        <v>34</v>
      </c>
      <c r="AX2277" s="11" t="s">
        <v>71</v>
      </c>
      <c r="AY2277" s="241" t="s">
        <v>151</v>
      </c>
    </row>
    <row r="2278" spans="2:51" s="12" customFormat="1" ht="13.5">
      <c r="B2278" s="242"/>
      <c r="C2278" s="243"/>
      <c r="D2278" s="228" t="s">
        <v>163</v>
      </c>
      <c r="E2278" s="244" t="s">
        <v>21</v>
      </c>
      <c r="F2278" s="245" t="s">
        <v>182</v>
      </c>
      <c r="G2278" s="243"/>
      <c r="H2278" s="246">
        <v>10.9</v>
      </c>
      <c r="I2278" s="247"/>
      <c r="J2278" s="243"/>
      <c r="K2278" s="243"/>
      <c r="L2278" s="248"/>
      <c r="M2278" s="249"/>
      <c r="N2278" s="250"/>
      <c r="O2278" s="250"/>
      <c r="P2278" s="250"/>
      <c r="Q2278" s="250"/>
      <c r="R2278" s="250"/>
      <c r="S2278" s="250"/>
      <c r="T2278" s="251"/>
      <c r="AT2278" s="252" t="s">
        <v>163</v>
      </c>
      <c r="AU2278" s="252" t="s">
        <v>76</v>
      </c>
      <c r="AV2278" s="12" t="s">
        <v>159</v>
      </c>
      <c r="AW2278" s="12" t="s">
        <v>34</v>
      </c>
      <c r="AX2278" s="12" t="s">
        <v>76</v>
      </c>
      <c r="AY2278" s="252" t="s">
        <v>151</v>
      </c>
    </row>
    <row r="2279" spans="2:65" s="1" customFormat="1" ht="16.5" customHeight="1">
      <c r="B2279" s="44"/>
      <c r="C2279" s="253" t="s">
        <v>3554</v>
      </c>
      <c r="D2279" s="253" t="s">
        <v>275</v>
      </c>
      <c r="E2279" s="254" t="s">
        <v>1678</v>
      </c>
      <c r="F2279" s="255" t="s">
        <v>1679</v>
      </c>
      <c r="G2279" s="256" t="s">
        <v>257</v>
      </c>
      <c r="H2279" s="257">
        <v>13.08</v>
      </c>
      <c r="I2279" s="258"/>
      <c r="J2279" s="259">
        <f>ROUND(I2279*H2279,2)</f>
        <v>0</v>
      </c>
      <c r="K2279" s="255" t="s">
        <v>174</v>
      </c>
      <c r="L2279" s="260"/>
      <c r="M2279" s="261" t="s">
        <v>21</v>
      </c>
      <c r="N2279" s="262" t="s">
        <v>42</v>
      </c>
      <c r="O2279" s="45"/>
      <c r="P2279" s="225">
        <f>O2279*H2279</f>
        <v>0</v>
      </c>
      <c r="Q2279" s="225">
        <v>0.0004</v>
      </c>
      <c r="R2279" s="225">
        <f>Q2279*H2279</f>
        <v>0.0052320000000000005</v>
      </c>
      <c r="S2279" s="225">
        <v>0</v>
      </c>
      <c r="T2279" s="226">
        <f>S2279*H2279</f>
        <v>0</v>
      </c>
      <c r="AR2279" s="22" t="s">
        <v>1641</v>
      </c>
      <c r="AT2279" s="22" t="s">
        <v>275</v>
      </c>
      <c r="AU2279" s="22" t="s">
        <v>76</v>
      </c>
      <c r="AY2279" s="22" t="s">
        <v>151</v>
      </c>
      <c r="BE2279" s="227">
        <f>IF(N2279="základní",J2279,0)</f>
        <v>0</v>
      </c>
      <c r="BF2279" s="227">
        <f>IF(N2279="snížená",J2279,0)</f>
        <v>0</v>
      </c>
      <c r="BG2279" s="227">
        <f>IF(N2279="zákl. přenesená",J2279,0)</f>
        <v>0</v>
      </c>
      <c r="BH2279" s="227">
        <f>IF(N2279="sníž. přenesená",J2279,0)</f>
        <v>0</v>
      </c>
      <c r="BI2279" s="227">
        <f>IF(N2279="nulová",J2279,0)</f>
        <v>0</v>
      </c>
      <c r="BJ2279" s="22" t="s">
        <v>76</v>
      </c>
      <c r="BK2279" s="227">
        <f>ROUND(I2279*H2279,2)</f>
        <v>0</v>
      </c>
      <c r="BL2279" s="22" t="s">
        <v>1264</v>
      </c>
      <c r="BM2279" s="22" t="s">
        <v>3555</v>
      </c>
    </row>
    <row r="2280" spans="2:51" s="11" customFormat="1" ht="13.5">
      <c r="B2280" s="231"/>
      <c r="C2280" s="232"/>
      <c r="D2280" s="228" t="s">
        <v>163</v>
      </c>
      <c r="E2280" s="233" t="s">
        <v>21</v>
      </c>
      <c r="F2280" s="234" t="s">
        <v>3553</v>
      </c>
      <c r="G2280" s="232"/>
      <c r="H2280" s="235">
        <v>10.9</v>
      </c>
      <c r="I2280" s="236"/>
      <c r="J2280" s="232"/>
      <c r="K2280" s="232"/>
      <c r="L2280" s="237"/>
      <c r="M2280" s="238"/>
      <c r="N2280" s="239"/>
      <c r="O2280" s="239"/>
      <c r="P2280" s="239"/>
      <c r="Q2280" s="239"/>
      <c r="R2280" s="239"/>
      <c r="S2280" s="239"/>
      <c r="T2280" s="240"/>
      <c r="AT2280" s="241" t="s">
        <v>163</v>
      </c>
      <c r="AU2280" s="241" t="s">
        <v>76</v>
      </c>
      <c r="AV2280" s="11" t="s">
        <v>81</v>
      </c>
      <c r="AW2280" s="11" t="s">
        <v>34</v>
      </c>
      <c r="AX2280" s="11" t="s">
        <v>71</v>
      </c>
      <c r="AY2280" s="241" t="s">
        <v>151</v>
      </c>
    </row>
    <row r="2281" spans="2:51" s="12" customFormat="1" ht="13.5">
      <c r="B2281" s="242"/>
      <c r="C2281" s="243"/>
      <c r="D2281" s="228" t="s">
        <v>163</v>
      </c>
      <c r="E2281" s="244" t="s">
        <v>21</v>
      </c>
      <c r="F2281" s="245" t="s">
        <v>182</v>
      </c>
      <c r="G2281" s="243"/>
      <c r="H2281" s="246">
        <v>10.9</v>
      </c>
      <c r="I2281" s="247"/>
      <c r="J2281" s="243"/>
      <c r="K2281" s="243"/>
      <c r="L2281" s="248"/>
      <c r="M2281" s="249"/>
      <c r="N2281" s="250"/>
      <c r="O2281" s="250"/>
      <c r="P2281" s="250"/>
      <c r="Q2281" s="250"/>
      <c r="R2281" s="250"/>
      <c r="S2281" s="250"/>
      <c r="T2281" s="251"/>
      <c r="AT2281" s="252" t="s">
        <v>163</v>
      </c>
      <c r="AU2281" s="252" t="s">
        <v>76</v>
      </c>
      <c r="AV2281" s="12" t="s">
        <v>159</v>
      </c>
      <c r="AW2281" s="12" t="s">
        <v>34</v>
      </c>
      <c r="AX2281" s="12" t="s">
        <v>76</v>
      </c>
      <c r="AY2281" s="252" t="s">
        <v>151</v>
      </c>
    </row>
    <row r="2282" spans="2:51" s="11" customFormat="1" ht="13.5">
      <c r="B2282" s="231"/>
      <c r="C2282" s="232"/>
      <c r="D2282" s="228" t="s">
        <v>163</v>
      </c>
      <c r="E2282" s="232"/>
      <c r="F2282" s="234" t="s">
        <v>3556</v>
      </c>
      <c r="G2282" s="232"/>
      <c r="H2282" s="235">
        <v>13.08</v>
      </c>
      <c r="I2282" s="236"/>
      <c r="J2282" s="232"/>
      <c r="K2282" s="232"/>
      <c r="L2282" s="237"/>
      <c r="M2282" s="238"/>
      <c r="N2282" s="239"/>
      <c r="O2282" s="239"/>
      <c r="P2282" s="239"/>
      <c r="Q2282" s="239"/>
      <c r="R2282" s="239"/>
      <c r="S2282" s="239"/>
      <c r="T2282" s="240"/>
      <c r="AT2282" s="241" t="s">
        <v>163</v>
      </c>
      <c r="AU2282" s="241" t="s">
        <v>76</v>
      </c>
      <c r="AV2282" s="11" t="s">
        <v>81</v>
      </c>
      <c r="AW2282" s="11" t="s">
        <v>6</v>
      </c>
      <c r="AX2282" s="11" t="s">
        <v>76</v>
      </c>
      <c r="AY2282" s="241" t="s">
        <v>151</v>
      </c>
    </row>
    <row r="2283" spans="2:65" s="1" customFormat="1" ht="25.5" customHeight="1">
      <c r="B2283" s="44"/>
      <c r="C2283" s="216" t="s">
        <v>3557</v>
      </c>
      <c r="D2283" s="216" t="s">
        <v>154</v>
      </c>
      <c r="E2283" s="217" t="s">
        <v>1489</v>
      </c>
      <c r="F2283" s="218" t="s">
        <v>1490</v>
      </c>
      <c r="G2283" s="219" t="s">
        <v>257</v>
      </c>
      <c r="H2283" s="220">
        <v>13.08</v>
      </c>
      <c r="I2283" s="221"/>
      <c r="J2283" s="222">
        <f>ROUND(I2283*H2283,2)</f>
        <v>0</v>
      </c>
      <c r="K2283" s="218" t="s">
        <v>21</v>
      </c>
      <c r="L2283" s="70"/>
      <c r="M2283" s="223" t="s">
        <v>21</v>
      </c>
      <c r="N2283" s="224" t="s">
        <v>42</v>
      </c>
      <c r="O2283" s="45"/>
      <c r="P2283" s="225">
        <f>O2283*H2283</f>
        <v>0</v>
      </c>
      <c r="Q2283" s="225">
        <v>0</v>
      </c>
      <c r="R2283" s="225">
        <f>Q2283*H2283</f>
        <v>0</v>
      </c>
      <c r="S2283" s="225">
        <v>0</v>
      </c>
      <c r="T2283" s="226">
        <f>S2283*H2283</f>
        <v>0</v>
      </c>
      <c r="AR2283" s="22" t="s">
        <v>159</v>
      </c>
      <c r="AT2283" s="22" t="s">
        <v>154</v>
      </c>
      <c r="AU2283" s="22" t="s">
        <v>76</v>
      </c>
      <c r="AY2283" s="22" t="s">
        <v>151</v>
      </c>
      <c r="BE2283" s="227">
        <f>IF(N2283="základní",J2283,0)</f>
        <v>0</v>
      </c>
      <c r="BF2283" s="227">
        <f>IF(N2283="snížená",J2283,0)</f>
        <v>0</v>
      </c>
      <c r="BG2283" s="227">
        <f>IF(N2283="zákl. přenesená",J2283,0)</f>
        <v>0</v>
      </c>
      <c r="BH2283" s="227">
        <f>IF(N2283="sníž. přenesená",J2283,0)</f>
        <v>0</v>
      </c>
      <c r="BI2283" s="227">
        <f>IF(N2283="nulová",J2283,0)</f>
        <v>0</v>
      </c>
      <c r="BJ2283" s="22" t="s">
        <v>76</v>
      </c>
      <c r="BK2283" s="227">
        <f>ROUND(I2283*H2283,2)</f>
        <v>0</v>
      </c>
      <c r="BL2283" s="22" t="s">
        <v>159</v>
      </c>
      <c r="BM2283" s="22" t="s">
        <v>3558</v>
      </c>
    </row>
    <row r="2284" spans="2:51" s="11" customFormat="1" ht="13.5">
      <c r="B2284" s="231"/>
      <c r="C2284" s="232"/>
      <c r="D2284" s="228" t="s">
        <v>163</v>
      </c>
      <c r="E2284" s="233" t="s">
        <v>21</v>
      </c>
      <c r="F2284" s="234" t="s">
        <v>3553</v>
      </c>
      <c r="G2284" s="232"/>
      <c r="H2284" s="235">
        <v>10.9</v>
      </c>
      <c r="I2284" s="236"/>
      <c r="J2284" s="232"/>
      <c r="K2284" s="232"/>
      <c r="L2284" s="237"/>
      <c r="M2284" s="238"/>
      <c r="N2284" s="239"/>
      <c r="O2284" s="239"/>
      <c r="P2284" s="239"/>
      <c r="Q2284" s="239"/>
      <c r="R2284" s="239"/>
      <c r="S2284" s="239"/>
      <c r="T2284" s="240"/>
      <c r="AT2284" s="241" t="s">
        <v>163</v>
      </c>
      <c r="AU2284" s="241" t="s">
        <v>76</v>
      </c>
      <c r="AV2284" s="11" t="s">
        <v>81</v>
      </c>
      <c r="AW2284" s="11" t="s">
        <v>34</v>
      </c>
      <c r="AX2284" s="11" t="s">
        <v>71</v>
      </c>
      <c r="AY2284" s="241" t="s">
        <v>151</v>
      </c>
    </row>
    <row r="2285" spans="2:51" s="12" customFormat="1" ht="13.5">
      <c r="B2285" s="242"/>
      <c r="C2285" s="243"/>
      <c r="D2285" s="228" t="s">
        <v>163</v>
      </c>
      <c r="E2285" s="244" t="s">
        <v>21</v>
      </c>
      <c r="F2285" s="245" t="s">
        <v>182</v>
      </c>
      <c r="G2285" s="243"/>
      <c r="H2285" s="246">
        <v>10.9</v>
      </c>
      <c r="I2285" s="247"/>
      <c r="J2285" s="243"/>
      <c r="K2285" s="243"/>
      <c r="L2285" s="248"/>
      <c r="M2285" s="249"/>
      <c r="N2285" s="250"/>
      <c r="O2285" s="250"/>
      <c r="P2285" s="250"/>
      <c r="Q2285" s="250"/>
      <c r="R2285" s="250"/>
      <c r="S2285" s="250"/>
      <c r="T2285" s="251"/>
      <c r="AT2285" s="252" t="s">
        <v>163</v>
      </c>
      <c r="AU2285" s="252" t="s">
        <v>76</v>
      </c>
      <c r="AV2285" s="12" t="s">
        <v>159</v>
      </c>
      <c r="AW2285" s="12" t="s">
        <v>34</v>
      </c>
      <c r="AX2285" s="12" t="s">
        <v>76</v>
      </c>
      <c r="AY2285" s="252" t="s">
        <v>151</v>
      </c>
    </row>
    <row r="2286" spans="2:51" s="11" customFormat="1" ht="13.5">
      <c r="B2286" s="231"/>
      <c r="C2286" s="232"/>
      <c r="D2286" s="228" t="s">
        <v>163</v>
      </c>
      <c r="E2286" s="232"/>
      <c r="F2286" s="234" t="s">
        <v>3556</v>
      </c>
      <c r="G2286" s="232"/>
      <c r="H2286" s="235">
        <v>13.08</v>
      </c>
      <c r="I2286" s="236"/>
      <c r="J2286" s="232"/>
      <c r="K2286" s="232"/>
      <c r="L2286" s="237"/>
      <c r="M2286" s="238"/>
      <c r="N2286" s="239"/>
      <c r="O2286" s="239"/>
      <c r="P2286" s="239"/>
      <c r="Q2286" s="239"/>
      <c r="R2286" s="239"/>
      <c r="S2286" s="239"/>
      <c r="T2286" s="240"/>
      <c r="AT2286" s="241" t="s">
        <v>163</v>
      </c>
      <c r="AU2286" s="241" t="s">
        <v>76</v>
      </c>
      <c r="AV2286" s="11" t="s">
        <v>81</v>
      </c>
      <c r="AW2286" s="11" t="s">
        <v>6</v>
      </c>
      <c r="AX2286" s="11" t="s">
        <v>76</v>
      </c>
      <c r="AY2286" s="241" t="s">
        <v>151</v>
      </c>
    </row>
    <row r="2287" spans="2:65" s="1" customFormat="1" ht="25.5" customHeight="1">
      <c r="B2287" s="44"/>
      <c r="C2287" s="216" t="s">
        <v>3559</v>
      </c>
      <c r="D2287" s="216" t="s">
        <v>154</v>
      </c>
      <c r="E2287" s="217" t="s">
        <v>1682</v>
      </c>
      <c r="F2287" s="218" t="s">
        <v>1683</v>
      </c>
      <c r="G2287" s="219" t="s">
        <v>157</v>
      </c>
      <c r="H2287" s="220">
        <v>10.9</v>
      </c>
      <c r="I2287" s="221"/>
      <c r="J2287" s="222">
        <f>ROUND(I2287*H2287,2)</f>
        <v>0</v>
      </c>
      <c r="K2287" s="218" t="s">
        <v>174</v>
      </c>
      <c r="L2287" s="70"/>
      <c r="M2287" s="223" t="s">
        <v>21</v>
      </c>
      <c r="N2287" s="224" t="s">
        <v>42</v>
      </c>
      <c r="O2287" s="45"/>
      <c r="P2287" s="225">
        <f>O2287*H2287</f>
        <v>0</v>
      </c>
      <c r="Q2287" s="225">
        <v>0.00026</v>
      </c>
      <c r="R2287" s="225">
        <f>Q2287*H2287</f>
        <v>0.0028339999999999997</v>
      </c>
      <c r="S2287" s="225">
        <v>0</v>
      </c>
      <c r="T2287" s="226">
        <f>S2287*H2287</f>
        <v>0</v>
      </c>
      <c r="AR2287" s="22" t="s">
        <v>1264</v>
      </c>
      <c r="AT2287" s="22" t="s">
        <v>154</v>
      </c>
      <c r="AU2287" s="22" t="s">
        <v>76</v>
      </c>
      <c r="AY2287" s="22" t="s">
        <v>151</v>
      </c>
      <c r="BE2287" s="227">
        <f>IF(N2287="základní",J2287,0)</f>
        <v>0</v>
      </c>
      <c r="BF2287" s="227">
        <f>IF(N2287="snížená",J2287,0)</f>
        <v>0</v>
      </c>
      <c r="BG2287" s="227">
        <f>IF(N2287="zákl. přenesená",J2287,0)</f>
        <v>0</v>
      </c>
      <c r="BH2287" s="227">
        <f>IF(N2287="sníž. přenesená",J2287,0)</f>
        <v>0</v>
      </c>
      <c r="BI2287" s="227">
        <f>IF(N2287="nulová",J2287,0)</f>
        <v>0</v>
      </c>
      <c r="BJ2287" s="22" t="s">
        <v>76</v>
      </c>
      <c r="BK2287" s="227">
        <f>ROUND(I2287*H2287,2)</f>
        <v>0</v>
      </c>
      <c r="BL2287" s="22" t="s">
        <v>1264</v>
      </c>
      <c r="BM2287" s="22" t="s">
        <v>3560</v>
      </c>
    </row>
    <row r="2288" spans="2:65" s="1" customFormat="1" ht="25.5" customHeight="1">
      <c r="B2288" s="44"/>
      <c r="C2288" s="216" t="s">
        <v>3561</v>
      </c>
      <c r="D2288" s="216" t="s">
        <v>154</v>
      </c>
      <c r="E2288" s="217" t="s">
        <v>1699</v>
      </c>
      <c r="F2288" s="218" t="s">
        <v>1700</v>
      </c>
      <c r="G2288" s="219" t="s">
        <v>257</v>
      </c>
      <c r="H2288" s="220">
        <v>16.35</v>
      </c>
      <c r="I2288" s="221"/>
      <c r="J2288" s="222">
        <f>ROUND(I2288*H2288,2)</f>
        <v>0</v>
      </c>
      <c r="K2288" s="218" t="s">
        <v>174</v>
      </c>
      <c r="L2288" s="70"/>
      <c r="M2288" s="223" t="s">
        <v>21</v>
      </c>
      <c r="N2288" s="224" t="s">
        <v>42</v>
      </c>
      <c r="O2288" s="45"/>
      <c r="P2288" s="225">
        <f>O2288*H2288</f>
        <v>0</v>
      </c>
      <c r="Q2288" s="225">
        <v>0</v>
      </c>
      <c r="R2288" s="225">
        <f>Q2288*H2288</f>
        <v>0</v>
      </c>
      <c r="S2288" s="225">
        <v>0</v>
      </c>
      <c r="T2288" s="226">
        <f>S2288*H2288</f>
        <v>0</v>
      </c>
      <c r="AR2288" s="22" t="s">
        <v>1264</v>
      </c>
      <c r="AT2288" s="22" t="s">
        <v>154</v>
      </c>
      <c r="AU2288" s="22" t="s">
        <v>76</v>
      </c>
      <c r="AY2288" s="22" t="s">
        <v>151</v>
      </c>
      <c r="BE2288" s="227">
        <f>IF(N2288="základní",J2288,0)</f>
        <v>0</v>
      </c>
      <c r="BF2288" s="227">
        <f>IF(N2288="snížená",J2288,0)</f>
        <v>0</v>
      </c>
      <c r="BG2288" s="227">
        <f>IF(N2288="zákl. přenesená",J2288,0)</f>
        <v>0</v>
      </c>
      <c r="BH2288" s="227">
        <f>IF(N2288="sníž. přenesená",J2288,0)</f>
        <v>0</v>
      </c>
      <c r="BI2288" s="227">
        <f>IF(N2288="nulová",J2288,0)</f>
        <v>0</v>
      </c>
      <c r="BJ2288" s="22" t="s">
        <v>76</v>
      </c>
      <c r="BK2288" s="227">
        <f>ROUND(I2288*H2288,2)</f>
        <v>0</v>
      </c>
      <c r="BL2288" s="22" t="s">
        <v>1264</v>
      </c>
      <c r="BM2288" s="22" t="s">
        <v>3562</v>
      </c>
    </row>
    <row r="2289" spans="2:47" s="1" customFormat="1" ht="13.5">
      <c r="B2289" s="44"/>
      <c r="C2289" s="72"/>
      <c r="D2289" s="228" t="s">
        <v>161</v>
      </c>
      <c r="E2289" s="72"/>
      <c r="F2289" s="229" t="s">
        <v>1696</v>
      </c>
      <c r="G2289" s="72"/>
      <c r="H2289" s="72"/>
      <c r="I2289" s="187"/>
      <c r="J2289" s="72"/>
      <c r="K2289" s="72"/>
      <c r="L2289" s="70"/>
      <c r="M2289" s="230"/>
      <c r="N2289" s="45"/>
      <c r="O2289" s="45"/>
      <c r="P2289" s="45"/>
      <c r="Q2289" s="45"/>
      <c r="R2289" s="45"/>
      <c r="S2289" s="45"/>
      <c r="T2289" s="93"/>
      <c r="AT2289" s="22" t="s">
        <v>161</v>
      </c>
      <c r="AU2289" s="22" t="s">
        <v>76</v>
      </c>
    </row>
    <row r="2290" spans="2:51" s="11" customFormat="1" ht="13.5">
      <c r="B2290" s="231"/>
      <c r="C2290" s="232"/>
      <c r="D2290" s="228" t="s">
        <v>163</v>
      </c>
      <c r="E2290" s="233" t="s">
        <v>21</v>
      </c>
      <c r="F2290" s="234" t="s">
        <v>3563</v>
      </c>
      <c r="G2290" s="232"/>
      <c r="H2290" s="235">
        <v>16.35</v>
      </c>
      <c r="I2290" s="236"/>
      <c r="J2290" s="232"/>
      <c r="K2290" s="232"/>
      <c r="L2290" s="237"/>
      <c r="M2290" s="238"/>
      <c r="N2290" s="239"/>
      <c r="O2290" s="239"/>
      <c r="P2290" s="239"/>
      <c r="Q2290" s="239"/>
      <c r="R2290" s="239"/>
      <c r="S2290" s="239"/>
      <c r="T2290" s="240"/>
      <c r="AT2290" s="241" t="s">
        <v>163</v>
      </c>
      <c r="AU2290" s="241" t="s">
        <v>76</v>
      </c>
      <c r="AV2290" s="11" t="s">
        <v>81</v>
      </c>
      <c r="AW2290" s="11" t="s">
        <v>34</v>
      </c>
      <c r="AX2290" s="11" t="s">
        <v>76</v>
      </c>
      <c r="AY2290" s="241" t="s">
        <v>151</v>
      </c>
    </row>
    <row r="2291" spans="2:65" s="1" customFormat="1" ht="16.5" customHeight="1">
      <c r="B2291" s="44"/>
      <c r="C2291" s="253" t="s">
        <v>3564</v>
      </c>
      <c r="D2291" s="253" t="s">
        <v>275</v>
      </c>
      <c r="E2291" s="254" t="s">
        <v>1704</v>
      </c>
      <c r="F2291" s="255" t="s">
        <v>1705</v>
      </c>
      <c r="G2291" s="256" t="s">
        <v>278</v>
      </c>
      <c r="H2291" s="257">
        <v>0.007</v>
      </c>
      <c r="I2291" s="258"/>
      <c r="J2291" s="259">
        <f>ROUND(I2291*H2291,2)</f>
        <v>0</v>
      </c>
      <c r="K2291" s="255" t="s">
        <v>174</v>
      </c>
      <c r="L2291" s="260"/>
      <c r="M2291" s="261" t="s">
        <v>21</v>
      </c>
      <c r="N2291" s="262" t="s">
        <v>42</v>
      </c>
      <c r="O2291" s="45"/>
      <c r="P2291" s="225">
        <f>O2291*H2291</f>
        <v>0</v>
      </c>
      <c r="Q2291" s="225">
        <v>1</v>
      </c>
      <c r="R2291" s="225">
        <f>Q2291*H2291</f>
        <v>0.007</v>
      </c>
      <c r="S2291" s="225">
        <v>0</v>
      </c>
      <c r="T2291" s="226">
        <f>S2291*H2291</f>
        <v>0</v>
      </c>
      <c r="AR2291" s="22" t="s">
        <v>1641</v>
      </c>
      <c r="AT2291" s="22" t="s">
        <v>275</v>
      </c>
      <c r="AU2291" s="22" t="s">
        <v>76</v>
      </c>
      <c r="AY2291" s="22" t="s">
        <v>151</v>
      </c>
      <c r="BE2291" s="227">
        <f>IF(N2291="základní",J2291,0)</f>
        <v>0</v>
      </c>
      <c r="BF2291" s="227">
        <f>IF(N2291="snížená",J2291,0)</f>
        <v>0</v>
      </c>
      <c r="BG2291" s="227">
        <f>IF(N2291="zákl. přenesená",J2291,0)</f>
        <v>0</v>
      </c>
      <c r="BH2291" s="227">
        <f>IF(N2291="sníž. přenesená",J2291,0)</f>
        <v>0</v>
      </c>
      <c r="BI2291" s="227">
        <f>IF(N2291="nulová",J2291,0)</f>
        <v>0</v>
      </c>
      <c r="BJ2291" s="22" t="s">
        <v>76</v>
      </c>
      <c r="BK2291" s="227">
        <f>ROUND(I2291*H2291,2)</f>
        <v>0</v>
      </c>
      <c r="BL2291" s="22" t="s">
        <v>1264</v>
      </c>
      <c r="BM2291" s="22" t="s">
        <v>3565</v>
      </c>
    </row>
    <row r="2292" spans="2:51" s="11" customFormat="1" ht="13.5">
      <c r="B2292" s="231"/>
      <c r="C2292" s="232"/>
      <c r="D2292" s="228" t="s">
        <v>163</v>
      </c>
      <c r="E2292" s="232"/>
      <c r="F2292" s="234" t="s">
        <v>3566</v>
      </c>
      <c r="G2292" s="232"/>
      <c r="H2292" s="235">
        <v>0.007</v>
      </c>
      <c r="I2292" s="236"/>
      <c r="J2292" s="232"/>
      <c r="K2292" s="232"/>
      <c r="L2292" s="237"/>
      <c r="M2292" s="238"/>
      <c r="N2292" s="239"/>
      <c r="O2292" s="239"/>
      <c r="P2292" s="239"/>
      <c r="Q2292" s="239"/>
      <c r="R2292" s="239"/>
      <c r="S2292" s="239"/>
      <c r="T2292" s="240"/>
      <c r="AT2292" s="241" t="s">
        <v>163</v>
      </c>
      <c r="AU2292" s="241" t="s">
        <v>76</v>
      </c>
      <c r="AV2292" s="11" t="s">
        <v>81</v>
      </c>
      <c r="AW2292" s="11" t="s">
        <v>6</v>
      </c>
      <c r="AX2292" s="11" t="s">
        <v>76</v>
      </c>
      <c r="AY2292" s="241" t="s">
        <v>151</v>
      </c>
    </row>
    <row r="2293" spans="2:65" s="1" customFormat="1" ht="25.5" customHeight="1">
      <c r="B2293" s="44"/>
      <c r="C2293" s="216" t="s">
        <v>3567</v>
      </c>
      <c r="D2293" s="216" t="s">
        <v>154</v>
      </c>
      <c r="E2293" s="217" t="s">
        <v>1719</v>
      </c>
      <c r="F2293" s="218" t="s">
        <v>1720</v>
      </c>
      <c r="G2293" s="219" t="s">
        <v>257</v>
      </c>
      <c r="H2293" s="220">
        <v>16.35</v>
      </c>
      <c r="I2293" s="221"/>
      <c r="J2293" s="222">
        <f>ROUND(I2293*H2293,2)</f>
        <v>0</v>
      </c>
      <c r="K2293" s="218" t="s">
        <v>174</v>
      </c>
      <c r="L2293" s="70"/>
      <c r="M2293" s="223" t="s">
        <v>21</v>
      </c>
      <c r="N2293" s="224" t="s">
        <v>42</v>
      </c>
      <c r="O2293" s="45"/>
      <c r="P2293" s="225">
        <f>O2293*H2293</f>
        <v>0</v>
      </c>
      <c r="Q2293" s="225">
        <v>0.0004</v>
      </c>
      <c r="R2293" s="225">
        <f>Q2293*H2293</f>
        <v>0.006540000000000001</v>
      </c>
      <c r="S2293" s="225">
        <v>0</v>
      </c>
      <c r="T2293" s="226">
        <f>S2293*H2293</f>
        <v>0</v>
      </c>
      <c r="AR2293" s="22" t="s">
        <v>1264</v>
      </c>
      <c r="AT2293" s="22" t="s">
        <v>154</v>
      </c>
      <c r="AU2293" s="22" t="s">
        <v>76</v>
      </c>
      <c r="AY2293" s="22" t="s">
        <v>151</v>
      </c>
      <c r="BE2293" s="227">
        <f>IF(N2293="základní",J2293,0)</f>
        <v>0</v>
      </c>
      <c r="BF2293" s="227">
        <f>IF(N2293="snížená",J2293,0)</f>
        <v>0</v>
      </c>
      <c r="BG2293" s="227">
        <f>IF(N2293="zákl. přenesená",J2293,0)</f>
        <v>0</v>
      </c>
      <c r="BH2293" s="227">
        <f>IF(N2293="sníž. přenesená",J2293,0)</f>
        <v>0</v>
      </c>
      <c r="BI2293" s="227">
        <f>IF(N2293="nulová",J2293,0)</f>
        <v>0</v>
      </c>
      <c r="BJ2293" s="22" t="s">
        <v>76</v>
      </c>
      <c r="BK2293" s="227">
        <f>ROUND(I2293*H2293,2)</f>
        <v>0</v>
      </c>
      <c r="BL2293" s="22" t="s">
        <v>1264</v>
      </c>
      <c r="BM2293" s="22" t="s">
        <v>3568</v>
      </c>
    </row>
    <row r="2294" spans="2:47" s="1" customFormat="1" ht="13.5">
      <c r="B2294" s="44"/>
      <c r="C2294" s="72"/>
      <c r="D2294" s="228" t="s">
        <v>161</v>
      </c>
      <c r="E2294" s="72"/>
      <c r="F2294" s="229" t="s">
        <v>1712</v>
      </c>
      <c r="G2294" s="72"/>
      <c r="H2294" s="72"/>
      <c r="I2294" s="187"/>
      <c r="J2294" s="72"/>
      <c r="K2294" s="72"/>
      <c r="L2294" s="70"/>
      <c r="M2294" s="230"/>
      <c r="N2294" s="45"/>
      <c r="O2294" s="45"/>
      <c r="P2294" s="45"/>
      <c r="Q2294" s="45"/>
      <c r="R2294" s="45"/>
      <c r="S2294" s="45"/>
      <c r="T2294" s="93"/>
      <c r="AT2294" s="22" t="s">
        <v>161</v>
      </c>
      <c r="AU2294" s="22" t="s">
        <v>76</v>
      </c>
    </row>
    <row r="2295" spans="2:51" s="11" customFormat="1" ht="13.5">
      <c r="B2295" s="231"/>
      <c r="C2295" s="232"/>
      <c r="D2295" s="228" t="s">
        <v>163</v>
      </c>
      <c r="E2295" s="233" t="s">
        <v>21</v>
      </c>
      <c r="F2295" s="234" t="s">
        <v>3563</v>
      </c>
      <c r="G2295" s="232"/>
      <c r="H2295" s="235">
        <v>16.35</v>
      </c>
      <c r="I2295" s="236"/>
      <c r="J2295" s="232"/>
      <c r="K2295" s="232"/>
      <c r="L2295" s="237"/>
      <c r="M2295" s="238"/>
      <c r="N2295" s="239"/>
      <c r="O2295" s="239"/>
      <c r="P2295" s="239"/>
      <c r="Q2295" s="239"/>
      <c r="R2295" s="239"/>
      <c r="S2295" s="239"/>
      <c r="T2295" s="240"/>
      <c r="AT2295" s="241" t="s">
        <v>163</v>
      </c>
      <c r="AU2295" s="241" t="s">
        <v>76</v>
      </c>
      <c r="AV2295" s="11" t="s">
        <v>81</v>
      </c>
      <c r="AW2295" s="11" t="s">
        <v>34</v>
      </c>
      <c r="AX2295" s="11" t="s">
        <v>76</v>
      </c>
      <c r="AY2295" s="241" t="s">
        <v>151</v>
      </c>
    </row>
    <row r="2296" spans="2:65" s="1" customFormat="1" ht="25.5" customHeight="1">
      <c r="B2296" s="44"/>
      <c r="C2296" s="253" t="s">
        <v>3569</v>
      </c>
      <c r="D2296" s="253" t="s">
        <v>275</v>
      </c>
      <c r="E2296" s="254" t="s">
        <v>1724</v>
      </c>
      <c r="F2296" s="255" t="s">
        <v>1725</v>
      </c>
      <c r="G2296" s="256" t="s">
        <v>257</v>
      </c>
      <c r="H2296" s="257">
        <v>19.62</v>
      </c>
      <c r="I2296" s="258"/>
      <c r="J2296" s="259">
        <f>ROUND(I2296*H2296,2)</f>
        <v>0</v>
      </c>
      <c r="K2296" s="255" t="s">
        <v>174</v>
      </c>
      <c r="L2296" s="260"/>
      <c r="M2296" s="261" t="s">
        <v>21</v>
      </c>
      <c r="N2296" s="262" t="s">
        <v>42</v>
      </c>
      <c r="O2296" s="45"/>
      <c r="P2296" s="225">
        <f>O2296*H2296</f>
        <v>0</v>
      </c>
      <c r="Q2296" s="225">
        <v>0.0049</v>
      </c>
      <c r="R2296" s="225">
        <f>Q2296*H2296</f>
        <v>0.096138</v>
      </c>
      <c r="S2296" s="225">
        <v>0</v>
      </c>
      <c r="T2296" s="226">
        <f>S2296*H2296</f>
        <v>0</v>
      </c>
      <c r="AR2296" s="22" t="s">
        <v>1641</v>
      </c>
      <c r="AT2296" s="22" t="s">
        <v>275</v>
      </c>
      <c r="AU2296" s="22" t="s">
        <v>76</v>
      </c>
      <c r="AY2296" s="22" t="s">
        <v>151</v>
      </c>
      <c r="BE2296" s="227">
        <f>IF(N2296="základní",J2296,0)</f>
        <v>0</v>
      </c>
      <c r="BF2296" s="227">
        <f>IF(N2296="snížená",J2296,0)</f>
        <v>0</v>
      </c>
      <c r="BG2296" s="227">
        <f>IF(N2296="zákl. přenesená",J2296,0)</f>
        <v>0</v>
      </c>
      <c r="BH2296" s="227">
        <f>IF(N2296="sníž. přenesená",J2296,0)</f>
        <v>0</v>
      </c>
      <c r="BI2296" s="227">
        <f>IF(N2296="nulová",J2296,0)</f>
        <v>0</v>
      </c>
      <c r="BJ2296" s="22" t="s">
        <v>76</v>
      </c>
      <c r="BK2296" s="227">
        <f>ROUND(I2296*H2296,2)</f>
        <v>0</v>
      </c>
      <c r="BL2296" s="22" t="s">
        <v>1264</v>
      </c>
      <c r="BM2296" s="22" t="s">
        <v>3570</v>
      </c>
    </row>
    <row r="2297" spans="2:51" s="11" customFormat="1" ht="13.5">
      <c r="B2297" s="231"/>
      <c r="C2297" s="232"/>
      <c r="D2297" s="228" t="s">
        <v>163</v>
      </c>
      <c r="E2297" s="233" t="s">
        <v>21</v>
      </c>
      <c r="F2297" s="234" t="s">
        <v>3563</v>
      </c>
      <c r="G2297" s="232"/>
      <c r="H2297" s="235">
        <v>16.35</v>
      </c>
      <c r="I2297" s="236"/>
      <c r="J2297" s="232"/>
      <c r="K2297" s="232"/>
      <c r="L2297" s="237"/>
      <c r="M2297" s="238"/>
      <c r="N2297" s="239"/>
      <c r="O2297" s="239"/>
      <c r="P2297" s="239"/>
      <c r="Q2297" s="239"/>
      <c r="R2297" s="239"/>
      <c r="S2297" s="239"/>
      <c r="T2297" s="240"/>
      <c r="AT2297" s="241" t="s">
        <v>163</v>
      </c>
      <c r="AU2297" s="241" t="s">
        <v>76</v>
      </c>
      <c r="AV2297" s="11" t="s">
        <v>81</v>
      </c>
      <c r="AW2297" s="11" t="s">
        <v>34</v>
      </c>
      <c r="AX2297" s="11" t="s">
        <v>76</v>
      </c>
      <c r="AY2297" s="241" t="s">
        <v>151</v>
      </c>
    </row>
    <row r="2298" spans="2:51" s="11" customFormat="1" ht="13.5">
      <c r="B2298" s="231"/>
      <c r="C2298" s="232"/>
      <c r="D2298" s="228" t="s">
        <v>163</v>
      </c>
      <c r="E2298" s="232"/>
      <c r="F2298" s="234" t="s">
        <v>3571</v>
      </c>
      <c r="G2298" s="232"/>
      <c r="H2298" s="235">
        <v>19.62</v>
      </c>
      <c r="I2298" s="236"/>
      <c r="J2298" s="232"/>
      <c r="K2298" s="232"/>
      <c r="L2298" s="237"/>
      <c r="M2298" s="238"/>
      <c r="N2298" s="239"/>
      <c r="O2298" s="239"/>
      <c r="P2298" s="239"/>
      <c r="Q2298" s="239"/>
      <c r="R2298" s="239"/>
      <c r="S2298" s="239"/>
      <c r="T2298" s="240"/>
      <c r="AT2298" s="241" t="s">
        <v>163</v>
      </c>
      <c r="AU2298" s="241" t="s">
        <v>76</v>
      </c>
      <c r="AV2298" s="11" t="s">
        <v>81</v>
      </c>
      <c r="AW2298" s="11" t="s">
        <v>6</v>
      </c>
      <c r="AX2298" s="11" t="s">
        <v>76</v>
      </c>
      <c r="AY2298" s="241" t="s">
        <v>151</v>
      </c>
    </row>
    <row r="2299" spans="2:65" s="1" customFormat="1" ht="25.5" customHeight="1">
      <c r="B2299" s="44"/>
      <c r="C2299" s="216" t="s">
        <v>3572</v>
      </c>
      <c r="D2299" s="216" t="s">
        <v>154</v>
      </c>
      <c r="E2299" s="217" t="s">
        <v>666</v>
      </c>
      <c r="F2299" s="218" t="s">
        <v>667</v>
      </c>
      <c r="G2299" s="219" t="s">
        <v>257</v>
      </c>
      <c r="H2299" s="220">
        <v>295.005</v>
      </c>
      <c r="I2299" s="221"/>
      <c r="J2299" s="222">
        <f>ROUND(I2299*H2299,2)</f>
        <v>0</v>
      </c>
      <c r="K2299" s="218" t="s">
        <v>174</v>
      </c>
      <c r="L2299" s="70"/>
      <c r="M2299" s="223" t="s">
        <v>21</v>
      </c>
      <c r="N2299" s="224" t="s">
        <v>42</v>
      </c>
      <c r="O2299" s="45"/>
      <c r="P2299" s="225">
        <f>O2299*H2299</f>
        <v>0</v>
      </c>
      <c r="Q2299" s="225">
        <v>0.00438</v>
      </c>
      <c r="R2299" s="225">
        <f>Q2299*H2299</f>
        <v>1.2921219</v>
      </c>
      <c r="S2299" s="225">
        <v>0</v>
      </c>
      <c r="T2299" s="226">
        <f>S2299*H2299</f>
        <v>0</v>
      </c>
      <c r="AR2299" s="22" t="s">
        <v>159</v>
      </c>
      <c r="AT2299" s="22" t="s">
        <v>154</v>
      </c>
      <c r="AU2299" s="22" t="s">
        <v>76</v>
      </c>
      <c r="AY2299" s="22" t="s">
        <v>151</v>
      </c>
      <c r="BE2299" s="227">
        <f>IF(N2299="základní",J2299,0)</f>
        <v>0</v>
      </c>
      <c r="BF2299" s="227">
        <f>IF(N2299="snížená",J2299,0)</f>
        <v>0</v>
      </c>
      <c r="BG2299" s="227">
        <f>IF(N2299="zákl. přenesená",J2299,0)</f>
        <v>0</v>
      </c>
      <c r="BH2299" s="227">
        <f>IF(N2299="sníž. přenesená",J2299,0)</f>
        <v>0</v>
      </c>
      <c r="BI2299" s="227">
        <f>IF(N2299="nulová",J2299,0)</f>
        <v>0</v>
      </c>
      <c r="BJ2299" s="22" t="s">
        <v>76</v>
      </c>
      <c r="BK2299" s="227">
        <f>ROUND(I2299*H2299,2)</f>
        <v>0</v>
      </c>
      <c r="BL2299" s="22" t="s">
        <v>159</v>
      </c>
      <c r="BM2299" s="22" t="s">
        <v>3573</v>
      </c>
    </row>
    <row r="2300" spans="2:47" s="1" customFormat="1" ht="13.5">
      <c r="B2300" s="44"/>
      <c r="C2300" s="72"/>
      <c r="D2300" s="228" t="s">
        <v>161</v>
      </c>
      <c r="E2300" s="72"/>
      <c r="F2300" s="229" t="s">
        <v>586</v>
      </c>
      <c r="G2300" s="72"/>
      <c r="H2300" s="72"/>
      <c r="I2300" s="187"/>
      <c r="J2300" s="72"/>
      <c r="K2300" s="72"/>
      <c r="L2300" s="70"/>
      <c r="M2300" s="230"/>
      <c r="N2300" s="45"/>
      <c r="O2300" s="45"/>
      <c r="P2300" s="45"/>
      <c r="Q2300" s="45"/>
      <c r="R2300" s="45"/>
      <c r="S2300" s="45"/>
      <c r="T2300" s="93"/>
      <c r="AT2300" s="22" t="s">
        <v>161</v>
      </c>
      <c r="AU2300" s="22" t="s">
        <v>76</v>
      </c>
    </row>
    <row r="2301" spans="2:51" s="11" customFormat="1" ht="13.5">
      <c r="B2301" s="231"/>
      <c r="C2301" s="232"/>
      <c r="D2301" s="228" t="s">
        <v>163</v>
      </c>
      <c r="E2301" s="233" t="s">
        <v>21</v>
      </c>
      <c r="F2301" s="234" t="s">
        <v>3574</v>
      </c>
      <c r="G2301" s="232"/>
      <c r="H2301" s="235">
        <v>38.7</v>
      </c>
      <c r="I2301" s="236"/>
      <c r="J2301" s="232"/>
      <c r="K2301" s="232"/>
      <c r="L2301" s="237"/>
      <c r="M2301" s="238"/>
      <c r="N2301" s="239"/>
      <c r="O2301" s="239"/>
      <c r="P2301" s="239"/>
      <c r="Q2301" s="239"/>
      <c r="R2301" s="239"/>
      <c r="S2301" s="239"/>
      <c r="T2301" s="240"/>
      <c r="AT2301" s="241" t="s">
        <v>163</v>
      </c>
      <c r="AU2301" s="241" t="s">
        <v>76</v>
      </c>
      <c r="AV2301" s="11" t="s">
        <v>81</v>
      </c>
      <c r="AW2301" s="11" t="s">
        <v>34</v>
      </c>
      <c r="AX2301" s="11" t="s">
        <v>71</v>
      </c>
      <c r="AY2301" s="241" t="s">
        <v>151</v>
      </c>
    </row>
    <row r="2302" spans="2:51" s="11" customFormat="1" ht="13.5">
      <c r="B2302" s="231"/>
      <c r="C2302" s="232"/>
      <c r="D2302" s="228" t="s">
        <v>163</v>
      </c>
      <c r="E2302" s="233" t="s">
        <v>21</v>
      </c>
      <c r="F2302" s="234" t="s">
        <v>3575</v>
      </c>
      <c r="G2302" s="232"/>
      <c r="H2302" s="235">
        <v>3.36</v>
      </c>
      <c r="I2302" s="236"/>
      <c r="J2302" s="232"/>
      <c r="K2302" s="232"/>
      <c r="L2302" s="237"/>
      <c r="M2302" s="238"/>
      <c r="N2302" s="239"/>
      <c r="O2302" s="239"/>
      <c r="P2302" s="239"/>
      <c r="Q2302" s="239"/>
      <c r="R2302" s="239"/>
      <c r="S2302" s="239"/>
      <c r="T2302" s="240"/>
      <c r="AT2302" s="241" t="s">
        <v>163</v>
      </c>
      <c r="AU2302" s="241" t="s">
        <v>76</v>
      </c>
      <c r="AV2302" s="11" t="s">
        <v>81</v>
      </c>
      <c r="AW2302" s="11" t="s">
        <v>34</v>
      </c>
      <c r="AX2302" s="11" t="s">
        <v>71</v>
      </c>
      <c r="AY2302" s="241" t="s">
        <v>151</v>
      </c>
    </row>
    <row r="2303" spans="2:51" s="11" customFormat="1" ht="13.5">
      <c r="B2303" s="231"/>
      <c r="C2303" s="232"/>
      <c r="D2303" s="228" t="s">
        <v>163</v>
      </c>
      <c r="E2303" s="233" t="s">
        <v>21</v>
      </c>
      <c r="F2303" s="234" t="s">
        <v>3576</v>
      </c>
      <c r="G2303" s="232"/>
      <c r="H2303" s="235">
        <v>2.961</v>
      </c>
      <c r="I2303" s="236"/>
      <c r="J2303" s="232"/>
      <c r="K2303" s="232"/>
      <c r="L2303" s="237"/>
      <c r="M2303" s="238"/>
      <c r="N2303" s="239"/>
      <c r="O2303" s="239"/>
      <c r="P2303" s="239"/>
      <c r="Q2303" s="239"/>
      <c r="R2303" s="239"/>
      <c r="S2303" s="239"/>
      <c r="T2303" s="240"/>
      <c r="AT2303" s="241" t="s">
        <v>163</v>
      </c>
      <c r="AU2303" s="241" t="s">
        <v>76</v>
      </c>
      <c r="AV2303" s="11" t="s">
        <v>81</v>
      </c>
      <c r="AW2303" s="11" t="s">
        <v>34</v>
      </c>
      <c r="AX2303" s="11" t="s">
        <v>71</v>
      </c>
      <c r="AY2303" s="241" t="s">
        <v>151</v>
      </c>
    </row>
    <row r="2304" spans="2:51" s="11" customFormat="1" ht="13.5">
      <c r="B2304" s="231"/>
      <c r="C2304" s="232"/>
      <c r="D2304" s="228" t="s">
        <v>163</v>
      </c>
      <c r="E2304" s="233" t="s">
        <v>21</v>
      </c>
      <c r="F2304" s="234" t="s">
        <v>3577</v>
      </c>
      <c r="G2304" s="232"/>
      <c r="H2304" s="235">
        <v>56.4</v>
      </c>
      <c r="I2304" s="236"/>
      <c r="J2304" s="232"/>
      <c r="K2304" s="232"/>
      <c r="L2304" s="237"/>
      <c r="M2304" s="238"/>
      <c r="N2304" s="239"/>
      <c r="O2304" s="239"/>
      <c r="P2304" s="239"/>
      <c r="Q2304" s="239"/>
      <c r="R2304" s="239"/>
      <c r="S2304" s="239"/>
      <c r="T2304" s="240"/>
      <c r="AT2304" s="241" t="s">
        <v>163</v>
      </c>
      <c r="AU2304" s="241" t="s">
        <v>76</v>
      </c>
      <c r="AV2304" s="11" t="s">
        <v>81</v>
      </c>
      <c r="AW2304" s="11" t="s">
        <v>34</v>
      </c>
      <c r="AX2304" s="11" t="s">
        <v>71</v>
      </c>
      <c r="AY2304" s="241" t="s">
        <v>151</v>
      </c>
    </row>
    <row r="2305" spans="2:51" s="11" customFormat="1" ht="13.5">
      <c r="B2305" s="231"/>
      <c r="C2305" s="232"/>
      <c r="D2305" s="228" t="s">
        <v>163</v>
      </c>
      <c r="E2305" s="233" t="s">
        <v>21</v>
      </c>
      <c r="F2305" s="234" t="s">
        <v>3578</v>
      </c>
      <c r="G2305" s="232"/>
      <c r="H2305" s="235">
        <v>187.8</v>
      </c>
      <c r="I2305" s="236"/>
      <c r="J2305" s="232"/>
      <c r="K2305" s="232"/>
      <c r="L2305" s="237"/>
      <c r="M2305" s="238"/>
      <c r="N2305" s="239"/>
      <c r="O2305" s="239"/>
      <c r="P2305" s="239"/>
      <c r="Q2305" s="239"/>
      <c r="R2305" s="239"/>
      <c r="S2305" s="239"/>
      <c r="T2305" s="240"/>
      <c r="AT2305" s="241" t="s">
        <v>163</v>
      </c>
      <c r="AU2305" s="241" t="s">
        <v>76</v>
      </c>
      <c r="AV2305" s="11" t="s">
        <v>81</v>
      </c>
      <c r="AW2305" s="11" t="s">
        <v>34</v>
      </c>
      <c r="AX2305" s="11" t="s">
        <v>71</v>
      </c>
      <c r="AY2305" s="241" t="s">
        <v>151</v>
      </c>
    </row>
    <row r="2306" spans="2:51" s="12" customFormat="1" ht="13.5">
      <c r="B2306" s="242"/>
      <c r="C2306" s="243"/>
      <c r="D2306" s="228" t="s">
        <v>163</v>
      </c>
      <c r="E2306" s="244" t="s">
        <v>21</v>
      </c>
      <c r="F2306" s="245" t="s">
        <v>182</v>
      </c>
      <c r="G2306" s="243"/>
      <c r="H2306" s="246">
        <v>289.221</v>
      </c>
      <c r="I2306" s="247"/>
      <c r="J2306" s="243"/>
      <c r="K2306" s="243"/>
      <c r="L2306" s="248"/>
      <c r="M2306" s="249"/>
      <c r="N2306" s="250"/>
      <c r="O2306" s="250"/>
      <c r="P2306" s="250"/>
      <c r="Q2306" s="250"/>
      <c r="R2306" s="250"/>
      <c r="S2306" s="250"/>
      <c r="T2306" s="251"/>
      <c r="AT2306" s="252" t="s">
        <v>163</v>
      </c>
      <c r="AU2306" s="252" t="s">
        <v>76</v>
      </c>
      <c r="AV2306" s="12" t="s">
        <v>159</v>
      </c>
      <c r="AW2306" s="12" t="s">
        <v>34</v>
      </c>
      <c r="AX2306" s="12" t="s">
        <v>76</v>
      </c>
      <c r="AY2306" s="252" t="s">
        <v>151</v>
      </c>
    </row>
    <row r="2307" spans="2:51" s="11" customFormat="1" ht="13.5">
      <c r="B2307" s="231"/>
      <c r="C2307" s="232"/>
      <c r="D2307" s="228" t="s">
        <v>163</v>
      </c>
      <c r="E2307" s="232"/>
      <c r="F2307" s="234" t="s">
        <v>3579</v>
      </c>
      <c r="G2307" s="232"/>
      <c r="H2307" s="235">
        <v>295.005</v>
      </c>
      <c r="I2307" s="236"/>
      <c r="J2307" s="232"/>
      <c r="K2307" s="232"/>
      <c r="L2307" s="237"/>
      <c r="M2307" s="238"/>
      <c r="N2307" s="239"/>
      <c r="O2307" s="239"/>
      <c r="P2307" s="239"/>
      <c r="Q2307" s="239"/>
      <c r="R2307" s="239"/>
      <c r="S2307" s="239"/>
      <c r="T2307" s="240"/>
      <c r="AT2307" s="241" t="s">
        <v>163</v>
      </c>
      <c r="AU2307" s="241" t="s">
        <v>76</v>
      </c>
      <c r="AV2307" s="11" t="s">
        <v>81</v>
      </c>
      <c r="AW2307" s="11" t="s">
        <v>6</v>
      </c>
      <c r="AX2307" s="11" t="s">
        <v>76</v>
      </c>
      <c r="AY2307" s="241" t="s">
        <v>151</v>
      </c>
    </row>
    <row r="2308" spans="2:65" s="1" customFormat="1" ht="16.5" customHeight="1">
      <c r="B2308" s="44"/>
      <c r="C2308" s="216" t="s">
        <v>3580</v>
      </c>
      <c r="D2308" s="216" t="s">
        <v>154</v>
      </c>
      <c r="E2308" s="217" t="s">
        <v>679</v>
      </c>
      <c r="F2308" s="218" t="s">
        <v>680</v>
      </c>
      <c r="G2308" s="219" t="s">
        <v>257</v>
      </c>
      <c r="H2308" s="220">
        <v>45.492</v>
      </c>
      <c r="I2308" s="221"/>
      <c r="J2308" s="222">
        <f>ROUND(I2308*H2308,2)</f>
        <v>0</v>
      </c>
      <c r="K2308" s="218" t="s">
        <v>21</v>
      </c>
      <c r="L2308" s="70"/>
      <c r="M2308" s="223" t="s">
        <v>21</v>
      </c>
      <c r="N2308" s="224" t="s">
        <v>42</v>
      </c>
      <c r="O2308" s="45"/>
      <c r="P2308" s="225">
        <f>O2308*H2308</f>
        <v>0</v>
      </c>
      <c r="Q2308" s="225">
        <v>0</v>
      </c>
      <c r="R2308" s="225">
        <f>Q2308*H2308</f>
        <v>0</v>
      </c>
      <c r="S2308" s="225">
        <v>0</v>
      </c>
      <c r="T2308" s="226">
        <f>S2308*H2308</f>
        <v>0</v>
      </c>
      <c r="AR2308" s="22" t="s">
        <v>159</v>
      </c>
      <c r="AT2308" s="22" t="s">
        <v>154</v>
      </c>
      <c r="AU2308" s="22" t="s">
        <v>76</v>
      </c>
      <c r="AY2308" s="22" t="s">
        <v>151</v>
      </c>
      <c r="BE2308" s="227">
        <f>IF(N2308="základní",J2308,0)</f>
        <v>0</v>
      </c>
      <c r="BF2308" s="227">
        <f>IF(N2308="snížená",J2308,0)</f>
        <v>0</v>
      </c>
      <c r="BG2308" s="227">
        <f>IF(N2308="zákl. přenesená",J2308,0)</f>
        <v>0</v>
      </c>
      <c r="BH2308" s="227">
        <f>IF(N2308="sníž. přenesená",J2308,0)</f>
        <v>0</v>
      </c>
      <c r="BI2308" s="227">
        <f>IF(N2308="nulová",J2308,0)</f>
        <v>0</v>
      </c>
      <c r="BJ2308" s="22" t="s">
        <v>76</v>
      </c>
      <c r="BK2308" s="227">
        <f>ROUND(I2308*H2308,2)</f>
        <v>0</v>
      </c>
      <c r="BL2308" s="22" t="s">
        <v>159</v>
      </c>
      <c r="BM2308" s="22" t="s">
        <v>3581</v>
      </c>
    </row>
    <row r="2309" spans="2:47" s="1" customFormat="1" ht="13.5">
      <c r="B2309" s="44"/>
      <c r="C2309" s="72"/>
      <c r="D2309" s="228" t="s">
        <v>352</v>
      </c>
      <c r="E2309" s="72"/>
      <c r="F2309" s="229" t="s">
        <v>682</v>
      </c>
      <c r="G2309" s="72"/>
      <c r="H2309" s="72"/>
      <c r="I2309" s="187"/>
      <c r="J2309" s="72"/>
      <c r="K2309" s="72"/>
      <c r="L2309" s="70"/>
      <c r="M2309" s="230"/>
      <c r="N2309" s="45"/>
      <c r="O2309" s="45"/>
      <c r="P2309" s="45"/>
      <c r="Q2309" s="45"/>
      <c r="R2309" s="45"/>
      <c r="S2309" s="45"/>
      <c r="T2309" s="93"/>
      <c r="AT2309" s="22" t="s">
        <v>352</v>
      </c>
      <c r="AU2309" s="22" t="s">
        <v>76</v>
      </c>
    </row>
    <row r="2310" spans="2:51" s="11" customFormat="1" ht="13.5">
      <c r="B2310" s="231"/>
      <c r="C2310" s="232"/>
      <c r="D2310" s="228" t="s">
        <v>163</v>
      </c>
      <c r="E2310" s="233" t="s">
        <v>21</v>
      </c>
      <c r="F2310" s="234" t="s">
        <v>3582</v>
      </c>
      <c r="G2310" s="232"/>
      <c r="H2310" s="235">
        <v>25.8</v>
      </c>
      <c r="I2310" s="236"/>
      <c r="J2310" s="232"/>
      <c r="K2310" s="232"/>
      <c r="L2310" s="237"/>
      <c r="M2310" s="238"/>
      <c r="N2310" s="239"/>
      <c r="O2310" s="239"/>
      <c r="P2310" s="239"/>
      <c r="Q2310" s="239"/>
      <c r="R2310" s="239"/>
      <c r="S2310" s="239"/>
      <c r="T2310" s="240"/>
      <c r="AT2310" s="241" t="s">
        <v>163</v>
      </c>
      <c r="AU2310" s="241" t="s">
        <v>76</v>
      </c>
      <c r="AV2310" s="11" t="s">
        <v>81</v>
      </c>
      <c r="AW2310" s="11" t="s">
        <v>34</v>
      </c>
      <c r="AX2310" s="11" t="s">
        <v>71</v>
      </c>
      <c r="AY2310" s="241" t="s">
        <v>151</v>
      </c>
    </row>
    <row r="2311" spans="2:51" s="11" customFormat="1" ht="13.5">
      <c r="B2311" s="231"/>
      <c r="C2311" s="232"/>
      <c r="D2311" s="228" t="s">
        <v>163</v>
      </c>
      <c r="E2311" s="233" t="s">
        <v>21</v>
      </c>
      <c r="F2311" s="234" t="s">
        <v>3583</v>
      </c>
      <c r="G2311" s="232"/>
      <c r="H2311" s="235">
        <v>18.8</v>
      </c>
      <c r="I2311" s="236"/>
      <c r="J2311" s="232"/>
      <c r="K2311" s="232"/>
      <c r="L2311" s="237"/>
      <c r="M2311" s="238"/>
      <c r="N2311" s="239"/>
      <c r="O2311" s="239"/>
      <c r="P2311" s="239"/>
      <c r="Q2311" s="239"/>
      <c r="R2311" s="239"/>
      <c r="S2311" s="239"/>
      <c r="T2311" s="240"/>
      <c r="AT2311" s="241" t="s">
        <v>163</v>
      </c>
      <c r="AU2311" s="241" t="s">
        <v>76</v>
      </c>
      <c r="AV2311" s="11" t="s">
        <v>81</v>
      </c>
      <c r="AW2311" s="11" t="s">
        <v>34</v>
      </c>
      <c r="AX2311" s="11" t="s">
        <v>71</v>
      </c>
      <c r="AY2311" s="241" t="s">
        <v>151</v>
      </c>
    </row>
    <row r="2312" spans="2:51" s="12" customFormat="1" ht="13.5">
      <c r="B2312" s="242"/>
      <c r="C2312" s="243"/>
      <c r="D2312" s="228" t="s">
        <v>163</v>
      </c>
      <c r="E2312" s="244" t="s">
        <v>21</v>
      </c>
      <c r="F2312" s="245" t="s">
        <v>182</v>
      </c>
      <c r="G2312" s="243"/>
      <c r="H2312" s="246">
        <v>44.6</v>
      </c>
      <c r="I2312" s="247"/>
      <c r="J2312" s="243"/>
      <c r="K2312" s="243"/>
      <c r="L2312" s="248"/>
      <c r="M2312" s="249"/>
      <c r="N2312" s="250"/>
      <c r="O2312" s="250"/>
      <c r="P2312" s="250"/>
      <c r="Q2312" s="250"/>
      <c r="R2312" s="250"/>
      <c r="S2312" s="250"/>
      <c r="T2312" s="251"/>
      <c r="AT2312" s="252" t="s">
        <v>163</v>
      </c>
      <c r="AU2312" s="252" t="s">
        <v>76</v>
      </c>
      <c r="AV2312" s="12" t="s">
        <v>159</v>
      </c>
      <c r="AW2312" s="12" t="s">
        <v>34</v>
      </c>
      <c r="AX2312" s="12" t="s">
        <v>76</v>
      </c>
      <c r="AY2312" s="252" t="s">
        <v>151</v>
      </c>
    </row>
    <row r="2313" spans="2:51" s="11" customFormat="1" ht="13.5">
      <c r="B2313" s="231"/>
      <c r="C2313" s="232"/>
      <c r="D2313" s="228" t="s">
        <v>163</v>
      </c>
      <c r="E2313" s="232"/>
      <c r="F2313" s="234" t="s">
        <v>3584</v>
      </c>
      <c r="G2313" s="232"/>
      <c r="H2313" s="235">
        <v>45.492</v>
      </c>
      <c r="I2313" s="236"/>
      <c r="J2313" s="232"/>
      <c r="K2313" s="232"/>
      <c r="L2313" s="237"/>
      <c r="M2313" s="238"/>
      <c r="N2313" s="239"/>
      <c r="O2313" s="239"/>
      <c r="P2313" s="239"/>
      <c r="Q2313" s="239"/>
      <c r="R2313" s="239"/>
      <c r="S2313" s="239"/>
      <c r="T2313" s="240"/>
      <c r="AT2313" s="241" t="s">
        <v>163</v>
      </c>
      <c r="AU2313" s="241" t="s">
        <v>76</v>
      </c>
      <c r="AV2313" s="11" t="s">
        <v>81</v>
      </c>
      <c r="AW2313" s="11" t="s">
        <v>6</v>
      </c>
      <c r="AX2313" s="11" t="s">
        <v>76</v>
      </c>
      <c r="AY2313" s="241" t="s">
        <v>151</v>
      </c>
    </row>
    <row r="2314" spans="2:65" s="1" customFormat="1" ht="25.5" customHeight="1">
      <c r="B2314" s="44"/>
      <c r="C2314" s="216" t="s">
        <v>3585</v>
      </c>
      <c r="D2314" s="216" t="s">
        <v>154</v>
      </c>
      <c r="E2314" s="217" t="s">
        <v>698</v>
      </c>
      <c r="F2314" s="218" t="s">
        <v>699</v>
      </c>
      <c r="G2314" s="219" t="s">
        <v>257</v>
      </c>
      <c r="H2314" s="220">
        <v>13.158</v>
      </c>
      <c r="I2314" s="221"/>
      <c r="J2314" s="222">
        <f>ROUND(I2314*H2314,2)</f>
        <v>0</v>
      </c>
      <c r="K2314" s="218" t="s">
        <v>174</v>
      </c>
      <c r="L2314" s="70"/>
      <c r="M2314" s="223" t="s">
        <v>21</v>
      </c>
      <c r="N2314" s="224" t="s">
        <v>42</v>
      </c>
      <c r="O2314" s="45"/>
      <c r="P2314" s="225">
        <f>O2314*H2314</f>
        <v>0</v>
      </c>
      <c r="Q2314" s="225">
        <v>0.00328</v>
      </c>
      <c r="R2314" s="225">
        <f>Q2314*H2314</f>
        <v>0.04315824</v>
      </c>
      <c r="S2314" s="225">
        <v>0</v>
      </c>
      <c r="T2314" s="226">
        <f>S2314*H2314</f>
        <v>0</v>
      </c>
      <c r="AR2314" s="22" t="s">
        <v>159</v>
      </c>
      <c r="AT2314" s="22" t="s">
        <v>154</v>
      </c>
      <c r="AU2314" s="22" t="s">
        <v>76</v>
      </c>
      <c r="AY2314" s="22" t="s">
        <v>151</v>
      </c>
      <c r="BE2314" s="227">
        <f>IF(N2314="základní",J2314,0)</f>
        <v>0</v>
      </c>
      <c r="BF2314" s="227">
        <f>IF(N2314="snížená",J2314,0)</f>
        <v>0</v>
      </c>
      <c r="BG2314" s="227">
        <f>IF(N2314="zákl. přenesená",J2314,0)</f>
        <v>0</v>
      </c>
      <c r="BH2314" s="227">
        <f>IF(N2314="sníž. přenesená",J2314,0)</f>
        <v>0</v>
      </c>
      <c r="BI2314" s="227">
        <f>IF(N2314="nulová",J2314,0)</f>
        <v>0</v>
      </c>
      <c r="BJ2314" s="22" t="s">
        <v>76</v>
      </c>
      <c r="BK2314" s="227">
        <f>ROUND(I2314*H2314,2)</f>
        <v>0</v>
      </c>
      <c r="BL2314" s="22" t="s">
        <v>159</v>
      </c>
      <c r="BM2314" s="22" t="s">
        <v>3586</v>
      </c>
    </row>
    <row r="2315" spans="2:51" s="11" customFormat="1" ht="13.5">
      <c r="B2315" s="231"/>
      <c r="C2315" s="232"/>
      <c r="D2315" s="228" t="s">
        <v>163</v>
      </c>
      <c r="E2315" s="233" t="s">
        <v>21</v>
      </c>
      <c r="F2315" s="234" t="s">
        <v>3587</v>
      </c>
      <c r="G2315" s="232"/>
      <c r="H2315" s="235">
        <v>12.9</v>
      </c>
      <c r="I2315" s="236"/>
      <c r="J2315" s="232"/>
      <c r="K2315" s="232"/>
      <c r="L2315" s="237"/>
      <c r="M2315" s="238"/>
      <c r="N2315" s="239"/>
      <c r="O2315" s="239"/>
      <c r="P2315" s="239"/>
      <c r="Q2315" s="239"/>
      <c r="R2315" s="239"/>
      <c r="S2315" s="239"/>
      <c r="T2315" s="240"/>
      <c r="AT2315" s="241" t="s">
        <v>163</v>
      </c>
      <c r="AU2315" s="241" t="s">
        <v>76</v>
      </c>
      <c r="AV2315" s="11" t="s">
        <v>81</v>
      </c>
      <c r="AW2315" s="11" t="s">
        <v>34</v>
      </c>
      <c r="AX2315" s="11" t="s">
        <v>76</v>
      </c>
      <c r="AY2315" s="241" t="s">
        <v>151</v>
      </c>
    </row>
    <row r="2316" spans="2:51" s="11" customFormat="1" ht="13.5">
      <c r="B2316" s="231"/>
      <c r="C2316" s="232"/>
      <c r="D2316" s="228" t="s">
        <v>163</v>
      </c>
      <c r="E2316" s="232"/>
      <c r="F2316" s="234" t="s">
        <v>3588</v>
      </c>
      <c r="G2316" s="232"/>
      <c r="H2316" s="235">
        <v>13.158</v>
      </c>
      <c r="I2316" s="236"/>
      <c r="J2316" s="232"/>
      <c r="K2316" s="232"/>
      <c r="L2316" s="237"/>
      <c r="M2316" s="238"/>
      <c r="N2316" s="239"/>
      <c r="O2316" s="239"/>
      <c r="P2316" s="239"/>
      <c r="Q2316" s="239"/>
      <c r="R2316" s="239"/>
      <c r="S2316" s="239"/>
      <c r="T2316" s="240"/>
      <c r="AT2316" s="241" t="s">
        <v>163</v>
      </c>
      <c r="AU2316" s="241" t="s">
        <v>76</v>
      </c>
      <c r="AV2316" s="11" t="s">
        <v>81</v>
      </c>
      <c r="AW2316" s="11" t="s">
        <v>6</v>
      </c>
      <c r="AX2316" s="11" t="s">
        <v>76</v>
      </c>
      <c r="AY2316" s="241" t="s">
        <v>151</v>
      </c>
    </row>
    <row r="2317" spans="2:65" s="1" customFormat="1" ht="25.5" customHeight="1">
      <c r="B2317" s="44"/>
      <c r="C2317" s="216" t="s">
        <v>3589</v>
      </c>
      <c r="D2317" s="216" t="s">
        <v>154</v>
      </c>
      <c r="E2317" s="217" t="s">
        <v>692</v>
      </c>
      <c r="F2317" s="218" t="s">
        <v>693</v>
      </c>
      <c r="G2317" s="219" t="s">
        <v>257</v>
      </c>
      <c r="H2317" s="220">
        <v>112.7</v>
      </c>
      <c r="I2317" s="221"/>
      <c r="J2317" s="222">
        <f>ROUND(I2317*H2317,2)</f>
        <v>0</v>
      </c>
      <c r="K2317" s="218" t="s">
        <v>174</v>
      </c>
      <c r="L2317" s="70"/>
      <c r="M2317" s="223" t="s">
        <v>21</v>
      </c>
      <c r="N2317" s="224" t="s">
        <v>42</v>
      </c>
      <c r="O2317" s="45"/>
      <c r="P2317" s="225">
        <f>O2317*H2317</f>
        <v>0</v>
      </c>
      <c r="Q2317" s="225">
        <v>0.00348</v>
      </c>
      <c r="R2317" s="225">
        <f>Q2317*H2317</f>
        <v>0.392196</v>
      </c>
      <c r="S2317" s="225">
        <v>0</v>
      </c>
      <c r="T2317" s="226">
        <f>S2317*H2317</f>
        <v>0</v>
      </c>
      <c r="AR2317" s="22" t="s">
        <v>159</v>
      </c>
      <c r="AT2317" s="22" t="s">
        <v>154</v>
      </c>
      <c r="AU2317" s="22" t="s">
        <v>76</v>
      </c>
      <c r="AY2317" s="22" t="s">
        <v>151</v>
      </c>
      <c r="BE2317" s="227">
        <f>IF(N2317="základní",J2317,0)</f>
        <v>0</v>
      </c>
      <c r="BF2317" s="227">
        <f>IF(N2317="snížená",J2317,0)</f>
        <v>0</v>
      </c>
      <c r="BG2317" s="227">
        <f>IF(N2317="zákl. přenesená",J2317,0)</f>
        <v>0</v>
      </c>
      <c r="BH2317" s="227">
        <f>IF(N2317="sníž. přenesená",J2317,0)</f>
        <v>0</v>
      </c>
      <c r="BI2317" s="227">
        <f>IF(N2317="nulová",J2317,0)</f>
        <v>0</v>
      </c>
      <c r="BJ2317" s="22" t="s">
        <v>76</v>
      </c>
      <c r="BK2317" s="227">
        <f>ROUND(I2317*H2317,2)</f>
        <v>0</v>
      </c>
      <c r="BL2317" s="22" t="s">
        <v>159</v>
      </c>
      <c r="BM2317" s="22" t="s">
        <v>3590</v>
      </c>
    </row>
    <row r="2318" spans="2:51" s="11" customFormat="1" ht="13.5">
      <c r="B2318" s="231"/>
      <c r="C2318" s="232"/>
      <c r="D2318" s="228" t="s">
        <v>163</v>
      </c>
      <c r="E2318" s="233" t="s">
        <v>21</v>
      </c>
      <c r="F2318" s="234" t="s">
        <v>3583</v>
      </c>
      <c r="G2318" s="232"/>
      <c r="H2318" s="235">
        <v>18.8</v>
      </c>
      <c r="I2318" s="236"/>
      <c r="J2318" s="232"/>
      <c r="K2318" s="232"/>
      <c r="L2318" s="237"/>
      <c r="M2318" s="238"/>
      <c r="N2318" s="239"/>
      <c r="O2318" s="239"/>
      <c r="P2318" s="239"/>
      <c r="Q2318" s="239"/>
      <c r="R2318" s="239"/>
      <c r="S2318" s="239"/>
      <c r="T2318" s="240"/>
      <c r="AT2318" s="241" t="s">
        <v>163</v>
      </c>
      <c r="AU2318" s="241" t="s">
        <v>76</v>
      </c>
      <c r="AV2318" s="11" t="s">
        <v>81</v>
      </c>
      <c r="AW2318" s="11" t="s">
        <v>34</v>
      </c>
      <c r="AX2318" s="11" t="s">
        <v>71</v>
      </c>
      <c r="AY2318" s="241" t="s">
        <v>151</v>
      </c>
    </row>
    <row r="2319" spans="2:51" s="11" customFormat="1" ht="13.5">
      <c r="B2319" s="231"/>
      <c r="C2319" s="232"/>
      <c r="D2319" s="228" t="s">
        <v>163</v>
      </c>
      <c r="E2319" s="233" t="s">
        <v>21</v>
      </c>
      <c r="F2319" s="234" t="s">
        <v>3591</v>
      </c>
      <c r="G2319" s="232"/>
      <c r="H2319" s="235">
        <v>93.9</v>
      </c>
      <c r="I2319" s="236"/>
      <c r="J2319" s="232"/>
      <c r="K2319" s="232"/>
      <c r="L2319" s="237"/>
      <c r="M2319" s="238"/>
      <c r="N2319" s="239"/>
      <c r="O2319" s="239"/>
      <c r="P2319" s="239"/>
      <c r="Q2319" s="239"/>
      <c r="R2319" s="239"/>
      <c r="S2319" s="239"/>
      <c r="T2319" s="240"/>
      <c r="AT2319" s="241" t="s">
        <v>163</v>
      </c>
      <c r="AU2319" s="241" t="s">
        <v>76</v>
      </c>
      <c r="AV2319" s="11" t="s">
        <v>81</v>
      </c>
      <c r="AW2319" s="11" t="s">
        <v>34</v>
      </c>
      <c r="AX2319" s="11" t="s">
        <v>71</v>
      </c>
      <c r="AY2319" s="241" t="s">
        <v>151</v>
      </c>
    </row>
    <row r="2320" spans="2:51" s="12" customFormat="1" ht="13.5">
      <c r="B2320" s="242"/>
      <c r="C2320" s="243"/>
      <c r="D2320" s="228" t="s">
        <v>163</v>
      </c>
      <c r="E2320" s="244" t="s">
        <v>21</v>
      </c>
      <c r="F2320" s="245" t="s">
        <v>182</v>
      </c>
      <c r="G2320" s="243"/>
      <c r="H2320" s="246">
        <v>112.7</v>
      </c>
      <c r="I2320" s="247"/>
      <c r="J2320" s="243"/>
      <c r="K2320" s="243"/>
      <c r="L2320" s="248"/>
      <c r="M2320" s="249"/>
      <c r="N2320" s="250"/>
      <c r="O2320" s="250"/>
      <c r="P2320" s="250"/>
      <c r="Q2320" s="250"/>
      <c r="R2320" s="250"/>
      <c r="S2320" s="250"/>
      <c r="T2320" s="251"/>
      <c r="AT2320" s="252" t="s">
        <v>163</v>
      </c>
      <c r="AU2320" s="252" t="s">
        <v>76</v>
      </c>
      <c r="AV2320" s="12" t="s">
        <v>159</v>
      </c>
      <c r="AW2320" s="12" t="s">
        <v>34</v>
      </c>
      <c r="AX2320" s="12" t="s">
        <v>76</v>
      </c>
      <c r="AY2320" s="252" t="s">
        <v>151</v>
      </c>
    </row>
    <row r="2321" spans="2:65" s="1" customFormat="1" ht="25.5" customHeight="1">
      <c r="B2321" s="44"/>
      <c r="C2321" s="216" t="s">
        <v>3592</v>
      </c>
      <c r="D2321" s="216" t="s">
        <v>154</v>
      </c>
      <c r="E2321" s="217" t="s">
        <v>641</v>
      </c>
      <c r="F2321" s="218" t="s">
        <v>642</v>
      </c>
      <c r="G2321" s="219" t="s">
        <v>157</v>
      </c>
      <c r="H2321" s="220">
        <v>11.4</v>
      </c>
      <c r="I2321" s="221"/>
      <c r="J2321" s="222">
        <f>ROUND(I2321*H2321,2)</f>
        <v>0</v>
      </c>
      <c r="K2321" s="218" t="s">
        <v>174</v>
      </c>
      <c r="L2321" s="70"/>
      <c r="M2321" s="223" t="s">
        <v>21</v>
      </c>
      <c r="N2321" s="224" t="s">
        <v>42</v>
      </c>
      <c r="O2321" s="45"/>
      <c r="P2321" s="225">
        <f>O2321*H2321</f>
        <v>0</v>
      </c>
      <c r="Q2321" s="225">
        <v>6E-05</v>
      </c>
      <c r="R2321" s="225">
        <f>Q2321*H2321</f>
        <v>0.000684</v>
      </c>
      <c r="S2321" s="225">
        <v>0</v>
      </c>
      <c r="T2321" s="226">
        <f>S2321*H2321</f>
        <v>0</v>
      </c>
      <c r="AR2321" s="22" t="s">
        <v>159</v>
      </c>
      <c r="AT2321" s="22" t="s">
        <v>154</v>
      </c>
      <c r="AU2321" s="22" t="s">
        <v>76</v>
      </c>
      <c r="AY2321" s="22" t="s">
        <v>151</v>
      </c>
      <c r="BE2321" s="227">
        <f>IF(N2321="základní",J2321,0)</f>
        <v>0</v>
      </c>
      <c r="BF2321" s="227">
        <f>IF(N2321="snížená",J2321,0)</f>
        <v>0</v>
      </c>
      <c r="BG2321" s="227">
        <f>IF(N2321="zákl. přenesená",J2321,0)</f>
        <v>0</v>
      </c>
      <c r="BH2321" s="227">
        <f>IF(N2321="sníž. přenesená",J2321,0)</f>
        <v>0</v>
      </c>
      <c r="BI2321" s="227">
        <f>IF(N2321="nulová",J2321,0)</f>
        <v>0</v>
      </c>
      <c r="BJ2321" s="22" t="s">
        <v>76</v>
      </c>
      <c r="BK2321" s="227">
        <f>ROUND(I2321*H2321,2)</f>
        <v>0</v>
      </c>
      <c r="BL2321" s="22" t="s">
        <v>159</v>
      </c>
      <c r="BM2321" s="22" t="s">
        <v>3593</v>
      </c>
    </row>
    <row r="2322" spans="2:47" s="1" customFormat="1" ht="13.5">
      <c r="B2322" s="44"/>
      <c r="C2322" s="72"/>
      <c r="D2322" s="228" t="s">
        <v>161</v>
      </c>
      <c r="E2322" s="72"/>
      <c r="F2322" s="229" t="s">
        <v>644</v>
      </c>
      <c r="G2322" s="72"/>
      <c r="H2322" s="72"/>
      <c r="I2322" s="187"/>
      <c r="J2322" s="72"/>
      <c r="K2322" s="72"/>
      <c r="L2322" s="70"/>
      <c r="M2322" s="230"/>
      <c r="N2322" s="45"/>
      <c r="O2322" s="45"/>
      <c r="P2322" s="45"/>
      <c r="Q2322" s="45"/>
      <c r="R2322" s="45"/>
      <c r="S2322" s="45"/>
      <c r="T2322" s="93"/>
      <c r="AT2322" s="22" t="s">
        <v>161</v>
      </c>
      <c r="AU2322" s="22" t="s">
        <v>76</v>
      </c>
    </row>
    <row r="2323" spans="2:51" s="11" customFormat="1" ht="13.5">
      <c r="B2323" s="231"/>
      <c r="C2323" s="232"/>
      <c r="D2323" s="228" t="s">
        <v>163</v>
      </c>
      <c r="E2323" s="233" t="s">
        <v>21</v>
      </c>
      <c r="F2323" s="234" t="s">
        <v>3594</v>
      </c>
      <c r="G2323" s="232"/>
      <c r="H2323" s="235">
        <v>11.4</v>
      </c>
      <c r="I2323" s="236"/>
      <c r="J2323" s="232"/>
      <c r="K2323" s="232"/>
      <c r="L2323" s="237"/>
      <c r="M2323" s="238"/>
      <c r="N2323" s="239"/>
      <c r="O2323" s="239"/>
      <c r="P2323" s="239"/>
      <c r="Q2323" s="239"/>
      <c r="R2323" s="239"/>
      <c r="S2323" s="239"/>
      <c r="T2323" s="240"/>
      <c r="AT2323" s="241" t="s">
        <v>163</v>
      </c>
      <c r="AU2323" s="241" t="s">
        <v>76</v>
      </c>
      <c r="AV2323" s="11" t="s">
        <v>81</v>
      </c>
      <c r="AW2323" s="11" t="s">
        <v>34</v>
      </c>
      <c r="AX2323" s="11" t="s">
        <v>76</v>
      </c>
      <c r="AY2323" s="241" t="s">
        <v>151</v>
      </c>
    </row>
    <row r="2324" spans="2:65" s="1" customFormat="1" ht="16.5" customHeight="1">
      <c r="B2324" s="44"/>
      <c r="C2324" s="253" t="s">
        <v>3595</v>
      </c>
      <c r="D2324" s="253" t="s">
        <v>275</v>
      </c>
      <c r="E2324" s="254" t="s">
        <v>646</v>
      </c>
      <c r="F2324" s="255" t="s">
        <v>647</v>
      </c>
      <c r="G2324" s="256" t="s">
        <v>157</v>
      </c>
      <c r="H2324" s="257">
        <v>11.97</v>
      </c>
      <c r="I2324" s="258"/>
      <c r="J2324" s="259">
        <f>ROUND(I2324*H2324,2)</f>
        <v>0</v>
      </c>
      <c r="K2324" s="255" t="s">
        <v>174</v>
      </c>
      <c r="L2324" s="260"/>
      <c r="M2324" s="261" t="s">
        <v>21</v>
      </c>
      <c r="N2324" s="262" t="s">
        <v>42</v>
      </c>
      <c r="O2324" s="45"/>
      <c r="P2324" s="225">
        <f>O2324*H2324</f>
        <v>0</v>
      </c>
      <c r="Q2324" s="225">
        <v>0.00072</v>
      </c>
      <c r="R2324" s="225">
        <f>Q2324*H2324</f>
        <v>0.008618400000000002</v>
      </c>
      <c r="S2324" s="225">
        <v>0</v>
      </c>
      <c r="T2324" s="226">
        <f>S2324*H2324</f>
        <v>0</v>
      </c>
      <c r="AR2324" s="22" t="s">
        <v>279</v>
      </c>
      <c r="AT2324" s="22" t="s">
        <v>275</v>
      </c>
      <c r="AU2324" s="22" t="s">
        <v>76</v>
      </c>
      <c r="AY2324" s="22" t="s">
        <v>151</v>
      </c>
      <c r="BE2324" s="227">
        <f>IF(N2324="základní",J2324,0)</f>
        <v>0</v>
      </c>
      <c r="BF2324" s="227">
        <f>IF(N2324="snížená",J2324,0)</f>
        <v>0</v>
      </c>
      <c r="BG2324" s="227">
        <f>IF(N2324="zákl. přenesená",J2324,0)</f>
        <v>0</v>
      </c>
      <c r="BH2324" s="227">
        <f>IF(N2324="sníž. přenesená",J2324,0)</f>
        <v>0</v>
      </c>
      <c r="BI2324" s="227">
        <f>IF(N2324="nulová",J2324,0)</f>
        <v>0</v>
      </c>
      <c r="BJ2324" s="22" t="s">
        <v>76</v>
      </c>
      <c r="BK2324" s="227">
        <f>ROUND(I2324*H2324,2)</f>
        <v>0</v>
      </c>
      <c r="BL2324" s="22" t="s">
        <v>159</v>
      </c>
      <c r="BM2324" s="22" t="s">
        <v>3596</v>
      </c>
    </row>
    <row r="2325" spans="2:51" s="11" customFormat="1" ht="13.5">
      <c r="B2325" s="231"/>
      <c r="C2325" s="232"/>
      <c r="D2325" s="228" t="s">
        <v>163</v>
      </c>
      <c r="E2325" s="233" t="s">
        <v>21</v>
      </c>
      <c r="F2325" s="234" t="s">
        <v>3594</v>
      </c>
      <c r="G2325" s="232"/>
      <c r="H2325" s="235">
        <v>11.4</v>
      </c>
      <c r="I2325" s="236"/>
      <c r="J2325" s="232"/>
      <c r="K2325" s="232"/>
      <c r="L2325" s="237"/>
      <c r="M2325" s="238"/>
      <c r="N2325" s="239"/>
      <c r="O2325" s="239"/>
      <c r="P2325" s="239"/>
      <c r="Q2325" s="239"/>
      <c r="R2325" s="239"/>
      <c r="S2325" s="239"/>
      <c r="T2325" s="240"/>
      <c r="AT2325" s="241" t="s">
        <v>163</v>
      </c>
      <c r="AU2325" s="241" t="s">
        <v>76</v>
      </c>
      <c r="AV2325" s="11" t="s">
        <v>81</v>
      </c>
      <c r="AW2325" s="11" t="s">
        <v>34</v>
      </c>
      <c r="AX2325" s="11" t="s">
        <v>76</v>
      </c>
      <c r="AY2325" s="241" t="s">
        <v>151</v>
      </c>
    </row>
    <row r="2326" spans="2:51" s="11" customFormat="1" ht="13.5">
      <c r="B2326" s="231"/>
      <c r="C2326" s="232"/>
      <c r="D2326" s="228" t="s">
        <v>163</v>
      </c>
      <c r="E2326" s="232"/>
      <c r="F2326" s="234" t="s">
        <v>3597</v>
      </c>
      <c r="G2326" s="232"/>
      <c r="H2326" s="235">
        <v>11.97</v>
      </c>
      <c r="I2326" s="236"/>
      <c r="J2326" s="232"/>
      <c r="K2326" s="232"/>
      <c r="L2326" s="237"/>
      <c r="M2326" s="238"/>
      <c r="N2326" s="239"/>
      <c r="O2326" s="239"/>
      <c r="P2326" s="239"/>
      <c r="Q2326" s="239"/>
      <c r="R2326" s="239"/>
      <c r="S2326" s="239"/>
      <c r="T2326" s="240"/>
      <c r="AT2326" s="241" t="s">
        <v>163</v>
      </c>
      <c r="AU2326" s="241" t="s">
        <v>76</v>
      </c>
      <c r="AV2326" s="11" t="s">
        <v>81</v>
      </c>
      <c r="AW2326" s="11" t="s">
        <v>6</v>
      </c>
      <c r="AX2326" s="11" t="s">
        <v>76</v>
      </c>
      <c r="AY2326" s="241" t="s">
        <v>151</v>
      </c>
    </row>
    <row r="2327" spans="2:65" s="1" customFormat="1" ht="25.5" customHeight="1">
      <c r="B2327" s="44"/>
      <c r="C2327" s="216" t="s">
        <v>3598</v>
      </c>
      <c r="D2327" s="216" t="s">
        <v>154</v>
      </c>
      <c r="E2327" s="217" t="s">
        <v>597</v>
      </c>
      <c r="F2327" s="218" t="s">
        <v>598</v>
      </c>
      <c r="G2327" s="219" t="s">
        <v>257</v>
      </c>
      <c r="H2327" s="220">
        <v>5.67</v>
      </c>
      <c r="I2327" s="221"/>
      <c r="J2327" s="222">
        <f>ROUND(I2327*H2327,2)</f>
        <v>0</v>
      </c>
      <c r="K2327" s="218" t="s">
        <v>174</v>
      </c>
      <c r="L2327" s="70"/>
      <c r="M2327" s="223" t="s">
        <v>21</v>
      </c>
      <c r="N2327" s="224" t="s">
        <v>42</v>
      </c>
      <c r="O2327" s="45"/>
      <c r="P2327" s="225">
        <f>O2327*H2327</f>
        <v>0</v>
      </c>
      <c r="Q2327" s="225">
        <v>0.00085</v>
      </c>
      <c r="R2327" s="225">
        <f>Q2327*H2327</f>
        <v>0.0048195</v>
      </c>
      <c r="S2327" s="225">
        <v>0</v>
      </c>
      <c r="T2327" s="226">
        <f>S2327*H2327</f>
        <v>0</v>
      </c>
      <c r="AR2327" s="22" t="s">
        <v>159</v>
      </c>
      <c r="AT2327" s="22" t="s">
        <v>154</v>
      </c>
      <c r="AU2327" s="22" t="s">
        <v>76</v>
      </c>
      <c r="AY2327" s="22" t="s">
        <v>151</v>
      </c>
      <c r="BE2327" s="227">
        <f>IF(N2327="základní",J2327,0)</f>
        <v>0</v>
      </c>
      <c r="BF2327" s="227">
        <f>IF(N2327="snížená",J2327,0)</f>
        <v>0</v>
      </c>
      <c r="BG2327" s="227">
        <f>IF(N2327="zákl. přenesená",J2327,0)</f>
        <v>0</v>
      </c>
      <c r="BH2327" s="227">
        <f>IF(N2327="sníž. přenesená",J2327,0)</f>
        <v>0</v>
      </c>
      <c r="BI2327" s="227">
        <f>IF(N2327="nulová",J2327,0)</f>
        <v>0</v>
      </c>
      <c r="BJ2327" s="22" t="s">
        <v>76</v>
      </c>
      <c r="BK2327" s="227">
        <f>ROUND(I2327*H2327,2)</f>
        <v>0</v>
      </c>
      <c r="BL2327" s="22" t="s">
        <v>159</v>
      </c>
      <c r="BM2327" s="22" t="s">
        <v>3599</v>
      </c>
    </row>
    <row r="2328" spans="2:47" s="1" customFormat="1" ht="13.5">
      <c r="B2328" s="44"/>
      <c r="C2328" s="72"/>
      <c r="D2328" s="228" t="s">
        <v>161</v>
      </c>
      <c r="E2328" s="72"/>
      <c r="F2328" s="229" t="s">
        <v>586</v>
      </c>
      <c r="G2328" s="72"/>
      <c r="H2328" s="72"/>
      <c r="I2328" s="187"/>
      <c r="J2328" s="72"/>
      <c r="K2328" s="72"/>
      <c r="L2328" s="70"/>
      <c r="M2328" s="230"/>
      <c r="N2328" s="45"/>
      <c r="O2328" s="45"/>
      <c r="P2328" s="45"/>
      <c r="Q2328" s="45"/>
      <c r="R2328" s="45"/>
      <c r="S2328" s="45"/>
      <c r="T2328" s="93"/>
      <c r="AT2328" s="22" t="s">
        <v>161</v>
      </c>
      <c r="AU2328" s="22" t="s">
        <v>76</v>
      </c>
    </row>
    <row r="2329" spans="2:51" s="11" customFormat="1" ht="13.5">
      <c r="B2329" s="231"/>
      <c r="C2329" s="232"/>
      <c r="D2329" s="228" t="s">
        <v>163</v>
      </c>
      <c r="E2329" s="233" t="s">
        <v>21</v>
      </c>
      <c r="F2329" s="234" t="s">
        <v>3600</v>
      </c>
      <c r="G2329" s="232"/>
      <c r="H2329" s="235">
        <v>0.868</v>
      </c>
      <c r="I2329" s="236"/>
      <c r="J2329" s="232"/>
      <c r="K2329" s="232"/>
      <c r="L2329" s="237"/>
      <c r="M2329" s="238"/>
      <c r="N2329" s="239"/>
      <c r="O2329" s="239"/>
      <c r="P2329" s="239"/>
      <c r="Q2329" s="239"/>
      <c r="R2329" s="239"/>
      <c r="S2329" s="239"/>
      <c r="T2329" s="240"/>
      <c r="AT2329" s="241" t="s">
        <v>163</v>
      </c>
      <c r="AU2329" s="241" t="s">
        <v>76</v>
      </c>
      <c r="AV2329" s="11" t="s">
        <v>81</v>
      </c>
      <c r="AW2329" s="11" t="s">
        <v>34</v>
      </c>
      <c r="AX2329" s="11" t="s">
        <v>71</v>
      </c>
      <c r="AY2329" s="241" t="s">
        <v>151</v>
      </c>
    </row>
    <row r="2330" spans="2:51" s="11" customFormat="1" ht="13.5">
      <c r="B2330" s="231"/>
      <c r="C2330" s="232"/>
      <c r="D2330" s="228" t="s">
        <v>163</v>
      </c>
      <c r="E2330" s="233" t="s">
        <v>21</v>
      </c>
      <c r="F2330" s="234" t="s">
        <v>3601</v>
      </c>
      <c r="G2330" s="232"/>
      <c r="H2330" s="235">
        <v>3.087</v>
      </c>
      <c r="I2330" s="236"/>
      <c r="J2330" s="232"/>
      <c r="K2330" s="232"/>
      <c r="L2330" s="237"/>
      <c r="M2330" s="238"/>
      <c r="N2330" s="239"/>
      <c r="O2330" s="239"/>
      <c r="P2330" s="239"/>
      <c r="Q2330" s="239"/>
      <c r="R2330" s="239"/>
      <c r="S2330" s="239"/>
      <c r="T2330" s="240"/>
      <c r="AT2330" s="241" t="s">
        <v>163</v>
      </c>
      <c r="AU2330" s="241" t="s">
        <v>76</v>
      </c>
      <c r="AV2330" s="11" t="s">
        <v>81</v>
      </c>
      <c r="AW2330" s="11" t="s">
        <v>34</v>
      </c>
      <c r="AX2330" s="11" t="s">
        <v>71</v>
      </c>
      <c r="AY2330" s="241" t="s">
        <v>151</v>
      </c>
    </row>
    <row r="2331" spans="2:51" s="11" customFormat="1" ht="13.5">
      <c r="B2331" s="231"/>
      <c r="C2331" s="232"/>
      <c r="D2331" s="228" t="s">
        <v>163</v>
      </c>
      <c r="E2331" s="233" t="s">
        <v>21</v>
      </c>
      <c r="F2331" s="234" t="s">
        <v>3602</v>
      </c>
      <c r="G2331" s="232"/>
      <c r="H2331" s="235">
        <v>1.715</v>
      </c>
      <c r="I2331" s="236"/>
      <c r="J2331" s="232"/>
      <c r="K2331" s="232"/>
      <c r="L2331" s="237"/>
      <c r="M2331" s="238"/>
      <c r="N2331" s="239"/>
      <c r="O2331" s="239"/>
      <c r="P2331" s="239"/>
      <c r="Q2331" s="239"/>
      <c r="R2331" s="239"/>
      <c r="S2331" s="239"/>
      <c r="T2331" s="240"/>
      <c r="AT2331" s="241" t="s">
        <v>163</v>
      </c>
      <c r="AU2331" s="241" t="s">
        <v>76</v>
      </c>
      <c r="AV2331" s="11" t="s">
        <v>81</v>
      </c>
      <c r="AW2331" s="11" t="s">
        <v>34</v>
      </c>
      <c r="AX2331" s="11" t="s">
        <v>71</v>
      </c>
      <c r="AY2331" s="241" t="s">
        <v>151</v>
      </c>
    </row>
    <row r="2332" spans="2:51" s="12" customFormat="1" ht="13.5">
      <c r="B2332" s="242"/>
      <c r="C2332" s="243"/>
      <c r="D2332" s="228" t="s">
        <v>163</v>
      </c>
      <c r="E2332" s="244" t="s">
        <v>21</v>
      </c>
      <c r="F2332" s="245" t="s">
        <v>182</v>
      </c>
      <c r="G2332" s="243"/>
      <c r="H2332" s="246">
        <v>5.67</v>
      </c>
      <c r="I2332" s="247"/>
      <c r="J2332" s="243"/>
      <c r="K2332" s="243"/>
      <c r="L2332" s="248"/>
      <c r="M2332" s="249"/>
      <c r="N2332" s="250"/>
      <c r="O2332" s="250"/>
      <c r="P2332" s="250"/>
      <c r="Q2332" s="250"/>
      <c r="R2332" s="250"/>
      <c r="S2332" s="250"/>
      <c r="T2332" s="251"/>
      <c r="AT2332" s="252" t="s">
        <v>163</v>
      </c>
      <c r="AU2332" s="252" t="s">
        <v>76</v>
      </c>
      <c r="AV2332" s="12" t="s">
        <v>159</v>
      </c>
      <c r="AW2332" s="12" t="s">
        <v>34</v>
      </c>
      <c r="AX2332" s="12" t="s">
        <v>76</v>
      </c>
      <c r="AY2332" s="252" t="s">
        <v>151</v>
      </c>
    </row>
    <row r="2333" spans="2:65" s="1" customFormat="1" ht="25.5" customHeight="1">
      <c r="B2333" s="44"/>
      <c r="C2333" s="216" t="s">
        <v>3603</v>
      </c>
      <c r="D2333" s="216" t="s">
        <v>154</v>
      </c>
      <c r="E2333" s="217" t="s">
        <v>1065</v>
      </c>
      <c r="F2333" s="218" t="s">
        <v>1066</v>
      </c>
      <c r="G2333" s="219" t="s">
        <v>278</v>
      </c>
      <c r="H2333" s="220">
        <v>0.089</v>
      </c>
      <c r="I2333" s="221"/>
      <c r="J2333" s="222">
        <f>ROUND(I2333*H2333,2)</f>
        <v>0</v>
      </c>
      <c r="K2333" s="218" t="s">
        <v>174</v>
      </c>
      <c r="L2333" s="70"/>
      <c r="M2333" s="223" t="s">
        <v>21</v>
      </c>
      <c r="N2333" s="224" t="s">
        <v>42</v>
      </c>
      <c r="O2333" s="45"/>
      <c r="P2333" s="225">
        <f>O2333*H2333</f>
        <v>0</v>
      </c>
      <c r="Q2333" s="225">
        <v>0.01709</v>
      </c>
      <c r="R2333" s="225">
        <f>Q2333*H2333</f>
        <v>0.00152101</v>
      </c>
      <c r="S2333" s="225">
        <v>0</v>
      </c>
      <c r="T2333" s="226">
        <f>S2333*H2333</f>
        <v>0</v>
      </c>
      <c r="AR2333" s="22" t="s">
        <v>159</v>
      </c>
      <c r="AT2333" s="22" t="s">
        <v>154</v>
      </c>
      <c r="AU2333" s="22" t="s">
        <v>76</v>
      </c>
      <c r="AY2333" s="22" t="s">
        <v>151</v>
      </c>
      <c r="BE2333" s="227">
        <f>IF(N2333="základní",J2333,0)</f>
        <v>0</v>
      </c>
      <c r="BF2333" s="227">
        <f>IF(N2333="snížená",J2333,0)</f>
        <v>0</v>
      </c>
      <c r="BG2333" s="227">
        <f>IF(N2333="zákl. přenesená",J2333,0)</f>
        <v>0</v>
      </c>
      <c r="BH2333" s="227">
        <f>IF(N2333="sníž. přenesená",J2333,0)</f>
        <v>0</v>
      </c>
      <c r="BI2333" s="227">
        <f>IF(N2333="nulová",J2333,0)</f>
        <v>0</v>
      </c>
      <c r="BJ2333" s="22" t="s">
        <v>76</v>
      </c>
      <c r="BK2333" s="227">
        <f>ROUND(I2333*H2333,2)</f>
        <v>0</v>
      </c>
      <c r="BL2333" s="22" t="s">
        <v>159</v>
      </c>
      <c r="BM2333" s="22" t="s">
        <v>3604</v>
      </c>
    </row>
    <row r="2334" spans="2:47" s="1" customFormat="1" ht="13.5">
      <c r="B2334" s="44"/>
      <c r="C2334" s="72"/>
      <c r="D2334" s="228" t="s">
        <v>161</v>
      </c>
      <c r="E2334" s="72"/>
      <c r="F2334" s="229" t="s">
        <v>1068</v>
      </c>
      <c r="G2334" s="72"/>
      <c r="H2334" s="72"/>
      <c r="I2334" s="187"/>
      <c r="J2334" s="72"/>
      <c r="K2334" s="72"/>
      <c r="L2334" s="70"/>
      <c r="M2334" s="230"/>
      <c r="N2334" s="45"/>
      <c r="O2334" s="45"/>
      <c r="P2334" s="45"/>
      <c r="Q2334" s="45"/>
      <c r="R2334" s="45"/>
      <c r="S2334" s="45"/>
      <c r="T2334" s="93"/>
      <c r="AT2334" s="22" t="s">
        <v>161</v>
      </c>
      <c r="AU2334" s="22" t="s">
        <v>76</v>
      </c>
    </row>
    <row r="2335" spans="2:51" s="11" customFormat="1" ht="13.5">
      <c r="B2335" s="231"/>
      <c r="C2335" s="232"/>
      <c r="D2335" s="228" t="s">
        <v>163</v>
      </c>
      <c r="E2335" s="233" t="s">
        <v>21</v>
      </c>
      <c r="F2335" s="234" t="s">
        <v>3605</v>
      </c>
      <c r="G2335" s="232"/>
      <c r="H2335" s="235">
        <v>0.089</v>
      </c>
      <c r="I2335" s="236"/>
      <c r="J2335" s="232"/>
      <c r="K2335" s="232"/>
      <c r="L2335" s="237"/>
      <c r="M2335" s="238"/>
      <c r="N2335" s="239"/>
      <c r="O2335" s="239"/>
      <c r="P2335" s="239"/>
      <c r="Q2335" s="239"/>
      <c r="R2335" s="239"/>
      <c r="S2335" s="239"/>
      <c r="T2335" s="240"/>
      <c r="AT2335" s="241" t="s">
        <v>163</v>
      </c>
      <c r="AU2335" s="241" t="s">
        <v>76</v>
      </c>
      <c r="AV2335" s="11" t="s">
        <v>81</v>
      </c>
      <c r="AW2335" s="11" t="s">
        <v>34</v>
      </c>
      <c r="AX2335" s="11" t="s">
        <v>76</v>
      </c>
      <c r="AY2335" s="241" t="s">
        <v>151</v>
      </c>
    </row>
    <row r="2336" spans="2:65" s="1" customFormat="1" ht="16.5" customHeight="1">
      <c r="B2336" s="44"/>
      <c r="C2336" s="253" t="s">
        <v>3606</v>
      </c>
      <c r="D2336" s="253" t="s">
        <v>275</v>
      </c>
      <c r="E2336" s="254" t="s">
        <v>1074</v>
      </c>
      <c r="F2336" s="255" t="s">
        <v>1075</v>
      </c>
      <c r="G2336" s="256" t="s">
        <v>278</v>
      </c>
      <c r="H2336" s="257">
        <v>0.089</v>
      </c>
      <c r="I2336" s="258"/>
      <c r="J2336" s="259">
        <f>ROUND(I2336*H2336,2)</f>
        <v>0</v>
      </c>
      <c r="K2336" s="255" t="s">
        <v>174</v>
      </c>
      <c r="L2336" s="260"/>
      <c r="M2336" s="261" t="s">
        <v>21</v>
      </c>
      <c r="N2336" s="262" t="s">
        <v>42</v>
      </c>
      <c r="O2336" s="45"/>
      <c r="P2336" s="225">
        <f>O2336*H2336</f>
        <v>0</v>
      </c>
      <c r="Q2336" s="225">
        <v>1</v>
      </c>
      <c r="R2336" s="225">
        <f>Q2336*H2336</f>
        <v>0.089</v>
      </c>
      <c r="S2336" s="225">
        <v>0</v>
      </c>
      <c r="T2336" s="226">
        <f>S2336*H2336</f>
        <v>0</v>
      </c>
      <c r="AR2336" s="22" t="s">
        <v>279</v>
      </c>
      <c r="AT2336" s="22" t="s">
        <v>275</v>
      </c>
      <c r="AU2336" s="22" t="s">
        <v>76</v>
      </c>
      <c r="AY2336" s="22" t="s">
        <v>151</v>
      </c>
      <c r="BE2336" s="227">
        <f>IF(N2336="základní",J2336,0)</f>
        <v>0</v>
      </c>
      <c r="BF2336" s="227">
        <f>IF(N2336="snížená",J2336,0)</f>
        <v>0</v>
      </c>
      <c r="BG2336" s="227">
        <f>IF(N2336="zákl. přenesená",J2336,0)</f>
        <v>0</v>
      </c>
      <c r="BH2336" s="227">
        <f>IF(N2336="sníž. přenesená",J2336,0)</f>
        <v>0</v>
      </c>
      <c r="BI2336" s="227">
        <f>IF(N2336="nulová",J2336,0)</f>
        <v>0</v>
      </c>
      <c r="BJ2336" s="22" t="s">
        <v>76</v>
      </c>
      <c r="BK2336" s="227">
        <f>ROUND(I2336*H2336,2)</f>
        <v>0</v>
      </c>
      <c r="BL2336" s="22" t="s">
        <v>159</v>
      </c>
      <c r="BM2336" s="22" t="s">
        <v>3607</v>
      </c>
    </row>
    <row r="2337" spans="2:51" s="11" customFormat="1" ht="13.5">
      <c r="B2337" s="231"/>
      <c r="C2337" s="232"/>
      <c r="D2337" s="228" t="s">
        <v>163</v>
      </c>
      <c r="E2337" s="233" t="s">
        <v>21</v>
      </c>
      <c r="F2337" s="234" t="s">
        <v>3605</v>
      </c>
      <c r="G2337" s="232"/>
      <c r="H2337" s="235">
        <v>0.089</v>
      </c>
      <c r="I2337" s="236"/>
      <c r="J2337" s="232"/>
      <c r="K2337" s="232"/>
      <c r="L2337" s="237"/>
      <c r="M2337" s="238"/>
      <c r="N2337" s="239"/>
      <c r="O2337" s="239"/>
      <c r="P2337" s="239"/>
      <c r="Q2337" s="239"/>
      <c r="R2337" s="239"/>
      <c r="S2337" s="239"/>
      <c r="T2337" s="240"/>
      <c r="AT2337" s="241" t="s">
        <v>163</v>
      </c>
      <c r="AU2337" s="241" t="s">
        <v>76</v>
      </c>
      <c r="AV2337" s="11" t="s">
        <v>81</v>
      </c>
      <c r="AW2337" s="11" t="s">
        <v>34</v>
      </c>
      <c r="AX2337" s="11" t="s">
        <v>76</v>
      </c>
      <c r="AY2337" s="241" t="s">
        <v>151</v>
      </c>
    </row>
    <row r="2338" spans="2:65" s="1" customFormat="1" ht="25.5" customHeight="1">
      <c r="B2338" s="44"/>
      <c r="C2338" s="216" t="s">
        <v>3608</v>
      </c>
      <c r="D2338" s="216" t="s">
        <v>154</v>
      </c>
      <c r="E2338" s="217" t="s">
        <v>1078</v>
      </c>
      <c r="F2338" s="218" t="s">
        <v>1079</v>
      </c>
      <c r="G2338" s="219" t="s">
        <v>257</v>
      </c>
      <c r="H2338" s="220">
        <v>0.434</v>
      </c>
      <c r="I2338" s="221"/>
      <c r="J2338" s="222">
        <f>ROUND(I2338*H2338,2)</f>
        <v>0</v>
      </c>
      <c r="K2338" s="218" t="s">
        <v>174</v>
      </c>
      <c r="L2338" s="70"/>
      <c r="M2338" s="223" t="s">
        <v>21</v>
      </c>
      <c r="N2338" s="224" t="s">
        <v>42</v>
      </c>
      <c r="O2338" s="45"/>
      <c r="P2338" s="225">
        <f>O2338*H2338</f>
        <v>0</v>
      </c>
      <c r="Q2338" s="225">
        <v>0.17818</v>
      </c>
      <c r="R2338" s="225">
        <f>Q2338*H2338</f>
        <v>0.07733012</v>
      </c>
      <c r="S2338" s="225">
        <v>0</v>
      </c>
      <c r="T2338" s="226">
        <f>S2338*H2338</f>
        <v>0</v>
      </c>
      <c r="AR2338" s="22" t="s">
        <v>159</v>
      </c>
      <c r="AT2338" s="22" t="s">
        <v>154</v>
      </c>
      <c r="AU2338" s="22" t="s">
        <v>76</v>
      </c>
      <c r="AY2338" s="22" t="s">
        <v>151</v>
      </c>
      <c r="BE2338" s="227">
        <f>IF(N2338="základní",J2338,0)</f>
        <v>0</v>
      </c>
      <c r="BF2338" s="227">
        <f>IF(N2338="snížená",J2338,0)</f>
        <v>0</v>
      </c>
      <c r="BG2338" s="227">
        <f>IF(N2338="zákl. přenesená",J2338,0)</f>
        <v>0</v>
      </c>
      <c r="BH2338" s="227">
        <f>IF(N2338="sníž. přenesená",J2338,0)</f>
        <v>0</v>
      </c>
      <c r="BI2338" s="227">
        <f>IF(N2338="nulová",J2338,0)</f>
        <v>0</v>
      </c>
      <c r="BJ2338" s="22" t="s">
        <v>76</v>
      </c>
      <c r="BK2338" s="227">
        <f>ROUND(I2338*H2338,2)</f>
        <v>0</v>
      </c>
      <c r="BL2338" s="22" t="s">
        <v>159</v>
      </c>
      <c r="BM2338" s="22" t="s">
        <v>3609</v>
      </c>
    </row>
    <row r="2339" spans="2:51" s="11" customFormat="1" ht="13.5">
      <c r="B2339" s="231"/>
      <c r="C2339" s="232"/>
      <c r="D2339" s="228" t="s">
        <v>163</v>
      </c>
      <c r="E2339" s="233" t="s">
        <v>21</v>
      </c>
      <c r="F2339" s="234" t="s">
        <v>3610</v>
      </c>
      <c r="G2339" s="232"/>
      <c r="H2339" s="235">
        <v>0.434</v>
      </c>
      <c r="I2339" s="236"/>
      <c r="J2339" s="232"/>
      <c r="K2339" s="232"/>
      <c r="L2339" s="237"/>
      <c r="M2339" s="238"/>
      <c r="N2339" s="239"/>
      <c r="O2339" s="239"/>
      <c r="P2339" s="239"/>
      <c r="Q2339" s="239"/>
      <c r="R2339" s="239"/>
      <c r="S2339" s="239"/>
      <c r="T2339" s="240"/>
      <c r="AT2339" s="241" t="s">
        <v>163</v>
      </c>
      <c r="AU2339" s="241" t="s">
        <v>76</v>
      </c>
      <c r="AV2339" s="11" t="s">
        <v>81</v>
      </c>
      <c r="AW2339" s="11" t="s">
        <v>34</v>
      </c>
      <c r="AX2339" s="11" t="s">
        <v>76</v>
      </c>
      <c r="AY2339" s="241" t="s">
        <v>151</v>
      </c>
    </row>
    <row r="2340" spans="2:65" s="1" customFormat="1" ht="25.5" customHeight="1">
      <c r="B2340" s="44"/>
      <c r="C2340" s="216" t="s">
        <v>3611</v>
      </c>
      <c r="D2340" s="216" t="s">
        <v>154</v>
      </c>
      <c r="E2340" s="217" t="s">
        <v>583</v>
      </c>
      <c r="F2340" s="218" t="s">
        <v>584</v>
      </c>
      <c r="G2340" s="219" t="s">
        <v>257</v>
      </c>
      <c r="H2340" s="220">
        <v>8.84</v>
      </c>
      <c r="I2340" s="221"/>
      <c r="J2340" s="222">
        <f>ROUND(I2340*H2340,2)</f>
        <v>0</v>
      </c>
      <c r="K2340" s="218" t="s">
        <v>174</v>
      </c>
      <c r="L2340" s="70"/>
      <c r="M2340" s="223" t="s">
        <v>21</v>
      </c>
      <c r="N2340" s="224" t="s">
        <v>42</v>
      </c>
      <c r="O2340" s="45"/>
      <c r="P2340" s="225">
        <f>O2340*H2340</f>
        <v>0</v>
      </c>
      <c r="Q2340" s="225">
        <v>0.00438</v>
      </c>
      <c r="R2340" s="225">
        <f>Q2340*H2340</f>
        <v>0.0387192</v>
      </c>
      <c r="S2340" s="225">
        <v>0</v>
      </c>
      <c r="T2340" s="226">
        <f>S2340*H2340</f>
        <v>0</v>
      </c>
      <c r="AR2340" s="22" t="s">
        <v>159</v>
      </c>
      <c r="AT2340" s="22" t="s">
        <v>154</v>
      </c>
      <c r="AU2340" s="22" t="s">
        <v>76</v>
      </c>
      <c r="AY2340" s="22" t="s">
        <v>151</v>
      </c>
      <c r="BE2340" s="227">
        <f>IF(N2340="základní",J2340,0)</f>
        <v>0</v>
      </c>
      <c r="BF2340" s="227">
        <f>IF(N2340="snížená",J2340,0)</f>
        <v>0</v>
      </c>
      <c r="BG2340" s="227">
        <f>IF(N2340="zákl. přenesená",J2340,0)</f>
        <v>0</v>
      </c>
      <c r="BH2340" s="227">
        <f>IF(N2340="sníž. přenesená",J2340,0)</f>
        <v>0</v>
      </c>
      <c r="BI2340" s="227">
        <f>IF(N2340="nulová",J2340,0)</f>
        <v>0</v>
      </c>
      <c r="BJ2340" s="22" t="s">
        <v>76</v>
      </c>
      <c r="BK2340" s="227">
        <f>ROUND(I2340*H2340,2)</f>
        <v>0</v>
      </c>
      <c r="BL2340" s="22" t="s">
        <v>159</v>
      </c>
      <c r="BM2340" s="22" t="s">
        <v>3612</v>
      </c>
    </row>
    <row r="2341" spans="2:47" s="1" customFormat="1" ht="13.5">
      <c r="B2341" s="44"/>
      <c r="C2341" s="72"/>
      <c r="D2341" s="228" t="s">
        <v>161</v>
      </c>
      <c r="E2341" s="72"/>
      <c r="F2341" s="229" t="s">
        <v>586</v>
      </c>
      <c r="G2341" s="72"/>
      <c r="H2341" s="72"/>
      <c r="I2341" s="187"/>
      <c r="J2341" s="72"/>
      <c r="K2341" s="72"/>
      <c r="L2341" s="70"/>
      <c r="M2341" s="230"/>
      <c r="N2341" s="45"/>
      <c r="O2341" s="45"/>
      <c r="P2341" s="45"/>
      <c r="Q2341" s="45"/>
      <c r="R2341" s="45"/>
      <c r="S2341" s="45"/>
      <c r="T2341" s="93"/>
      <c r="AT2341" s="22" t="s">
        <v>161</v>
      </c>
      <c r="AU2341" s="22" t="s">
        <v>76</v>
      </c>
    </row>
    <row r="2342" spans="2:51" s="11" customFormat="1" ht="13.5">
      <c r="B2342" s="231"/>
      <c r="C2342" s="232"/>
      <c r="D2342" s="228" t="s">
        <v>163</v>
      </c>
      <c r="E2342" s="233" t="s">
        <v>21</v>
      </c>
      <c r="F2342" s="234" t="s">
        <v>3613</v>
      </c>
      <c r="G2342" s="232"/>
      <c r="H2342" s="235">
        <v>8.84</v>
      </c>
      <c r="I2342" s="236"/>
      <c r="J2342" s="232"/>
      <c r="K2342" s="232"/>
      <c r="L2342" s="237"/>
      <c r="M2342" s="238"/>
      <c r="N2342" s="239"/>
      <c r="O2342" s="239"/>
      <c r="P2342" s="239"/>
      <c r="Q2342" s="239"/>
      <c r="R2342" s="239"/>
      <c r="S2342" s="239"/>
      <c r="T2342" s="240"/>
      <c r="AT2342" s="241" t="s">
        <v>163</v>
      </c>
      <c r="AU2342" s="241" t="s">
        <v>76</v>
      </c>
      <c r="AV2342" s="11" t="s">
        <v>81</v>
      </c>
      <c r="AW2342" s="11" t="s">
        <v>34</v>
      </c>
      <c r="AX2342" s="11" t="s">
        <v>71</v>
      </c>
      <c r="AY2342" s="241" t="s">
        <v>151</v>
      </c>
    </row>
    <row r="2343" spans="2:51" s="12" customFormat="1" ht="13.5">
      <c r="B2343" s="242"/>
      <c r="C2343" s="243"/>
      <c r="D2343" s="228" t="s">
        <v>163</v>
      </c>
      <c r="E2343" s="244" t="s">
        <v>21</v>
      </c>
      <c r="F2343" s="245" t="s">
        <v>182</v>
      </c>
      <c r="G2343" s="243"/>
      <c r="H2343" s="246">
        <v>8.84</v>
      </c>
      <c r="I2343" s="247"/>
      <c r="J2343" s="243"/>
      <c r="K2343" s="243"/>
      <c r="L2343" s="248"/>
      <c r="M2343" s="249"/>
      <c r="N2343" s="250"/>
      <c r="O2343" s="250"/>
      <c r="P2343" s="250"/>
      <c r="Q2343" s="250"/>
      <c r="R2343" s="250"/>
      <c r="S2343" s="250"/>
      <c r="T2343" s="251"/>
      <c r="AT2343" s="252" t="s">
        <v>163</v>
      </c>
      <c r="AU2343" s="252" t="s">
        <v>76</v>
      </c>
      <c r="AV2343" s="12" t="s">
        <v>159</v>
      </c>
      <c r="AW2343" s="12" t="s">
        <v>34</v>
      </c>
      <c r="AX2343" s="12" t="s">
        <v>76</v>
      </c>
      <c r="AY2343" s="252" t="s">
        <v>151</v>
      </c>
    </row>
    <row r="2344" spans="2:65" s="1" customFormat="1" ht="25.5" customHeight="1">
      <c r="B2344" s="44"/>
      <c r="C2344" s="216" t="s">
        <v>3614</v>
      </c>
      <c r="D2344" s="216" t="s">
        <v>154</v>
      </c>
      <c r="E2344" s="217" t="s">
        <v>605</v>
      </c>
      <c r="F2344" s="218" t="s">
        <v>606</v>
      </c>
      <c r="G2344" s="219" t="s">
        <v>257</v>
      </c>
      <c r="H2344" s="220">
        <v>44.68</v>
      </c>
      <c r="I2344" s="221"/>
      <c r="J2344" s="222">
        <f>ROUND(I2344*H2344,2)</f>
        <v>0</v>
      </c>
      <c r="K2344" s="218" t="s">
        <v>174</v>
      </c>
      <c r="L2344" s="70"/>
      <c r="M2344" s="223" t="s">
        <v>21</v>
      </c>
      <c r="N2344" s="224" t="s">
        <v>42</v>
      </c>
      <c r="O2344" s="45"/>
      <c r="P2344" s="225">
        <f>O2344*H2344</f>
        <v>0</v>
      </c>
      <c r="Q2344" s="225">
        <v>0.003</v>
      </c>
      <c r="R2344" s="225">
        <f>Q2344*H2344</f>
        <v>0.13404</v>
      </c>
      <c r="S2344" s="225">
        <v>0</v>
      </c>
      <c r="T2344" s="226">
        <f>S2344*H2344</f>
        <v>0</v>
      </c>
      <c r="AR2344" s="22" t="s">
        <v>159</v>
      </c>
      <c r="AT2344" s="22" t="s">
        <v>154</v>
      </c>
      <c r="AU2344" s="22" t="s">
        <v>76</v>
      </c>
      <c r="AY2344" s="22" t="s">
        <v>151</v>
      </c>
      <c r="BE2344" s="227">
        <f>IF(N2344="základní",J2344,0)</f>
        <v>0</v>
      </c>
      <c r="BF2344" s="227">
        <f>IF(N2344="snížená",J2344,0)</f>
        <v>0</v>
      </c>
      <c r="BG2344" s="227">
        <f>IF(N2344="zákl. přenesená",J2344,0)</f>
        <v>0</v>
      </c>
      <c r="BH2344" s="227">
        <f>IF(N2344="sníž. přenesená",J2344,0)</f>
        <v>0</v>
      </c>
      <c r="BI2344" s="227">
        <f>IF(N2344="nulová",J2344,0)</f>
        <v>0</v>
      </c>
      <c r="BJ2344" s="22" t="s">
        <v>76</v>
      </c>
      <c r="BK2344" s="227">
        <f>ROUND(I2344*H2344,2)</f>
        <v>0</v>
      </c>
      <c r="BL2344" s="22" t="s">
        <v>159</v>
      </c>
      <c r="BM2344" s="22" t="s">
        <v>3615</v>
      </c>
    </row>
    <row r="2345" spans="2:51" s="11" customFormat="1" ht="13.5">
      <c r="B2345" s="231"/>
      <c r="C2345" s="232"/>
      <c r="D2345" s="228" t="s">
        <v>163</v>
      </c>
      <c r="E2345" s="233" t="s">
        <v>21</v>
      </c>
      <c r="F2345" s="234" t="s">
        <v>3616</v>
      </c>
      <c r="G2345" s="232"/>
      <c r="H2345" s="235">
        <v>44.68</v>
      </c>
      <c r="I2345" s="236"/>
      <c r="J2345" s="232"/>
      <c r="K2345" s="232"/>
      <c r="L2345" s="237"/>
      <c r="M2345" s="238"/>
      <c r="N2345" s="239"/>
      <c r="O2345" s="239"/>
      <c r="P2345" s="239"/>
      <c r="Q2345" s="239"/>
      <c r="R2345" s="239"/>
      <c r="S2345" s="239"/>
      <c r="T2345" s="240"/>
      <c r="AT2345" s="241" t="s">
        <v>163</v>
      </c>
      <c r="AU2345" s="241" t="s">
        <v>76</v>
      </c>
      <c r="AV2345" s="11" t="s">
        <v>81</v>
      </c>
      <c r="AW2345" s="11" t="s">
        <v>34</v>
      </c>
      <c r="AX2345" s="11" t="s">
        <v>76</v>
      </c>
      <c r="AY2345" s="241" t="s">
        <v>151</v>
      </c>
    </row>
    <row r="2346" spans="2:65" s="1" customFormat="1" ht="25.5" customHeight="1">
      <c r="B2346" s="44"/>
      <c r="C2346" s="216" t="s">
        <v>3617</v>
      </c>
      <c r="D2346" s="216" t="s">
        <v>154</v>
      </c>
      <c r="E2346" s="217" t="s">
        <v>3618</v>
      </c>
      <c r="F2346" s="218" t="s">
        <v>3619</v>
      </c>
      <c r="G2346" s="219" t="s">
        <v>257</v>
      </c>
      <c r="H2346" s="220">
        <v>8.84</v>
      </c>
      <c r="I2346" s="221"/>
      <c r="J2346" s="222">
        <f>ROUND(I2346*H2346,2)</f>
        <v>0</v>
      </c>
      <c r="K2346" s="218" t="s">
        <v>174</v>
      </c>
      <c r="L2346" s="70"/>
      <c r="M2346" s="223" t="s">
        <v>21</v>
      </c>
      <c r="N2346" s="224" t="s">
        <v>42</v>
      </c>
      <c r="O2346" s="45"/>
      <c r="P2346" s="225">
        <f>O2346*H2346</f>
        <v>0</v>
      </c>
      <c r="Q2346" s="225">
        <v>0.0154</v>
      </c>
      <c r="R2346" s="225">
        <f>Q2346*H2346</f>
        <v>0.136136</v>
      </c>
      <c r="S2346" s="225">
        <v>0</v>
      </c>
      <c r="T2346" s="226">
        <f>S2346*H2346</f>
        <v>0</v>
      </c>
      <c r="AR2346" s="22" t="s">
        <v>159</v>
      </c>
      <c r="AT2346" s="22" t="s">
        <v>154</v>
      </c>
      <c r="AU2346" s="22" t="s">
        <v>76</v>
      </c>
      <c r="AY2346" s="22" t="s">
        <v>151</v>
      </c>
      <c r="BE2346" s="227">
        <f>IF(N2346="základní",J2346,0)</f>
        <v>0</v>
      </c>
      <c r="BF2346" s="227">
        <f>IF(N2346="snížená",J2346,0)</f>
        <v>0</v>
      </c>
      <c r="BG2346" s="227">
        <f>IF(N2346="zákl. přenesená",J2346,0)</f>
        <v>0</v>
      </c>
      <c r="BH2346" s="227">
        <f>IF(N2346="sníž. přenesená",J2346,0)</f>
        <v>0</v>
      </c>
      <c r="BI2346" s="227">
        <f>IF(N2346="nulová",J2346,0)</f>
        <v>0</v>
      </c>
      <c r="BJ2346" s="22" t="s">
        <v>76</v>
      </c>
      <c r="BK2346" s="227">
        <f>ROUND(I2346*H2346,2)</f>
        <v>0</v>
      </c>
      <c r="BL2346" s="22" t="s">
        <v>159</v>
      </c>
      <c r="BM2346" s="22" t="s">
        <v>3620</v>
      </c>
    </row>
    <row r="2347" spans="2:47" s="1" customFormat="1" ht="13.5">
      <c r="B2347" s="44"/>
      <c r="C2347" s="72"/>
      <c r="D2347" s="228" t="s">
        <v>161</v>
      </c>
      <c r="E2347" s="72"/>
      <c r="F2347" s="229" t="s">
        <v>3621</v>
      </c>
      <c r="G2347" s="72"/>
      <c r="H2347" s="72"/>
      <c r="I2347" s="187"/>
      <c r="J2347" s="72"/>
      <c r="K2347" s="72"/>
      <c r="L2347" s="70"/>
      <c r="M2347" s="230"/>
      <c r="N2347" s="45"/>
      <c r="O2347" s="45"/>
      <c r="P2347" s="45"/>
      <c r="Q2347" s="45"/>
      <c r="R2347" s="45"/>
      <c r="S2347" s="45"/>
      <c r="T2347" s="93"/>
      <c r="AT2347" s="22" t="s">
        <v>161</v>
      </c>
      <c r="AU2347" s="22" t="s">
        <v>76</v>
      </c>
    </row>
    <row r="2348" spans="2:65" s="1" customFormat="1" ht="25.5" customHeight="1">
      <c r="B2348" s="44"/>
      <c r="C2348" s="216" t="s">
        <v>3622</v>
      </c>
      <c r="D2348" s="216" t="s">
        <v>154</v>
      </c>
      <c r="E2348" s="217" t="s">
        <v>3623</v>
      </c>
      <c r="F2348" s="218" t="s">
        <v>3624</v>
      </c>
      <c r="G2348" s="219" t="s">
        <v>257</v>
      </c>
      <c r="H2348" s="220">
        <v>44.68</v>
      </c>
      <c r="I2348" s="221"/>
      <c r="J2348" s="222">
        <f>ROUND(I2348*H2348,2)</f>
        <v>0</v>
      </c>
      <c r="K2348" s="218" t="s">
        <v>174</v>
      </c>
      <c r="L2348" s="70"/>
      <c r="M2348" s="223" t="s">
        <v>21</v>
      </c>
      <c r="N2348" s="224" t="s">
        <v>42</v>
      </c>
      <c r="O2348" s="45"/>
      <c r="P2348" s="225">
        <f>O2348*H2348</f>
        <v>0</v>
      </c>
      <c r="Q2348" s="225">
        <v>0.0154</v>
      </c>
      <c r="R2348" s="225">
        <f>Q2348*H2348</f>
        <v>0.688072</v>
      </c>
      <c r="S2348" s="225">
        <v>0</v>
      </c>
      <c r="T2348" s="226">
        <f>S2348*H2348</f>
        <v>0</v>
      </c>
      <c r="AR2348" s="22" t="s">
        <v>159</v>
      </c>
      <c r="AT2348" s="22" t="s">
        <v>154</v>
      </c>
      <c r="AU2348" s="22" t="s">
        <v>76</v>
      </c>
      <c r="AY2348" s="22" t="s">
        <v>151</v>
      </c>
      <c r="BE2348" s="227">
        <f>IF(N2348="základní",J2348,0)</f>
        <v>0</v>
      </c>
      <c r="BF2348" s="227">
        <f>IF(N2348="snížená",J2348,0)</f>
        <v>0</v>
      </c>
      <c r="BG2348" s="227">
        <f>IF(N2348="zákl. přenesená",J2348,0)</f>
        <v>0</v>
      </c>
      <c r="BH2348" s="227">
        <f>IF(N2348="sníž. přenesená",J2348,0)</f>
        <v>0</v>
      </c>
      <c r="BI2348" s="227">
        <f>IF(N2348="nulová",J2348,0)</f>
        <v>0</v>
      </c>
      <c r="BJ2348" s="22" t="s">
        <v>76</v>
      </c>
      <c r="BK2348" s="227">
        <f>ROUND(I2348*H2348,2)</f>
        <v>0</v>
      </c>
      <c r="BL2348" s="22" t="s">
        <v>159</v>
      </c>
      <c r="BM2348" s="22" t="s">
        <v>3625</v>
      </c>
    </row>
    <row r="2349" spans="2:47" s="1" customFormat="1" ht="13.5">
      <c r="B2349" s="44"/>
      <c r="C2349" s="72"/>
      <c r="D2349" s="228" t="s">
        <v>161</v>
      </c>
      <c r="E2349" s="72"/>
      <c r="F2349" s="229" t="s">
        <v>3621</v>
      </c>
      <c r="G2349" s="72"/>
      <c r="H2349" s="72"/>
      <c r="I2349" s="187"/>
      <c r="J2349" s="72"/>
      <c r="K2349" s="72"/>
      <c r="L2349" s="70"/>
      <c r="M2349" s="230"/>
      <c r="N2349" s="45"/>
      <c r="O2349" s="45"/>
      <c r="P2349" s="45"/>
      <c r="Q2349" s="45"/>
      <c r="R2349" s="45"/>
      <c r="S2349" s="45"/>
      <c r="T2349" s="93"/>
      <c r="AT2349" s="22" t="s">
        <v>161</v>
      </c>
      <c r="AU2349" s="22" t="s">
        <v>76</v>
      </c>
    </row>
    <row r="2350" spans="2:65" s="1" customFormat="1" ht="25.5" customHeight="1">
      <c r="B2350" s="44"/>
      <c r="C2350" s="216" t="s">
        <v>3626</v>
      </c>
      <c r="D2350" s="216" t="s">
        <v>154</v>
      </c>
      <c r="E2350" s="217" t="s">
        <v>589</v>
      </c>
      <c r="F2350" s="218" t="s">
        <v>590</v>
      </c>
      <c r="G2350" s="219" t="s">
        <v>257</v>
      </c>
      <c r="H2350" s="220">
        <v>8.84</v>
      </c>
      <c r="I2350" s="221"/>
      <c r="J2350" s="222">
        <f>ROUND(I2350*H2350,2)</f>
        <v>0</v>
      </c>
      <c r="K2350" s="218" t="s">
        <v>174</v>
      </c>
      <c r="L2350" s="70"/>
      <c r="M2350" s="223" t="s">
        <v>21</v>
      </c>
      <c r="N2350" s="224" t="s">
        <v>42</v>
      </c>
      <c r="O2350" s="45"/>
      <c r="P2350" s="225">
        <f>O2350*H2350</f>
        <v>0</v>
      </c>
      <c r="Q2350" s="225">
        <v>0.00026</v>
      </c>
      <c r="R2350" s="225">
        <f>Q2350*H2350</f>
        <v>0.0022984</v>
      </c>
      <c r="S2350" s="225">
        <v>0</v>
      </c>
      <c r="T2350" s="226">
        <f>S2350*H2350</f>
        <v>0</v>
      </c>
      <c r="AR2350" s="22" t="s">
        <v>159</v>
      </c>
      <c r="AT2350" s="22" t="s">
        <v>154</v>
      </c>
      <c r="AU2350" s="22" t="s">
        <v>76</v>
      </c>
      <c r="AY2350" s="22" t="s">
        <v>151</v>
      </c>
      <c r="BE2350" s="227">
        <f>IF(N2350="základní",J2350,0)</f>
        <v>0</v>
      </c>
      <c r="BF2350" s="227">
        <f>IF(N2350="snížená",J2350,0)</f>
        <v>0</v>
      </c>
      <c r="BG2350" s="227">
        <f>IF(N2350="zákl. přenesená",J2350,0)</f>
        <v>0</v>
      </c>
      <c r="BH2350" s="227">
        <f>IF(N2350="sníž. přenesená",J2350,0)</f>
        <v>0</v>
      </c>
      <c r="BI2350" s="227">
        <f>IF(N2350="nulová",J2350,0)</f>
        <v>0</v>
      </c>
      <c r="BJ2350" s="22" t="s">
        <v>76</v>
      </c>
      <c r="BK2350" s="227">
        <f>ROUND(I2350*H2350,2)</f>
        <v>0</v>
      </c>
      <c r="BL2350" s="22" t="s">
        <v>159</v>
      </c>
      <c r="BM2350" s="22" t="s">
        <v>3627</v>
      </c>
    </row>
    <row r="2351" spans="2:51" s="11" customFormat="1" ht="13.5">
      <c r="B2351" s="231"/>
      <c r="C2351" s="232"/>
      <c r="D2351" s="228" t="s">
        <v>163</v>
      </c>
      <c r="E2351" s="233" t="s">
        <v>21</v>
      </c>
      <c r="F2351" s="234" t="s">
        <v>3613</v>
      </c>
      <c r="G2351" s="232"/>
      <c r="H2351" s="235">
        <v>8.84</v>
      </c>
      <c r="I2351" s="236"/>
      <c r="J2351" s="232"/>
      <c r="K2351" s="232"/>
      <c r="L2351" s="237"/>
      <c r="M2351" s="238"/>
      <c r="N2351" s="239"/>
      <c r="O2351" s="239"/>
      <c r="P2351" s="239"/>
      <c r="Q2351" s="239"/>
      <c r="R2351" s="239"/>
      <c r="S2351" s="239"/>
      <c r="T2351" s="240"/>
      <c r="AT2351" s="241" t="s">
        <v>163</v>
      </c>
      <c r="AU2351" s="241" t="s">
        <v>76</v>
      </c>
      <c r="AV2351" s="11" t="s">
        <v>81</v>
      </c>
      <c r="AW2351" s="11" t="s">
        <v>34</v>
      </c>
      <c r="AX2351" s="11" t="s">
        <v>71</v>
      </c>
      <c r="AY2351" s="241" t="s">
        <v>151</v>
      </c>
    </row>
    <row r="2352" spans="2:51" s="12" customFormat="1" ht="13.5">
      <c r="B2352" s="242"/>
      <c r="C2352" s="243"/>
      <c r="D2352" s="228" t="s">
        <v>163</v>
      </c>
      <c r="E2352" s="244" t="s">
        <v>21</v>
      </c>
      <c r="F2352" s="245" t="s">
        <v>182</v>
      </c>
      <c r="G2352" s="243"/>
      <c r="H2352" s="246">
        <v>8.84</v>
      </c>
      <c r="I2352" s="247"/>
      <c r="J2352" s="243"/>
      <c r="K2352" s="243"/>
      <c r="L2352" s="248"/>
      <c r="M2352" s="249"/>
      <c r="N2352" s="250"/>
      <c r="O2352" s="250"/>
      <c r="P2352" s="250"/>
      <c r="Q2352" s="250"/>
      <c r="R2352" s="250"/>
      <c r="S2352" s="250"/>
      <c r="T2352" s="251"/>
      <c r="AT2352" s="252" t="s">
        <v>163</v>
      </c>
      <c r="AU2352" s="252" t="s">
        <v>76</v>
      </c>
      <c r="AV2352" s="12" t="s">
        <v>159</v>
      </c>
      <c r="AW2352" s="12" t="s">
        <v>34</v>
      </c>
      <c r="AX2352" s="12" t="s">
        <v>76</v>
      </c>
      <c r="AY2352" s="252" t="s">
        <v>151</v>
      </c>
    </row>
    <row r="2353" spans="2:65" s="1" customFormat="1" ht="16.5" customHeight="1">
      <c r="B2353" s="44"/>
      <c r="C2353" s="216" t="s">
        <v>3628</v>
      </c>
      <c r="D2353" s="216" t="s">
        <v>154</v>
      </c>
      <c r="E2353" s="217" t="s">
        <v>593</v>
      </c>
      <c r="F2353" s="218" t="s">
        <v>594</v>
      </c>
      <c r="G2353" s="219" t="s">
        <v>257</v>
      </c>
      <c r="H2353" s="220">
        <v>8.84</v>
      </c>
      <c r="I2353" s="221"/>
      <c r="J2353" s="222">
        <f>ROUND(I2353*H2353,2)</f>
        <v>0</v>
      </c>
      <c r="K2353" s="218" t="s">
        <v>174</v>
      </c>
      <c r="L2353" s="70"/>
      <c r="M2353" s="223" t="s">
        <v>21</v>
      </c>
      <c r="N2353" s="224" t="s">
        <v>42</v>
      </c>
      <c r="O2353" s="45"/>
      <c r="P2353" s="225">
        <f>O2353*H2353</f>
        <v>0</v>
      </c>
      <c r="Q2353" s="225">
        <v>0.003</v>
      </c>
      <c r="R2353" s="225">
        <f>Q2353*H2353</f>
        <v>0.02652</v>
      </c>
      <c r="S2353" s="225">
        <v>0</v>
      </c>
      <c r="T2353" s="226">
        <f>S2353*H2353</f>
        <v>0</v>
      </c>
      <c r="AR2353" s="22" t="s">
        <v>159</v>
      </c>
      <c r="AT2353" s="22" t="s">
        <v>154</v>
      </c>
      <c r="AU2353" s="22" t="s">
        <v>76</v>
      </c>
      <c r="AY2353" s="22" t="s">
        <v>151</v>
      </c>
      <c r="BE2353" s="227">
        <f>IF(N2353="základní",J2353,0)</f>
        <v>0</v>
      </c>
      <c r="BF2353" s="227">
        <f>IF(N2353="snížená",J2353,0)</f>
        <v>0</v>
      </c>
      <c r="BG2353" s="227">
        <f>IF(N2353="zákl. přenesená",J2353,0)</f>
        <v>0</v>
      </c>
      <c r="BH2353" s="227">
        <f>IF(N2353="sníž. přenesená",J2353,0)</f>
        <v>0</v>
      </c>
      <c r="BI2353" s="227">
        <f>IF(N2353="nulová",J2353,0)</f>
        <v>0</v>
      </c>
      <c r="BJ2353" s="22" t="s">
        <v>76</v>
      </c>
      <c r="BK2353" s="227">
        <f>ROUND(I2353*H2353,2)</f>
        <v>0</v>
      </c>
      <c r="BL2353" s="22" t="s">
        <v>159</v>
      </c>
      <c r="BM2353" s="22" t="s">
        <v>3629</v>
      </c>
    </row>
    <row r="2354" spans="2:51" s="11" customFormat="1" ht="13.5">
      <c r="B2354" s="231"/>
      <c r="C2354" s="232"/>
      <c r="D2354" s="228" t="s">
        <v>163</v>
      </c>
      <c r="E2354" s="233" t="s">
        <v>21</v>
      </c>
      <c r="F2354" s="234" t="s">
        <v>3613</v>
      </c>
      <c r="G2354" s="232"/>
      <c r="H2354" s="235">
        <v>8.84</v>
      </c>
      <c r="I2354" s="236"/>
      <c r="J2354" s="232"/>
      <c r="K2354" s="232"/>
      <c r="L2354" s="237"/>
      <c r="M2354" s="238"/>
      <c r="N2354" s="239"/>
      <c r="O2354" s="239"/>
      <c r="P2354" s="239"/>
      <c r="Q2354" s="239"/>
      <c r="R2354" s="239"/>
      <c r="S2354" s="239"/>
      <c r="T2354" s="240"/>
      <c r="AT2354" s="241" t="s">
        <v>163</v>
      </c>
      <c r="AU2354" s="241" t="s">
        <v>76</v>
      </c>
      <c r="AV2354" s="11" t="s">
        <v>81</v>
      </c>
      <c r="AW2354" s="11" t="s">
        <v>34</v>
      </c>
      <c r="AX2354" s="11" t="s">
        <v>71</v>
      </c>
      <c r="AY2354" s="241" t="s">
        <v>151</v>
      </c>
    </row>
    <row r="2355" spans="2:51" s="12" customFormat="1" ht="13.5">
      <c r="B2355" s="242"/>
      <c r="C2355" s="243"/>
      <c r="D2355" s="228" t="s">
        <v>163</v>
      </c>
      <c r="E2355" s="244" t="s">
        <v>21</v>
      </c>
      <c r="F2355" s="245" t="s">
        <v>182</v>
      </c>
      <c r="G2355" s="243"/>
      <c r="H2355" s="246">
        <v>8.84</v>
      </c>
      <c r="I2355" s="247"/>
      <c r="J2355" s="243"/>
      <c r="K2355" s="243"/>
      <c r="L2355" s="248"/>
      <c r="M2355" s="249"/>
      <c r="N2355" s="250"/>
      <c r="O2355" s="250"/>
      <c r="P2355" s="250"/>
      <c r="Q2355" s="250"/>
      <c r="R2355" s="250"/>
      <c r="S2355" s="250"/>
      <c r="T2355" s="251"/>
      <c r="AT2355" s="252" t="s">
        <v>163</v>
      </c>
      <c r="AU2355" s="252" t="s">
        <v>76</v>
      </c>
      <c r="AV2355" s="12" t="s">
        <v>159</v>
      </c>
      <c r="AW2355" s="12" t="s">
        <v>34</v>
      </c>
      <c r="AX2355" s="12" t="s">
        <v>76</v>
      </c>
      <c r="AY2355" s="252" t="s">
        <v>151</v>
      </c>
    </row>
    <row r="2356" spans="2:65" s="1" customFormat="1" ht="38.25" customHeight="1">
      <c r="B2356" s="44"/>
      <c r="C2356" s="216" t="s">
        <v>3630</v>
      </c>
      <c r="D2356" s="216" t="s">
        <v>154</v>
      </c>
      <c r="E2356" s="217" t="s">
        <v>558</v>
      </c>
      <c r="F2356" s="218" t="s">
        <v>559</v>
      </c>
      <c r="G2356" s="219" t="s">
        <v>157</v>
      </c>
      <c r="H2356" s="220">
        <v>30.1</v>
      </c>
      <c r="I2356" s="221"/>
      <c r="J2356" s="222">
        <f>ROUND(I2356*H2356,2)</f>
        <v>0</v>
      </c>
      <c r="K2356" s="218" t="s">
        <v>174</v>
      </c>
      <c r="L2356" s="70"/>
      <c r="M2356" s="223" t="s">
        <v>21</v>
      </c>
      <c r="N2356" s="224" t="s">
        <v>42</v>
      </c>
      <c r="O2356" s="45"/>
      <c r="P2356" s="225">
        <f>O2356*H2356</f>
        <v>0</v>
      </c>
      <c r="Q2356" s="225">
        <v>0</v>
      </c>
      <c r="R2356" s="225">
        <f>Q2356*H2356</f>
        <v>0</v>
      </c>
      <c r="S2356" s="225">
        <v>0</v>
      </c>
      <c r="T2356" s="226">
        <f>S2356*H2356</f>
        <v>0</v>
      </c>
      <c r="AR2356" s="22" t="s">
        <v>159</v>
      </c>
      <c r="AT2356" s="22" t="s">
        <v>154</v>
      </c>
      <c r="AU2356" s="22" t="s">
        <v>76</v>
      </c>
      <c r="AY2356" s="22" t="s">
        <v>151</v>
      </c>
      <c r="BE2356" s="227">
        <f>IF(N2356="základní",J2356,0)</f>
        <v>0</v>
      </c>
      <c r="BF2356" s="227">
        <f>IF(N2356="snížená",J2356,0)</f>
        <v>0</v>
      </c>
      <c r="BG2356" s="227">
        <f>IF(N2356="zákl. přenesená",J2356,0)</f>
        <v>0</v>
      </c>
      <c r="BH2356" s="227">
        <f>IF(N2356="sníž. přenesená",J2356,0)</f>
        <v>0</v>
      </c>
      <c r="BI2356" s="227">
        <f>IF(N2356="nulová",J2356,0)</f>
        <v>0</v>
      </c>
      <c r="BJ2356" s="22" t="s">
        <v>76</v>
      </c>
      <c r="BK2356" s="227">
        <f>ROUND(I2356*H2356,2)</f>
        <v>0</v>
      </c>
      <c r="BL2356" s="22" t="s">
        <v>159</v>
      </c>
      <c r="BM2356" s="22" t="s">
        <v>3631</v>
      </c>
    </row>
    <row r="2357" spans="2:47" s="1" customFormat="1" ht="13.5">
      <c r="B2357" s="44"/>
      <c r="C2357" s="72"/>
      <c r="D2357" s="228" t="s">
        <v>161</v>
      </c>
      <c r="E2357" s="72"/>
      <c r="F2357" s="229" t="s">
        <v>561</v>
      </c>
      <c r="G2357" s="72"/>
      <c r="H2357" s="72"/>
      <c r="I2357" s="187"/>
      <c r="J2357" s="72"/>
      <c r="K2357" s="72"/>
      <c r="L2357" s="70"/>
      <c r="M2357" s="230"/>
      <c r="N2357" s="45"/>
      <c r="O2357" s="45"/>
      <c r="P2357" s="45"/>
      <c r="Q2357" s="45"/>
      <c r="R2357" s="45"/>
      <c r="S2357" s="45"/>
      <c r="T2357" s="93"/>
      <c r="AT2357" s="22" t="s">
        <v>161</v>
      </c>
      <c r="AU2357" s="22" t="s">
        <v>76</v>
      </c>
    </row>
    <row r="2358" spans="2:51" s="11" customFormat="1" ht="13.5">
      <c r="B2358" s="231"/>
      <c r="C2358" s="232"/>
      <c r="D2358" s="228" t="s">
        <v>163</v>
      </c>
      <c r="E2358" s="233" t="s">
        <v>21</v>
      </c>
      <c r="F2358" s="234" t="s">
        <v>3632</v>
      </c>
      <c r="G2358" s="232"/>
      <c r="H2358" s="235">
        <v>16</v>
      </c>
      <c r="I2358" s="236"/>
      <c r="J2358" s="232"/>
      <c r="K2358" s="232"/>
      <c r="L2358" s="237"/>
      <c r="M2358" s="238"/>
      <c r="N2358" s="239"/>
      <c r="O2358" s="239"/>
      <c r="P2358" s="239"/>
      <c r="Q2358" s="239"/>
      <c r="R2358" s="239"/>
      <c r="S2358" s="239"/>
      <c r="T2358" s="240"/>
      <c r="AT2358" s="241" t="s">
        <v>163</v>
      </c>
      <c r="AU2358" s="241" t="s">
        <v>76</v>
      </c>
      <c r="AV2358" s="11" t="s">
        <v>81</v>
      </c>
      <c r="AW2358" s="11" t="s">
        <v>34</v>
      </c>
      <c r="AX2358" s="11" t="s">
        <v>71</v>
      </c>
      <c r="AY2358" s="241" t="s">
        <v>151</v>
      </c>
    </row>
    <row r="2359" spans="2:51" s="11" customFormat="1" ht="13.5">
      <c r="B2359" s="231"/>
      <c r="C2359" s="232"/>
      <c r="D2359" s="228" t="s">
        <v>163</v>
      </c>
      <c r="E2359" s="233" t="s">
        <v>21</v>
      </c>
      <c r="F2359" s="234" t="s">
        <v>3633</v>
      </c>
      <c r="G2359" s="232"/>
      <c r="H2359" s="235">
        <v>14.1</v>
      </c>
      <c r="I2359" s="236"/>
      <c r="J2359" s="232"/>
      <c r="K2359" s="232"/>
      <c r="L2359" s="237"/>
      <c r="M2359" s="238"/>
      <c r="N2359" s="239"/>
      <c r="O2359" s="239"/>
      <c r="P2359" s="239"/>
      <c r="Q2359" s="239"/>
      <c r="R2359" s="239"/>
      <c r="S2359" s="239"/>
      <c r="T2359" s="240"/>
      <c r="AT2359" s="241" t="s">
        <v>163</v>
      </c>
      <c r="AU2359" s="241" t="s">
        <v>76</v>
      </c>
      <c r="AV2359" s="11" t="s">
        <v>81</v>
      </c>
      <c r="AW2359" s="11" t="s">
        <v>34</v>
      </c>
      <c r="AX2359" s="11" t="s">
        <v>71</v>
      </c>
      <c r="AY2359" s="241" t="s">
        <v>151</v>
      </c>
    </row>
    <row r="2360" spans="2:51" s="12" customFormat="1" ht="13.5">
      <c r="B2360" s="242"/>
      <c r="C2360" s="243"/>
      <c r="D2360" s="228" t="s">
        <v>163</v>
      </c>
      <c r="E2360" s="244" t="s">
        <v>21</v>
      </c>
      <c r="F2360" s="245" t="s">
        <v>182</v>
      </c>
      <c r="G2360" s="243"/>
      <c r="H2360" s="246">
        <v>30.1</v>
      </c>
      <c r="I2360" s="247"/>
      <c r="J2360" s="243"/>
      <c r="K2360" s="243"/>
      <c r="L2360" s="248"/>
      <c r="M2360" s="249"/>
      <c r="N2360" s="250"/>
      <c r="O2360" s="250"/>
      <c r="P2360" s="250"/>
      <c r="Q2360" s="250"/>
      <c r="R2360" s="250"/>
      <c r="S2360" s="250"/>
      <c r="T2360" s="251"/>
      <c r="AT2360" s="252" t="s">
        <v>163</v>
      </c>
      <c r="AU2360" s="252" t="s">
        <v>76</v>
      </c>
      <c r="AV2360" s="12" t="s">
        <v>159</v>
      </c>
      <c r="AW2360" s="12" t="s">
        <v>34</v>
      </c>
      <c r="AX2360" s="12" t="s">
        <v>76</v>
      </c>
      <c r="AY2360" s="252" t="s">
        <v>151</v>
      </c>
    </row>
    <row r="2361" spans="2:65" s="1" customFormat="1" ht="16.5" customHeight="1">
      <c r="B2361" s="44"/>
      <c r="C2361" s="253" t="s">
        <v>3634</v>
      </c>
      <c r="D2361" s="253" t="s">
        <v>275</v>
      </c>
      <c r="E2361" s="254" t="s">
        <v>570</v>
      </c>
      <c r="F2361" s="255" t="s">
        <v>571</v>
      </c>
      <c r="G2361" s="256" t="s">
        <v>157</v>
      </c>
      <c r="H2361" s="257">
        <v>63.21</v>
      </c>
      <c r="I2361" s="258"/>
      <c r="J2361" s="259">
        <f>ROUND(I2361*H2361,2)</f>
        <v>0</v>
      </c>
      <c r="K2361" s="255" t="s">
        <v>174</v>
      </c>
      <c r="L2361" s="260"/>
      <c r="M2361" s="261" t="s">
        <v>21</v>
      </c>
      <c r="N2361" s="262" t="s">
        <v>42</v>
      </c>
      <c r="O2361" s="45"/>
      <c r="P2361" s="225">
        <f>O2361*H2361</f>
        <v>0</v>
      </c>
      <c r="Q2361" s="225">
        <v>4E-05</v>
      </c>
      <c r="R2361" s="225">
        <f>Q2361*H2361</f>
        <v>0.0025284</v>
      </c>
      <c r="S2361" s="225">
        <v>0</v>
      </c>
      <c r="T2361" s="226">
        <f>S2361*H2361</f>
        <v>0</v>
      </c>
      <c r="AR2361" s="22" t="s">
        <v>279</v>
      </c>
      <c r="AT2361" s="22" t="s">
        <v>275</v>
      </c>
      <c r="AU2361" s="22" t="s">
        <v>76</v>
      </c>
      <c r="AY2361" s="22" t="s">
        <v>151</v>
      </c>
      <c r="BE2361" s="227">
        <f>IF(N2361="základní",J2361,0)</f>
        <v>0</v>
      </c>
      <c r="BF2361" s="227">
        <f>IF(N2361="snížená",J2361,0)</f>
        <v>0</v>
      </c>
      <c r="BG2361" s="227">
        <f>IF(N2361="zákl. přenesená",J2361,0)</f>
        <v>0</v>
      </c>
      <c r="BH2361" s="227">
        <f>IF(N2361="sníž. přenesená",J2361,0)</f>
        <v>0</v>
      </c>
      <c r="BI2361" s="227">
        <f>IF(N2361="nulová",J2361,0)</f>
        <v>0</v>
      </c>
      <c r="BJ2361" s="22" t="s">
        <v>76</v>
      </c>
      <c r="BK2361" s="227">
        <f>ROUND(I2361*H2361,2)</f>
        <v>0</v>
      </c>
      <c r="BL2361" s="22" t="s">
        <v>159</v>
      </c>
      <c r="BM2361" s="22" t="s">
        <v>3635</v>
      </c>
    </row>
    <row r="2362" spans="2:51" s="11" customFormat="1" ht="13.5">
      <c r="B2362" s="231"/>
      <c r="C2362" s="232"/>
      <c r="D2362" s="228" t="s">
        <v>163</v>
      </c>
      <c r="E2362" s="233" t="s">
        <v>21</v>
      </c>
      <c r="F2362" s="234" t="s">
        <v>3632</v>
      </c>
      <c r="G2362" s="232"/>
      <c r="H2362" s="235">
        <v>16</v>
      </c>
      <c r="I2362" s="236"/>
      <c r="J2362" s="232"/>
      <c r="K2362" s="232"/>
      <c r="L2362" s="237"/>
      <c r="M2362" s="238"/>
      <c r="N2362" s="239"/>
      <c r="O2362" s="239"/>
      <c r="P2362" s="239"/>
      <c r="Q2362" s="239"/>
      <c r="R2362" s="239"/>
      <c r="S2362" s="239"/>
      <c r="T2362" s="240"/>
      <c r="AT2362" s="241" t="s">
        <v>163</v>
      </c>
      <c r="AU2362" s="241" t="s">
        <v>76</v>
      </c>
      <c r="AV2362" s="11" t="s">
        <v>81</v>
      </c>
      <c r="AW2362" s="11" t="s">
        <v>34</v>
      </c>
      <c r="AX2362" s="11" t="s">
        <v>71</v>
      </c>
      <c r="AY2362" s="241" t="s">
        <v>151</v>
      </c>
    </row>
    <row r="2363" spans="2:51" s="11" customFormat="1" ht="13.5">
      <c r="B2363" s="231"/>
      <c r="C2363" s="232"/>
      <c r="D2363" s="228" t="s">
        <v>163</v>
      </c>
      <c r="E2363" s="233" t="s">
        <v>21</v>
      </c>
      <c r="F2363" s="234" t="s">
        <v>3633</v>
      </c>
      <c r="G2363" s="232"/>
      <c r="H2363" s="235">
        <v>14.1</v>
      </c>
      <c r="I2363" s="236"/>
      <c r="J2363" s="232"/>
      <c r="K2363" s="232"/>
      <c r="L2363" s="237"/>
      <c r="M2363" s="238"/>
      <c r="N2363" s="239"/>
      <c r="O2363" s="239"/>
      <c r="P2363" s="239"/>
      <c r="Q2363" s="239"/>
      <c r="R2363" s="239"/>
      <c r="S2363" s="239"/>
      <c r="T2363" s="240"/>
      <c r="AT2363" s="241" t="s">
        <v>163</v>
      </c>
      <c r="AU2363" s="241" t="s">
        <v>76</v>
      </c>
      <c r="AV2363" s="11" t="s">
        <v>81</v>
      </c>
      <c r="AW2363" s="11" t="s">
        <v>34</v>
      </c>
      <c r="AX2363" s="11" t="s">
        <v>71</v>
      </c>
      <c r="AY2363" s="241" t="s">
        <v>151</v>
      </c>
    </row>
    <row r="2364" spans="2:51" s="11" customFormat="1" ht="13.5">
      <c r="B2364" s="231"/>
      <c r="C2364" s="232"/>
      <c r="D2364" s="228" t="s">
        <v>163</v>
      </c>
      <c r="E2364" s="233" t="s">
        <v>21</v>
      </c>
      <c r="F2364" s="234" t="s">
        <v>3632</v>
      </c>
      <c r="G2364" s="232"/>
      <c r="H2364" s="235">
        <v>16</v>
      </c>
      <c r="I2364" s="236"/>
      <c r="J2364" s="232"/>
      <c r="K2364" s="232"/>
      <c r="L2364" s="237"/>
      <c r="M2364" s="238"/>
      <c r="N2364" s="239"/>
      <c r="O2364" s="239"/>
      <c r="P2364" s="239"/>
      <c r="Q2364" s="239"/>
      <c r="R2364" s="239"/>
      <c r="S2364" s="239"/>
      <c r="T2364" s="240"/>
      <c r="AT2364" s="241" t="s">
        <v>163</v>
      </c>
      <c r="AU2364" s="241" t="s">
        <v>76</v>
      </c>
      <c r="AV2364" s="11" t="s">
        <v>81</v>
      </c>
      <c r="AW2364" s="11" t="s">
        <v>34</v>
      </c>
      <c r="AX2364" s="11" t="s">
        <v>71</v>
      </c>
      <c r="AY2364" s="241" t="s">
        <v>151</v>
      </c>
    </row>
    <row r="2365" spans="2:51" s="11" customFormat="1" ht="13.5">
      <c r="B2365" s="231"/>
      <c r="C2365" s="232"/>
      <c r="D2365" s="228" t="s">
        <v>163</v>
      </c>
      <c r="E2365" s="233" t="s">
        <v>21</v>
      </c>
      <c r="F2365" s="234" t="s">
        <v>3633</v>
      </c>
      <c r="G2365" s="232"/>
      <c r="H2365" s="235">
        <v>14.1</v>
      </c>
      <c r="I2365" s="236"/>
      <c r="J2365" s="232"/>
      <c r="K2365" s="232"/>
      <c r="L2365" s="237"/>
      <c r="M2365" s="238"/>
      <c r="N2365" s="239"/>
      <c r="O2365" s="239"/>
      <c r="P2365" s="239"/>
      <c r="Q2365" s="239"/>
      <c r="R2365" s="239"/>
      <c r="S2365" s="239"/>
      <c r="T2365" s="240"/>
      <c r="AT2365" s="241" t="s">
        <v>163</v>
      </c>
      <c r="AU2365" s="241" t="s">
        <v>76</v>
      </c>
      <c r="AV2365" s="11" t="s">
        <v>81</v>
      </c>
      <c r="AW2365" s="11" t="s">
        <v>34</v>
      </c>
      <c r="AX2365" s="11" t="s">
        <v>71</v>
      </c>
      <c r="AY2365" s="241" t="s">
        <v>151</v>
      </c>
    </row>
    <row r="2366" spans="2:51" s="12" customFormat="1" ht="13.5">
      <c r="B2366" s="242"/>
      <c r="C2366" s="243"/>
      <c r="D2366" s="228" t="s">
        <v>163</v>
      </c>
      <c r="E2366" s="244" t="s">
        <v>21</v>
      </c>
      <c r="F2366" s="245" t="s">
        <v>182</v>
      </c>
      <c r="G2366" s="243"/>
      <c r="H2366" s="246">
        <v>60.2</v>
      </c>
      <c r="I2366" s="247"/>
      <c r="J2366" s="243"/>
      <c r="K2366" s="243"/>
      <c r="L2366" s="248"/>
      <c r="M2366" s="249"/>
      <c r="N2366" s="250"/>
      <c r="O2366" s="250"/>
      <c r="P2366" s="250"/>
      <c r="Q2366" s="250"/>
      <c r="R2366" s="250"/>
      <c r="S2366" s="250"/>
      <c r="T2366" s="251"/>
      <c r="AT2366" s="252" t="s">
        <v>163</v>
      </c>
      <c r="AU2366" s="252" t="s">
        <v>76</v>
      </c>
      <c r="AV2366" s="12" t="s">
        <v>159</v>
      </c>
      <c r="AW2366" s="12" t="s">
        <v>34</v>
      </c>
      <c r="AX2366" s="12" t="s">
        <v>76</v>
      </c>
      <c r="AY2366" s="252" t="s">
        <v>151</v>
      </c>
    </row>
    <row r="2367" spans="2:51" s="11" customFormat="1" ht="13.5">
      <c r="B2367" s="231"/>
      <c r="C2367" s="232"/>
      <c r="D2367" s="228" t="s">
        <v>163</v>
      </c>
      <c r="E2367" s="232"/>
      <c r="F2367" s="234" t="s">
        <v>3636</v>
      </c>
      <c r="G2367" s="232"/>
      <c r="H2367" s="235">
        <v>63.21</v>
      </c>
      <c r="I2367" s="236"/>
      <c r="J2367" s="232"/>
      <c r="K2367" s="232"/>
      <c r="L2367" s="237"/>
      <c r="M2367" s="238"/>
      <c r="N2367" s="239"/>
      <c r="O2367" s="239"/>
      <c r="P2367" s="239"/>
      <c r="Q2367" s="239"/>
      <c r="R2367" s="239"/>
      <c r="S2367" s="239"/>
      <c r="T2367" s="240"/>
      <c r="AT2367" s="241" t="s">
        <v>163</v>
      </c>
      <c r="AU2367" s="241" t="s">
        <v>76</v>
      </c>
      <c r="AV2367" s="11" t="s">
        <v>81</v>
      </c>
      <c r="AW2367" s="11" t="s">
        <v>6</v>
      </c>
      <c r="AX2367" s="11" t="s">
        <v>76</v>
      </c>
      <c r="AY2367" s="241" t="s">
        <v>151</v>
      </c>
    </row>
    <row r="2368" spans="2:65" s="1" customFormat="1" ht="25.5" customHeight="1">
      <c r="B2368" s="44"/>
      <c r="C2368" s="216" t="s">
        <v>3637</v>
      </c>
      <c r="D2368" s="216" t="s">
        <v>154</v>
      </c>
      <c r="E2368" s="217" t="s">
        <v>575</v>
      </c>
      <c r="F2368" s="218" t="s">
        <v>576</v>
      </c>
      <c r="G2368" s="219" t="s">
        <v>157</v>
      </c>
      <c r="H2368" s="220">
        <v>73</v>
      </c>
      <c r="I2368" s="221"/>
      <c r="J2368" s="222">
        <f>ROUND(I2368*H2368,2)</f>
        <v>0</v>
      </c>
      <c r="K2368" s="218" t="s">
        <v>174</v>
      </c>
      <c r="L2368" s="70"/>
      <c r="M2368" s="223" t="s">
        <v>21</v>
      </c>
      <c r="N2368" s="224" t="s">
        <v>42</v>
      </c>
      <c r="O2368" s="45"/>
      <c r="P2368" s="225">
        <f>O2368*H2368</f>
        <v>0</v>
      </c>
      <c r="Q2368" s="225">
        <v>0</v>
      </c>
      <c r="R2368" s="225">
        <f>Q2368*H2368</f>
        <v>0</v>
      </c>
      <c r="S2368" s="225">
        <v>0</v>
      </c>
      <c r="T2368" s="226">
        <f>S2368*H2368</f>
        <v>0</v>
      </c>
      <c r="AR2368" s="22" t="s">
        <v>159</v>
      </c>
      <c r="AT2368" s="22" t="s">
        <v>154</v>
      </c>
      <c r="AU2368" s="22" t="s">
        <v>76</v>
      </c>
      <c r="AY2368" s="22" t="s">
        <v>151</v>
      </c>
      <c r="BE2368" s="227">
        <f>IF(N2368="základní",J2368,0)</f>
        <v>0</v>
      </c>
      <c r="BF2368" s="227">
        <f>IF(N2368="snížená",J2368,0)</f>
        <v>0</v>
      </c>
      <c r="BG2368" s="227">
        <f>IF(N2368="zákl. přenesená",J2368,0)</f>
        <v>0</v>
      </c>
      <c r="BH2368" s="227">
        <f>IF(N2368="sníž. přenesená",J2368,0)</f>
        <v>0</v>
      </c>
      <c r="BI2368" s="227">
        <f>IF(N2368="nulová",J2368,0)</f>
        <v>0</v>
      </c>
      <c r="BJ2368" s="22" t="s">
        <v>76</v>
      </c>
      <c r="BK2368" s="227">
        <f>ROUND(I2368*H2368,2)</f>
        <v>0</v>
      </c>
      <c r="BL2368" s="22" t="s">
        <v>159</v>
      </c>
      <c r="BM2368" s="22" t="s">
        <v>3638</v>
      </c>
    </row>
    <row r="2369" spans="2:47" s="1" customFormat="1" ht="13.5">
      <c r="B2369" s="44"/>
      <c r="C2369" s="72"/>
      <c r="D2369" s="228" t="s">
        <v>161</v>
      </c>
      <c r="E2369" s="72"/>
      <c r="F2369" s="229" t="s">
        <v>561</v>
      </c>
      <c r="G2369" s="72"/>
      <c r="H2369" s="72"/>
      <c r="I2369" s="187"/>
      <c r="J2369" s="72"/>
      <c r="K2369" s="72"/>
      <c r="L2369" s="70"/>
      <c r="M2369" s="230"/>
      <c r="N2369" s="45"/>
      <c r="O2369" s="45"/>
      <c r="P2369" s="45"/>
      <c r="Q2369" s="45"/>
      <c r="R2369" s="45"/>
      <c r="S2369" s="45"/>
      <c r="T2369" s="93"/>
      <c r="AT2369" s="22" t="s">
        <v>161</v>
      </c>
      <c r="AU2369" s="22" t="s">
        <v>76</v>
      </c>
    </row>
    <row r="2370" spans="2:51" s="11" customFormat="1" ht="13.5">
      <c r="B2370" s="231"/>
      <c r="C2370" s="232"/>
      <c r="D2370" s="228" t="s">
        <v>163</v>
      </c>
      <c r="E2370" s="233" t="s">
        <v>21</v>
      </c>
      <c r="F2370" s="234" t="s">
        <v>3632</v>
      </c>
      <c r="G2370" s="232"/>
      <c r="H2370" s="235">
        <v>16</v>
      </c>
      <c r="I2370" s="236"/>
      <c r="J2370" s="232"/>
      <c r="K2370" s="232"/>
      <c r="L2370" s="237"/>
      <c r="M2370" s="238"/>
      <c r="N2370" s="239"/>
      <c r="O2370" s="239"/>
      <c r="P2370" s="239"/>
      <c r="Q2370" s="239"/>
      <c r="R2370" s="239"/>
      <c r="S2370" s="239"/>
      <c r="T2370" s="240"/>
      <c r="AT2370" s="241" t="s">
        <v>163</v>
      </c>
      <c r="AU2370" s="241" t="s">
        <v>76</v>
      </c>
      <c r="AV2370" s="11" t="s">
        <v>81</v>
      </c>
      <c r="AW2370" s="11" t="s">
        <v>34</v>
      </c>
      <c r="AX2370" s="11" t="s">
        <v>71</v>
      </c>
      <c r="AY2370" s="241" t="s">
        <v>151</v>
      </c>
    </row>
    <row r="2371" spans="2:51" s="11" customFormat="1" ht="13.5">
      <c r="B2371" s="231"/>
      <c r="C2371" s="232"/>
      <c r="D2371" s="228" t="s">
        <v>163</v>
      </c>
      <c r="E2371" s="233" t="s">
        <v>21</v>
      </c>
      <c r="F2371" s="234" t="s">
        <v>3633</v>
      </c>
      <c r="G2371" s="232"/>
      <c r="H2371" s="235">
        <v>14.1</v>
      </c>
      <c r="I2371" s="236"/>
      <c r="J2371" s="232"/>
      <c r="K2371" s="232"/>
      <c r="L2371" s="237"/>
      <c r="M2371" s="238"/>
      <c r="N2371" s="239"/>
      <c r="O2371" s="239"/>
      <c r="P2371" s="239"/>
      <c r="Q2371" s="239"/>
      <c r="R2371" s="239"/>
      <c r="S2371" s="239"/>
      <c r="T2371" s="240"/>
      <c r="AT2371" s="241" t="s">
        <v>163</v>
      </c>
      <c r="AU2371" s="241" t="s">
        <v>76</v>
      </c>
      <c r="AV2371" s="11" t="s">
        <v>81</v>
      </c>
      <c r="AW2371" s="11" t="s">
        <v>34</v>
      </c>
      <c r="AX2371" s="11" t="s">
        <v>71</v>
      </c>
      <c r="AY2371" s="241" t="s">
        <v>151</v>
      </c>
    </row>
    <row r="2372" spans="2:51" s="11" customFormat="1" ht="13.5">
      <c r="B2372" s="231"/>
      <c r="C2372" s="232"/>
      <c r="D2372" s="228" t="s">
        <v>163</v>
      </c>
      <c r="E2372" s="233" t="s">
        <v>21</v>
      </c>
      <c r="F2372" s="234" t="s">
        <v>3639</v>
      </c>
      <c r="G2372" s="232"/>
      <c r="H2372" s="235">
        <v>25.7</v>
      </c>
      <c r="I2372" s="236"/>
      <c r="J2372" s="232"/>
      <c r="K2372" s="232"/>
      <c r="L2372" s="237"/>
      <c r="M2372" s="238"/>
      <c r="N2372" s="239"/>
      <c r="O2372" s="239"/>
      <c r="P2372" s="239"/>
      <c r="Q2372" s="239"/>
      <c r="R2372" s="239"/>
      <c r="S2372" s="239"/>
      <c r="T2372" s="240"/>
      <c r="AT2372" s="241" t="s">
        <v>163</v>
      </c>
      <c r="AU2372" s="241" t="s">
        <v>76</v>
      </c>
      <c r="AV2372" s="11" t="s">
        <v>81</v>
      </c>
      <c r="AW2372" s="11" t="s">
        <v>34</v>
      </c>
      <c r="AX2372" s="11" t="s">
        <v>71</v>
      </c>
      <c r="AY2372" s="241" t="s">
        <v>151</v>
      </c>
    </row>
    <row r="2373" spans="2:51" s="11" customFormat="1" ht="13.5">
      <c r="B2373" s="231"/>
      <c r="C2373" s="232"/>
      <c r="D2373" s="228" t="s">
        <v>163</v>
      </c>
      <c r="E2373" s="233" t="s">
        <v>21</v>
      </c>
      <c r="F2373" s="234" t="s">
        <v>3640</v>
      </c>
      <c r="G2373" s="232"/>
      <c r="H2373" s="235">
        <v>17.2</v>
      </c>
      <c r="I2373" s="236"/>
      <c r="J2373" s="232"/>
      <c r="K2373" s="232"/>
      <c r="L2373" s="237"/>
      <c r="M2373" s="238"/>
      <c r="N2373" s="239"/>
      <c r="O2373" s="239"/>
      <c r="P2373" s="239"/>
      <c r="Q2373" s="239"/>
      <c r="R2373" s="239"/>
      <c r="S2373" s="239"/>
      <c r="T2373" s="240"/>
      <c r="AT2373" s="241" t="s">
        <v>163</v>
      </c>
      <c r="AU2373" s="241" t="s">
        <v>76</v>
      </c>
      <c r="AV2373" s="11" t="s">
        <v>81</v>
      </c>
      <c r="AW2373" s="11" t="s">
        <v>34</v>
      </c>
      <c r="AX2373" s="11" t="s">
        <v>71</v>
      </c>
      <c r="AY2373" s="241" t="s">
        <v>151</v>
      </c>
    </row>
    <row r="2374" spans="2:51" s="12" customFormat="1" ht="13.5">
      <c r="B2374" s="242"/>
      <c r="C2374" s="243"/>
      <c r="D2374" s="228" t="s">
        <v>163</v>
      </c>
      <c r="E2374" s="244" t="s">
        <v>21</v>
      </c>
      <c r="F2374" s="245" t="s">
        <v>182</v>
      </c>
      <c r="G2374" s="243"/>
      <c r="H2374" s="246">
        <v>73</v>
      </c>
      <c r="I2374" s="247"/>
      <c r="J2374" s="243"/>
      <c r="K2374" s="243"/>
      <c r="L2374" s="248"/>
      <c r="M2374" s="249"/>
      <c r="N2374" s="250"/>
      <c r="O2374" s="250"/>
      <c r="P2374" s="250"/>
      <c r="Q2374" s="250"/>
      <c r="R2374" s="250"/>
      <c r="S2374" s="250"/>
      <c r="T2374" s="251"/>
      <c r="AT2374" s="252" t="s">
        <v>163</v>
      </c>
      <c r="AU2374" s="252" t="s">
        <v>76</v>
      </c>
      <c r="AV2374" s="12" t="s">
        <v>159</v>
      </c>
      <c r="AW2374" s="12" t="s">
        <v>34</v>
      </c>
      <c r="AX2374" s="12" t="s">
        <v>76</v>
      </c>
      <c r="AY2374" s="252" t="s">
        <v>151</v>
      </c>
    </row>
    <row r="2375" spans="2:65" s="1" customFormat="1" ht="16.5" customHeight="1">
      <c r="B2375" s="44"/>
      <c r="C2375" s="253" t="s">
        <v>3641</v>
      </c>
      <c r="D2375" s="253" t="s">
        <v>275</v>
      </c>
      <c r="E2375" s="254" t="s">
        <v>579</v>
      </c>
      <c r="F2375" s="255" t="s">
        <v>580</v>
      </c>
      <c r="G2375" s="256" t="s">
        <v>157</v>
      </c>
      <c r="H2375" s="257">
        <v>108.255</v>
      </c>
      <c r="I2375" s="258"/>
      <c r="J2375" s="259">
        <f>ROUND(I2375*H2375,2)</f>
        <v>0</v>
      </c>
      <c r="K2375" s="255" t="s">
        <v>174</v>
      </c>
      <c r="L2375" s="260"/>
      <c r="M2375" s="261" t="s">
        <v>21</v>
      </c>
      <c r="N2375" s="262" t="s">
        <v>42</v>
      </c>
      <c r="O2375" s="45"/>
      <c r="P2375" s="225">
        <f>O2375*H2375</f>
        <v>0</v>
      </c>
      <c r="Q2375" s="225">
        <v>3E-05</v>
      </c>
      <c r="R2375" s="225">
        <f>Q2375*H2375</f>
        <v>0.00324765</v>
      </c>
      <c r="S2375" s="225">
        <v>0</v>
      </c>
      <c r="T2375" s="226">
        <f>S2375*H2375</f>
        <v>0</v>
      </c>
      <c r="AR2375" s="22" t="s">
        <v>279</v>
      </c>
      <c r="AT2375" s="22" t="s">
        <v>275</v>
      </c>
      <c r="AU2375" s="22" t="s">
        <v>76</v>
      </c>
      <c r="AY2375" s="22" t="s">
        <v>151</v>
      </c>
      <c r="BE2375" s="227">
        <f>IF(N2375="základní",J2375,0)</f>
        <v>0</v>
      </c>
      <c r="BF2375" s="227">
        <f>IF(N2375="snížená",J2375,0)</f>
        <v>0</v>
      </c>
      <c r="BG2375" s="227">
        <f>IF(N2375="zákl. přenesená",J2375,0)</f>
        <v>0</v>
      </c>
      <c r="BH2375" s="227">
        <f>IF(N2375="sníž. přenesená",J2375,0)</f>
        <v>0</v>
      </c>
      <c r="BI2375" s="227">
        <f>IF(N2375="nulová",J2375,0)</f>
        <v>0</v>
      </c>
      <c r="BJ2375" s="22" t="s">
        <v>76</v>
      </c>
      <c r="BK2375" s="227">
        <f>ROUND(I2375*H2375,2)</f>
        <v>0</v>
      </c>
      <c r="BL2375" s="22" t="s">
        <v>159</v>
      </c>
      <c r="BM2375" s="22" t="s">
        <v>3642</v>
      </c>
    </row>
    <row r="2376" spans="2:51" s="11" customFormat="1" ht="13.5">
      <c r="B2376" s="231"/>
      <c r="C2376" s="232"/>
      <c r="D2376" s="228" t="s">
        <v>163</v>
      </c>
      <c r="E2376" s="233" t="s">
        <v>21</v>
      </c>
      <c r="F2376" s="234" t="s">
        <v>3632</v>
      </c>
      <c r="G2376" s="232"/>
      <c r="H2376" s="235">
        <v>16</v>
      </c>
      <c r="I2376" s="236"/>
      <c r="J2376" s="232"/>
      <c r="K2376" s="232"/>
      <c r="L2376" s="237"/>
      <c r="M2376" s="238"/>
      <c r="N2376" s="239"/>
      <c r="O2376" s="239"/>
      <c r="P2376" s="239"/>
      <c r="Q2376" s="239"/>
      <c r="R2376" s="239"/>
      <c r="S2376" s="239"/>
      <c r="T2376" s="240"/>
      <c r="AT2376" s="241" t="s">
        <v>163</v>
      </c>
      <c r="AU2376" s="241" t="s">
        <v>76</v>
      </c>
      <c r="AV2376" s="11" t="s">
        <v>81</v>
      </c>
      <c r="AW2376" s="11" t="s">
        <v>34</v>
      </c>
      <c r="AX2376" s="11" t="s">
        <v>71</v>
      </c>
      <c r="AY2376" s="241" t="s">
        <v>151</v>
      </c>
    </row>
    <row r="2377" spans="2:51" s="11" customFormat="1" ht="13.5">
      <c r="B2377" s="231"/>
      <c r="C2377" s="232"/>
      <c r="D2377" s="228" t="s">
        <v>163</v>
      </c>
      <c r="E2377" s="233" t="s">
        <v>21</v>
      </c>
      <c r="F2377" s="234" t="s">
        <v>3633</v>
      </c>
      <c r="G2377" s="232"/>
      <c r="H2377" s="235">
        <v>14.1</v>
      </c>
      <c r="I2377" s="236"/>
      <c r="J2377" s="232"/>
      <c r="K2377" s="232"/>
      <c r="L2377" s="237"/>
      <c r="M2377" s="238"/>
      <c r="N2377" s="239"/>
      <c r="O2377" s="239"/>
      <c r="P2377" s="239"/>
      <c r="Q2377" s="239"/>
      <c r="R2377" s="239"/>
      <c r="S2377" s="239"/>
      <c r="T2377" s="240"/>
      <c r="AT2377" s="241" t="s">
        <v>163</v>
      </c>
      <c r="AU2377" s="241" t="s">
        <v>76</v>
      </c>
      <c r="AV2377" s="11" t="s">
        <v>81</v>
      </c>
      <c r="AW2377" s="11" t="s">
        <v>34</v>
      </c>
      <c r="AX2377" s="11" t="s">
        <v>71</v>
      </c>
      <c r="AY2377" s="241" t="s">
        <v>151</v>
      </c>
    </row>
    <row r="2378" spans="2:51" s="11" customFormat="1" ht="13.5">
      <c r="B2378" s="231"/>
      <c r="C2378" s="232"/>
      <c r="D2378" s="228" t="s">
        <v>163</v>
      </c>
      <c r="E2378" s="233" t="s">
        <v>21</v>
      </c>
      <c r="F2378" s="234" t="s">
        <v>3632</v>
      </c>
      <c r="G2378" s="232"/>
      <c r="H2378" s="235">
        <v>16</v>
      </c>
      <c r="I2378" s="236"/>
      <c r="J2378" s="232"/>
      <c r="K2378" s="232"/>
      <c r="L2378" s="237"/>
      <c r="M2378" s="238"/>
      <c r="N2378" s="239"/>
      <c r="O2378" s="239"/>
      <c r="P2378" s="239"/>
      <c r="Q2378" s="239"/>
      <c r="R2378" s="239"/>
      <c r="S2378" s="239"/>
      <c r="T2378" s="240"/>
      <c r="AT2378" s="241" t="s">
        <v>163</v>
      </c>
      <c r="AU2378" s="241" t="s">
        <v>76</v>
      </c>
      <c r="AV2378" s="11" t="s">
        <v>81</v>
      </c>
      <c r="AW2378" s="11" t="s">
        <v>34</v>
      </c>
      <c r="AX2378" s="11" t="s">
        <v>71</v>
      </c>
      <c r="AY2378" s="241" t="s">
        <v>151</v>
      </c>
    </row>
    <row r="2379" spans="2:51" s="11" customFormat="1" ht="13.5">
      <c r="B2379" s="231"/>
      <c r="C2379" s="232"/>
      <c r="D2379" s="228" t="s">
        <v>163</v>
      </c>
      <c r="E2379" s="233" t="s">
        <v>21</v>
      </c>
      <c r="F2379" s="234" t="s">
        <v>3633</v>
      </c>
      <c r="G2379" s="232"/>
      <c r="H2379" s="235">
        <v>14.1</v>
      </c>
      <c r="I2379" s="236"/>
      <c r="J2379" s="232"/>
      <c r="K2379" s="232"/>
      <c r="L2379" s="237"/>
      <c r="M2379" s="238"/>
      <c r="N2379" s="239"/>
      <c r="O2379" s="239"/>
      <c r="P2379" s="239"/>
      <c r="Q2379" s="239"/>
      <c r="R2379" s="239"/>
      <c r="S2379" s="239"/>
      <c r="T2379" s="240"/>
      <c r="AT2379" s="241" t="s">
        <v>163</v>
      </c>
      <c r="AU2379" s="241" t="s">
        <v>76</v>
      </c>
      <c r="AV2379" s="11" t="s">
        <v>81</v>
      </c>
      <c r="AW2379" s="11" t="s">
        <v>34</v>
      </c>
      <c r="AX2379" s="11" t="s">
        <v>71</v>
      </c>
      <c r="AY2379" s="241" t="s">
        <v>151</v>
      </c>
    </row>
    <row r="2380" spans="2:51" s="11" customFormat="1" ht="13.5">
      <c r="B2380" s="231"/>
      <c r="C2380" s="232"/>
      <c r="D2380" s="228" t="s">
        <v>163</v>
      </c>
      <c r="E2380" s="233" t="s">
        <v>21</v>
      </c>
      <c r="F2380" s="234" t="s">
        <v>3639</v>
      </c>
      <c r="G2380" s="232"/>
      <c r="H2380" s="235">
        <v>25.7</v>
      </c>
      <c r="I2380" s="236"/>
      <c r="J2380" s="232"/>
      <c r="K2380" s="232"/>
      <c r="L2380" s="237"/>
      <c r="M2380" s="238"/>
      <c r="N2380" s="239"/>
      <c r="O2380" s="239"/>
      <c r="P2380" s="239"/>
      <c r="Q2380" s="239"/>
      <c r="R2380" s="239"/>
      <c r="S2380" s="239"/>
      <c r="T2380" s="240"/>
      <c r="AT2380" s="241" t="s">
        <v>163</v>
      </c>
      <c r="AU2380" s="241" t="s">
        <v>76</v>
      </c>
      <c r="AV2380" s="11" t="s">
        <v>81</v>
      </c>
      <c r="AW2380" s="11" t="s">
        <v>34</v>
      </c>
      <c r="AX2380" s="11" t="s">
        <v>71</v>
      </c>
      <c r="AY2380" s="241" t="s">
        <v>151</v>
      </c>
    </row>
    <row r="2381" spans="2:51" s="11" customFormat="1" ht="13.5">
      <c r="B2381" s="231"/>
      <c r="C2381" s="232"/>
      <c r="D2381" s="228" t="s">
        <v>163</v>
      </c>
      <c r="E2381" s="233" t="s">
        <v>21</v>
      </c>
      <c r="F2381" s="234" t="s">
        <v>3640</v>
      </c>
      <c r="G2381" s="232"/>
      <c r="H2381" s="235">
        <v>17.2</v>
      </c>
      <c r="I2381" s="236"/>
      <c r="J2381" s="232"/>
      <c r="K2381" s="232"/>
      <c r="L2381" s="237"/>
      <c r="M2381" s="238"/>
      <c r="N2381" s="239"/>
      <c r="O2381" s="239"/>
      <c r="P2381" s="239"/>
      <c r="Q2381" s="239"/>
      <c r="R2381" s="239"/>
      <c r="S2381" s="239"/>
      <c r="T2381" s="240"/>
      <c r="AT2381" s="241" t="s">
        <v>163</v>
      </c>
      <c r="AU2381" s="241" t="s">
        <v>76</v>
      </c>
      <c r="AV2381" s="11" t="s">
        <v>81</v>
      </c>
      <c r="AW2381" s="11" t="s">
        <v>34</v>
      </c>
      <c r="AX2381" s="11" t="s">
        <v>71</v>
      </c>
      <c r="AY2381" s="241" t="s">
        <v>151</v>
      </c>
    </row>
    <row r="2382" spans="2:51" s="12" customFormat="1" ht="13.5">
      <c r="B2382" s="242"/>
      <c r="C2382" s="243"/>
      <c r="D2382" s="228" t="s">
        <v>163</v>
      </c>
      <c r="E2382" s="244" t="s">
        <v>21</v>
      </c>
      <c r="F2382" s="245" t="s">
        <v>182</v>
      </c>
      <c r="G2382" s="243"/>
      <c r="H2382" s="246">
        <v>103.1</v>
      </c>
      <c r="I2382" s="247"/>
      <c r="J2382" s="243"/>
      <c r="K2382" s="243"/>
      <c r="L2382" s="248"/>
      <c r="M2382" s="249"/>
      <c r="N2382" s="250"/>
      <c r="O2382" s="250"/>
      <c r="P2382" s="250"/>
      <c r="Q2382" s="250"/>
      <c r="R2382" s="250"/>
      <c r="S2382" s="250"/>
      <c r="T2382" s="251"/>
      <c r="AT2382" s="252" t="s">
        <v>163</v>
      </c>
      <c r="AU2382" s="252" t="s">
        <v>76</v>
      </c>
      <c r="AV2382" s="12" t="s">
        <v>159</v>
      </c>
      <c r="AW2382" s="12" t="s">
        <v>34</v>
      </c>
      <c r="AX2382" s="12" t="s">
        <v>76</v>
      </c>
      <c r="AY2382" s="252" t="s">
        <v>151</v>
      </c>
    </row>
    <row r="2383" spans="2:51" s="11" customFormat="1" ht="13.5">
      <c r="B2383" s="231"/>
      <c r="C2383" s="232"/>
      <c r="D2383" s="228" t="s">
        <v>163</v>
      </c>
      <c r="E2383" s="232"/>
      <c r="F2383" s="234" t="s">
        <v>3643</v>
      </c>
      <c r="G2383" s="232"/>
      <c r="H2383" s="235">
        <v>108.255</v>
      </c>
      <c r="I2383" s="236"/>
      <c r="J2383" s="232"/>
      <c r="K2383" s="232"/>
      <c r="L2383" s="237"/>
      <c r="M2383" s="238"/>
      <c r="N2383" s="239"/>
      <c r="O2383" s="239"/>
      <c r="P2383" s="239"/>
      <c r="Q2383" s="239"/>
      <c r="R2383" s="239"/>
      <c r="S2383" s="239"/>
      <c r="T2383" s="240"/>
      <c r="AT2383" s="241" t="s">
        <v>163</v>
      </c>
      <c r="AU2383" s="241" t="s">
        <v>76</v>
      </c>
      <c r="AV2383" s="11" t="s">
        <v>81</v>
      </c>
      <c r="AW2383" s="11" t="s">
        <v>6</v>
      </c>
      <c r="AX2383" s="11" t="s">
        <v>76</v>
      </c>
      <c r="AY2383" s="241" t="s">
        <v>151</v>
      </c>
    </row>
    <row r="2384" spans="2:65" s="1" customFormat="1" ht="25.5" customHeight="1">
      <c r="B2384" s="44"/>
      <c r="C2384" s="216" t="s">
        <v>3644</v>
      </c>
      <c r="D2384" s="216" t="s">
        <v>154</v>
      </c>
      <c r="E2384" s="217" t="s">
        <v>687</v>
      </c>
      <c r="F2384" s="218" t="s">
        <v>688</v>
      </c>
      <c r="G2384" s="219" t="s">
        <v>257</v>
      </c>
      <c r="H2384" s="220">
        <v>45.021</v>
      </c>
      <c r="I2384" s="221"/>
      <c r="J2384" s="222">
        <f>ROUND(I2384*H2384,2)</f>
        <v>0</v>
      </c>
      <c r="K2384" s="218" t="s">
        <v>174</v>
      </c>
      <c r="L2384" s="70"/>
      <c r="M2384" s="223" t="s">
        <v>21</v>
      </c>
      <c r="N2384" s="224" t="s">
        <v>42</v>
      </c>
      <c r="O2384" s="45"/>
      <c r="P2384" s="225">
        <f>O2384*H2384</f>
        <v>0</v>
      </c>
      <c r="Q2384" s="225">
        <v>0.00026</v>
      </c>
      <c r="R2384" s="225">
        <f>Q2384*H2384</f>
        <v>0.011705459999999999</v>
      </c>
      <c r="S2384" s="225">
        <v>0</v>
      </c>
      <c r="T2384" s="226">
        <f>S2384*H2384</f>
        <v>0</v>
      </c>
      <c r="AR2384" s="22" t="s">
        <v>159</v>
      </c>
      <c r="AT2384" s="22" t="s">
        <v>154</v>
      </c>
      <c r="AU2384" s="22" t="s">
        <v>76</v>
      </c>
      <c r="AY2384" s="22" t="s">
        <v>151</v>
      </c>
      <c r="BE2384" s="227">
        <f>IF(N2384="základní",J2384,0)</f>
        <v>0</v>
      </c>
      <c r="BF2384" s="227">
        <f>IF(N2384="snížená",J2384,0)</f>
        <v>0</v>
      </c>
      <c r="BG2384" s="227">
        <f>IF(N2384="zákl. přenesená",J2384,0)</f>
        <v>0</v>
      </c>
      <c r="BH2384" s="227">
        <f>IF(N2384="sníž. přenesená",J2384,0)</f>
        <v>0</v>
      </c>
      <c r="BI2384" s="227">
        <f>IF(N2384="nulová",J2384,0)</f>
        <v>0</v>
      </c>
      <c r="BJ2384" s="22" t="s">
        <v>76</v>
      </c>
      <c r="BK2384" s="227">
        <f>ROUND(I2384*H2384,2)</f>
        <v>0</v>
      </c>
      <c r="BL2384" s="22" t="s">
        <v>159</v>
      </c>
      <c r="BM2384" s="22" t="s">
        <v>3645</v>
      </c>
    </row>
    <row r="2385" spans="2:51" s="11" customFormat="1" ht="13.5">
      <c r="B2385" s="231"/>
      <c r="C2385" s="232"/>
      <c r="D2385" s="228" t="s">
        <v>163</v>
      </c>
      <c r="E2385" s="233" t="s">
        <v>21</v>
      </c>
      <c r="F2385" s="234" t="s">
        <v>3574</v>
      </c>
      <c r="G2385" s="232"/>
      <c r="H2385" s="235">
        <v>38.7</v>
      </c>
      <c r="I2385" s="236"/>
      <c r="J2385" s="232"/>
      <c r="K2385" s="232"/>
      <c r="L2385" s="237"/>
      <c r="M2385" s="238"/>
      <c r="N2385" s="239"/>
      <c r="O2385" s="239"/>
      <c r="P2385" s="239"/>
      <c r="Q2385" s="239"/>
      <c r="R2385" s="239"/>
      <c r="S2385" s="239"/>
      <c r="T2385" s="240"/>
      <c r="AT2385" s="241" t="s">
        <v>163</v>
      </c>
      <c r="AU2385" s="241" t="s">
        <v>76</v>
      </c>
      <c r="AV2385" s="11" t="s">
        <v>81</v>
      </c>
      <c r="AW2385" s="11" t="s">
        <v>34</v>
      </c>
      <c r="AX2385" s="11" t="s">
        <v>71</v>
      </c>
      <c r="AY2385" s="241" t="s">
        <v>151</v>
      </c>
    </row>
    <row r="2386" spans="2:51" s="11" customFormat="1" ht="13.5">
      <c r="B2386" s="231"/>
      <c r="C2386" s="232"/>
      <c r="D2386" s="228" t="s">
        <v>163</v>
      </c>
      <c r="E2386" s="233" t="s">
        <v>21</v>
      </c>
      <c r="F2386" s="234" t="s">
        <v>3575</v>
      </c>
      <c r="G2386" s="232"/>
      <c r="H2386" s="235">
        <v>3.36</v>
      </c>
      <c r="I2386" s="236"/>
      <c r="J2386" s="232"/>
      <c r="K2386" s="232"/>
      <c r="L2386" s="237"/>
      <c r="M2386" s="238"/>
      <c r="N2386" s="239"/>
      <c r="O2386" s="239"/>
      <c r="P2386" s="239"/>
      <c r="Q2386" s="239"/>
      <c r="R2386" s="239"/>
      <c r="S2386" s="239"/>
      <c r="T2386" s="240"/>
      <c r="AT2386" s="241" t="s">
        <v>163</v>
      </c>
      <c r="AU2386" s="241" t="s">
        <v>76</v>
      </c>
      <c r="AV2386" s="11" t="s">
        <v>81</v>
      </c>
      <c r="AW2386" s="11" t="s">
        <v>34</v>
      </c>
      <c r="AX2386" s="11" t="s">
        <v>71</v>
      </c>
      <c r="AY2386" s="241" t="s">
        <v>151</v>
      </c>
    </row>
    <row r="2387" spans="2:51" s="11" customFormat="1" ht="13.5">
      <c r="B2387" s="231"/>
      <c r="C2387" s="232"/>
      <c r="D2387" s="228" t="s">
        <v>163</v>
      </c>
      <c r="E2387" s="233" t="s">
        <v>21</v>
      </c>
      <c r="F2387" s="234" t="s">
        <v>3576</v>
      </c>
      <c r="G2387" s="232"/>
      <c r="H2387" s="235">
        <v>2.961</v>
      </c>
      <c r="I2387" s="236"/>
      <c r="J2387" s="232"/>
      <c r="K2387" s="232"/>
      <c r="L2387" s="237"/>
      <c r="M2387" s="238"/>
      <c r="N2387" s="239"/>
      <c r="O2387" s="239"/>
      <c r="P2387" s="239"/>
      <c r="Q2387" s="239"/>
      <c r="R2387" s="239"/>
      <c r="S2387" s="239"/>
      <c r="T2387" s="240"/>
      <c r="AT2387" s="241" t="s">
        <v>163</v>
      </c>
      <c r="AU2387" s="241" t="s">
        <v>76</v>
      </c>
      <c r="AV2387" s="11" t="s">
        <v>81</v>
      </c>
      <c r="AW2387" s="11" t="s">
        <v>34</v>
      </c>
      <c r="AX2387" s="11" t="s">
        <v>71</v>
      </c>
      <c r="AY2387" s="241" t="s">
        <v>151</v>
      </c>
    </row>
    <row r="2388" spans="2:51" s="12" customFormat="1" ht="13.5">
      <c r="B2388" s="242"/>
      <c r="C2388" s="243"/>
      <c r="D2388" s="228" t="s">
        <v>163</v>
      </c>
      <c r="E2388" s="244" t="s">
        <v>21</v>
      </c>
      <c r="F2388" s="245" t="s">
        <v>182</v>
      </c>
      <c r="G2388" s="243"/>
      <c r="H2388" s="246">
        <v>45.021</v>
      </c>
      <c r="I2388" s="247"/>
      <c r="J2388" s="243"/>
      <c r="K2388" s="243"/>
      <c r="L2388" s="248"/>
      <c r="M2388" s="249"/>
      <c r="N2388" s="250"/>
      <c r="O2388" s="250"/>
      <c r="P2388" s="250"/>
      <c r="Q2388" s="250"/>
      <c r="R2388" s="250"/>
      <c r="S2388" s="250"/>
      <c r="T2388" s="251"/>
      <c r="AT2388" s="252" t="s">
        <v>163</v>
      </c>
      <c r="AU2388" s="252" t="s">
        <v>76</v>
      </c>
      <c r="AV2388" s="12" t="s">
        <v>159</v>
      </c>
      <c r="AW2388" s="12" t="s">
        <v>34</v>
      </c>
      <c r="AX2388" s="12" t="s">
        <v>76</v>
      </c>
      <c r="AY2388" s="252" t="s">
        <v>151</v>
      </c>
    </row>
    <row r="2389" spans="2:65" s="1" customFormat="1" ht="25.5" customHeight="1">
      <c r="B2389" s="44"/>
      <c r="C2389" s="216" t="s">
        <v>3646</v>
      </c>
      <c r="D2389" s="216" t="s">
        <v>154</v>
      </c>
      <c r="E2389" s="217" t="s">
        <v>692</v>
      </c>
      <c r="F2389" s="218" t="s">
        <v>693</v>
      </c>
      <c r="G2389" s="219" t="s">
        <v>257</v>
      </c>
      <c r="H2389" s="220">
        <v>6.321</v>
      </c>
      <c r="I2389" s="221"/>
      <c r="J2389" s="222">
        <f>ROUND(I2389*H2389,2)</f>
        <v>0</v>
      </c>
      <c r="K2389" s="218" t="s">
        <v>174</v>
      </c>
      <c r="L2389" s="70"/>
      <c r="M2389" s="223" t="s">
        <v>21</v>
      </c>
      <c r="N2389" s="224" t="s">
        <v>42</v>
      </c>
      <c r="O2389" s="45"/>
      <c r="P2389" s="225">
        <f>O2389*H2389</f>
        <v>0</v>
      </c>
      <c r="Q2389" s="225">
        <v>0.00348</v>
      </c>
      <c r="R2389" s="225">
        <f>Q2389*H2389</f>
        <v>0.02199708</v>
      </c>
      <c r="S2389" s="225">
        <v>0</v>
      </c>
      <c r="T2389" s="226">
        <f>S2389*H2389</f>
        <v>0</v>
      </c>
      <c r="AR2389" s="22" t="s">
        <v>159</v>
      </c>
      <c r="AT2389" s="22" t="s">
        <v>154</v>
      </c>
      <c r="AU2389" s="22" t="s">
        <v>76</v>
      </c>
      <c r="AY2389" s="22" t="s">
        <v>151</v>
      </c>
      <c r="BE2389" s="227">
        <f>IF(N2389="základní",J2389,0)</f>
        <v>0</v>
      </c>
      <c r="BF2389" s="227">
        <f>IF(N2389="snížená",J2389,0)</f>
        <v>0</v>
      </c>
      <c r="BG2389" s="227">
        <f>IF(N2389="zákl. přenesená",J2389,0)</f>
        <v>0</v>
      </c>
      <c r="BH2389" s="227">
        <f>IF(N2389="sníž. přenesená",J2389,0)</f>
        <v>0</v>
      </c>
      <c r="BI2389" s="227">
        <f>IF(N2389="nulová",J2389,0)</f>
        <v>0</v>
      </c>
      <c r="BJ2389" s="22" t="s">
        <v>76</v>
      </c>
      <c r="BK2389" s="227">
        <f>ROUND(I2389*H2389,2)</f>
        <v>0</v>
      </c>
      <c r="BL2389" s="22" t="s">
        <v>159</v>
      </c>
      <c r="BM2389" s="22" t="s">
        <v>3647</v>
      </c>
    </row>
    <row r="2390" spans="2:51" s="11" customFormat="1" ht="13.5">
      <c r="B2390" s="231"/>
      <c r="C2390" s="232"/>
      <c r="D2390" s="228" t="s">
        <v>163</v>
      </c>
      <c r="E2390" s="233" t="s">
        <v>21</v>
      </c>
      <c r="F2390" s="234" t="s">
        <v>3575</v>
      </c>
      <c r="G2390" s="232"/>
      <c r="H2390" s="235">
        <v>3.36</v>
      </c>
      <c r="I2390" s="236"/>
      <c r="J2390" s="232"/>
      <c r="K2390" s="232"/>
      <c r="L2390" s="237"/>
      <c r="M2390" s="238"/>
      <c r="N2390" s="239"/>
      <c r="O2390" s="239"/>
      <c r="P2390" s="239"/>
      <c r="Q2390" s="239"/>
      <c r="R2390" s="239"/>
      <c r="S2390" s="239"/>
      <c r="T2390" s="240"/>
      <c r="AT2390" s="241" t="s">
        <v>163</v>
      </c>
      <c r="AU2390" s="241" t="s">
        <v>76</v>
      </c>
      <c r="AV2390" s="11" t="s">
        <v>81</v>
      </c>
      <c r="AW2390" s="11" t="s">
        <v>34</v>
      </c>
      <c r="AX2390" s="11" t="s">
        <v>71</v>
      </c>
      <c r="AY2390" s="241" t="s">
        <v>151</v>
      </c>
    </row>
    <row r="2391" spans="2:51" s="11" customFormat="1" ht="13.5">
      <c r="B2391" s="231"/>
      <c r="C2391" s="232"/>
      <c r="D2391" s="228" t="s">
        <v>163</v>
      </c>
      <c r="E2391" s="233" t="s">
        <v>21</v>
      </c>
      <c r="F2391" s="234" t="s">
        <v>3576</v>
      </c>
      <c r="G2391" s="232"/>
      <c r="H2391" s="235">
        <v>2.961</v>
      </c>
      <c r="I2391" s="236"/>
      <c r="J2391" s="232"/>
      <c r="K2391" s="232"/>
      <c r="L2391" s="237"/>
      <c r="M2391" s="238"/>
      <c r="N2391" s="239"/>
      <c r="O2391" s="239"/>
      <c r="P2391" s="239"/>
      <c r="Q2391" s="239"/>
      <c r="R2391" s="239"/>
      <c r="S2391" s="239"/>
      <c r="T2391" s="240"/>
      <c r="AT2391" s="241" t="s">
        <v>163</v>
      </c>
      <c r="AU2391" s="241" t="s">
        <v>76</v>
      </c>
      <c r="AV2391" s="11" t="s">
        <v>81</v>
      </c>
      <c r="AW2391" s="11" t="s">
        <v>34</v>
      </c>
      <c r="AX2391" s="11" t="s">
        <v>71</v>
      </c>
      <c r="AY2391" s="241" t="s">
        <v>151</v>
      </c>
    </row>
    <row r="2392" spans="2:51" s="12" customFormat="1" ht="13.5">
      <c r="B2392" s="242"/>
      <c r="C2392" s="243"/>
      <c r="D2392" s="228" t="s">
        <v>163</v>
      </c>
      <c r="E2392" s="244" t="s">
        <v>21</v>
      </c>
      <c r="F2392" s="245" t="s">
        <v>182</v>
      </c>
      <c r="G2392" s="243"/>
      <c r="H2392" s="246">
        <v>6.321</v>
      </c>
      <c r="I2392" s="247"/>
      <c r="J2392" s="243"/>
      <c r="K2392" s="243"/>
      <c r="L2392" s="248"/>
      <c r="M2392" s="249"/>
      <c r="N2392" s="250"/>
      <c r="O2392" s="250"/>
      <c r="P2392" s="250"/>
      <c r="Q2392" s="250"/>
      <c r="R2392" s="250"/>
      <c r="S2392" s="250"/>
      <c r="T2392" s="251"/>
      <c r="AT2392" s="252" t="s">
        <v>163</v>
      </c>
      <c r="AU2392" s="252" t="s">
        <v>76</v>
      </c>
      <c r="AV2392" s="12" t="s">
        <v>159</v>
      </c>
      <c r="AW2392" s="12" t="s">
        <v>34</v>
      </c>
      <c r="AX2392" s="12" t="s">
        <v>76</v>
      </c>
      <c r="AY2392" s="252" t="s">
        <v>151</v>
      </c>
    </row>
    <row r="2393" spans="2:65" s="1" customFormat="1" ht="25.5" customHeight="1">
      <c r="B2393" s="44"/>
      <c r="C2393" s="216" t="s">
        <v>3648</v>
      </c>
      <c r="D2393" s="216" t="s">
        <v>154</v>
      </c>
      <c r="E2393" s="217" t="s">
        <v>651</v>
      </c>
      <c r="F2393" s="218" t="s">
        <v>652</v>
      </c>
      <c r="G2393" s="219" t="s">
        <v>157</v>
      </c>
      <c r="H2393" s="220">
        <v>28.2</v>
      </c>
      <c r="I2393" s="221"/>
      <c r="J2393" s="222">
        <f>ROUND(I2393*H2393,2)</f>
        <v>0</v>
      </c>
      <c r="K2393" s="218" t="s">
        <v>174</v>
      </c>
      <c r="L2393" s="70"/>
      <c r="M2393" s="223" t="s">
        <v>21</v>
      </c>
      <c r="N2393" s="224" t="s">
        <v>42</v>
      </c>
      <c r="O2393" s="45"/>
      <c r="P2393" s="225">
        <f>O2393*H2393</f>
        <v>0</v>
      </c>
      <c r="Q2393" s="225">
        <v>0.00025</v>
      </c>
      <c r="R2393" s="225">
        <f>Q2393*H2393</f>
        <v>0.00705</v>
      </c>
      <c r="S2393" s="225">
        <v>0</v>
      </c>
      <c r="T2393" s="226">
        <f>S2393*H2393</f>
        <v>0</v>
      </c>
      <c r="AR2393" s="22" t="s">
        <v>159</v>
      </c>
      <c r="AT2393" s="22" t="s">
        <v>154</v>
      </c>
      <c r="AU2393" s="22" t="s">
        <v>76</v>
      </c>
      <c r="AY2393" s="22" t="s">
        <v>151</v>
      </c>
      <c r="BE2393" s="227">
        <f>IF(N2393="základní",J2393,0)</f>
        <v>0</v>
      </c>
      <c r="BF2393" s="227">
        <f>IF(N2393="snížená",J2393,0)</f>
        <v>0</v>
      </c>
      <c r="BG2393" s="227">
        <f>IF(N2393="zákl. přenesená",J2393,0)</f>
        <v>0</v>
      </c>
      <c r="BH2393" s="227">
        <f>IF(N2393="sníž. přenesená",J2393,0)</f>
        <v>0</v>
      </c>
      <c r="BI2393" s="227">
        <f>IF(N2393="nulová",J2393,0)</f>
        <v>0</v>
      </c>
      <c r="BJ2393" s="22" t="s">
        <v>76</v>
      </c>
      <c r="BK2393" s="227">
        <f>ROUND(I2393*H2393,2)</f>
        <v>0</v>
      </c>
      <c r="BL2393" s="22" t="s">
        <v>159</v>
      </c>
      <c r="BM2393" s="22" t="s">
        <v>3649</v>
      </c>
    </row>
    <row r="2394" spans="2:47" s="1" customFormat="1" ht="13.5">
      <c r="B2394" s="44"/>
      <c r="C2394" s="72"/>
      <c r="D2394" s="228" t="s">
        <v>161</v>
      </c>
      <c r="E2394" s="72"/>
      <c r="F2394" s="229" t="s">
        <v>644</v>
      </c>
      <c r="G2394" s="72"/>
      <c r="H2394" s="72"/>
      <c r="I2394" s="187"/>
      <c r="J2394" s="72"/>
      <c r="K2394" s="72"/>
      <c r="L2394" s="70"/>
      <c r="M2394" s="230"/>
      <c r="N2394" s="45"/>
      <c r="O2394" s="45"/>
      <c r="P2394" s="45"/>
      <c r="Q2394" s="45"/>
      <c r="R2394" s="45"/>
      <c r="S2394" s="45"/>
      <c r="T2394" s="93"/>
      <c r="AT2394" s="22" t="s">
        <v>161</v>
      </c>
      <c r="AU2394" s="22" t="s">
        <v>76</v>
      </c>
    </row>
    <row r="2395" spans="2:51" s="11" customFormat="1" ht="13.5">
      <c r="B2395" s="231"/>
      <c r="C2395" s="232"/>
      <c r="D2395" s="228" t="s">
        <v>163</v>
      </c>
      <c r="E2395" s="233" t="s">
        <v>21</v>
      </c>
      <c r="F2395" s="234" t="s">
        <v>3650</v>
      </c>
      <c r="G2395" s="232"/>
      <c r="H2395" s="235">
        <v>32</v>
      </c>
      <c r="I2395" s="236"/>
      <c r="J2395" s="232"/>
      <c r="K2395" s="232"/>
      <c r="L2395" s="237"/>
      <c r="M2395" s="238"/>
      <c r="N2395" s="239"/>
      <c r="O2395" s="239"/>
      <c r="P2395" s="239"/>
      <c r="Q2395" s="239"/>
      <c r="R2395" s="239"/>
      <c r="S2395" s="239"/>
      <c r="T2395" s="240"/>
      <c r="AT2395" s="241" t="s">
        <v>163</v>
      </c>
      <c r="AU2395" s="241" t="s">
        <v>76</v>
      </c>
      <c r="AV2395" s="11" t="s">
        <v>81</v>
      </c>
      <c r="AW2395" s="11" t="s">
        <v>34</v>
      </c>
      <c r="AX2395" s="11" t="s">
        <v>71</v>
      </c>
      <c r="AY2395" s="241" t="s">
        <v>151</v>
      </c>
    </row>
    <row r="2396" spans="2:51" s="11" customFormat="1" ht="13.5">
      <c r="B2396" s="231"/>
      <c r="C2396" s="232"/>
      <c r="D2396" s="228" t="s">
        <v>163</v>
      </c>
      <c r="E2396" s="233" t="s">
        <v>21</v>
      </c>
      <c r="F2396" s="234" t="s">
        <v>3651</v>
      </c>
      <c r="G2396" s="232"/>
      <c r="H2396" s="235">
        <v>28.2</v>
      </c>
      <c r="I2396" s="236"/>
      <c r="J2396" s="232"/>
      <c r="K2396" s="232"/>
      <c r="L2396" s="237"/>
      <c r="M2396" s="238"/>
      <c r="N2396" s="239"/>
      <c r="O2396" s="239"/>
      <c r="P2396" s="239"/>
      <c r="Q2396" s="239"/>
      <c r="R2396" s="239"/>
      <c r="S2396" s="239"/>
      <c r="T2396" s="240"/>
      <c r="AT2396" s="241" t="s">
        <v>163</v>
      </c>
      <c r="AU2396" s="241" t="s">
        <v>76</v>
      </c>
      <c r="AV2396" s="11" t="s">
        <v>81</v>
      </c>
      <c r="AW2396" s="11" t="s">
        <v>34</v>
      </c>
      <c r="AX2396" s="11" t="s">
        <v>76</v>
      </c>
      <c r="AY2396" s="241" t="s">
        <v>151</v>
      </c>
    </row>
    <row r="2397" spans="2:65" s="1" customFormat="1" ht="25.5" customHeight="1">
      <c r="B2397" s="44"/>
      <c r="C2397" s="216" t="s">
        <v>3652</v>
      </c>
      <c r="D2397" s="216" t="s">
        <v>154</v>
      </c>
      <c r="E2397" s="217" t="s">
        <v>2499</v>
      </c>
      <c r="F2397" s="218" t="s">
        <v>2500</v>
      </c>
      <c r="G2397" s="219" t="s">
        <v>157</v>
      </c>
      <c r="H2397" s="220">
        <v>10.5</v>
      </c>
      <c r="I2397" s="221"/>
      <c r="J2397" s="222">
        <f>ROUND(I2397*H2397,2)</f>
        <v>0</v>
      </c>
      <c r="K2397" s="218" t="s">
        <v>174</v>
      </c>
      <c r="L2397" s="70"/>
      <c r="M2397" s="223" t="s">
        <v>21</v>
      </c>
      <c r="N2397" s="224" t="s">
        <v>42</v>
      </c>
      <c r="O2397" s="45"/>
      <c r="P2397" s="225">
        <f>O2397*H2397</f>
        <v>0</v>
      </c>
      <c r="Q2397" s="225">
        <v>0.00358</v>
      </c>
      <c r="R2397" s="225">
        <f>Q2397*H2397</f>
        <v>0.03759</v>
      </c>
      <c r="S2397" s="225">
        <v>0</v>
      </c>
      <c r="T2397" s="226">
        <f>S2397*H2397</f>
        <v>0</v>
      </c>
      <c r="AR2397" s="22" t="s">
        <v>1264</v>
      </c>
      <c r="AT2397" s="22" t="s">
        <v>154</v>
      </c>
      <c r="AU2397" s="22" t="s">
        <v>76</v>
      </c>
      <c r="AY2397" s="22" t="s">
        <v>151</v>
      </c>
      <c r="BE2397" s="227">
        <f>IF(N2397="základní",J2397,0)</f>
        <v>0</v>
      </c>
      <c r="BF2397" s="227">
        <f>IF(N2397="snížená",J2397,0)</f>
        <v>0</v>
      </c>
      <c r="BG2397" s="227">
        <f>IF(N2397="zákl. přenesená",J2397,0)</f>
        <v>0</v>
      </c>
      <c r="BH2397" s="227">
        <f>IF(N2397="sníž. přenesená",J2397,0)</f>
        <v>0</v>
      </c>
      <c r="BI2397" s="227">
        <f>IF(N2397="nulová",J2397,0)</f>
        <v>0</v>
      </c>
      <c r="BJ2397" s="22" t="s">
        <v>76</v>
      </c>
      <c r="BK2397" s="227">
        <f>ROUND(I2397*H2397,2)</f>
        <v>0</v>
      </c>
      <c r="BL2397" s="22" t="s">
        <v>1264</v>
      </c>
      <c r="BM2397" s="22" t="s">
        <v>3653</v>
      </c>
    </row>
    <row r="2398" spans="2:51" s="11" customFormat="1" ht="13.5">
      <c r="B2398" s="231"/>
      <c r="C2398" s="232"/>
      <c r="D2398" s="228" t="s">
        <v>163</v>
      </c>
      <c r="E2398" s="233" t="s">
        <v>21</v>
      </c>
      <c r="F2398" s="234" t="s">
        <v>3654</v>
      </c>
      <c r="G2398" s="232"/>
      <c r="H2398" s="235">
        <v>10</v>
      </c>
      <c r="I2398" s="236"/>
      <c r="J2398" s="232"/>
      <c r="K2398" s="232"/>
      <c r="L2398" s="237"/>
      <c r="M2398" s="238"/>
      <c r="N2398" s="239"/>
      <c r="O2398" s="239"/>
      <c r="P2398" s="239"/>
      <c r="Q2398" s="239"/>
      <c r="R2398" s="239"/>
      <c r="S2398" s="239"/>
      <c r="T2398" s="240"/>
      <c r="AT2398" s="241" t="s">
        <v>163</v>
      </c>
      <c r="AU2398" s="241" t="s">
        <v>76</v>
      </c>
      <c r="AV2398" s="11" t="s">
        <v>81</v>
      </c>
      <c r="AW2398" s="11" t="s">
        <v>34</v>
      </c>
      <c r="AX2398" s="11" t="s">
        <v>71</v>
      </c>
      <c r="AY2398" s="241" t="s">
        <v>151</v>
      </c>
    </row>
    <row r="2399" spans="2:51" s="12" customFormat="1" ht="13.5">
      <c r="B2399" s="242"/>
      <c r="C2399" s="243"/>
      <c r="D2399" s="228" t="s">
        <v>163</v>
      </c>
      <c r="E2399" s="244" t="s">
        <v>21</v>
      </c>
      <c r="F2399" s="245" t="s">
        <v>182</v>
      </c>
      <c r="G2399" s="243"/>
      <c r="H2399" s="246">
        <v>10</v>
      </c>
      <c r="I2399" s="247"/>
      <c r="J2399" s="243"/>
      <c r="K2399" s="243"/>
      <c r="L2399" s="248"/>
      <c r="M2399" s="249"/>
      <c r="N2399" s="250"/>
      <c r="O2399" s="250"/>
      <c r="P2399" s="250"/>
      <c r="Q2399" s="250"/>
      <c r="R2399" s="250"/>
      <c r="S2399" s="250"/>
      <c r="T2399" s="251"/>
      <c r="AT2399" s="252" t="s">
        <v>163</v>
      </c>
      <c r="AU2399" s="252" t="s">
        <v>76</v>
      </c>
      <c r="AV2399" s="12" t="s">
        <v>159</v>
      </c>
      <c r="AW2399" s="12" t="s">
        <v>34</v>
      </c>
      <c r="AX2399" s="12" t="s">
        <v>76</v>
      </c>
      <c r="AY2399" s="252" t="s">
        <v>151</v>
      </c>
    </row>
    <row r="2400" spans="2:51" s="11" customFormat="1" ht="13.5">
      <c r="B2400" s="231"/>
      <c r="C2400" s="232"/>
      <c r="D2400" s="228" t="s">
        <v>163</v>
      </c>
      <c r="E2400" s="232"/>
      <c r="F2400" s="234" t="s">
        <v>3655</v>
      </c>
      <c r="G2400" s="232"/>
      <c r="H2400" s="235">
        <v>10.5</v>
      </c>
      <c r="I2400" s="236"/>
      <c r="J2400" s="232"/>
      <c r="K2400" s="232"/>
      <c r="L2400" s="237"/>
      <c r="M2400" s="238"/>
      <c r="N2400" s="239"/>
      <c r="O2400" s="239"/>
      <c r="P2400" s="239"/>
      <c r="Q2400" s="239"/>
      <c r="R2400" s="239"/>
      <c r="S2400" s="239"/>
      <c r="T2400" s="240"/>
      <c r="AT2400" s="241" t="s">
        <v>163</v>
      </c>
      <c r="AU2400" s="241" t="s">
        <v>76</v>
      </c>
      <c r="AV2400" s="11" t="s">
        <v>81</v>
      </c>
      <c r="AW2400" s="11" t="s">
        <v>6</v>
      </c>
      <c r="AX2400" s="11" t="s">
        <v>76</v>
      </c>
      <c r="AY2400" s="241" t="s">
        <v>151</v>
      </c>
    </row>
    <row r="2401" spans="2:65" s="1" customFormat="1" ht="38.25" customHeight="1">
      <c r="B2401" s="44"/>
      <c r="C2401" s="216" t="s">
        <v>3656</v>
      </c>
      <c r="D2401" s="216" t="s">
        <v>154</v>
      </c>
      <c r="E2401" s="217" t="s">
        <v>3301</v>
      </c>
      <c r="F2401" s="218" t="s">
        <v>3302</v>
      </c>
      <c r="G2401" s="219" t="s">
        <v>257</v>
      </c>
      <c r="H2401" s="220">
        <v>47.25</v>
      </c>
      <c r="I2401" s="221"/>
      <c r="J2401" s="222">
        <f>ROUND(I2401*H2401,2)</f>
        <v>0</v>
      </c>
      <c r="K2401" s="218" t="s">
        <v>158</v>
      </c>
      <c r="L2401" s="70"/>
      <c r="M2401" s="223" t="s">
        <v>21</v>
      </c>
      <c r="N2401" s="224" t="s">
        <v>42</v>
      </c>
      <c r="O2401" s="45"/>
      <c r="P2401" s="225">
        <f>O2401*H2401</f>
        <v>0</v>
      </c>
      <c r="Q2401" s="225">
        <v>0</v>
      </c>
      <c r="R2401" s="225">
        <f>Q2401*H2401</f>
        <v>0</v>
      </c>
      <c r="S2401" s="225">
        <v>0</v>
      </c>
      <c r="T2401" s="226">
        <f>S2401*H2401</f>
        <v>0</v>
      </c>
      <c r="AR2401" s="22" t="s">
        <v>159</v>
      </c>
      <c r="AT2401" s="22" t="s">
        <v>154</v>
      </c>
      <c r="AU2401" s="22" t="s">
        <v>76</v>
      </c>
      <c r="AY2401" s="22" t="s">
        <v>151</v>
      </c>
      <c r="BE2401" s="227">
        <f>IF(N2401="základní",J2401,0)</f>
        <v>0</v>
      </c>
      <c r="BF2401" s="227">
        <f>IF(N2401="snížená",J2401,0)</f>
        <v>0</v>
      </c>
      <c r="BG2401" s="227">
        <f>IF(N2401="zákl. přenesená",J2401,0)</f>
        <v>0</v>
      </c>
      <c r="BH2401" s="227">
        <f>IF(N2401="sníž. přenesená",J2401,0)</f>
        <v>0</v>
      </c>
      <c r="BI2401" s="227">
        <f>IF(N2401="nulová",J2401,0)</f>
        <v>0</v>
      </c>
      <c r="BJ2401" s="22" t="s">
        <v>76</v>
      </c>
      <c r="BK2401" s="227">
        <f>ROUND(I2401*H2401,2)</f>
        <v>0</v>
      </c>
      <c r="BL2401" s="22" t="s">
        <v>159</v>
      </c>
      <c r="BM2401" s="22" t="s">
        <v>3657</v>
      </c>
    </row>
    <row r="2402" spans="2:47" s="1" customFormat="1" ht="13.5">
      <c r="B2402" s="44"/>
      <c r="C2402" s="72"/>
      <c r="D2402" s="228" t="s">
        <v>161</v>
      </c>
      <c r="E2402" s="72"/>
      <c r="F2402" s="229" t="s">
        <v>3304</v>
      </c>
      <c r="G2402" s="72"/>
      <c r="H2402" s="72"/>
      <c r="I2402" s="187"/>
      <c r="J2402" s="72"/>
      <c r="K2402" s="72"/>
      <c r="L2402" s="70"/>
      <c r="M2402" s="230"/>
      <c r="N2402" s="45"/>
      <c r="O2402" s="45"/>
      <c r="P2402" s="45"/>
      <c r="Q2402" s="45"/>
      <c r="R2402" s="45"/>
      <c r="S2402" s="45"/>
      <c r="T2402" s="93"/>
      <c r="AT2402" s="22" t="s">
        <v>161</v>
      </c>
      <c r="AU2402" s="22" t="s">
        <v>76</v>
      </c>
    </row>
    <row r="2403" spans="2:51" s="11" customFormat="1" ht="13.5">
      <c r="B2403" s="231"/>
      <c r="C2403" s="232"/>
      <c r="D2403" s="228" t="s">
        <v>163</v>
      </c>
      <c r="E2403" s="233" t="s">
        <v>21</v>
      </c>
      <c r="F2403" s="234" t="s">
        <v>3658</v>
      </c>
      <c r="G2403" s="232"/>
      <c r="H2403" s="235">
        <v>47.25</v>
      </c>
      <c r="I2403" s="236"/>
      <c r="J2403" s="232"/>
      <c r="K2403" s="232"/>
      <c r="L2403" s="237"/>
      <c r="M2403" s="238"/>
      <c r="N2403" s="239"/>
      <c r="O2403" s="239"/>
      <c r="P2403" s="239"/>
      <c r="Q2403" s="239"/>
      <c r="R2403" s="239"/>
      <c r="S2403" s="239"/>
      <c r="T2403" s="240"/>
      <c r="AT2403" s="241" t="s">
        <v>163</v>
      </c>
      <c r="AU2403" s="241" t="s">
        <v>76</v>
      </c>
      <c r="AV2403" s="11" t="s">
        <v>81</v>
      </c>
      <c r="AW2403" s="11" t="s">
        <v>34</v>
      </c>
      <c r="AX2403" s="11" t="s">
        <v>76</v>
      </c>
      <c r="AY2403" s="241" t="s">
        <v>151</v>
      </c>
    </row>
    <row r="2404" spans="2:65" s="1" customFormat="1" ht="38.25" customHeight="1">
      <c r="B2404" s="44"/>
      <c r="C2404" s="216" t="s">
        <v>3659</v>
      </c>
      <c r="D2404" s="216" t="s">
        <v>154</v>
      </c>
      <c r="E2404" s="217" t="s">
        <v>3309</v>
      </c>
      <c r="F2404" s="218" t="s">
        <v>3310</v>
      </c>
      <c r="G2404" s="219" t="s">
        <v>257</v>
      </c>
      <c r="H2404" s="220">
        <v>2835</v>
      </c>
      <c r="I2404" s="221"/>
      <c r="J2404" s="222">
        <f>ROUND(I2404*H2404,2)</f>
        <v>0</v>
      </c>
      <c r="K2404" s="218" t="s">
        <v>158</v>
      </c>
      <c r="L2404" s="70"/>
      <c r="M2404" s="223" t="s">
        <v>21</v>
      </c>
      <c r="N2404" s="224" t="s">
        <v>42</v>
      </c>
      <c r="O2404" s="45"/>
      <c r="P2404" s="225">
        <f>O2404*H2404</f>
        <v>0</v>
      </c>
      <c r="Q2404" s="225">
        <v>0</v>
      </c>
      <c r="R2404" s="225">
        <f>Q2404*H2404</f>
        <v>0</v>
      </c>
      <c r="S2404" s="225">
        <v>0</v>
      </c>
      <c r="T2404" s="226">
        <f>S2404*H2404</f>
        <v>0</v>
      </c>
      <c r="AR2404" s="22" t="s">
        <v>159</v>
      </c>
      <c r="AT2404" s="22" t="s">
        <v>154</v>
      </c>
      <c r="AU2404" s="22" t="s">
        <v>76</v>
      </c>
      <c r="AY2404" s="22" t="s">
        <v>151</v>
      </c>
      <c r="BE2404" s="227">
        <f>IF(N2404="základní",J2404,0)</f>
        <v>0</v>
      </c>
      <c r="BF2404" s="227">
        <f>IF(N2404="snížená",J2404,0)</f>
        <v>0</v>
      </c>
      <c r="BG2404" s="227">
        <f>IF(N2404="zákl. přenesená",J2404,0)</f>
        <v>0</v>
      </c>
      <c r="BH2404" s="227">
        <f>IF(N2404="sníž. přenesená",J2404,0)</f>
        <v>0</v>
      </c>
      <c r="BI2404" s="227">
        <f>IF(N2404="nulová",J2404,0)</f>
        <v>0</v>
      </c>
      <c r="BJ2404" s="22" t="s">
        <v>76</v>
      </c>
      <c r="BK2404" s="227">
        <f>ROUND(I2404*H2404,2)</f>
        <v>0</v>
      </c>
      <c r="BL2404" s="22" t="s">
        <v>159</v>
      </c>
      <c r="BM2404" s="22" t="s">
        <v>3660</v>
      </c>
    </row>
    <row r="2405" spans="2:47" s="1" customFormat="1" ht="13.5">
      <c r="B2405" s="44"/>
      <c r="C2405" s="72"/>
      <c r="D2405" s="228" t="s">
        <v>161</v>
      </c>
      <c r="E2405" s="72"/>
      <c r="F2405" s="229" t="s">
        <v>3304</v>
      </c>
      <c r="G2405" s="72"/>
      <c r="H2405" s="72"/>
      <c r="I2405" s="187"/>
      <c r="J2405" s="72"/>
      <c r="K2405" s="72"/>
      <c r="L2405" s="70"/>
      <c r="M2405" s="230"/>
      <c r="N2405" s="45"/>
      <c r="O2405" s="45"/>
      <c r="P2405" s="45"/>
      <c r="Q2405" s="45"/>
      <c r="R2405" s="45"/>
      <c r="S2405" s="45"/>
      <c r="T2405" s="93"/>
      <c r="AT2405" s="22" t="s">
        <v>161</v>
      </c>
      <c r="AU2405" s="22" t="s">
        <v>76</v>
      </c>
    </row>
    <row r="2406" spans="2:51" s="11" customFormat="1" ht="13.5">
      <c r="B2406" s="231"/>
      <c r="C2406" s="232"/>
      <c r="D2406" s="228" t="s">
        <v>163</v>
      </c>
      <c r="E2406" s="233" t="s">
        <v>21</v>
      </c>
      <c r="F2406" s="234" t="s">
        <v>3658</v>
      </c>
      <c r="G2406" s="232"/>
      <c r="H2406" s="235">
        <v>47.25</v>
      </c>
      <c r="I2406" s="236"/>
      <c r="J2406" s="232"/>
      <c r="K2406" s="232"/>
      <c r="L2406" s="237"/>
      <c r="M2406" s="238"/>
      <c r="N2406" s="239"/>
      <c r="O2406" s="239"/>
      <c r="P2406" s="239"/>
      <c r="Q2406" s="239"/>
      <c r="R2406" s="239"/>
      <c r="S2406" s="239"/>
      <c r="T2406" s="240"/>
      <c r="AT2406" s="241" t="s">
        <v>163</v>
      </c>
      <c r="AU2406" s="241" t="s">
        <v>76</v>
      </c>
      <c r="AV2406" s="11" t="s">
        <v>81</v>
      </c>
      <c r="AW2406" s="11" t="s">
        <v>34</v>
      </c>
      <c r="AX2406" s="11" t="s">
        <v>76</v>
      </c>
      <c r="AY2406" s="241" t="s">
        <v>151</v>
      </c>
    </row>
    <row r="2407" spans="2:51" s="11" customFormat="1" ht="13.5">
      <c r="B2407" s="231"/>
      <c r="C2407" s="232"/>
      <c r="D2407" s="228" t="s">
        <v>163</v>
      </c>
      <c r="E2407" s="232"/>
      <c r="F2407" s="234" t="s">
        <v>3661</v>
      </c>
      <c r="G2407" s="232"/>
      <c r="H2407" s="235">
        <v>2835</v>
      </c>
      <c r="I2407" s="236"/>
      <c r="J2407" s="232"/>
      <c r="K2407" s="232"/>
      <c r="L2407" s="237"/>
      <c r="M2407" s="238"/>
      <c r="N2407" s="239"/>
      <c r="O2407" s="239"/>
      <c r="P2407" s="239"/>
      <c r="Q2407" s="239"/>
      <c r="R2407" s="239"/>
      <c r="S2407" s="239"/>
      <c r="T2407" s="240"/>
      <c r="AT2407" s="241" t="s">
        <v>163</v>
      </c>
      <c r="AU2407" s="241" t="s">
        <v>76</v>
      </c>
      <c r="AV2407" s="11" t="s">
        <v>81</v>
      </c>
      <c r="AW2407" s="11" t="s">
        <v>6</v>
      </c>
      <c r="AX2407" s="11" t="s">
        <v>76</v>
      </c>
      <c r="AY2407" s="241" t="s">
        <v>151</v>
      </c>
    </row>
    <row r="2408" spans="2:65" s="1" customFormat="1" ht="38.25" customHeight="1">
      <c r="B2408" s="44"/>
      <c r="C2408" s="216" t="s">
        <v>3662</v>
      </c>
      <c r="D2408" s="216" t="s">
        <v>154</v>
      </c>
      <c r="E2408" s="217" t="s">
        <v>3312</v>
      </c>
      <c r="F2408" s="218" t="s">
        <v>3313</v>
      </c>
      <c r="G2408" s="219" t="s">
        <v>257</v>
      </c>
      <c r="H2408" s="220">
        <v>47.25</v>
      </c>
      <c r="I2408" s="221"/>
      <c r="J2408" s="222">
        <f>ROUND(I2408*H2408,2)</f>
        <v>0</v>
      </c>
      <c r="K2408" s="218" t="s">
        <v>158</v>
      </c>
      <c r="L2408" s="70"/>
      <c r="M2408" s="223" t="s">
        <v>21</v>
      </c>
      <c r="N2408" s="224" t="s">
        <v>42</v>
      </c>
      <c r="O2408" s="45"/>
      <c r="P2408" s="225">
        <f>O2408*H2408</f>
        <v>0</v>
      </c>
      <c r="Q2408" s="225">
        <v>0</v>
      </c>
      <c r="R2408" s="225">
        <f>Q2408*H2408</f>
        <v>0</v>
      </c>
      <c r="S2408" s="225">
        <v>0</v>
      </c>
      <c r="T2408" s="226">
        <f>S2408*H2408</f>
        <v>0</v>
      </c>
      <c r="AR2408" s="22" t="s">
        <v>159</v>
      </c>
      <c r="AT2408" s="22" t="s">
        <v>154</v>
      </c>
      <c r="AU2408" s="22" t="s">
        <v>76</v>
      </c>
      <c r="AY2408" s="22" t="s">
        <v>151</v>
      </c>
      <c r="BE2408" s="227">
        <f>IF(N2408="základní",J2408,0)</f>
        <v>0</v>
      </c>
      <c r="BF2408" s="227">
        <f>IF(N2408="snížená",J2408,0)</f>
        <v>0</v>
      </c>
      <c r="BG2408" s="227">
        <f>IF(N2408="zákl. přenesená",J2408,0)</f>
        <v>0</v>
      </c>
      <c r="BH2408" s="227">
        <f>IF(N2408="sníž. přenesená",J2408,0)</f>
        <v>0</v>
      </c>
      <c r="BI2408" s="227">
        <f>IF(N2408="nulová",J2408,0)</f>
        <v>0</v>
      </c>
      <c r="BJ2408" s="22" t="s">
        <v>76</v>
      </c>
      <c r="BK2408" s="227">
        <f>ROUND(I2408*H2408,2)</f>
        <v>0</v>
      </c>
      <c r="BL2408" s="22" t="s">
        <v>159</v>
      </c>
      <c r="BM2408" s="22" t="s">
        <v>3663</v>
      </c>
    </row>
    <row r="2409" spans="2:47" s="1" customFormat="1" ht="13.5">
      <c r="B2409" s="44"/>
      <c r="C2409" s="72"/>
      <c r="D2409" s="228" t="s">
        <v>161</v>
      </c>
      <c r="E2409" s="72"/>
      <c r="F2409" s="229" t="s">
        <v>3315</v>
      </c>
      <c r="G2409" s="72"/>
      <c r="H2409" s="72"/>
      <c r="I2409" s="187"/>
      <c r="J2409" s="72"/>
      <c r="K2409" s="72"/>
      <c r="L2409" s="70"/>
      <c r="M2409" s="230"/>
      <c r="N2409" s="45"/>
      <c r="O2409" s="45"/>
      <c r="P2409" s="45"/>
      <c r="Q2409" s="45"/>
      <c r="R2409" s="45"/>
      <c r="S2409" s="45"/>
      <c r="T2409" s="93"/>
      <c r="AT2409" s="22" t="s">
        <v>161</v>
      </c>
      <c r="AU2409" s="22" t="s">
        <v>76</v>
      </c>
    </row>
    <row r="2410" spans="2:51" s="11" customFormat="1" ht="13.5">
      <c r="B2410" s="231"/>
      <c r="C2410" s="232"/>
      <c r="D2410" s="228" t="s">
        <v>163</v>
      </c>
      <c r="E2410" s="233" t="s">
        <v>21</v>
      </c>
      <c r="F2410" s="234" t="s">
        <v>3658</v>
      </c>
      <c r="G2410" s="232"/>
      <c r="H2410" s="235">
        <v>47.25</v>
      </c>
      <c r="I2410" s="236"/>
      <c r="J2410" s="232"/>
      <c r="K2410" s="232"/>
      <c r="L2410" s="237"/>
      <c r="M2410" s="238"/>
      <c r="N2410" s="239"/>
      <c r="O2410" s="239"/>
      <c r="P2410" s="239"/>
      <c r="Q2410" s="239"/>
      <c r="R2410" s="239"/>
      <c r="S2410" s="239"/>
      <c r="T2410" s="240"/>
      <c r="AT2410" s="241" t="s">
        <v>163</v>
      </c>
      <c r="AU2410" s="241" t="s">
        <v>76</v>
      </c>
      <c r="AV2410" s="11" t="s">
        <v>81</v>
      </c>
      <c r="AW2410" s="11" t="s">
        <v>34</v>
      </c>
      <c r="AX2410" s="11" t="s">
        <v>76</v>
      </c>
      <c r="AY2410" s="241" t="s">
        <v>151</v>
      </c>
    </row>
    <row r="2411" spans="2:65" s="1" customFormat="1" ht="25.5" customHeight="1">
      <c r="B2411" s="44"/>
      <c r="C2411" s="216" t="s">
        <v>3664</v>
      </c>
      <c r="D2411" s="216" t="s">
        <v>154</v>
      </c>
      <c r="E2411" s="217" t="s">
        <v>3274</v>
      </c>
      <c r="F2411" s="218" t="s">
        <v>3275</v>
      </c>
      <c r="G2411" s="219" t="s">
        <v>157</v>
      </c>
      <c r="H2411" s="220">
        <v>27</v>
      </c>
      <c r="I2411" s="221"/>
      <c r="J2411" s="222">
        <f>ROUND(I2411*H2411,2)</f>
        <v>0</v>
      </c>
      <c r="K2411" s="218" t="s">
        <v>174</v>
      </c>
      <c r="L2411" s="70"/>
      <c r="M2411" s="223" t="s">
        <v>21</v>
      </c>
      <c r="N2411" s="224" t="s">
        <v>42</v>
      </c>
      <c r="O2411" s="45"/>
      <c r="P2411" s="225">
        <f>O2411*H2411</f>
        <v>0</v>
      </c>
      <c r="Q2411" s="225">
        <v>0</v>
      </c>
      <c r="R2411" s="225">
        <f>Q2411*H2411</f>
        <v>0</v>
      </c>
      <c r="S2411" s="225">
        <v>0</v>
      </c>
      <c r="T2411" s="226">
        <f>S2411*H2411</f>
        <v>0</v>
      </c>
      <c r="AR2411" s="22" t="s">
        <v>159</v>
      </c>
      <c r="AT2411" s="22" t="s">
        <v>154</v>
      </c>
      <c r="AU2411" s="22" t="s">
        <v>76</v>
      </c>
      <c r="AY2411" s="22" t="s">
        <v>151</v>
      </c>
      <c r="BE2411" s="227">
        <f>IF(N2411="základní",J2411,0)</f>
        <v>0</v>
      </c>
      <c r="BF2411" s="227">
        <f>IF(N2411="snížená",J2411,0)</f>
        <v>0</v>
      </c>
      <c r="BG2411" s="227">
        <f>IF(N2411="zákl. přenesená",J2411,0)</f>
        <v>0</v>
      </c>
      <c r="BH2411" s="227">
        <f>IF(N2411="sníž. přenesená",J2411,0)</f>
        <v>0</v>
      </c>
      <c r="BI2411" s="227">
        <f>IF(N2411="nulová",J2411,0)</f>
        <v>0</v>
      </c>
      <c r="BJ2411" s="22" t="s">
        <v>76</v>
      </c>
      <c r="BK2411" s="227">
        <f>ROUND(I2411*H2411,2)</f>
        <v>0</v>
      </c>
      <c r="BL2411" s="22" t="s">
        <v>159</v>
      </c>
      <c r="BM2411" s="22" t="s">
        <v>3665</v>
      </c>
    </row>
    <row r="2412" spans="2:47" s="1" customFormat="1" ht="13.5">
      <c r="B2412" s="44"/>
      <c r="C2412" s="72"/>
      <c r="D2412" s="228" t="s">
        <v>161</v>
      </c>
      <c r="E2412" s="72"/>
      <c r="F2412" s="229" t="s">
        <v>3277</v>
      </c>
      <c r="G2412" s="72"/>
      <c r="H2412" s="72"/>
      <c r="I2412" s="187"/>
      <c r="J2412" s="72"/>
      <c r="K2412" s="72"/>
      <c r="L2412" s="70"/>
      <c r="M2412" s="230"/>
      <c r="N2412" s="45"/>
      <c r="O2412" s="45"/>
      <c r="P2412" s="45"/>
      <c r="Q2412" s="45"/>
      <c r="R2412" s="45"/>
      <c r="S2412" s="45"/>
      <c r="T2412" s="93"/>
      <c r="AT2412" s="22" t="s">
        <v>161</v>
      </c>
      <c r="AU2412" s="22" t="s">
        <v>76</v>
      </c>
    </row>
    <row r="2413" spans="2:51" s="11" customFormat="1" ht="13.5">
      <c r="B2413" s="231"/>
      <c r="C2413" s="232"/>
      <c r="D2413" s="228" t="s">
        <v>163</v>
      </c>
      <c r="E2413" s="233" t="s">
        <v>21</v>
      </c>
      <c r="F2413" s="234" t="s">
        <v>3666</v>
      </c>
      <c r="G2413" s="232"/>
      <c r="H2413" s="235">
        <v>27</v>
      </c>
      <c r="I2413" s="236"/>
      <c r="J2413" s="232"/>
      <c r="K2413" s="232"/>
      <c r="L2413" s="237"/>
      <c r="M2413" s="238"/>
      <c r="N2413" s="239"/>
      <c r="O2413" s="239"/>
      <c r="P2413" s="239"/>
      <c r="Q2413" s="239"/>
      <c r="R2413" s="239"/>
      <c r="S2413" s="239"/>
      <c r="T2413" s="240"/>
      <c r="AT2413" s="241" t="s">
        <v>163</v>
      </c>
      <c r="AU2413" s="241" t="s">
        <v>76</v>
      </c>
      <c r="AV2413" s="11" t="s">
        <v>81</v>
      </c>
      <c r="AW2413" s="11" t="s">
        <v>34</v>
      </c>
      <c r="AX2413" s="11" t="s">
        <v>76</v>
      </c>
      <c r="AY2413" s="241" t="s">
        <v>151</v>
      </c>
    </row>
    <row r="2414" spans="2:65" s="1" customFormat="1" ht="25.5" customHeight="1">
      <c r="B2414" s="44"/>
      <c r="C2414" s="216" t="s">
        <v>3667</v>
      </c>
      <c r="D2414" s="216" t="s">
        <v>154</v>
      </c>
      <c r="E2414" s="217" t="s">
        <v>3280</v>
      </c>
      <c r="F2414" s="218" t="s">
        <v>3281</v>
      </c>
      <c r="G2414" s="219" t="s">
        <v>157</v>
      </c>
      <c r="H2414" s="220">
        <v>1620</v>
      </c>
      <c r="I2414" s="221"/>
      <c r="J2414" s="222">
        <f>ROUND(I2414*H2414,2)</f>
        <v>0</v>
      </c>
      <c r="K2414" s="218" t="s">
        <v>174</v>
      </c>
      <c r="L2414" s="70"/>
      <c r="M2414" s="223" t="s">
        <v>21</v>
      </c>
      <c r="N2414" s="224" t="s">
        <v>42</v>
      </c>
      <c r="O2414" s="45"/>
      <c r="P2414" s="225">
        <f>O2414*H2414</f>
        <v>0</v>
      </c>
      <c r="Q2414" s="225">
        <v>0</v>
      </c>
      <c r="R2414" s="225">
        <f>Q2414*H2414</f>
        <v>0</v>
      </c>
      <c r="S2414" s="225">
        <v>0</v>
      </c>
      <c r="T2414" s="226">
        <f>S2414*H2414</f>
        <v>0</v>
      </c>
      <c r="AR2414" s="22" t="s">
        <v>159</v>
      </c>
      <c r="AT2414" s="22" t="s">
        <v>154</v>
      </c>
      <c r="AU2414" s="22" t="s">
        <v>76</v>
      </c>
      <c r="AY2414" s="22" t="s">
        <v>151</v>
      </c>
      <c r="BE2414" s="227">
        <f>IF(N2414="základní",J2414,0)</f>
        <v>0</v>
      </c>
      <c r="BF2414" s="227">
        <f>IF(N2414="snížená",J2414,0)</f>
        <v>0</v>
      </c>
      <c r="BG2414" s="227">
        <f>IF(N2414="zákl. přenesená",J2414,0)</f>
        <v>0</v>
      </c>
      <c r="BH2414" s="227">
        <f>IF(N2414="sníž. přenesená",J2414,0)</f>
        <v>0</v>
      </c>
      <c r="BI2414" s="227">
        <f>IF(N2414="nulová",J2414,0)</f>
        <v>0</v>
      </c>
      <c r="BJ2414" s="22" t="s">
        <v>76</v>
      </c>
      <c r="BK2414" s="227">
        <f>ROUND(I2414*H2414,2)</f>
        <v>0</v>
      </c>
      <c r="BL2414" s="22" t="s">
        <v>159</v>
      </c>
      <c r="BM2414" s="22" t="s">
        <v>3668</v>
      </c>
    </row>
    <row r="2415" spans="2:47" s="1" customFormat="1" ht="13.5">
      <c r="B2415" s="44"/>
      <c r="C2415" s="72"/>
      <c r="D2415" s="228" t="s">
        <v>161</v>
      </c>
      <c r="E2415" s="72"/>
      <c r="F2415" s="229" t="s">
        <v>3277</v>
      </c>
      <c r="G2415" s="72"/>
      <c r="H2415" s="72"/>
      <c r="I2415" s="187"/>
      <c r="J2415" s="72"/>
      <c r="K2415" s="72"/>
      <c r="L2415" s="70"/>
      <c r="M2415" s="230"/>
      <c r="N2415" s="45"/>
      <c r="O2415" s="45"/>
      <c r="P2415" s="45"/>
      <c r="Q2415" s="45"/>
      <c r="R2415" s="45"/>
      <c r="S2415" s="45"/>
      <c r="T2415" s="93"/>
      <c r="AT2415" s="22" t="s">
        <v>161</v>
      </c>
      <c r="AU2415" s="22" t="s">
        <v>76</v>
      </c>
    </row>
    <row r="2416" spans="2:51" s="11" customFormat="1" ht="13.5">
      <c r="B2416" s="231"/>
      <c r="C2416" s="232"/>
      <c r="D2416" s="228" t="s">
        <v>163</v>
      </c>
      <c r="E2416" s="233" t="s">
        <v>21</v>
      </c>
      <c r="F2416" s="234" t="s">
        <v>3666</v>
      </c>
      <c r="G2416" s="232"/>
      <c r="H2416" s="235">
        <v>27</v>
      </c>
      <c r="I2416" s="236"/>
      <c r="J2416" s="232"/>
      <c r="K2416" s="232"/>
      <c r="L2416" s="237"/>
      <c r="M2416" s="238"/>
      <c r="N2416" s="239"/>
      <c r="O2416" s="239"/>
      <c r="P2416" s="239"/>
      <c r="Q2416" s="239"/>
      <c r="R2416" s="239"/>
      <c r="S2416" s="239"/>
      <c r="T2416" s="240"/>
      <c r="AT2416" s="241" t="s">
        <v>163</v>
      </c>
      <c r="AU2416" s="241" t="s">
        <v>76</v>
      </c>
      <c r="AV2416" s="11" t="s">
        <v>81</v>
      </c>
      <c r="AW2416" s="11" t="s">
        <v>34</v>
      </c>
      <c r="AX2416" s="11" t="s">
        <v>76</v>
      </c>
      <c r="AY2416" s="241" t="s">
        <v>151</v>
      </c>
    </row>
    <row r="2417" spans="2:51" s="11" customFormat="1" ht="13.5">
      <c r="B2417" s="231"/>
      <c r="C2417" s="232"/>
      <c r="D2417" s="228" t="s">
        <v>163</v>
      </c>
      <c r="E2417" s="232"/>
      <c r="F2417" s="234" t="s">
        <v>3669</v>
      </c>
      <c r="G2417" s="232"/>
      <c r="H2417" s="235">
        <v>1620</v>
      </c>
      <c r="I2417" s="236"/>
      <c r="J2417" s="232"/>
      <c r="K2417" s="232"/>
      <c r="L2417" s="237"/>
      <c r="M2417" s="238"/>
      <c r="N2417" s="239"/>
      <c r="O2417" s="239"/>
      <c r="P2417" s="239"/>
      <c r="Q2417" s="239"/>
      <c r="R2417" s="239"/>
      <c r="S2417" s="239"/>
      <c r="T2417" s="240"/>
      <c r="AT2417" s="241" t="s">
        <v>163</v>
      </c>
      <c r="AU2417" s="241" t="s">
        <v>76</v>
      </c>
      <c r="AV2417" s="11" t="s">
        <v>81</v>
      </c>
      <c r="AW2417" s="11" t="s">
        <v>6</v>
      </c>
      <c r="AX2417" s="11" t="s">
        <v>76</v>
      </c>
      <c r="AY2417" s="241" t="s">
        <v>151</v>
      </c>
    </row>
    <row r="2418" spans="2:65" s="1" customFormat="1" ht="25.5" customHeight="1">
      <c r="B2418" s="44"/>
      <c r="C2418" s="216" t="s">
        <v>3670</v>
      </c>
      <c r="D2418" s="216" t="s">
        <v>154</v>
      </c>
      <c r="E2418" s="217" t="s">
        <v>3285</v>
      </c>
      <c r="F2418" s="218" t="s">
        <v>3286</v>
      </c>
      <c r="G2418" s="219" t="s">
        <v>157</v>
      </c>
      <c r="H2418" s="220">
        <v>27</v>
      </c>
      <c r="I2418" s="221"/>
      <c r="J2418" s="222">
        <f>ROUND(I2418*H2418,2)</f>
        <v>0</v>
      </c>
      <c r="K2418" s="218" t="s">
        <v>174</v>
      </c>
      <c r="L2418" s="70"/>
      <c r="M2418" s="223" t="s">
        <v>21</v>
      </c>
      <c r="N2418" s="224" t="s">
        <v>42</v>
      </c>
      <c r="O2418" s="45"/>
      <c r="P2418" s="225">
        <f>O2418*H2418</f>
        <v>0</v>
      </c>
      <c r="Q2418" s="225">
        <v>0</v>
      </c>
      <c r="R2418" s="225">
        <f>Q2418*H2418</f>
        <v>0</v>
      </c>
      <c r="S2418" s="225">
        <v>0</v>
      </c>
      <c r="T2418" s="226">
        <f>S2418*H2418</f>
        <v>0</v>
      </c>
      <c r="AR2418" s="22" t="s">
        <v>159</v>
      </c>
      <c r="AT2418" s="22" t="s">
        <v>154</v>
      </c>
      <c r="AU2418" s="22" t="s">
        <v>76</v>
      </c>
      <c r="AY2418" s="22" t="s">
        <v>151</v>
      </c>
      <c r="BE2418" s="227">
        <f>IF(N2418="základní",J2418,0)</f>
        <v>0</v>
      </c>
      <c r="BF2418" s="227">
        <f>IF(N2418="snížená",J2418,0)</f>
        <v>0</v>
      </c>
      <c r="BG2418" s="227">
        <f>IF(N2418="zákl. přenesená",J2418,0)</f>
        <v>0</v>
      </c>
      <c r="BH2418" s="227">
        <f>IF(N2418="sníž. přenesená",J2418,0)</f>
        <v>0</v>
      </c>
      <c r="BI2418" s="227">
        <f>IF(N2418="nulová",J2418,0)</f>
        <v>0</v>
      </c>
      <c r="BJ2418" s="22" t="s">
        <v>76</v>
      </c>
      <c r="BK2418" s="227">
        <f>ROUND(I2418*H2418,2)</f>
        <v>0</v>
      </c>
      <c r="BL2418" s="22" t="s">
        <v>159</v>
      </c>
      <c r="BM2418" s="22" t="s">
        <v>3671</v>
      </c>
    </row>
    <row r="2419" spans="2:47" s="1" customFormat="1" ht="13.5">
      <c r="B2419" s="44"/>
      <c r="C2419" s="72"/>
      <c r="D2419" s="228" t="s">
        <v>161</v>
      </c>
      <c r="E2419" s="72"/>
      <c r="F2419" s="229" t="s">
        <v>3277</v>
      </c>
      <c r="G2419" s="72"/>
      <c r="H2419" s="72"/>
      <c r="I2419" s="187"/>
      <c r="J2419" s="72"/>
      <c r="K2419" s="72"/>
      <c r="L2419" s="70"/>
      <c r="M2419" s="230"/>
      <c r="N2419" s="45"/>
      <c r="O2419" s="45"/>
      <c r="P2419" s="45"/>
      <c r="Q2419" s="45"/>
      <c r="R2419" s="45"/>
      <c r="S2419" s="45"/>
      <c r="T2419" s="93"/>
      <c r="AT2419" s="22" t="s">
        <v>161</v>
      </c>
      <c r="AU2419" s="22" t="s">
        <v>76</v>
      </c>
    </row>
    <row r="2420" spans="2:51" s="11" customFormat="1" ht="13.5">
      <c r="B2420" s="231"/>
      <c r="C2420" s="232"/>
      <c r="D2420" s="228" t="s">
        <v>163</v>
      </c>
      <c r="E2420" s="233" t="s">
        <v>21</v>
      </c>
      <c r="F2420" s="234" t="s">
        <v>3666</v>
      </c>
      <c r="G2420" s="232"/>
      <c r="H2420" s="235">
        <v>27</v>
      </c>
      <c r="I2420" s="236"/>
      <c r="J2420" s="232"/>
      <c r="K2420" s="232"/>
      <c r="L2420" s="237"/>
      <c r="M2420" s="238"/>
      <c r="N2420" s="239"/>
      <c r="O2420" s="239"/>
      <c r="P2420" s="239"/>
      <c r="Q2420" s="239"/>
      <c r="R2420" s="239"/>
      <c r="S2420" s="239"/>
      <c r="T2420" s="240"/>
      <c r="AT2420" s="241" t="s">
        <v>163</v>
      </c>
      <c r="AU2420" s="241" t="s">
        <v>76</v>
      </c>
      <c r="AV2420" s="11" t="s">
        <v>81</v>
      </c>
      <c r="AW2420" s="11" t="s">
        <v>34</v>
      </c>
      <c r="AX2420" s="11" t="s">
        <v>76</v>
      </c>
      <c r="AY2420" s="241" t="s">
        <v>151</v>
      </c>
    </row>
    <row r="2421" spans="2:65" s="1" customFormat="1" ht="25.5" customHeight="1">
      <c r="B2421" s="44"/>
      <c r="C2421" s="216" t="s">
        <v>3672</v>
      </c>
      <c r="D2421" s="216" t="s">
        <v>154</v>
      </c>
      <c r="E2421" s="217" t="s">
        <v>3289</v>
      </c>
      <c r="F2421" s="218" t="s">
        <v>3290</v>
      </c>
      <c r="G2421" s="219" t="s">
        <v>157</v>
      </c>
      <c r="H2421" s="220">
        <v>1620</v>
      </c>
      <c r="I2421" s="221"/>
      <c r="J2421" s="222">
        <f>ROUND(I2421*H2421,2)</f>
        <v>0</v>
      </c>
      <c r="K2421" s="218" t="s">
        <v>174</v>
      </c>
      <c r="L2421" s="70"/>
      <c r="M2421" s="223" t="s">
        <v>21</v>
      </c>
      <c r="N2421" s="224" t="s">
        <v>42</v>
      </c>
      <c r="O2421" s="45"/>
      <c r="P2421" s="225">
        <f>O2421*H2421</f>
        <v>0</v>
      </c>
      <c r="Q2421" s="225">
        <v>0</v>
      </c>
      <c r="R2421" s="225">
        <f>Q2421*H2421</f>
        <v>0</v>
      </c>
      <c r="S2421" s="225">
        <v>0</v>
      </c>
      <c r="T2421" s="226">
        <f>S2421*H2421</f>
        <v>0</v>
      </c>
      <c r="AR2421" s="22" t="s">
        <v>159</v>
      </c>
      <c r="AT2421" s="22" t="s">
        <v>154</v>
      </c>
      <c r="AU2421" s="22" t="s">
        <v>76</v>
      </c>
      <c r="AY2421" s="22" t="s">
        <v>151</v>
      </c>
      <c r="BE2421" s="227">
        <f>IF(N2421="základní",J2421,0)</f>
        <v>0</v>
      </c>
      <c r="BF2421" s="227">
        <f>IF(N2421="snížená",J2421,0)</f>
        <v>0</v>
      </c>
      <c r="BG2421" s="227">
        <f>IF(N2421="zákl. přenesená",J2421,0)</f>
        <v>0</v>
      </c>
      <c r="BH2421" s="227">
        <f>IF(N2421="sníž. přenesená",J2421,0)</f>
        <v>0</v>
      </c>
      <c r="BI2421" s="227">
        <f>IF(N2421="nulová",J2421,0)</f>
        <v>0</v>
      </c>
      <c r="BJ2421" s="22" t="s">
        <v>76</v>
      </c>
      <c r="BK2421" s="227">
        <f>ROUND(I2421*H2421,2)</f>
        <v>0</v>
      </c>
      <c r="BL2421" s="22" t="s">
        <v>159</v>
      </c>
      <c r="BM2421" s="22" t="s">
        <v>3673</v>
      </c>
    </row>
    <row r="2422" spans="2:47" s="1" customFormat="1" ht="13.5">
      <c r="B2422" s="44"/>
      <c r="C2422" s="72"/>
      <c r="D2422" s="228" t="s">
        <v>161</v>
      </c>
      <c r="E2422" s="72"/>
      <c r="F2422" s="229" t="s">
        <v>3277</v>
      </c>
      <c r="G2422" s="72"/>
      <c r="H2422" s="72"/>
      <c r="I2422" s="187"/>
      <c r="J2422" s="72"/>
      <c r="K2422" s="72"/>
      <c r="L2422" s="70"/>
      <c r="M2422" s="230"/>
      <c r="N2422" s="45"/>
      <c r="O2422" s="45"/>
      <c r="P2422" s="45"/>
      <c r="Q2422" s="45"/>
      <c r="R2422" s="45"/>
      <c r="S2422" s="45"/>
      <c r="T2422" s="93"/>
      <c r="AT2422" s="22" t="s">
        <v>161</v>
      </c>
      <c r="AU2422" s="22" t="s">
        <v>76</v>
      </c>
    </row>
    <row r="2423" spans="2:51" s="11" customFormat="1" ht="13.5">
      <c r="B2423" s="231"/>
      <c r="C2423" s="232"/>
      <c r="D2423" s="228" t="s">
        <v>163</v>
      </c>
      <c r="E2423" s="233" t="s">
        <v>21</v>
      </c>
      <c r="F2423" s="234" t="s">
        <v>3666</v>
      </c>
      <c r="G2423" s="232"/>
      <c r="H2423" s="235">
        <v>27</v>
      </c>
      <c r="I2423" s="236"/>
      <c r="J2423" s="232"/>
      <c r="K2423" s="232"/>
      <c r="L2423" s="237"/>
      <c r="M2423" s="238"/>
      <c r="N2423" s="239"/>
      <c r="O2423" s="239"/>
      <c r="P2423" s="239"/>
      <c r="Q2423" s="239"/>
      <c r="R2423" s="239"/>
      <c r="S2423" s="239"/>
      <c r="T2423" s="240"/>
      <c r="AT2423" s="241" t="s">
        <v>163</v>
      </c>
      <c r="AU2423" s="241" t="s">
        <v>76</v>
      </c>
      <c r="AV2423" s="11" t="s">
        <v>81</v>
      </c>
      <c r="AW2423" s="11" t="s">
        <v>34</v>
      </c>
      <c r="AX2423" s="11" t="s">
        <v>76</v>
      </c>
      <c r="AY2423" s="241" t="s">
        <v>151</v>
      </c>
    </row>
    <row r="2424" spans="2:51" s="11" customFormat="1" ht="13.5">
      <c r="B2424" s="231"/>
      <c r="C2424" s="232"/>
      <c r="D2424" s="228" t="s">
        <v>163</v>
      </c>
      <c r="E2424" s="232"/>
      <c r="F2424" s="234" t="s">
        <v>3669</v>
      </c>
      <c r="G2424" s="232"/>
      <c r="H2424" s="235">
        <v>1620</v>
      </c>
      <c r="I2424" s="236"/>
      <c r="J2424" s="232"/>
      <c r="K2424" s="232"/>
      <c r="L2424" s="237"/>
      <c r="M2424" s="238"/>
      <c r="N2424" s="239"/>
      <c r="O2424" s="239"/>
      <c r="P2424" s="239"/>
      <c r="Q2424" s="239"/>
      <c r="R2424" s="239"/>
      <c r="S2424" s="239"/>
      <c r="T2424" s="240"/>
      <c r="AT2424" s="241" t="s">
        <v>163</v>
      </c>
      <c r="AU2424" s="241" t="s">
        <v>76</v>
      </c>
      <c r="AV2424" s="11" t="s">
        <v>81</v>
      </c>
      <c r="AW2424" s="11" t="s">
        <v>6</v>
      </c>
      <c r="AX2424" s="11" t="s">
        <v>76</v>
      </c>
      <c r="AY2424" s="241" t="s">
        <v>151</v>
      </c>
    </row>
    <row r="2425" spans="2:65" s="1" customFormat="1" ht="25.5" customHeight="1">
      <c r="B2425" s="44"/>
      <c r="C2425" s="216" t="s">
        <v>3674</v>
      </c>
      <c r="D2425" s="216" t="s">
        <v>154</v>
      </c>
      <c r="E2425" s="217" t="s">
        <v>3293</v>
      </c>
      <c r="F2425" s="218" t="s">
        <v>3294</v>
      </c>
      <c r="G2425" s="219" t="s">
        <v>157</v>
      </c>
      <c r="H2425" s="220">
        <v>27</v>
      </c>
      <c r="I2425" s="221"/>
      <c r="J2425" s="222">
        <f>ROUND(I2425*H2425,2)</f>
        <v>0</v>
      </c>
      <c r="K2425" s="218" t="s">
        <v>174</v>
      </c>
      <c r="L2425" s="70"/>
      <c r="M2425" s="223" t="s">
        <v>21</v>
      </c>
      <c r="N2425" s="224" t="s">
        <v>42</v>
      </c>
      <c r="O2425" s="45"/>
      <c r="P2425" s="225">
        <f>O2425*H2425</f>
        <v>0</v>
      </c>
      <c r="Q2425" s="225">
        <v>0</v>
      </c>
      <c r="R2425" s="225">
        <f>Q2425*H2425</f>
        <v>0</v>
      </c>
      <c r="S2425" s="225">
        <v>0</v>
      </c>
      <c r="T2425" s="226">
        <f>S2425*H2425</f>
        <v>0</v>
      </c>
      <c r="AR2425" s="22" t="s">
        <v>159</v>
      </c>
      <c r="AT2425" s="22" t="s">
        <v>154</v>
      </c>
      <c r="AU2425" s="22" t="s">
        <v>76</v>
      </c>
      <c r="AY2425" s="22" t="s">
        <v>151</v>
      </c>
      <c r="BE2425" s="227">
        <f>IF(N2425="základní",J2425,0)</f>
        <v>0</v>
      </c>
      <c r="BF2425" s="227">
        <f>IF(N2425="snížená",J2425,0)</f>
        <v>0</v>
      </c>
      <c r="BG2425" s="227">
        <f>IF(N2425="zákl. přenesená",J2425,0)</f>
        <v>0</v>
      </c>
      <c r="BH2425" s="227">
        <f>IF(N2425="sníž. přenesená",J2425,0)</f>
        <v>0</v>
      </c>
      <c r="BI2425" s="227">
        <f>IF(N2425="nulová",J2425,0)</f>
        <v>0</v>
      </c>
      <c r="BJ2425" s="22" t="s">
        <v>76</v>
      </c>
      <c r="BK2425" s="227">
        <f>ROUND(I2425*H2425,2)</f>
        <v>0</v>
      </c>
      <c r="BL2425" s="22" t="s">
        <v>159</v>
      </c>
      <c r="BM2425" s="22" t="s">
        <v>3675</v>
      </c>
    </row>
    <row r="2426" spans="2:47" s="1" customFormat="1" ht="13.5">
      <c r="B2426" s="44"/>
      <c r="C2426" s="72"/>
      <c r="D2426" s="228" t="s">
        <v>161</v>
      </c>
      <c r="E2426" s="72"/>
      <c r="F2426" s="229" t="s">
        <v>3296</v>
      </c>
      <c r="G2426" s="72"/>
      <c r="H2426" s="72"/>
      <c r="I2426" s="187"/>
      <c r="J2426" s="72"/>
      <c r="K2426" s="72"/>
      <c r="L2426" s="70"/>
      <c r="M2426" s="230"/>
      <c r="N2426" s="45"/>
      <c r="O2426" s="45"/>
      <c r="P2426" s="45"/>
      <c r="Q2426" s="45"/>
      <c r="R2426" s="45"/>
      <c r="S2426" s="45"/>
      <c r="T2426" s="93"/>
      <c r="AT2426" s="22" t="s">
        <v>161</v>
      </c>
      <c r="AU2426" s="22" t="s">
        <v>76</v>
      </c>
    </row>
    <row r="2427" spans="2:51" s="11" customFormat="1" ht="13.5">
      <c r="B2427" s="231"/>
      <c r="C2427" s="232"/>
      <c r="D2427" s="228" t="s">
        <v>163</v>
      </c>
      <c r="E2427" s="233" t="s">
        <v>21</v>
      </c>
      <c r="F2427" s="234" t="s">
        <v>3666</v>
      </c>
      <c r="G2427" s="232"/>
      <c r="H2427" s="235">
        <v>27</v>
      </c>
      <c r="I2427" s="236"/>
      <c r="J2427" s="232"/>
      <c r="K2427" s="232"/>
      <c r="L2427" s="237"/>
      <c r="M2427" s="238"/>
      <c r="N2427" s="239"/>
      <c r="O2427" s="239"/>
      <c r="P2427" s="239"/>
      <c r="Q2427" s="239"/>
      <c r="R2427" s="239"/>
      <c r="S2427" s="239"/>
      <c r="T2427" s="240"/>
      <c r="AT2427" s="241" t="s">
        <v>163</v>
      </c>
      <c r="AU2427" s="241" t="s">
        <v>76</v>
      </c>
      <c r="AV2427" s="11" t="s">
        <v>81</v>
      </c>
      <c r="AW2427" s="11" t="s">
        <v>34</v>
      </c>
      <c r="AX2427" s="11" t="s">
        <v>76</v>
      </c>
      <c r="AY2427" s="241" t="s">
        <v>151</v>
      </c>
    </row>
    <row r="2428" spans="2:65" s="1" customFormat="1" ht="25.5" customHeight="1">
      <c r="B2428" s="44"/>
      <c r="C2428" s="216" t="s">
        <v>3676</v>
      </c>
      <c r="D2428" s="216" t="s">
        <v>154</v>
      </c>
      <c r="E2428" s="217" t="s">
        <v>3298</v>
      </c>
      <c r="F2428" s="218" t="s">
        <v>3299</v>
      </c>
      <c r="G2428" s="219" t="s">
        <v>157</v>
      </c>
      <c r="H2428" s="220">
        <v>27</v>
      </c>
      <c r="I2428" s="221"/>
      <c r="J2428" s="222">
        <f>ROUND(I2428*H2428,2)</f>
        <v>0</v>
      </c>
      <c r="K2428" s="218" t="s">
        <v>174</v>
      </c>
      <c r="L2428" s="70"/>
      <c r="M2428" s="223" t="s">
        <v>21</v>
      </c>
      <c r="N2428" s="224" t="s">
        <v>42</v>
      </c>
      <c r="O2428" s="45"/>
      <c r="P2428" s="225">
        <f>O2428*H2428</f>
        <v>0</v>
      </c>
      <c r="Q2428" s="225">
        <v>0</v>
      </c>
      <c r="R2428" s="225">
        <f>Q2428*H2428</f>
        <v>0</v>
      </c>
      <c r="S2428" s="225">
        <v>0</v>
      </c>
      <c r="T2428" s="226">
        <f>S2428*H2428</f>
        <v>0</v>
      </c>
      <c r="AR2428" s="22" t="s">
        <v>159</v>
      </c>
      <c r="AT2428" s="22" t="s">
        <v>154</v>
      </c>
      <c r="AU2428" s="22" t="s">
        <v>76</v>
      </c>
      <c r="AY2428" s="22" t="s">
        <v>151</v>
      </c>
      <c r="BE2428" s="227">
        <f>IF(N2428="základní",J2428,0)</f>
        <v>0</v>
      </c>
      <c r="BF2428" s="227">
        <f>IF(N2428="snížená",J2428,0)</f>
        <v>0</v>
      </c>
      <c r="BG2428" s="227">
        <f>IF(N2428="zákl. přenesená",J2428,0)</f>
        <v>0</v>
      </c>
      <c r="BH2428" s="227">
        <f>IF(N2428="sníž. přenesená",J2428,0)</f>
        <v>0</v>
      </c>
      <c r="BI2428" s="227">
        <f>IF(N2428="nulová",J2428,0)</f>
        <v>0</v>
      </c>
      <c r="BJ2428" s="22" t="s">
        <v>76</v>
      </c>
      <c r="BK2428" s="227">
        <f>ROUND(I2428*H2428,2)</f>
        <v>0</v>
      </c>
      <c r="BL2428" s="22" t="s">
        <v>159</v>
      </c>
      <c r="BM2428" s="22" t="s">
        <v>3677</v>
      </c>
    </row>
    <row r="2429" spans="2:47" s="1" customFormat="1" ht="13.5">
      <c r="B2429" s="44"/>
      <c r="C2429" s="72"/>
      <c r="D2429" s="228" t="s">
        <v>161</v>
      </c>
      <c r="E2429" s="72"/>
      <c r="F2429" s="229" t="s">
        <v>3296</v>
      </c>
      <c r="G2429" s="72"/>
      <c r="H2429" s="72"/>
      <c r="I2429" s="187"/>
      <c r="J2429" s="72"/>
      <c r="K2429" s="72"/>
      <c r="L2429" s="70"/>
      <c r="M2429" s="230"/>
      <c r="N2429" s="45"/>
      <c r="O2429" s="45"/>
      <c r="P2429" s="45"/>
      <c r="Q2429" s="45"/>
      <c r="R2429" s="45"/>
      <c r="S2429" s="45"/>
      <c r="T2429" s="93"/>
      <c r="AT2429" s="22" t="s">
        <v>161</v>
      </c>
      <c r="AU2429" s="22" t="s">
        <v>76</v>
      </c>
    </row>
    <row r="2430" spans="2:51" s="11" customFormat="1" ht="13.5">
      <c r="B2430" s="231"/>
      <c r="C2430" s="232"/>
      <c r="D2430" s="228" t="s">
        <v>163</v>
      </c>
      <c r="E2430" s="233" t="s">
        <v>21</v>
      </c>
      <c r="F2430" s="234" t="s">
        <v>3666</v>
      </c>
      <c r="G2430" s="232"/>
      <c r="H2430" s="235">
        <v>27</v>
      </c>
      <c r="I2430" s="236"/>
      <c r="J2430" s="232"/>
      <c r="K2430" s="232"/>
      <c r="L2430" s="237"/>
      <c r="M2430" s="238"/>
      <c r="N2430" s="239"/>
      <c r="O2430" s="239"/>
      <c r="P2430" s="239"/>
      <c r="Q2430" s="239"/>
      <c r="R2430" s="239"/>
      <c r="S2430" s="239"/>
      <c r="T2430" s="240"/>
      <c r="AT2430" s="241" t="s">
        <v>163</v>
      </c>
      <c r="AU2430" s="241" t="s">
        <v>76</v>
      </c>
      <c r="AV2430" s="11" t="s">
        <v>81</v>
      </c>
      <c r="AW2430" s="11" t="s">
        <v>34</v>
      </c>
      <c r="AX2430" s="11" t="s">
        <v>76</v>
      </c>
      <c r="AY2430" s="241" t="s">
        <v>151</v>
      </c>
    </row>
    <row r="2431" spans="2:65" s="1" customFormat="1" ht="25.5" customHeight="1">
      <c r="B2431" s="44"/>
      <c r="C2431" s="216" t="s">
        <v>3678</v>
      </c>
      <c r="D2431" s="216" t="s">
        <v>154</v>
      </c>
      <c r="E2431" s="217" t="s">
        <v>3243</v>
      </c>
      <c r="F2431" s="218" t="s">
        <v>3244</v>
      </c>
      <c r="G2431" s="219" t="s">
        <v>257</v>
      </c>
      <c r="H2431" s="220">
        <v>27</v>
      </c>
      <c r="I2431" s="221"/>
      <c r="J2431" s="222">
        <f>ROUND(I2431*H2431,2)</f>
        <v>0</v>
      </c>
      <c r="K2431" s="218" t="s">
        <v>174</v>
      </c>
      <c r="L2431" s="70"/>
      <c r="M2431" s="223" t="s">
        <v>21</v>
      </c>
      <c r="N2431" s="224" t="s">
        <v>42</v>
      </c>
      <c r="O2431" s="45"/>
      <c r="P2431" s="225">
        <f>O2431*H2431</f>
        <v>0</v>
      </c>
      <c r="Q2431" s="225">
        <v>0</v>
      </c>
      <c r="R2431" s="225">
        <f>Q2431*H2431</f>
        <v>0</v>
      </c>
      <c r="S2431" s="225">
        <v>0</v>
      </c>
      <c r="T2431" s="226">
        <f>S2431*H2431</f>
        <v>0</v>
      </c>
      <c r="AR2431" s="22" t="s">
        <v>159</v>
      </c>
      <c r="AT2431" s="22" t="s">
        <v>154</v>
      </c>
      <c r="AU2431" s="22" t="s">
        <v>76</v>
      </c>
      <c r="AY2431" s="22" t="s">
        <v>151</v>
      </c>
      <c r="BE2431" s="227">
        <f>IF(N2431="základní",J2431,0)</f>
        <v>0</v>
      </c>
      <c r="BF2431" s="227">
        <f>IF(N2431="snížená",J2431,0)</f>
        <v>0</v>
      </c>
      <c r="BG2431" s="227">
        <f>IF(N2431="zákl. přenesená",J2431,0)</f>
        <v>0</v>
      </c>
      <c r="BH2431" s="227">
        <f>IF(N2431="sníž. přenesená",J2431,0)</f>
        <v>0</v>
      </c>
      <c r="BI2431" s="227">
        <f>IF(N2431="nulová",J2431,0)</f>
        <v>0</v>
      </c>
      <c r="BJ2431" s="22" t="s">
        <v>76</v>
      </c>
      <c r="BK2431" s="227">
        <f>ROUND(I2431*H2431,2)</f>
        <v>0</v>
      </c>
      <c r="BL2431" s="22" t="s">
        <v>159</v>
      </c>
      <c r="BM2431" s="22" t="s">
        <v>3679</v>
      </c>
    </row>
    <row r="2432" spans="2:47" s="1" customFormat="1" ht="13.5">
      <c r="B2432" s="44"/>
      <c r="C2432" s="72"/>
      <c r="D2432" s="228" t="s">
        <v>161</v>
      </c>
      <c r="E2432" s="72"/>
      <c r="F2432" s="229" t="s">
        <v>3246</v>
      </c>
      <c r="G2432" s="72"/>
      <c r="H2432" s="72"/>
      <c r="I2432" s="187"/>
      <c r="J2432" s="72"/>
      <c r="K2432" s="72"/>
      <c r="L2432" s="70"/>
      <c r="M2432" s="230"/>
      <c r="N2432" s="45"/>
      <c r="O2432" s="45"/>
      <c r="P2432" s="45"/>
      <c r="Q2432" s="45"/>
      <c r="R2432" s="45"/>
      <c r="S2432" s="45"/>
      <c r="T2432" s="93"/>
      <c r="AT2432" s="22" t="s">
        <v>161</v>
      </c>
      <c r="AU2432" s="22" t="s">
        <v>76</v>
      </c>
    </row>
    <row r="2433" spans="2:51" s="11" customFormat="1" ht="13.5">
      <c r="B2433" s="231"/>
      <c r="C2433" s="232"/>
      <c r="D2433" s="228" t="s">
        <v>163</v>
      </c>
      <c r="E2433" s="233" t="s">
        <v>21</v>
      </c>
      <c r="F2433" s="234" t="s">
        <v>3666</v>
      </c>
      <c r="G2433" s="232"/>
      <c r="H2433" s="235">
        <v>27</v>
      </c>
      <c r="I2433" s="236"/>
      <c r="J2433" s="232"/>
      <c r="K2433" s="232"/>
      <c r="L2433" s="237"/>
      <c r="M2433" s="238"/>
      <c r="N2433" s="239"/>
      <c r="O2433" s="239"/>
      <c r="P2433" s="239"/>
      <c r="Q2433" s="239"/>
      <c r="R2433" s="239"/>
      <c r="S2433" s="239"/>
      <c r="T2433" s="240"/>
      <c r="AT2433" s="241" t="s">
        <v>163</v>
      </c>
      <c r="AU2433" s="241" t="s">
        <v>76</v>
      </c>
      <c r="AV2433" s="11" t="s">
        <v>81</v>
      </c>
      <c r="AW2433" s="11" t="s">
        <v>34</v>
      </c>
      <c r="AX2433" s="11" t="s">
        <v>76</v>
      </c>
      <c r="AY2433" s="241" t="s">
        <v>151</v>
      </c>
    </row>
    <row r="2434" spans="2:65" s="1" customFormat="1" ht="25.5" customHeight="1">
      <c r="B2434" s="44"/>
      <c r="C2434" s="216" t="s">
        <v>3680</v>
      </c>
      <c r="D2434" s="216" t="s">
        <v>154</v>
      </c>
      <c r="E2434" s="217" t="s">
        <v>3250</v>
      </c>
      <c r="F2434" s="218" t="s">
        <v>3251</v>
      </c>
      <c r="G2434" s="219" t="s">
        <v>257</v>
      </c>
      <c r="H2434" s="220">
        <v>1620</v>
      </c>
      <c r="I2434" s="221"/>
      <c r="J2434" s="222">
        <f>ROUND(I2434*H2434,2)</f>
        <v>0</v>
      </c>
      <c r="K2434" s="218" t="s">
        <v>174</v>
      </c>
      <c r="L2434" s="70"/>
      <c r="M2434" s="223" t="s">
        <v>21</v>
      </c>
      <c r="N2434" s="224" t="s">
        <v>42</v>
      </c>
      <c r="O2434" s="45"/>
      <c r="P2434" s="225">
        <f>O2434*H2434</f>
        <v>0</v>
      </c>
      <c r="Q2434" s="225">
        <v>0</v>
      </c>
      <c r="R2434" s="225">
        <f>Q2434*H2434</f>
        <v>0</v>
      </c>
      <c r="S2434" s="225">
        <v>0</v>
      </c>
      <c r="T2434" s="226">
        <f>S2434*H2434</f>
        <v>0</v>
      </c>
      <c r="AR2434" s="22" t="s">
        <v>159</v>
      </c>
      <c r="AT2434" s="22" t="s">
        <v>154</v>
      </c>
      <c r="AU2434" s="22" t="s">
        <v>76</v>
      </c>
      <c r="AY2434" s="22" t="s">
        <v>151</v>
      </c>
      <c r="BE2434" s="227">
        <f>IF(N2434="základní",J2434,0)</f>
        <v>0</v>
      </c>
      <c r="BF2434" s="227">
        <f>IF(N2434="snížená",J2434,0)</f>
        <v>0</v>
      </c>
      <c r="BG2434" s="227">
        <f>IF(N2434="zákl. přenesená",J2434,0)</f>
        <v>0</v>
      </c>
      <c r="BH2434" s="227">
        <f>IF(N2434="sníž. přenesená",J2434,0)</f>
        <v>0</v>
      </c>
      <c r="BI2434" s="227">
        <f>IF(N2434="nulová",J2434,0)</f>
        <v>0</v>
      </c>
      <c r="BJ2434" s="22" t="s">
        <v>76</v>
      </c>
      <c r="BK2434" s="227">
        <f>ROUND(I2434*H2434,2)</f>
        <v>0</v>
      </c>
      <c r="BL2434" s="22" t="s">
        <v>159</v>
      </c>
      <c r="BM2434" s="22" t="s">
        <v>3681</v>
      </c>
    </row>
    <row r="2435" spans="2:47" s="1" customFormat="1" ht="13.5">
      <c r="B2435" s="44"/>
      <c r="C2435" s="72"/>
      <c r="D2435" s="228" t="s">
        <v>161</v>
      </c>
      <c r="E2435" s="72"/>
      <c r="F2435" s="229" t="s">
        <v>3246</v>
      </c>
      <c r="G2435" s="72"/>
      <c r="H2435" s="72"/>
      <c r="I2435" s="187"/>
      <c r="J2435" s="72"/>
      <c r="K2435" s="72"/>
      <c r="L2435" s="70"/>
      <c r="M2435" s="230"/>
      <c r="N2435" s="45"/>
      <c r="O2435" s="45"/>
      <c r="P2435" s="45"/>
      <c r="Q2435" s="45"/>
      <c r="R2435" s="45"/>
      <c r="S2435" s="45"/>
      <c r="T2435" s="93"/>
      <c r="AT2435" s="22" t="s">
        <v>161</v>
      </c>
      <c r="AU2435" s="22" t="s">
        <v>76</v>
      </c>
    </row>
    <row r="2436" spans="2:51" s="11" customFormat="1" ht="13.5">
      <c r="B2436" s="231"/>
      <c r="C2436" s="232"/>
      <c r="D2436" s="228" t="s">
        <v>163</v>
      </c>
      <c r="E2436" s="233" t="s">
        <v>21</v>
      </c>
      <c r="F2436" s="234" t="s">
        <v>3666</v>
      </c>
      <c r="G2436" s="232"/>
      <c r="H2436" s="235">
        <v>27</v>
      </c>
      <c r="I2436" s="236"/>
      <c r="J2436" s="232"/>
      <c r="K2436" s="232"/>
      <c r="L2436" s="237"/>
      <c r="M2436" s="238"/>
      <c r="N2436" s="239"/>
      <c r="O2436" s="239"/>
      <c r="P2436" s="239"/>
      <c r="Q2436" s="239"/>
      <c r="R2436" s="239"/>
      <c r="S2436" s="239"/>
      <c r="T2436" s="240"/>
      <c r="AT2436" s="241" t="s">
        <v>163</v>
      </c>
      <c r="AU2436" s="241" t="s">
        <v>76</v>
      </c>
      <c r="AV2436" s="11" t="s">
        <v>81</v>
      </c>
      <c r="AW2436" s="11" t="s">
        <v>34</v>
      </c>
      <c r="AX2436" s="11" t="s">
        <v>76</v>
      </c>
      <c r="AY2436" s="241" t="s">
        <v>151</v>
      </c>
    </row>
    <row r="2437" spans="2:51" s="11" customFormat="1" ht="13.5">
      <c r="B2437" s="231"/>
      <c r="C2437" s="232"/>
      <c r="D2437" s="228" t="s">
        <v>163</v>
      </c>
      <c r="E2437" s="232"/>
      <c r="F2437" s="234" t="s">
        <v>3669</v>
      </c>
      <c r="G2437" s="232"/>
      <c r="H2437" s="235">
        <v>1620</v>
      </c>
      <c r="I2437" s="236"/>
      <c r="J2437" s="232"/>
      <c r="K2437" s="232"/>
      <c r="L2437" s="237"/>
      <c r="M2437" s="238"/>
      <c r="N2437" s="239"/>
      <c r="O2437" s="239"/>
      <c r="P2437" s="239"/>
      <c r="Q2437" s="239"/>
      <c r="R2437" s="239"/>
      <c r="S2437" s="239"/>
      <c r="T2437" s="240"/>
      <c r="AT2437" s="241" t="s">
        <v>163</v>
      </c>
      <c r="AU2437" s="241" t="s">
        <v>76</v>
      </c>
      <c r="AV2437" s="11" t="s">
        <v>81</v>
      </c>
      <c r="AW2437" s="11" t="s">
        <v>6</v>
      </c>
      <c r="AX2437" s="11" t="s">
        <v>76</v>
      </c>
      <c r="AY2437" s="241" t="s">
        <v>151</v>
      </c>
    </row>
    <row r="2438" spans="2:65" s="1" customFormat="1" ht="25.5" customHeight="1">
      <c r="B2438" s="44"/>
      <c r="C2438" s="216" t="s">
        <v>3682</v>
      </c>
      <c r="D2438" s="216" t="s">
        <v>154</v>
      </c>
      <c r="E2438" s="217" t="s">
        <v>3255</v>
      </c>
      <c r="F2438" s="218" t="s">
        <v>3256</v>
      </c>
      <c r="G2438" s="219" t="s">
        <v>257</v>
      </c>
      <c r="H2438" s="220">
        <v>27</v>
      </c>
      <c r="I2438" s="221"/>
      <c r="J2438" s="222">
        <f>ROUND(I2438*H2438,2)</f>
        <v>0</v>
      </c>
      <c r="K2438" s="218" t="s">
        <v>174</v>
      </c>
      <c r="L2438" s="70"/>
      <c r="M2438" s="223" t="s">
        <v>21</v>
      </c>
      <c r="N2438" s="224" t="s">
        <v>42</v>
      </c>
      <c r="O2438" s="45"/>
      <c r="P2438" s="225">
        <f>O2438*H2438</f>
        <v>0</v>
      </c>
      <c r="Q2438" s="225">
        <v>0</v>
      </c>
      <c r="R2438" s="225">
        <f>Q2438*H2438</f>
        <v>0</v>
      </c>
      <c r="S2438" s="225">
        <v>0</v>
      </c>
      <c r="T2438" s="226">
        <f>S2438*H2438</f>
        <v>0</v>
      </c>
      <c r="AR2438" s="22" t="s">
        <v>159</v>
      </c>
      <c r="AT2438" s="22" t="s">
        <v>154</v>
      </c>
      <c r="AU2438" s="22" t="s">
        <v>76</v>
      </c>
      <c r="AY2438" s="22" t="s">
        <v>151</v>
      </c>
      <c r="BE2438" s="227">
        <f>IF(N2438="základní",J2438,0)</f>
        <v>0</v>
      </c>
      <c r="BF2438" s="227">
        <f>IF(N2438="snížená",J2438,0)</f>
        <v>0</v>
      </c>
      <c r="BG2438" s="227">
        <f>IF(N2438="zákl. přenesená",J2438,0)</f>
        <v>0</v>
      </c>
      <c r="BH2438" s="227">
        <f>IF(N2438="sníž. přenesená",J2438,0)</f>
        <v>0</v>
      </c>
      <c r="BI2438" s="227">
        <f>IF(N2438="nulová",J2438,0)</f>
        <v>0</v>
      </c>
      <c r="BJ2438" s="22" t="s">
        <v>76</v>
      </c>
      <c r="BK2438" s="227">
        <f>ROUND(I2438*H2438,2)</f>
        <v>0</v>
      </c>
      <c r="BL2438" s="22" t="s">
        <v>159</v>
      </c>
      <c r="BM2438" s="22" t="s">
        <v>3683</v>
      </c>
    </row>
    <row r="2439" spans="2:51" s="11" customFormat="1" ht="13.5">
      <c r="B2439" s="231"/>
      <c r="C2439" s="232"/>
      <c r="D2439" s="228" t="s">
        <v>163</v>
      </c>
      <c r="E2439" s="233" t="s">
        <v>21</v>
      </c>
      <c r="F2439" s="234" t="s">
        <v>3666</v>
      </c>
      <c r="G2439" s="232"/>
      <c r="H2439" s="235">
        <v>27</v>
      </c>
      <c r="I2439" s="236"/>
      <c r="J2439" s="232"/>
      <c r="K2439" s="232"/>
      <c r="L2439" s="237"/>
      <c r="M2439" s="238"/>
      <c r="N2439" s="239"/>
      <c r="O2439" s="239"/>
      <c r="P2439" s="239"/>
      <c r="Q2439" s="239"/>
      <c r="R2439" s="239"/>
      <c r="S2439" s="239"/>
      <c r="T2439" s="240"/>
      <c r="AT2439" s="241" t="s">
        <v>163</v>
      </c>
      <c r="AU2439" s="241" t="s">
        <v>76</v>
      </c>
      <c r="AV2439" s="11" t="s">
        <v>81</v>
      </c>
      <c r="AW2439" s="11" t="s">
        <v>34</v>
      </c>
      <c r="AX2439" s="11" t="s">
        <v>76</v>
      </c>
      <c r="AY2439" s="241" t="s">
        <v>151</v>
      </c>
    </row>
    <row r="2440" spans="2:65" s="1" customFormat="1" ht="25.5" customHeight="1">
      <c r="B2440" s="44"/>
      <c r="C2440" s="216" t="s">
        <v>3684</v>
      </c>
      <c r="D2440" s="216" t="s">
        <v>154</v>
      </c>
      <c r="E2440" s="217" t="s">
        <v>3228</v>
      </c>
      <c r="F2440" s="218" t="s">
        <v>3229</v>
      </c>
      <c r="G2440" s="219" t="s">
        <v>157</v>
      </c>
      <c r="H2440" s="220">
        <v>1.2</v>
      </c>
      <c r="I2440" s="221"/>
      <c r="J2440" s="222">
        <f>ROUND(I2440*H2440,2)</f>
        <v>0</v>
      </c>
      <c r="K2440" s="218" t="s">
        <v>174</v>
      </c>
      <c r="L2440" s="70"/>
      <c r="M2440" s="223" t="s">
        <v>21</v>
      </c>
      <c r="N2440" s="224" t="s">
        <v>42</v>
      </c>
      <c r="O2440" s="45"/>
      <c r="P2440" s="225">
        <f>O2440*H2440</f>
        <v>0</v>
      </c>
      <c r="Q2440" s="225">
        <v>0</v>
      </c>
      <c r="R2440" s="225">
        <f>Q2440*H2440</f>
        <v>0</v>
      </c>
      <c r="S2440" s="225">
        <v>0</v>
      </c>
      <c r="T2440" s="226">
        <f>S2440*H2440</f>
        <v>0</v>
      </c>
      <c r="AR2440" s="22" t="s">
        <v>159</v>
      </c>
      <c r="AT2440" s="22" t="s">
        <v>154</v>
      </c>
      <c r="AU2440" s="22" t="s">
        <v>76</v>
      </c>
      <c r="AY2440" s="22" t="s">
        <v>151</v>
      </c>
      <c r="BE2440" s="227">
        <f>IF(N2440="základní",J2440,0)</f>
        <v>0</v>
      </c>
      <c r="BF2440" s="227">
        <f>IF(N2440="snížená",J2440,0)</f>
        <v>0</v>
      </c>
      <c r="BG2440" s="227">
        <f>IF(N2440="zákl. přenesená",J2440,0)</f>
        <v>0</v>
      </c>
      <c r="BH2440" s="227">
        <f>IF(N2440="sníž. přenesená",J2440,0)</f>
        <v>0</v>
      </c>
      <c r="BI2440" s="227">
        <f>IF(N2440="nulová",J2440,0)</f>
        <v>0</v>
      </c>
      <c r="BJ2440" s="22" t="s">
        <v>76</v>
      </c>
      <c r="BK2440" s="227">
        <f>ROUND(I2440*H2440,2)</f>
        <v>0</v>
      </c>
      <c r="BL2440" s="22" t="s">
        <v>159</v>
      </c>
      <c r="BM2440" s="22" t="s">
        <v>3685</v>
      </c>
    </row>
    <row r="2441" spans="2:47" s="1" customFormat="1" ht="13.5">
      <c r="B2441" s="44"/>
      <c r="C2441" s="72"/>
      <c r="D2441" s="228" t="s">
        <v>161</v>
      </c>
      <c r="E2441" s="72"/>
      <c r="F2441" s="229" t="s">
        <v>3231</v>
      </c>
      <c r="G2441" s="72"/>
      <c r="H2441" s="72"/>
      <c r="I2441" s="187"/>
      <c r="J2441" s="72"/>
      <c r="K2441" s="72"/>
      <c r="L2441" s="70"/>
      <c r="M2441" s="230"/>
      <c r="N2441" s="45"/>
      <c r="O2441" s="45"/>
      <c r="P2441" s="45"/>
      <c r="Q2441" s="45"/>
      <c r="R2441" s="45"/>
      <c r="S2441" s="45"/>
      <c r="T2441" s="93"/>
      <c r="AT2441" s="22" t="s">
        <v>161</v>
      </c>
      <c r="AU2441" s="22" t="s">
        <v>76</v>
      </c>
    </row>
    <row r="2442" spans="2:51" s="11" customFormat="1" ht="13.5">
      <c r="B2442" s="231"/>
      <c r="C2442" s="232"/>
      <c r="D2442" s="228" t="s">
        <v>163</v>
      </c>
      <c r="E2442" s="233" t="s">
        <v>21</v>
      </c>
      <c r="F2442" s="234" t="s">
        <v>3686</v>
      </c>
      <c r="G2442" s="232"/>
      <c r="H2442" s="235">
        <v>1.2</v>
      </c>
      <c r="I2442" s="236"/>
      <c r="J2442" s="232"/>
      <c r="K2442" s="232"/>
      <c r="L2442" s="237"/>
      <c r="M2442" s="238"/>
      <c r="N2442" s="239"/>
      <c r="O2442" s="239"/>
      <c r="P2442" s="239"/>
      <c r="Q2442" s="239"/>
      <c r="R2442" s="239"/>
      <c r="S2442" s="239"/>
      <c r="T2442" s="240"/>
      <c r="AT2442" s="241" t="s">
        <v>163</v>
      </c>
      <c r="AU2442" s="241" t="s">
        <v>76</v>
      </c>
      <c r="AV2442" s="11" t="s">
        <v>81</v>
      </c>
      <c r="AW2442" s="11" t="s">
        <v>34</v>
      </c>
      <c r="AX2442" s="11" t="s">
        <v>76</v>
      </c>
      <c r="AY2442" s="241" t="s">
        <v>151</v>
      </c>
    </row>
    <row r="2443" spans="2:65" s="1" customFormat="1" ht="25.5" customHeight="1">
      <c r="B2443" s="44"/>
      <c r="C2443" s="216" t="s">
        <v>3687</v>
      </c>
      <c r="D2443" s="216" t="s">
        <v>154</v>
      </c>
      <c r="E2443" s="217" t="s">
        <v>3234</v>
      </c>
      <c r="F2443" s="218" t="s">
        <v>3235</v>
      </c>
      <c r="G2443" s="219" t="s">
        <v>157</v>
      </c>
      <c r="H2443" s="220">
        <v>72</v>
      </c>
      <c r="I2443" s="221"/>
      <c r="J2443" s="222">
        <f>ROUND(I2443*H2443,2)</f>
        <v>0</v>
      </c>
      <c r="K2443" s="218" t="s">
        <v>174</v>
      </c>
      <c r="L2443" s="70"/>
      <c r="M2443" s="223" t="s">
        <v>21</v>
      </c>
      <c r="N2443" s="224" t="s">
        <v>42</v>
      </c>
      <c r="O2443" s="45"/>
      <c r="P2443" s="225">
        <f>O2443*H2443</f>
        <v>0</v>
      </c>
      <c r="Q2443" s="225">
        <v>0</v>
      </c>
      <c r="R2443" s="225">
        <f>Q2443*H2443</f>
        <v>0</v>
      </c>
      <c r="S2443" s="225">
        <v>0</v>
      </c>
      <c r="T2443" s="226">
        <f>S2443*H2443</f>
        <v>0</v>
      </c>
      <c r="AR2443" s="22" t="s">
        <v>159</v>
      </c>
      <c r="AT2443" s="22" t="s">
        <v>154</v>
      </c>
      <c r="AU2443" s="22" t="s">
        <v>76</v>
      </c>
      <c r="AY2443" s="22" t="s">
        <v>151</v>
      </c>
      <c r="BE2443" s="227">
        <f>IF(N2443="základní",J2443,0)</f>
        <v>0</v>
      </c>
      <c r="BF2443" s="227">
        <f>IF(N2443="snížená",J2443,0)</f>
        <v>0</v>
      </c>
      <c r="BG2443" s="227">
        <f>IF(N2443="zákl. přenesená",J2443,0)</f>
        <v>0</v>
      </c>
      <c r="BH2443" s="227">
        <f>IF(N2443="sníž. přenesená",J2443,0)</f>
        <v>0</v>
      </c>
      <c r="BI2443" s="227">
        <f>IF(N2443="nulová",J2443,0)</f>
        <v>0</v>
      </c>
      <c r="BJ2443" s="22" t="s">
        <v>76</v>
      </c>
      <c r="BK2443" s="227">
        <f>ROUND(I2443*H2443,2)</f>
        <v>0</v>
      </c>
      <c r="BL2443" s="22" t="s">
        <v>159</v>
      </c>
      <c r="BM2443" s="22" t="s">
        <v>3688</v>
      </c>
    </row>
    <row r="2444" spans="2:47" s="1" customFormat="1" ht="13.5">
      <c r="B2444" s="44"/>
      <c r="C2444" s="72"/>
      <c r="D2444" s="228" t="s">
        <v>161</v>
      </c>
      <c r="E2444" s="72"/>
      <c r="F2444" s="229" t="s">
        <v>3231</v>
      </c>
      <c r="G2444" s="72"/>
      <c r="H2444" s="72"/>
      <c r="I2444" s="187"/>
      <c r="J2444" s="72"/>
      <c r="K2444" s="72"/>
      <c r="L2444" s="70"/>
      <c r="M2444" s="230"/>
      <c r="N2444" s="45"/>
      <c r="O2444" s="45"/>
      <c r="P2444" s="45"/>
      <c r="Q2444" s="45"/>
      <c r="R2444" s="45"/>
      <c r="S2444" s="45"/>
      <c r="T2444" s="93"/>
      <c r="AT2444" s="22" t="s">
        <v>161</v>
      </c>
      <c r="AU2444" s="22" t="s">
        <v>76</v>
      </c>
    </row>
    <row r="2445" spans="2:51" s="11" customFormat="1" ht="13.5">
      <c r="B2445" s="231"/>
      <c r="C2445" s="232"/>
      <c r="D2445" s="228" t="s">
        <v>163</v>
      </c>
      <c r="E2445" s="233" t="s">
        <v>21</v>
      </c>
      <c r="F2445" s="234" t="s">
        <v>3686</v>
      </c>
      <c r="G2445" s="232"/>
      <c r="H2445" s="235">
        <v>1.2</v>
      </c>
      <c r="I2445" s="236"/>
      <c r="J2445" s="232"/>
      <c r="K2445" s="232"/>
      <c r="L2445" s="237"/>
      <c r="M2445" s="238"/>
      <c r="N2445" s="239"/>
      <c r="O2445" s="239"/>
      <c r="P2445" s="239"/>
      <c r="Q2445" s="239"/>
      <c r="R2445" s="239"/>
      <c r="S2445" s="239"/>
      <c r="T2445" s="240"/>
      <c r="AT2445" s="241" t="s">
        <v>163</v>
      </c>
      <c r="AU2445" s="241" t="s">
        <v>76</v>
      </c>
      <c r="AV2445" s="11" t="s">
        <v>81</v>
      </c>
      <c r="AW2445" s="11" t="s">
        <v>34</v>
      </c>
      <c r="AX2445" s="11" t="s">
        <v>76</v>
      </c>
      <c r="AY2445" s="241" t="s">
        <v>151</v>
      </c>
    </row>
    <row r="2446" spans="2:51" s="11" customFormat="1" ht="13.5">
      <c r="B2446" s="231"/>
      <c r="C2446" s="232"/>
      <c r="D2446" s="228" t="s">
        <v>163</v>
      </c>
      <c r="E2446" s="232"/>
      <c r="F2446" s="234" t="s">
        <v>3689</v>
      </c>
      <c r="G2446" s="232"/>
      <c r="H2446" s="235">
        <v>72</v>
      </c>
      <c r="I2446" s="236"/>
      <c r="J2446" s="232"/>
      <c r="K2446" s="232"/>
      <c r="L2446" s="237"/>
      <c r="M2446" s="238"/>
      <c r="N2446" s="239"/>
      <c r="O2446" s="239"/>
      <c r="P2446" s="239"/>
      <c r="Q2446" s="239"/>
      <c r="R2446" s="239"/>
      <c r="S2446" s="239"/>
      <c r="T2446" s="240"/>
      <c r="AT2446" s="241" t="s">
        <v>163</v>
      </c>
      <c r="AU2446" s="241" t="s">
        <v>76</v>
      </c>
      <c r="AV2446" s="11" t="s">
        <v>81</v>
      </c>
      <c r="AW2446" s="11" t="s">
        <v>6</v>
      </c>
      <c r="AX2446" s="11" t="s">
        <v>76</v>
      </c>
      <c r="AY2446" s="241" t="s">
        <v>151</v>
      </c>
    </row>
    <row r="2447" spans="2:65" s="1" customFormat="1" ht="25.5" customHeight="1">
      <c r="B2447" s="44"/>
      <c r="C2447" s="216" t="s">
        <v>3690</v>
      </c>
      <c r="D2447" s="216" t="s">
        <v>154</v>
      </c>
      <c r="E2447" s="217" t="s">
        <v>3239</v>
      </c>
      <c r="F2447" s="218" t="s">
        <v>3240</v>
      </c>
      <c r="G2447" s="219" t="s">
        <v>157</v>
      </c>
      <c r="H2447" s="220">
        <v>1.2</v>
      </c>
      <c r="I2447" s="221"/>
      <c r="J2447" s="222">
        <f>ROUND(I2447*H2447,2)</f>
        <v>0</v>
      </c>
      <c r="K2447" s="218" t="s">
        <v>174</v>
      </c>
      <c r="L2447" s="70"/>
      <c r="M2447" s="223" t="s">
        <v>21</v>
      </c>
      <c r="N2447" s="224" t="s">
        <v>42</v>
      </c>
      <c r="O2447" s="45"/>
      <c r="P2447" s="225">
        <f>O2447*H2447</f>
        <v>0</v>
      </c>
      <c r="Q2447" s="225">
        <v>0</v>
      </c>
      <c r="R2447" s="225">
        <f>Q2447*H2447</f>
        <v>0</v>
      </c>
      <c r="S2447" s="225">
        <v>0</v>
      </c>
      <c r="T2447" s="226">
        <f>S2447*H2447</f>
        <v>0</v>
      </c>
      <c r="AR2447" s="22" t="s">
        <v>159</v>
      </c>
      <c r="AT2447" s="22" t="s">
        <v>154</v>
      </c>
      <c r="AU2447" s="22" t="s">
        <v>76</v>
      </c>
      <c r="AY2447" s="22" t="s">
        <v>151</v>
      </c>
      <c r="BE2447" s="227">
        <f>IF(N2447="základní",J2447,0)</f>
        <v>0</v>
      </c>
      <c r="BF2447" s="227">
        <f>IF(N2447="snížená",J2447,0)</f>
        <v>0</v>
      </c>
      <c r="BG2447" s="227">
        <f>IF(N2447="zákl. přenesená",J2447,0)</f>
        <v>0</v>
      </c>
      <c r="BH2447" s="227">
        <f>IF(N2447="sníž. přenesená",J2447,0)</f>
        <v>0</v>
      </c>
      <c r="BI2447" s="227">
        <f>IF(N2447="nulová",J2447,0)</f>
        <v>0</v>
      </c>
      <c r="BJ2447" s="22" t="s">
        <v>76</v>
      </c>
      <c r="BK2447" s="227">
        <f>ROUND(I2447*H2447,2)</f>
        <v>0</v>
      </c>
      <c r="BL2447" s="22" t="s">
        <v>159</v>
      </c>
      <c r="BM2447" s="22" t="s">
        <v>3691</v>
      </c>
    </row>
    <row r="2448" spans="2:51" s="11" customFormat="1" ht="13.5">
      <c r="B2448" s="231"/>
      <c r="C2448" s="232"/>
      <c r="D2448" s="228" t="s">
        <v>163</v>
      </c>
      <c r="E2448" s="233" t="s">
        <v>21</v>
      </c>
      <c r="F2448" s="234" t="s">
        <v>3686</v>
      </c>
      <c r="G2448" s="232"/>
      <c r="H2448" s="235">
        <v>1.2</v>
      </c>
      <c r="I2448" s="236"/>
      <c r="J2448" s="232"/>
      <c r="K2448" s="232"/>
      <c r="L2448" s="237"/>
      <c r="M2448" s="238"/>
      <c r="N2448" s="239"/>
      <c r="O2448" s="239"/>
      <c r="P2448" s="239"/>
      <c r="Q2448" s="239"/>
      <c r="R2448" s="239"/>
      <c r="S2448" s="239"/>
      <c r="T2448" s="240"/>
      <c r="AT2448" s="241" t="s">
        <v>163</v>
      </c>
      <c r="AU2448" s="241" t="s">
        <v>76</v>
      </c>
      <c r="AV2448" s="11" t="s">
        <v>81</v>
      </c>
      <c r="AW2448" s="11" t="s">
        <v>34</v>
      </c>
      <c r="AX2448" s="11" t="s">
        <v>76</v>
      </c>
      <c r="AY2448" s="241" t="s">
        <v>151</v>
      </c>
    </row>
    <row r="2449" spans="2:65" s="1" customFormat="1" ht="25.5" customHeight="1">
      <c r="B2449" s="44"/>
      <c r="C2449" s="216" t="s">
        <v>3692</v>
      </c>
      <c r="D2449" s="216" t="s">
        <v>154</v>
      </c>
      <c r="E2449" s="217" t="s">
        <v>3693</v>
      </c>
      <c r="F2449" s="218" t="s">
        <v>3694</v>
      </c>
      <c r="G2449" s="219" t="s">
        <v>173</v>
      </c>
      <c r="H2449" s="220">
        <v>1.82</v>
      </c>
      <c r="I2449" s="221"/>
      <c r="J2449" s="222">
        <f>ROUND(I2449*H2449,2)</f>
        <v>0</v>
      </c>
      <c r="K2449" s="218" t="s">
        <v>174</v>
      </c>
      <c r="L2449" s="70"/>
      <c r="M2449" s="223" t="s">
        <v>21</v>
      </c>
      <c r="N2449" s="224" t="s">
        <v>42</v>
      </c>
      <c r="O2449" s="45"/>
      <c r="P2449" s="225">
        <f>O2449*H2449</f>
        <v>0</v>
      </c>
      <c r="Q2449" s="225">
        <v>2.25634</v>
      </c>
      <c r="R2449" s="225">
        <f>Q2449*H2449</f>
        <v>4.1065388</v>
      </c>
      <c r="S2449" s="225">
        <v>0</v>
      </c>
      <c r="T2449" s="226">
        <f>S2449*H2449</f>
        <v>0</v>
      </c>
      <c r="AR2449" s="22" t="s">
        <v>159</v>
      </c>
      <c r="AT2449" s="22" t="s">
        <v>154</v>
      </c>
      <c r="AU2449" s="22" t="s">
        <v>76</v>
      </c>
      <c r="AY2449" s="22" t="s">
        <v>151</v>
      </c>
      <c r="BE2449" s="227">
        <f>IF(N2449="základní",J2449,0)</f>
        <v>0</v>
      </c>
      <c r="BF2449" s="227">
        <f>IF(N2449="snížená",J2449,0)</f>
        <v>0</v>
      </c>
      <c r="BG2449" s="227">
        <f>IF(N2449="zákl. přenesená",J2449,0)</f>
        <v>0</v>
      </c>
      <c r="BH2449" s="227">
        <f>IF(N2449="sníž. přenesená",J2449,0)</f>
        <v>0</v>
      </c>
      <c r="BI2449" s="227">
        <f>IF(N2449="nulová",J2449,0)</f>
        <v>0</v>
      </c>
      <c r="BJ2449" s="22" t="s">
        <v>76</v>
      </c>
      <c r="BK2449" s="227">
        <f>ROUND(I2449*H2449,2)</f>
        <v>0</v>
      </c>
      <c r="BL2449" s="22" t="s">
        <v>159</v>
      </c>
      <c r="BM2449" s="22" t="s">
        <v>3695</v>
      </c>
    </row>
    <row r="2450" spans="2:47" s="1" customFormat="1" ht="13.5">
      <c r="B2450" s="44"/>
      <c r="C2450" s="72"/>
      <c r="D2450" s="228" t="s">
        <v>161</v>
      </c>
      <c r="E2450" s="72"/>
      <c r="F2450" s="229" t="s">
        <v>1114</v>
      </c>
      <c r="G2450" s="72"/>
      <c r="H2450" s="72"/>
      <c r="I2450" s="187"/>
      <c r="J2450" s="72"/>
      <c r="K2450" s="72"/>
      <c r="L2450" s="70"/>
      <c r="M2450" s="230"/>
      <c r="N2450" s="45"/>
      <c r="O2450" s="45"/>
      <c r="P2450" s="45"/>
      <c r="Q2450" s="45"/>
      <c r="R2450" s="45"/>
      <c r="S2450" s="45"/>
      <c r="T2450" s="93"/>
      <c r="AT2450" s="22" t="s">
        <v>161</v>
      </c>
      <c r="AU2450" s="22" t="s">
        <v>76</v>
      </c>
    </row>
    <row r="2451" spans="2:51" s="11" customFormat="1" ht="13.5">
      <c r="B2451" s="231"/>
      <c r="C2451" s="232"/>
      <c r="D2451" s="228" t="s">
        <v>163</v>
      </c>
      <c r="E2451" s="233" t="s">
        <v>21</v>
      </c>
      <c r="F2451" s="234" t="s">
        <v>3696</v>
      </c>
      <c r="G2451" s="232"/>
      <c r="H2451" s="235">
        <v>1.733</v>
      </c>
      <c r="I2451" s="236"/>
      <c r="J2451" s="232"/>
      <c r="K2451" s="232"/>
      <c r="L2451" s="237"/>
      <c r="M2451" s="238"/>
      <c r="N2451" s="239"/>
      <c r="O2451" s="239"/>
      <c r="P2451" s="239"/>
      <c r="Q2451" s="239"/>
      <c r="R2451" s="239"/>
      <c r="S2451" s="239"/>
      <c r="T2451" s="240"/>
      <c r="AT2451" s="241" t="s">
        <v>163</v>
      </c>
      <c r="AU2451" s="241" t="s">
        <v>76</v>
      </c>
      <c r="AV2451" s="11" t="s">
        <v>81</v>
      </c>
      <c r="AW2451" s="11" t="s">
        <v>34</v>
      </c>
      <c r="AX2451" s="11" t="s">
        <v>76</v>
      </c>
      <c r="AY2451" s="241" t="s">
        <v>151</v>
      </c>
    </row>
    <row r="2452" spans="2:51" s="11" customFormat="1" ht="13.5">
      <c r="B2452" s="231"/>
      <c r="C2452" s="232"/>
      <c r="D2452" s="228" t="s">
        <v>163</v>
      </c>
      <c r="E2452" s="232"/>
      <c r="F2452" s="234" t="s">
        <v>3697</v>
      </c>
      <c r="G2452" s="232"/>
      <c r="H2452" s="235">
        <v>1.82</v>
      </c>
      <c r="I2452" s="236"/>
      <c r="J2452" s="232"/>
      <c r="K2452" s="232"/>
      <c r="L2452" s="237"/>
      <c r="M2452" s="238"/>
      <c r="N2452" s="239"/>
      <c r="O2452" s="239"/>
      <c r="P2452" s="239"/>
      <c r="Q2452" s="239"/>
      <c r="R2452" s="239"/>
      <c r="S2452" s="239"/>
      <c r="T2452" s="240"/>
      <c r="AT2452" s="241" t="s">
        <v>163</v>
      </c>
      <c r="AU2452" s="241" t="s">
        <v>76</v>
      </c>
      <c r="AV2452" s="11" t="s">
        <v>81</v>
      </c>
      <c r="AW2452" s="11" t="s">
        <v>6</v>
      </c>
      <c r="AX2452" s="11" t="s">
        <v>76</v>
      </c>
      <c r="AY2452" s="241" t="s">
        <v>151</v>
      </c>
    </row>
    <row r="2453" spans="2:65" s="1" customFormat="1" ht="25.5" customHeight="1">
      <c r="B2453" s="44"/>
      <c r="C2453" s="216" t="s">
        <v>3698</v>
      </c>
      <c r="D2453" s="216" t="s">
        <v>154</v>
      </c>
      <c r="E2453" s="217" t="s">
        <v>3699</v>
      </c>
      <c r="F2453" s="218" t="s">
        <v>3700</v>
      </c>
      <c r="G2453" s="219" t="s">
        <v>173</v>
      </c>
      <c r="H2453" s="220">
        <v>1.82</v>
      </c>
      <c r="I2453" s="221"/>
      <c r="J2453" s="222">
        <f>ROUND(I2453*H2453,2)</f>
        <v>0</v>
      </c>
      <c r="K2453" s="218" t="s">
        <v>174</v>
      </c>
      <c r="L2453" s="70"/>
      <c r="M2453" s="223" t="s">
        <v>21</v>
      </c>
      <c r="N2453" s="224" t="s">
        <v>42</v>
      </c>
      <c r="O2453" s="45"/>
      <c r="P2453" s="225">
        <f>O2453*H2453</f>
        <v>0</v>
      </c>
      <c r="Q2453" s="225">
        <v>0</v>
      </c>
      <c r="R2453" s="225">
        <f>Q2453*H2453</f>
        <v>0</v>
      </c>
      <c r="S2453" s="225">
        <v>0</v>
      </c>
      <c r="T2453" s="226">
        <f>S2453*H2453</f>
        <v>0</v>
      </c>
      <c r="AR2453" s="22" t="s">
        <v>159</v>
      </c>
      <c r="AT2453" s="22" t="s">
        <v>154</v>
      </c>
      <c r="AU2453" s="22" t="s">
        <v>76</v>
      </c>
      <c r="AY2453" s="22" t="s">
        <v>151</v>
      </c>
      <c r="BE2453" s="227">
        <f>IF(N2453="základní",J2453,0)</f>
        <v>0</v>
      </c>
      <c r="BF2453" s="227">
        <f>IF(N2453="snížená",J2453,0)</f>
        <v>0</v>
      </c>
      <c r="BG2453" s="227">
        <f>IF(N2453="zákl. přenesená",J2453,0)</f>
        <v>0</v>
      </c>
      <c r="BH2453" s="227">
        <f>IF(N2453="sníž. přenesená",J2453,0)</f>
        <v>0</v>
      </c>
      <c r="BI2453" s="227">
        <f>IF(N2453="nulová",J2453,0)</f>
        <v>0</v>
      </c>
      <c r="BJ2453" s="22" t="s">
        <v>76</v>
      </c>
      <c r="BK2453" s="227">
        <f>ROUND(I2453*H2453,2)</f>
        <v>0</v>
      </c>
      <c r="BL2453" s="22" t="s">
        <v>159</v>
      </c>
      <c r="BM2453" s="22" t="s">
        <v>3701</v>
      </c>
    </row>
    <row r="2454" spans="2:47" s="1" customFormat="1" ht="13.5">
      <c r="B2454" s="44"/>
      <c r="C2454" s="72"/>
      <c r="D2454" s="228" t="s">
        <v>161</v>
      </c>
      <c r="E2454" s="72"/>
      <c r="F2454" s="229" t="s">
        <v>750</v>
      </c>
      <c r="G2454" s="72"/>
      <c r="H2454" s="72"/>
      <c r="I2454" s="187"/>
      <c r="J2454" s="72"/>
      <c r="K2454" s="72"/>
      <c r="L2454" s="70"/>
      <c r="M2454" s="230"/>
      <c r="N2454" s="45"/>
      <c r="O2454" s="45"/>
      <c r="P2454" s="45"/>
      <c r="Q2454" s="45"/>
      <c r="R2454" s="45"/>
      <c r="S2454" s="45"/>
      <c r="T2454" s="93"/>
      <c r="AT2454" s="22" t="s">
        <v>161</v>
      </c>
      <c r="AU2454" s="22" t="s">
        <v>76</v>
      </c>
    </row>
    <row r="2455" spans="2:65" s="1" customFormat="1" ht="25.5" customHeight="1">
      <c r="B2455" s="44"/>
      <c r="C2455" s="216" t="s">
        <v>3702</v>
      </c>
      <c r="D2455" s="216" t="s">
        <v>154</v>
      </c>
      <c r="E2455" s="217" t="s">
        <v>3703</v>
      </c>
      <c r="F2455" s="218" t="s">
        <v>3704</v>
      </c>
      <c r="G2455" s="219" t="s">
        <v>173</v>
      </c>
      <c r="H2455" s="220">
        <v>1.82</v>
      </c>
      <c r="I2455" s="221"/>
      <c r="J2455" s="222">
        <f>ROUND(I2455*H2455,2)</f>
        <v>0</v>
      </c>
      <c r="K2455" s="218" t="s">
        <v>174</v>
      </c>
      <c r="L2455" s="70"/>
      <c r="M2455" s="223" t="s">
        <v>21</v>
      </c>
      <c r="N2455" s="224" t="s">
        <v>42</v>
      </c>
      <c r="O2455" s="45"/>
      <c r="P2455" s="225">
        <f>O2455*H2455</f>
        <v>0</v>
      </c>
      <c r="Q2455" s="225">
        <v>0.0202</v>
      </c>
      <c r="R2455" s="225">
        <f>Q2455*H2455</f>
        <v>0.036764</v>
      </c>
      <c r="S2455" s="225">
        <v>0</v>
      </c>
      <c r="T2455" s="226">
        <f>S2455*H2455</f>
        <v>0</v>
      </c>
      <c r="AR2455" s="22" t="s">
        <v>159</v>
      </c>
      <c r="AT2455" s="22" t="s">
        <v>154</v>
      </c>
      <c r="AU2455" s="22" t="s">
        <v>76</v>
      </c>
      <c r="AY2455" s="22" t="s">
        <v>151</v>
      </c>
      <c r="BE2455" s="227">
        <f>IF(N2455="základní",J2455,0)</f>
        <v>0</v>
      </c>
      <c r="BF2455" s="227">
        <f>IF(N2455="snížená",J2455,0)</f>
        <v>0</v>
      </c>
      <c r="BG2455" s="227">
        <f>IF(N2455="zákl. přenesená",J2455,0)</f>
        <v>0</v>
      </c>
      <c r="BH2455" s="227">
        <f>IF(N2455="sníž. přenesená",J2455,0)</f>
        <v>0</v>
      </c>
      <c r="BI2455" s="227">
        <f>IF(N2455="nulová",J2455,0)</f>
        <v>0</v>
      </c>
      <c r="BJ2455" s="22" t="s">
        <v>76</v>
      </c>
      <c r="BK2455" s="227">
        <f>ROUND(I2455*H2455,2)</f>
        <v>0</v>
      </c>
      <c r="BL2455" s="22" t="s">
        <v>159</v>
      </c>
      <c r="BM2455" s="22" t="s">
        <v>3705</v>
      </c>
    </row>
    <row r="2456" spans="2:65" s="1" customFormat="1" ht="25.5" customHeight="1">
      <c r="B2456" s="44"/>
      <c r="C2456" s="216" t="s">
        <v>3706</v>
      </c>
      <c r="D2456" s="216" t="s">
        <v>154</v>
      </c>
      <c r="E2456" s="217" t="s">
        <v>1536</v>
      </c>
      <c r="F2456" s="218" t="s">
        <v>1537</v>
      </c>
      <c r="G2456" s="219" t="s">
        <v>257</v>
      </c>
      <c r="H2456" s="220">
        <v>28.89</v>
      </c>
      <c r="I2456" s="221"/>
      <c r="J2456" s="222">
        <f>ROUND(I2456*H2456,2)</f>
        <v>0</v>
      </c>
      <c r="K2456" s="218" t="s">
        <v>174</v>
      </c>
      <c r="L2456" s="70"/>
      <c r="M2456" s="223" t="s">
        <v>21</v>
      </c>
      <c r="N2456" s="224" t="s">
        <v>42</v>
      </c>
      <c r="O2456" s="45"/>
      <c r="P2456" s="225">
        <f>O2456*H2456</f>
        <v>0</v>
      </c>
      <c r="Q2456" s="225">
        <v>0</v>
      </c>
      <c r="R2456" s="225">
        <f>Q2456*H2456</f>
        <v>0</v>
      </c>
      <c r="S2456" s="225">
        <v>0</v>
      </c>
      <c r="T2456" s="226">
        <f>S2456*H2456</f>
        <v>0</v>
      </c>
      <c r="AR2456" s="22" t="s">
        <v>159</v>
      </c>
      <c r="AT2456" s="22" t="s">
        <v>154</v>
      </c>
      <c r="AU2456" s="22" t="s">
        <v>76</v>
      </c>
      <c r="AY2456" s="22" t="s">
        <v>151</v>
      </c>
      <c r="BE2456" s="227">
        <f>IF(N2456="základní",J2456,0)</f>
        <v>0</v>
      </c>
      <c r="BF2456" s="227">
        <f>IF(N2456="snížená",J2456,0)</f>
        <v>0</v>
      </c>
      <c r="BG2456" s="227">
        <f>IF(N2456="zákl. přenesená",J2456,0)</f>
        <v>0</v>
      </c>
      <c r="BH2456" s="227">
        <f>IF(N2456="sníž. přenesená",J2456,0)</f>
        <v>0</v>
      </c>
      <c r="BI2456" s="227">
        <f>IF(N2456="nulová",J2456,0)</f>
        <v>0</v>
      </c>
      <c r="BJ2456" s="22" t="s">
        <v>76</v>
      </c>
      <c r="BK2456" s="227">
        <f>ROUND(I2456*H2456,2)</f>
        <v>0</v>
      </c>
      <c r="BL2456" s="22" t="s">
        <v>159</v>
      </c>
      <c r="BM2456" s="22" t="s">
        <v>3707</v>
      </c>
    </row>
    <row r="2457" spans="2:47" s="1" customFormat="1" ht="13.5">
      <c r="B2457" s="44"/>
      <c r="C2457" s="72"/>
      <c r="D2457" s="228" t="s">
        <v>161</v>
      </c>
      <c r="E2457" s="72"/>
      <c r="F2457" s="229" t="s">
        <v>1533</v>
      </c>
      <c r="G2457" s="72"/>
      <c r="H2457" s="72"/>
      <c r="I2457" s="187"/>
      <c r="J2457" s="72"/>
      <c r="K2457" s="72"/>
      <c r="L2457" s="70"/>
      <c r="M2457" s="230"/>
      <c r="N2457" s="45"/>
      <c r="O2457" s="45"/>
      <c r="P2457" s="45"/>
      <c r="Q2457" s="45"/>
      <c r="R2457" s="45"/>
      <c r="S2457" s="45"/>
      <c r="T2457" s="93"/>
      <c r="AT2457" s="22" t="s">
        <v>161</v>
      </c>
      <c r="AU2457" s="22" t="s">
        <v>76</v>
      </c>
    </row>
    <row r="2458" spans="2:65" s="1" customFormat="1" ht="25.5" customHeight="1">
      <c r="B2458" s="44"/>
      <c r="C2458" s="216" t="s">
        <v>3708</v>
      </c>
      <c r="D2458" s="216" t="s">
        <v>154</v>
      </c>
      <c r="E2458" s="217" t="s">
        <v>1545</v>
      </c>
      <c r="F2458" s="218" t="s">
        <v>1546</v>
      </c>
      <c r="G2458" s="219" t="s">
        <v>257</v>
      </c>
      <c r="H2458" s="220">
        <v>28.89</v>
      </c>
      <c r="I2458" s="221"/>
      <c r="J2458" s="222">
        <f>ROUND(I2458*H2458,2)</f>
        <v>0</v>
      </c>
      <c r="K2458" s="218" t="s">
        <v>174</v>
      </c>
      <c r="L2458" s="70"/>
      <c r="M2458" s="223" t="s">
        <v>21</v>
      </c>
      <c r="N2458" s="224" t="s">
        <v>42</v>
      </c>
      <c r="O2458" s="45"/>
      <c r="P2458" s="225">
        <f>O2458*H2458</f>
        <v>0</v>
      </c>
      <c r="Q2458" s="225">
        <v>4E-05</v>
      </c>
      <c r="R2458" s="225">
        <f>Q2458*H2458</f>
        <v>0.0011556000000000001</v>
      </c>
      <c r="S2458" s="225">
        <v>0</v>
      </c>
      <c r="T2458" s="226">
        <f>S2458*H2458</f>
        <v>0</v>
      </c>
      <c r="AR2458" s="22" t="s">
        <v>159</v>
      </c>
      <c r="AT2458" s="22" t="s">
        <v>154</v>
      </c>
      <c r="AU2458" s="22" t="s">
        <v>76</v>
      </c>
      <c r="AY2458" s="22" t="s">
        <v>151</v>
      </c>
      <c r="BE2458" s="227">
        <f>IF(N2458="základní",J2458,0)</f>
        <v>0</v>
      </c>
      <c r="BF2458" s="227">
        <f>IF(N2458="snížená",J2458,0)</f>
        <v>0</v>
      </c>
      <c r="BG2458" s="227">
        <f>IF(N2458="zákl. přenesená",J2458,0)</f>
        <v>0</v>
      </c>
      <c r="BH2458" s="227">
        <f>IF(N2458="sníž. přenesená",J2458,0)</f>
        <v>0</v>
      </c>
      <c r="BI2458" s="227">
        <f>IF(N2458="nulová",J2458,0)</f>
        <v>0</v>
      </c>
      <c r="BJ2458" s="22" t="s">
        <v>76</v>
      </c>
      <c r="BK2458" s="227">
        <f>ROUND(I2458*H2458,2)</f>
        <v>0</v>
      </c>
      <c r="BL2458" s="22" t="s">
        <v>159</v>
      </c>
      <c r="BM2458" s="22" t="s">
        <v>3709</v>
      </c>
    </row>
    <row r="2459" spans="2:47" s="1" customFormat="1" ht="13.5">
      <c r="B2459" s="44"/>
      <c r="C2459" s="72"/>
      <c r="D2459" s="228" t="s">
        <v>161</v>
      </c>
      <c r="E2459" s="72"/>
      <c r="F2459" s="229" t="s">
        <v>1533</v>
      </c>
      <c r="G2459" s="72"/>
      <c r="H2459" s="72"/>
      <c r="I2459" s="187"/>
      <c r="J2459" s="72"/>
      <c r="K2459" s="72"/>
      <c r="L2459" s="70"/>
      <c r="M2459" s="230"/>
      <c r="N2459" s="45"/>
      <c r="O2459" s="45"/>
      <c r="P2459" s="45"/>
      <c r="Q2459" s="45"/>
      <c r="R2459" s="45"/>
      <c r="S2459" s="45"/>
      <c r="T2459" s="93"/>
      <c r="AT2459" s="22" t="s">
        <v>161</v>
      </c>
      <c r="AU2459" s="22" t="s">
        <v>76</v>
      </c>
    </row>
    <row r="2460" spans="2:65" s="1" customFormat="1" ht="25.5" customHeight="1">
      <c r="B2460" s="44"/>
      <c r="C2460" s="216" t="s">
        <v>2037</v>
      </c>
      <c r="D2460" s="216" t="s">
        <v>154</v>
      </c>
      <c r="E2460" s="217" t="s">
        <v>635</v>
      </c>
      <c r="F2460" s="218" t="s">
        <v>636</v>
      </c>
      <c r="G2460" s="219" t="s">
        <v>257</v>
      </c>
      <c r="H2460" s="220">
        <v>5.389</v>
      </c>
      <c r="I2460" s="221"/>
      <c r="J2460" s="222">
        <f>ROUND(I2460*H2460,2)</f>
        <v>0</v>
      </c>
      <c r="K2460" s="218" t="s">
        <v>174</v>
      </c>
      <c r="L2460" s="70"/>
      <c r="M2460" s="223" t="s">
        <v>21</v>
      </c>
      <c r="N2460" s="224" t="s">
        <v>42</v>
      </c>
      <c r="O2460" s="45"/>
      <c r="P2460" s="225">
        <f>O2460*H2460</f>
        <v>0</v>
      </c>
      <c r="Q2460" s="225">
        <v>0</v>
      </c>
      <c r="R2460" s="225">
        <f>Q2460*H2460</f>
        <v>0</v>
      </c>
      <c r="S2460" s="225">
        <v>0</v>
      </c>
      <c r="T2460" s="226">
        <f>S2460*H2460</f>
        <v>0</v>
      </c>
      <c r="AR2460" s="22" t="s">
        <v>159</v>
      </c>
      <c r="AT2460" s="22" t="s">
        <v>154</v>
      </c>
      <c r="AU2460" s="22" t="s">
        <v>76</v>
      </c>
      <c r="AY2460" s="22" t="s">
        <v>151</v>
      </c>
      <c r="BE2460" s="227">
        <f>IF(N2460="základní",J2460,0)</f>
        <v>0</v>
      </c>
      <c r="BF2460" s="227">
        <f>IF(N2460="snížená",J2460,0)</f>
        <v>0</v>
      </c>
      <c r="BG2460" s="227">
        <f>IF(N2460="zákl. přenesená",J2460,0)</f>
        <v>0</v>
      </c>
      <c r="BH2460" s="227">
        <f>IF(N2460="sníž. přenesená",J2460,0)</f>
        <v>0</v>
      </c>
      <c r="BI2460" s="227">
        <f>IF(N2460="nulová",J2460,0)</f>
        <v>0</v>
      </c>
      <c r="BJ2460" s="22" t="s">
        <v>76</v>
      </c>
      <c r="BK2460" s="227">
        <f>ROUND(I2460*H2460,2)</f>
        <v>0</v>
      </c>
      <c r="BL2460" s="22" t="s">
        <v>159</v>
      </c>
      <c r="BM2460" s="22" t="s">
        <v>3710</v>
      </c>
    </row>
    <row r="2461" spans="2:47" s="1" customFormat="1" ht="13.5">
      <c r="B2461" s="44"/>
      <c r="C2461" s="72"/>
      <c r="D2461" s="228" t="s">
        <v>161</v>
      </c>
      <c r="E2461" s="72"/>
      <c r="F2461" s="229" t="s">
        <v>638</v>
      </c>
      <c r="G2461" s="72"/>
      <c r="H2461" s="72"/>
      <c r="I2461" s="187"/>
      <c r="J2461" s="72"/>
      <c r="K2461" s="72"/>
      <c r="L2461" s="70"/>
      <c r="M2461" s="230"/>
      <c r="N2461" s="45"/>
      <c r="O2461" s="45"/>
      <c r="P2461" s="45"/>
      <c r="Q2461" s="45"/>
      <c r="R2461" s="45"/>
      <c r="S2461" s="45"/>
      <c r="T2461" s="93"/>
      <c r="AT2461" s="22" t="s">
        <v>161</v>
      </c>
      <c r="AU2461" s="22" t="s">
        <v>76</v>
      </c>
    </row>
    <row r="2462" spans="2:51" s="11" customFormat="1" ht="13.5">
      <c r="B2462" s="231"/>
      <c r="C2462" s="232"/>
      <c r="D2462" s="228" t="s">
        <v>163</v>
      </c>
      <c r="E2462" s="233" t="s">
        <v>21</v>
      </c>
      <c r="F2462" s="234" t="s">
        <v>3711</v>
      </c>
      <c r="G2462" s="232"/>
      <c r="H2462" s="235">
        <v>3.813</v>
      </c>
      <c r="I2462" s="236"/>
      <c r="J2462" s="232"/>
      <c r="K2462" s="232"/>
      <c r="L2462" s="237"/>
      <c r="M2462" s="238"/>
      <c r="N2462" s="239"/>
      <c r="O2462" s="239"/>
      <c r="P2462" s="239"/>
      <c r="Q2462" s="239"/>
      <c r="R2462" s="239"/>
      <c r="S2462" s="239"/>
      <c r="T2462" s="240"/>
      <c r="AT2462" s="241" t="s">
        <v>163</v>
      </c>
      <c r="AU2462" s="241" t="s">
        <v>76</v>
      </c>
      <c r="AV2462" s="11" t="s">
        <v>81</v>
      </c>
      <c r="AW2462" s="11" t="s">
        <v>34</v>
      </c>
      <c r="AX2462" s="11" t="s">
        <v>71</v>
      </c>
      <c r="AY2462" s="241" t="s">
        <v>151</v>
      </c>
    </row>
    <row r="2463" spans="2:51" s="11" customFormat="1" ht="13.5">
      <c r="B2463" s="231"/>
      <c r="C2463" s="232"/>
      <c r="D2463" s="228" t="s">
        <v>163</v>
      </c>
      <c r="E2463" s="233" t="s">
        <v>21</v>
      </c>
      <c r="F2463" s="234" t="s">
        <v>3712</v>
      </c>
      <c r="G2463" s="232"/>
      <c r="H2463" s="235">
        <v>1.576</v>
      </c>
      <c r="I2463" s="236"/>
      <c r="J2463" s="232"/>
      <c r="K2463" s="232"/>
      <c r="L2463" s="237"/>
      <c r="M2463" s="238"/>
      <c r="N2463" s="239"/>
      <c r="O2463" s="239"/>
      <c r="P2463" s="239"/>
      <c r="Q2463" s="239"/>
      <c r="R2463" s="239"/>
      <c r="S2463" s="239"/>
      <c r="T2463" s="240"/>
      <c r="AT2463" s="241" t="s">
        <v>163</v>
      </c>
      <c r="AU2463" s="241" t="s">
        <v>76</v>
      </c>
      <c r="AV2463" s="11" t="s">
        <v>81</v>
      </c>
      <c r="AW2463" s="11" t="s">
        <v>34</v>
      </c>
      <c r="AX2463" s="11" t="s">
        <v>71</v>
      </c>
      <c r="AY2463" s="241" t="s">
        <v>151</v>
      </c>
    </row>
    <row r="2464" spans="2:51" s="12" customFormat="1" ht="13.5">
      <c r="B2464" s="242"/>
      <c r="C2464" s="243"/>
      <c r="D2464" s="228" t="s">
        <v>163</v>
      </c>
      <c r="E2464" s="244" t="s">
        <v>21</v>
      </c>
      <c r="F2464" s="245" t="s">
        <v>182</v>
      </c>
      <c r="G2464" s="243"/>
      <c r="H2464" s="246">
        <v>5.389</v>
      </c>
      <c r="I2464" s="247"/>
      <c r="J2464" s="243"/>
      <c r="K2464" s="243"/>
      <c r="L2464" s="248"/>
      <c r="M2464" s="249"/>
      <c r="N2464" s="250"/>
      <c r="O2464" s="250"/>
      <c r="P2464" s="250"/>
      <c r="Q2464" s="250"/>
      <c r="R2464" s="250"/>
      <c r="S2464" s="250"/>
      <c r="T2464" s="251"/>
      <c r="AT2464" s="252" t="s">
        <v>163</v>
      </c>
      <c r="AU2464" s="252" t="s">
        <v>76</v>
      </c>
      <c r="AV2464" s="12" t="s">
        <v>159</v>
      </c>
      <c r="AW2464" s="12" t="s">
        <v>34</v>
      </c>
      <c r="AX2464" s="12" t="s">
        <v>76</v>
      </c>
      <c r="AY2464" s="252" t="s">
        <v>151</v>
      </c>
    </row>
    <row r="2465" spans="2:65" s="1" customFormat="1" ht="25.5" customHeight="1">
      <c r="B2465" s="44"/>
      <c r="C2465" s="216" t="s">
        <v>3713</v>
      </c>
      <c r="D2465" s="216" t="s">
        <v>154</v>
      </c>
      <c r="E2465" s="217" t="s">
        <v>548</v>
      </c>
      <c r="F2465" s="218" t="s">
        <v>549</v>
      </c>
      <c r="G2465" s="219" t="s">
        <v>257</v>
      </c>
      <c r="H2465" s="220">
        <v>5.389</v>
      </c>
      <c r="I2465" s="221"/>
      <c r="J2465" s="222">
        <f>ROUND(I2465*H2465,2)</f>
        <v>0</v>
      </c>
      <c r="K2465" s="218" t="s">
        <v>174</v>
      </c>
      <c r="L2465" s="70"/>
      <c r="M2465" s="223" t="s">
        <v>21</v>
      </c>
      <c r="N2465" s="224" t="s">
        <v>42</v>
      </c>
      <c r="O2465" s="45"/>
      <c r="P2465" s="225">
        <f>O2465*H2465</f>
        <v>0</v>
      </c>
      <c r="Q2465" s="225">
        <v>0</v>
      </c>
      <c r="R2465" s="225">
        <f>Q2465*H2465</f>
        <v>0</v>
      </c>
      <c r="S2465" s="225">
        <v>0</v>
      </c>
      <c r="T2465" s="226">
        <f>S2465*H2465</f>
        <v>0</v>
      </c>
      <c r="AR2465" s="22" t="s">
        <v>159</v>
      </c>
      <c r="AT2465" s="22" t="s">
        <v>154</v>
      </c>
      <c r="AU2465" s="22" t="s">
        <v>76</v>
      </c>
      <c r="AY2465" s="22" t="s">
        <v>151</v>
      </c>
      <c r="BE2465" s="227">
        <f>IF(N2465="základní",J2465,0)</f>
        <v>0</v>
      </c>
      <c r="BF2465" s="227">
        <f>IF(N2465="snížená",J2465,0)</f>
        <v>0</v>
      </c>
      <c r="BG2465" s="227">
        <f>IF(N2465="zákl. přenesená",J2465,0)</f>
        <v>0</v>
      </c>
      <c r="BH2465" s="227">
        <f>IF(N2465="sníž. přenesená",J2465,0)</f>
        <v>0</v>
      </c>
      <c r="BI2465" s="227">
        <f>IF(N2465="nulová",J2465,0)</f>
        <v>0</v>
      </c>
      <c r="BJ2465" s="22" t="s">
        <v>76</v>
      </c>
      <c r="BK2465" s="227">
        <f>ROUND(I2465*H2465,2)</f>
        <v>0</v>
      </c>
      <c r="BL2465" s="22" t="s">
        <v>159</v>
      </c>
      <c r="BM2465" s="22" t="s">
        <v>3714</v>
      </c>
    </row>
    <row r="2466" spans="2:47" s="1" customFormat="1" ht="13.5">
      <c r="B2466" s="44"/>
      <c r="C2466" s="72"/>
      <c r="D2466" s="228" t="s">
        <v>161</v>
      </c>
      <c r="E2466" s="72"/>
      <c r="F2466" s="229" t="s">
        <v>551</v>
      </c>
      <c r="G2466" s="72"/>
      <c r="H2466" s="72"/>
      <c r="I2466" s="187"/>
      <c r="J2466" s="72"/>
      <c r="K2466" s="72"/>
      <c r="L2466" s="70"/>
      <c r="M2466" s="230"/>
      <c r="N2466" s="45"/>
      <c r="O2466" s="45"/>
      <c r="P2466" s="45"/>
      <c r="Q2466" s="45"/>
      <c r="R2466" s="45"/>
      <c r="S2466" s="45"/>
      <c r="T2466" s="93"/>
      <c r="AT2466" s="22" t="s">
        <v>161</v>
      </c>
      <c r="AU2466" s="22" t="s">
        <v>76</v>
      </c>
    </row>
    <row r="2467" spans="2:65" s="1" customFormat="1" ht="25.5" customHeight="1">
      <c r="B2467" s="44"/>
      <c r="C2467" s="216" t="s">
        <v>3715</v>
      </c>
      <c r="D2467" s="216" t="s">
        <v>154</v>
      </c>
      <c r="E2467" s="217" t="s">
        <v>1530</v>
      </c>
      <c r="F2467" s="218" t="s">
        <v>1531</v>
      </c>
      <c r="G2467" s="219" t="s">
        <v>257</v>
      </c>
      <c r="H2467" s="220">
        <v>5.389</v>
      </c>
      <c r="I2467" s="221"/>
      <c r="J2467" s="222">
        <f>ROUND(I2467*H2467,2)</f>
        <v>0</v>
      </c>
      <c r="K2467" s="218" t="s">
        <v>174</v>
      </c>
      <c r="L2467" s="70"/>
      <c r="M2467" s="223" t="s">
        <v>21</v>
      </c>
      <c r="N2467" s="224" t="s">
        <v>42</v>
      </c>
      <c r="O2467" s="45"/>
      <c r="P2467" s="225">
        <f>O2467*H2467</f>
        <v>0</v>
      </c>
      <c r="Q2467" s="225">
        <v>2E-05</v>
      </c>
      <c r="R2467" s="225">
        <f>Q2467*H2467</f>
        <v>0.00010778000000000002</v>
      </c>
      <c r="S2467" s="225">
        <v>0</v>
      </c>
      <c r="T2467" s="226">
        <f>S2467*H2467</f>
        <v>0</v>
      </c>
      <c r="AR2467" s="22" t="s">
        <v>159</v>
      </c>
      <c r="AT2467" s="22" t="s">
        <v>154</v>
      </c>
      <c r="AU2467" s="22" t="s">
        <v>76</v>
      </c>
      <c r="AY2467" s="22" t="s">
        <v>151</v>
      </c>
      <c r="BE2467" s="227">
        <f>IF(N2467="základní",J2467,0)</f>
        <v>0</v>
      </c>
      <c r="BF2467" s="227">
        <f>IF(N2467="snížená",J2467,0)</f>
        <v>0</v>
      </c>
      <c r="BG2467" s="227">
        <f>IF(N2467="zákl. přenesená",J2467,0)</f>
        <v>0</v>
      </c>
      <c r="BH2467" s="227">
        <f>IF(N2467="sníž. přenesená",J2467,0)</f>
        <v>0</v>
      </c>
      <c r="BI2467" s="227">
        <f>IF(N2467="nulová",J2467,0)</f>
        <v>0</v>
      </c>
      <c r="BJ2467" s="22" t="s">
        <v>76</v>
      </c>
      <c r="BK2467" s="227">
        <f>ROUND(I2467*H2467,2)</f>
        <v>0</v>
      </c>
      <c r="BL2467" s="22" t="s">
        <v>159</v>
      </c>
      <c r="BM2467" s="22" t="s">
        <v>3716</v>
      </c>
    </row>
    <row r="2468" spans="2:47" s="1" customFormat="1" ht="13.5">
      <c r="B2468" s="44"/>
      <c r="C2468" s="72"/>
      <c r="D2468" s="228" t="s">
        <v>161</v>
      </c>
      <c r="E2468" s="72"/>
      <c r="F2468" s="229" t="s">
        <v>1533</v>
      </c>
      <c r="G2468" s="72"/>
      <c r="H2468" s="72"/>
      <c r="I2468" s="187"/>
      <c r="J2468" s="72"/>
      <c r="K2468" s="72"/>
      <c r="L2468" s="70"/>
      <c r="M2468" s="230"/>
      <c r="N2468" s="45"/>
      <c r="O2468" s="45"/>
      <c r="P2468" s="45"/>
      <c r="Q2468" s="45"/>
      <c r="R2468" s="45"/>
      <c r="S2468" s="45"/>
      <c r="T2468" s="93"/>
      <c r="AT2468" s="22" t="s">
        <v>161</v>
      </c>
      <c r="AU2468" s="22" t="s">
        <v>76</v>
      </c>
    </row>
    <row r="2469" spans="2:63" s="10" customFormat="1" ht="37.4" customHeight="1">
      <c r="B2469" s="200"/>
      <c r="C2469" s="201"/>
      <c r="D2469" s="202" t="s">
        <v>70</v>
      </c>
      <c r="E2469" s="203" t="s">
        <v>3717</v>
      </c>
      <c r="F2469" s="203" t="s">
        <v>3718</v>
      </c>
      <c r="G2469" s="201"/>
      <c r="H2469" s="201"/>
      <c r="I2469" s="204"/>
      <c r="J2469" s="205">
        <f>BK2469</f>
        <v>0</v>
      </c>
      <c r="K2469" s="201"/>
      <c r="L2469" s="206"/>
      <c r="M2469" s="207"/>
      <c r="N2469" s="208"/>
      <c r="O2469" s="208"/>
      <c r="P2469" s="209">
        <f>SUM(P2470:P2491)</f>
        <v>0</v>
      </c>
      <c r="Q2469" s="208"/>
      <c r="R2469" s="209">
        <f>SUM(R2470:R2491)</f>
        <v>0</v>
      </c>
      <c r="S2469" s="208"/>
      <c r="T2469" s="210">
        <f>SUM(T2470:T2491)</f>
        <v>0</v>
      </c>
      <c r="AR2469" s="211" t="s">
        <v>451</v>
      </c>
      <c r="AT2469" s="212" t="s">
        <v>70</v>
      </c>
      <c r="AU2469" s="212" t="s">
        <v>71</v>
      </c>
      <c r="AY2469" s="211" t="s">
        <v>151</v>
      </c>
      <c r="BK2469" s="213">
        <f>SUM(BK2470:BK2491)</f>
        <v>0</v>
      </c>
    </row>
    <row r="2470" spans="2:65" s="1" customFormat="1" ht="25.5" customHeight="1">
      <c r="B2470" s="44"/>
      <c r="C2470" s="216" t="s">
        <v>3719</v>
      </c>
      <c r="D2470" s="216" t="s">
        <v>154</v>
      </c>
      <c r="E2470" s="217" t="s">
        <v>3720</v>
      </c>
      <c r="F2470" s="218" t="s">
        <v>3721</v>
      </c>
      <c r="G2470" s="219" t="s">
        <v>1049</v>
      </c>
      <c r="H2470" s="220">
        <v>4</v>
      </c>
      <c r="I2470" s="221"/>
      <c r="J2470" s="222">
        <f>ROUND(I2470*H2470,2)</f>
        <v>0</v>
      </c>
      <c r="K2470" s="218" t="s">
        <v>21</v>
      </c>
      <c r="L2470" s="70"/>
      <c r="M2470" s="223" t="s">
        <v>21</v>
      </c>
      <c r="N2470" s="224" t="s">
        <v>42</v>
      </c>
      <c r="O2470" s="45"/>
      <c r="P2470" s="225">
        <f>O2470*H2470</f>
        <v>0</v>
      </c>
      <c r="Q2470" s="225">
        <v>0</v>
      </c>
      <c r="R2470" s="225">
        <f>Q2470*H2470</f>
        <v>0</v>
      </c>
      <c r="S2470" s="225">
        <v>0</v>
      </c>
      <c r="T2470" s="226">
        <f>S2470*H2470</f>
        <v>0</v>
      </c>
      <c r="AR2470" s="22" t="s">
        <v>159</v>
      </c>
      <c r="AT2470" s="22" t="s">
        <v>154</v>
      </c>
      <c r="AU2470" s="22" t="s">
        <v>76</v>
      </c>
      <c r="AY2470" s="22" t="s">
        <v>151</v>
      </c>
      <c r="BE2470" s="227">
        <f>IF(N2470="základní",J2470,0)</f>
        <v>0</v>
      </c>
      <c r="BF2470" s="227">
        <f>IF(N2470="snížená",J2470,0)</f>
        <v>0</v>
      </c>
      <c r="BG2470" s="227">
        <f>IF(N2470="zákl. přenesená",J2470,0)</f>
        <v>0</v>
      </c>
      <c r="BH2470" s="227">
        <f>IF(N2470="sníž. přenesená",J2470,0)</f>
        <v>0</v>
      </c>
      <c r="BI2470" s="227">
        <f>IF(N2470="nulová",J2470,0)</f>
        <v>0</v>
      </c>
      <c r="BJ2470" s="22" t="s">
        <v>76</v>
      </c>
      <c r="BK2470" s="227">
        <f>ROUND(I2470*H2470,2)</f>
        <v>0</v>
      </c>
      <c r="BL2470" s="22" t="s">
        <v>159</v>
      </c>
      <c r="BM2470" s="22" t="s">
        <v>3722</v>
      </c>
    </row>
    <row r="2471" spans="2:47" s="1" customFormat="1" ht="13.5">
      <c r="B2471" s="44"/>
      <c r="C2471" s="72"/>
      <c r="D2471" s="228" t="s">
        <v>352</v>
      </c>
      <c r="E2471" s="72"/>
      <c r="F2471" s="229" t="s">
        <v>3723</v>
      </c>
      <c r="G2471" s="72"/>
      <c r="H2471" s="72"/>
      <c r="I2471" s="187"/>
      <c r="J2471" s="72"/>
      <c r="K2471" s="72"/>
      <c r="L2471" s="70"/>
      <c r="M2471" s="230"/>
      <c r="N2471" s="45"/>
      <c r="O2471" s="45"/>
      <c r="P2471" s="45"/>
      <c r="Q2471" s="45"/>
      <c r="R2471" s="45"/>
      <c r="S2471" s="45"/>
      <c r="T2471" s="93"/>
      <c r="AT2471" s="22" t="s">
        <v>352</v>
      </c>
      <c r="AU2471" s="22" t="s">
        <v>76</v>
      </c>
    </row>
    <row r="2472" spans="2:51" s="11" customFormat="1" ht="13.5">
      <c r="B2472" s="231"/>
      <c r="C2472" s="232"/>
      <c r="D2472" s="228" t="s">
        <v>163</v>
      </c>
      <c r="E2472" s="233" t="s">
        <v>21</v>
      </c>
      <c r="F2472" s="234" t="s">
        <v>159</v>
      </c>
      <c r="G2472" s="232"/>
      <c r="H2472" s="235">
        <v>4</v>
      </c>
      <c r="I2472" s="236"/>
      <c r="J2472" s="232"/>
      <c r="K2472" s="232"/>
      <c r="L2472" s="237"/>
      <c r="M2472" s="238"/>
      <c r="N2472" s="239"/>
      <c r="O2472" s="239"/>
      <c r="P2472" s="239"/>
      <c r="Q2472" s="239"/>
      <c r="R2472" s="239"/>
      <c r="S2472" s="239"/>
      <c r="T2472" s="240"/>
      <c r="AT2472" s="241" t="s">
        <v>163</v>
      </c>
      <c r="AU2472" s="241" t="s">
        <v>76</v>
      </c>
      <c r="AV2472" s="11" t="s">
        <v>81</v>
      </c>
      <c r="AW2472" s="11" t="s">
        <v>34</v>
      </c>
      <c r="AX2472" s="11" t="s">
        <v>76</v>
      </c>
      <c r="AY2472" s="241" t="s">
        <v>151</v>
      </c>
    </row>
    <row r="2473" spans="2:65" s="1" customFormat="1" ht="16.5" customHeight="1">
      <c r="B2473" s="44"/>
      <c r="C2473" s="216" t="s">
        <v>3724</v>
      </c>
      <c r="D2473" s="216" t="s">
        <v>154</v>
      </c>
      <c r="E2473" s="217" t="s">
        <v>3725</v>
      </c>
      <c r="F2473" s="218" t="s">
        <v>3726</v>
      </c>
      <c r="G2473" s="219" t="s">
        <v>1442</v>
      </c>
      <c r="H2473" s="220">
        <v>4</v>
      </c>
      <c r="I2473" s="221"/>
      <c r="J2473" s="222">
        <f>ROUND(I2473*H2473,2)</f>
        <v>0</v>
      </c>
      <c r="K2473" s="218" t="s">
        <v>21</v>
      </c>
      <c r="L2473" s="70"/>
      <c r="M2473" s="223" t="s">
        <v>21</v>
      </c>
      <c r="N2473" s="224" t="s">
        <v>42</v>
      </c>
      <c r="O2473" s="45"/>
      <c r="P2473" s="225">
        <f>O2473*H2473</f>
        <v>0</v>
      </c>
      <c r="Q2473" s="225">
        <v>0</v>
      </c>
      <c r="R2473" s="225">
        <f>Q2473*H2473</f>
        <v>0</v>
      </c>
      <c r="S2473" s="225">
        <v>0</v>
      </c>
      <c r="T2473" s="226">
        <f>S2473*H2473</f>
        <v>0</v>
      </c>
      <c r="AR2473" s="22" t="s">
        <v>159</v>
      </c>
      <c r="AT2473" s="22" t="s">
        <v>154</v>
      </c>
      <c r="AU2473" s="22" t="s">
        <v>76</v>
      </c>
      <c r="AY2473" s="22" t="s">
        <v>151</v>
      </c>
      <c r="BE2473" s="227">
        <f>IF(N2473="základní",J2473,0)</f>
        <v>0</v>
      </c>
      <c r="BF2473" s="227">
        <f>IF(N2473="snížená",J2473,0)</f>
        <v>0</v>
      </c>
      <c r="BG2473" s="227">
        <f>IF(N2473="zákl. přenesená",J2473,0)</f>
        <v>0</v>
      </c>
      <c r="BH2473" s="227">
        <f>IF(N2473="sníž. přenesená",J2473,0)</f>
        <v>0</v>
      </c>
      <c r="BI2473" s="227">
        <f>IF(N2473="nulová",J2473,0)</f>
        <v>0</v>
      </c>
      <c r="BJ2473" s="22" t="s">
        <v>76</v>
      </c>
      <c r="BK2473" s="227">
        <f>ROUND(I2473*H2473,2)</f>
        <v>0</v>
      </c>
      <c r="BL2473" s="22" t="s">
        <v>159</v>
      </c>
      <c r="BM2473" s="22" t="s">
        <v>3727</v>
      </c>
    </row>
    <row r="2474" spans="2:51" s="11" customFormat="1" ht="13.5">
      <c r="B2474" s="231"/>
      <c r="C2474" s="232"/>
      <c r="D2474" s="228" t="s">
        <v>163</v>
      </c>
      <c r="E2474" s="233" t="s">
        <v>21</v>
      </c>
      <c r="F2474" s="234" t="s">
        <v>159</v>
      </c>
      <c r="G2474" s="232"/>
      <c r="H2474" s="235">
        <v>4</v>
      </c>
      <c r="I2474" s="236"/>
      <c r="J2474" s="232"/>
      <c r="K2474" s="232"/>
      <c r="L2474" s="237"/>
      <c r="M2474" s="238"/>
      <c r="N2474" s="239"/>
      <c r="O2474" s="239"/>
      <c r="P2474" s="239"/>
      <c r="Q2474" s="239"/>
      <c r="R2474" s="239"/>
      <c r="S2474" s="239"/>
      <c r="T2474" s="240"/>
      <c r="AT2474" s="241" t="s">
        <v>163</v>
      </c>
      <c r="AU2474" s="241" t="s">
        <v>76</v>
      </c>
      <c r="AV2474" s="11" t="s">
        <v>81</v>
      </c>
      <c r="AW2474" s="11" t="s">
        <v>34</v>
      </c>
      <c r="AX2474" s="11" t="s">
        <v>76</v>
      </c>
      <c r="AY2474" s="241" t="s">
        <v>151</v>
      </c>
    </row>
    <row r="2475" spans="2:65" s="1" customFormat="1" ht="16.5" customHeight="1">
      <c r="B2475" s="44"/>
      <c r="C2475" s="216" t="s">
        <v>3728</v>
      </c>
      <c r="D2475" s="216" t="s">
        <v>154</v>
      </c>
      <c r="E2475" s="217" t="s">
        <v>3729</v>
      </c>
      <c r="F2475" s="218" t="s">
        <v>3730</v>
      </c>
      <c r="G2475" s="219" t="s">
        <v>1015</v>
      </c>
      <c r="H2475" s="220">
        <v>1</v>
      </c>
      <c r="I2475" s="221"/>
      <c r="J2475" s="222">
        <f>ROUND(I2475*H2475,2)</f>
        <v>0</v>
      </c>
      <c r="K2475" s="218" t="s">
        <v>21</v>
      </c>
      <c r="L2475" s="70"/>
      <c r="M2475" s="223" t="s">
        <v>21</v>
      </c>
      <c r="N2475" s="224" t="s">
        <v>42</v>
      </c>
      <c r="O2475" s="45"/>
      <c r="P2475" s="225">
        <f>O2475*H2475</f>
        <v>0</v>
      </c>
      <c r="Q2475" s="225">
        <v>0</v>
      </c>
      <c r="R2475" s="225">
        <f>Q2475*H2475</f>
        <v>0</v>
      </c>
      <c r="S2475" s="225">
        <v>0</v>
      </c>
      <c r="T2475" s="226">
        <f>S2475*H2475</f>
        <v>0</v>
      </c>
      <c r="AR2475" s="22" t="s">
        <v>159</v>
      </c>
      <c r="AT2475" s="22" t="s">
        <v>154</v>
      </c>
      <c r="AU2475" s="22" t="s">
        <v>76</v>
      </c>
      <c r="AY2475" s="22" t="s">
        <v>151</v>
      </c>
      <c r="BE2475" s="227">
        <f>IF(N2475="základní",J2475,0)</f>
        <v>0</v>
      </c>
      <c r="BF2475" s="227">
        <f>IF(N2475="snížená",J2475,0)</f>
        <v>0</v>
      </c>
      <c r="BG2475" s="227">
        <f>IF(N2475="zákl. přenesená",J2475,0)</f>
        <v>0</v>
      </c>
      <c r="BH2475" s="227">
        <f>IF(N2475="sníž. přenesená",J2475,0)</f>
        <v>0</v>
      </c>
      <c r="BI2475" s="227">
        <f>IF(N2475="nulová",J2475,0)</f>
        <v>0</v>
      </c>
      <c r="BJ2475" s="22" t="s">
        <v>76</v>
      </c>
      <c r="BK2475" s="227">
        <f>ROUND(I2475*H2475,2)</f>
        <v>0</v>
      </c>
      <c r="BL2475" s="22" t="s">
        <v>159</v>
      </c>
      <c r="BM2475" s="22" t="s">
        <v>3731</v>
      </c>
    </row>
    <row r="2476" spans="2:65" s="1" customFormat="1" ht="16.5" customHeight="1">
      <c r="B2476" s="44"/>
      <c r="C2476" s="216" t="s">
        <v>3732</v>
      </c>
      <c r="D2476" s="216" t="s">
        <v>154</v>
      </c>
      <c r="E2476" s="217" t="s">
        <v>3733</v>
      </c>
      <c r="F2476" s="218" t="s">
        <v>3734</v>
      </c>
      <c r="G2476" s="219" t="s">
        <v>1015</v>
      </c>
      <c r="H2476" s="220">
        <v>1</v>
      </c>
      <c r="I2476" s="221"/>
      <c r="J2476" s="222">
        <f>ROUND(I2476*H2476,2)</f>
        <v>0</v>
      </c>
      <c r="K2476" s="218" t="s">
        <v>21</v>
      </c>
      <c r="L2476" s="70"/>
      <c r="M2476" s="223" t="s">
        <v>21</v>
      </c>
      <c r="N2476" s="224" t="s">
        <v>42</v>
      </c>
      <c r="O2476" s="45"/>
      <c r="P2476" s="225">
        <f>O2476*H2476</f>
        <v>0</v>
      </c>
      <c r="Q2476" s="225">
        <v>0</v>
      </c>
      <c r="R2476" s="225">
        <f>Q2476*H2476</f>
        <v>0</v>
      </c>
      <c r="S2476" s="225">
        <v>0</v>
      </c>
      <c r="T2476" s="226">
        <f>S2476*H2476</f>
        <v>0</v>
      </c>
      <c r="AR2476" s="22" t="s">
        <v>159</v>
      </c>
      <c r="AT2476" s="22" t="s">
        <v>154</v>
      </c>
      <c r="AU2476" s="22" t="s">
        <v>76</v>
      </c>
      <c r="AY2476" s="22" t="s">
        <v>151</v>
      </c>
      <c r="BE2476" s="227">
        <f>IF(N2476="základní",J2476,0)</f>
        <v>0</v>
      </c>
      <c r="BF2476" s="227">
        <f>IF(N2476="snížená",J2476,0)</f>
        <v>0</v>
      </c>
      <c r="BG2476" s="227">
        <f>IF(N2476="zákl. přenesená",J2476,0)</f>
        <v>0</v>
      </c>
      <c r="BH2476" s="227">
        <f>IF(N2476="sníž. přenesená",J2476,0)</f>
        <v>0</v>
      </c>
      <c r="BI2476" s="227">
        <f>IF(N2476="nulová",J2476,0)</f>
        <v>0</v>
      </c>
      <c r="BJ2476" s="22" t="s">
        <v>76</v>
      </c>
      <c r="BK2476" s="227">
        <f>ROUND(I2476*H2476,2)</f>
        <v>0</v>
      </c>
      <c r="BL2476" s="22" t="s">
        <v>159</v>
      </c>
      <c r="BM2476" s="22" t="s">
        <v>3735</v>
      </c>
    </row>
    <row r="2477" spans="2:47" s="1" customFormat="1" ht="13.5">
      <c r="B2477" s="44"/>
      <c r="C2477" s="72"/>
      <c r="D2477" s="228" t="s">
        <v>352</v>
      </c>
      <c r="E2477" s="72"/>
      <c r="F2477" s="229" t="s">
        <v>3736</v>
      </c>
      <c r="G2477" s="72"/>
      <c r="H2477" s="72"/>
      <c r="I2477" s="187"/>
      <c r="J2477" s="72"/>
      <c r="K2477" s="72"/>
      <c r="L2477" s="70"/>
      <c r="M2477" s="230"/>
      <c r="N2477" s="45"/>
      <c r="O2477" s="45"/>
      <c r="P2477" s="45"/>
      <c r="Q2477" s="45"/>
      <c r="R2477" s="45"/>
      <c r="S2477" s="45"/>
      <c r="T2477" s="93"/>
      <c r="AT2477" s="22" t="s">
        <v>352</v>
      </c>
      <c r="AU2477" s="22" t="s">
        <v>76</v>
      </c>
    </row>
    <row r="2478" spans="2:65" s="1" customFormat="1" ht="16.5" customHeight="1">
      <c r="B2478" s="44"/>
      <c r="C2478" s="216" t="s">
        <v>3737</v>
      </c>
      <c r="D2478" s="216" t="s">
        <v>154</v>
      </c>
      <c r="E2478" s="217" t="s">
        <v>3738</v>
      </c>
      <c r="F2478" s="218" t="s">
        <v>3739</v>
      </c>
      <c r="G2478" s="219" t="s">
        <v>1049</v>
      </c>
      <c r="H2478" s="220">
        <v>1</v>
      </c>
      <c r="I2478" s="221"/>
      <c r="J2478" s="222">
        <f>ROUND(I2478*H2478,2)</f>
        <v>0</v>
      </c>
      <c r="K2478" s="218" t="s">
        <v>21</v>
      </c>
      <c r="L2478" s="70"/>
      <c r="M2478" s="223" t="s">
        <v>21</v>
      </c>
      <c r="N2478" s="224" t="s">
        <v>42</v>
      </c>
      <c r="O2478" s="45"/>
      <c r="P2478" s="225">
        <f>O2478*H2478</f>
        <v>0</v>
      </c>
      <c r="Q2478" s="225">
        <v>0</v>
      </c>
      <c r="R2478" s="225">
        <f>Q2478*H2478</f>
        <v>0</v>
      </c>
      <c r="S2478" s="225">
        <v>0</v>
      </c>
      <c r="T2478" s="226">
        <f>S2478*H2478</f>
        <v>0</v>
      </c>
      <c r="AR2478" s="22" t="s">
        <v>159</v>
      </c>
      <c r="AT2478" s="22" t="s">
        <v>154</v>
      </c>
      <c r="AU2478" s="22" t="s">
        <v>76</v>
      </c>
      <c r="AY2478" s="22" t="s">
        <v>151</v>
      </c>
      <c r="BE2478" s="227">
        <f>IF(N2478="základní",J2478,0)</f>
        <v>0</v>
      </c>
      <c r="BF2478" s="227">
        <f>IF(N2478="snížená",J2478,0)</f>
        <v>0</v>
      </c>
      <c r="BG2478" s="227">
        <f>IF(N2478="zákl. přenesená",J2478,0)</f>
        <v>0</v>
      </c>
      <c r="BH2478" s="227">
        <f>IF(N2478="sníž. přenesená",J2478,0)</f>
        <v>0</v>
      </c>
      <c r="BI2478" s="227">
        <f>IF(N2478="nulová",J2478,0)</f>
        <v>0</v>
      </c>
      <c r="BJ2478" s="22" t="s">
        <v>76</v>
      </c>
      <c r="BK2478" s="227">
        <f>ROUND(I2478*H2478,2)</f>
        <v>0</v>
      </c>
      <c r="BL2478" s="22" t="s">
        <v>159</v>
      </c>
      <c r="BM2478" s="22" t="s">
        <v>3740</v>
      </c>
    </row>
    <row r="2479" spans="2:65" s="1" customFormat="1" ht="16.5" customHeight="1">
      <c r="B2479" s="44"/>
      <c r="C2479" s="216" t="s">
        <v>3741</v>
      </c>
      <c r="D2479" s="216" t="s">
        <v>154</v>
      </c>
      <c r="E2479" s="217" t="s">
        <v>3742</v>
      </c>
      <c r="F2479" s="218" t="s">
        <v>3743</v>
      </c>
      <c r="G2479" s="219" t="s">
        <v>1049</v>
      </c>
      <c r="H2479" s="220">
        <v>1</v>
      </c>
      <c r="I2479" s="221"/>
      <c r="J2479" s="222">
        <f>ROUND(I2479*H2479,2)</f>
        <v>0</v>
      </c>
      <c r="K2479" s="218" t="s">
        <v>21</v>
      </c>
      <c r="L2479" s="70"/>
      <c r="M2479" s="223" t="s">
        <v>21</v>
      </c>
      <c r="N2479" s="224" t="s">
        <v>42</v>
      </c>
      <c r="O2479" s="45"/>
      <c r="P2479" s="225">
        <f>O2479*H2479</f>
        <v>0</v>
      </c>
      <c r="Q2479" s="225">
        <v>0</v>
      </c>
      <c r="R2479" s="225">
        <f>Q2479*H2479</f>
        <v>0</v>
      </c>
      <c r="S2479" s="225">
        <v>0</v>
      </c>
      <c r="T2479" s="226">
        <f>S2479*H2479</f>
        <v>0</v>
      </c>
      <c r="AR2479" s="22" t="s">
        <v>159</v>
      </c>
      <c r="AT2479" s="22" t="s">
        <v>154</v>
      </c>
      <c r="AU2479" s="22" t="s">
        <v>76</v>
      </c>
      <c r="AY2479" s="22" t="s">
        <v>151</v>
      </c>
      <c r="BE2479" s="227">
        <f>IF(N2479="základní",J2479,0)</f>
        <v>0</v>
      </c>
      <c r="BF2479" s="227">
        <f>IF(N2479="snížená",J2479,0)</f>
        <v>0</v>
      </c>
      <c r="BG2479" s="227">
        <f>IF(N2479="zákl. přenesená",J2479,0)</f>
        <v>0</v>
      </c>
      <c r="BH2479" s="227">
        <f>IF(N2479="sníž. přenesená",J2479,0)</f>
        <v>0</v>
      </c>
      <c r="BI2479" s="227">
        <f>IF(N2479="nulová",J2479,0)</f>
        <v>0</v>
      </c>
      <c r="BJ2479" s="22" t="s">
        <v>76</v>
      </c>
      <c r="BK2479" s="227">
        <f>ROUND(I2479*H2479,2)</f>
        <v>0</v>
      </c>
      <c r="BL2479" s="22" t="s">
        <v>159</v>
      </c>
      <c r="BM2479" s="22" t="s">
        <v>3744</v>
      </c>
    </row>
    <row r="2480" spans="2:65" s="1" customFormat="1" ht="16.5" customHeight="1">
      <c r="B2480" s="44"/>
      <c r="C2480" s="216" t="s">
        <v>3745</v>
      </c>
      <c r="D2480" s="216" t="s">
        <v>154</v>
      </c>
      <c r="E2480" s="217" t="s">
        <v>3746</v>
      </c>
      <c r="F2480" s="218" t="s">
        <v>3747</v>
      </c>
      <c r="G2480" s="219" t="s">
        <v>1049</v>
      </c>
      <c r="H2480" s="220">
        <v>1</v>
      </c>
      <c r="I2480" s="221"/>
      <c r="J2480" s="222">
        <f>ROUND(I2480*H2480,2)</f>
        <v>0</v>
      </c>
      <c r="K2480" s="218" t="s">
        <v>21</v>
      </c>
      <c r="L2480" s="70"/>
      <c r="M2480" s="223" t="s">
        <v>21</v>
      </c>
      <c r="N2480" s="224" t="s">
        <v>42</v>
      </c>
      <c r="O2480" s="45"/>
      <c r="P2480" s="225">
        <f>O2480*H2480</f>
        <v>0</v>
      </c>
      <c r="Q2480" s="225">
        <v>0</v>
      </c>
      <c r="R2480" s="225">
        <f>Q2480*H2480</f>
        <v>0</v>
      </c>
      <c r="S2480" s="225">
        <v>0</v>
      </c>
      <c r="T2480" s="226">
        <f>S2480*H2480</f>
        <v>0</v>
      </c>
      <c r="AR2480" s="22" t="s">
        <v>159</v>
      </c>
      <c r="AT2480" s="22" t="s">
        <v>154</v>
      </c>
      <c r="AU2480" s="22" t="s">
        <v>76</v>
      </c>
      <c r="AY2480" s="22" t="s">
        <v>151</v>
      </c>
      <c r="BE2480" s="227">
        <f>IF(N2480="základní",J2480,0)</f>
        <v>0</v>
      </c>
      <c r="BF2480" s="227">
        <f>IF(N2480="snížená",J2480,0)</f>
        <v>0</v>
      </c>
      <c r="BG2480" s="227">
        <f>IF(N2480="zákl. přenesená",J2480,0)</f>
        <v>0</v>
      </c>
      <c r="BH2480" s="227">
        <f>IF(N2480="sníž. přenesená",J2480,0)</f>
        <v>0</v>
      </c>
      <c r="BI2480" s="227">
        <f>IF(N2480="nulová",J2480,0)</f>
        <v>0</v>
      </c>
      <c r="BJ2480" s="22" t="s">
        <v>76</v>
      </c>
      <c r="BK2480" s="227">
        <f>ROUND(I2480*H2480,2)</f>
        <v>0</v>
      </c>
      <c r="BL2480" s="22" t="s">
        <v>159</v>
      </c>
      <c r="BM2480" s="22" t="s">
        <v>3748</v>
      </c>
    </row>
    <row r="2481" spans="2:47" s="1" customFormat="1" ht="13.5">
      <c r="B2481" s="44"/>
      <c r="C2481" s="72"/>
      <c r="D2481" s="228" t="s">
        <v>352</v>
      </c>
      <c r="E2481" s="72"/>
      <c r="F2481" s="229" t="s">
        <v>3749</v>
      </c>
      <c r="G2481" s="72"/>
      <c r="H2481" s="72"/>
      <c r="I2481" s="187"/>
      <c r="J2481" s="72"/>
      <c r="K2481" s="72"/>
      <c r="L2481" s="70"/>
      <c r="M2481" s="230"/>
      <c r="N2481" s="45"/>
      <c r="O2481" s="45"/>
      <c r="P2481" s="45"/>
      <c r="Q2481" s="45"/>
      <c r="R2481" s="45"/>
      <c r="S2481" s="45"/>
      <c r="T2481" s="93"/>
      <c r="AT2481" s="22" t="s">
        <v>352</v>
      </c>
      <c r="AU2481" s="22" t="s">
        <v>76</v>
      </c>
    </row>
    <row r="2482" spans="2:65" s="1" customFormat="1" ht="16.5" customHeight="1">
      <c r="B2482" s="44"/>
      <c r="C2482" s="216" t="s">
        <v>3750</v>
      </c>
      <c r="D2482" s="216" t="s">
        <v>154</v>
      </c>
      <c r="E2482" s="217" t="s">
        <v>3751</v>
      </c>
      <c r="F2482" s="218" t="s">
        <v>3752</v>
      </c>
      <c r="G2482" s="219" t="s">
        <v>1049</v>
      </c>
      <c r="H2482" s="220">
        <v>1</v>
      </c>
      <c r="I2482" s="221"/>
      <c r="J2482" s="222">
        <f>ROUND(I2482*H2482,2)</f>
        <v>0</v>
      </c>
      <c r="K2482" s="218" t="s">
        <v>21</v>
      </c>
      <c r="L2482" s="70"/>
      <c r="M2482" s="223" t="s">
        <v>21</v>
      </c>
      <c r="N2482" s="224" t="s">
        <v>42</v>
      </c>
      <c r="O2482" s="45"/>
      <c r="P2482" s="225">
        <f>O2482*H2482</f>
        <v>0</v>
      </c>
      <c r="Q2482" s="225">
        <v>0</v>
      </c>
      <c r="R2482" s="225">
        <f>Q2482*H2482</f>
        <v>0</v>
      </c>
      <c r="S2482" s="225">
        <v>0</v>
      </c>
      <c r="T2482" s="226">
        <f>S2482*H2482</f>
        <v>0</v>
      </c>
      <c r="AR2482" s="22" t="s">
        <v>159</v>
      </c>
      <c r="AT2482" s="22" t="s">
        <v>154</v>
      </c>
      <c r="AU2482" s="22" t="s">
        <v>76</v>
      </c>
      <c r="AY2482" s="22" t="s">
        <v>151</v>
      </c>
      <c r="BE2482" s="227">
        <f>IF(N2482="základní",J2482,0)</f>
        <v>0</v>
      </c>
      <c r="BF2482" s="227">
        <f>IF(N2482="snížená",J2482,0)</f>
        <v>0</v>
      </c>
      <c r="BG2482" s="227">
        <f>IF(N2482="zákl. přenesená",J2482,0)</f>
        <v>0</v>
      </c>
      <c r="BH2482" s="227">
        <f>IF(N2482="sníž. přenesená",J2482,0)</f>
        <v>0</v>
      </c>
      <c r="BI2482" s="227">
        <f>IF(N2482="nulová",J2482,0)</f>
        <v>0</v>
      </c>
      <c r="BJ2482" s="22" t="s">
        <v>76</v>
      </c>
      <c r="BK2482" s="227">
        <f>ROUND(I2482*H2482,2)</f>
        <v>0</v>
      </c>
      <c r="BL2482" s="22" t="s">
        <v>159</v>
      </c>
      <c r="BM2482" s="22" t="s">
        <v>3753</v>
      </c>
    </row>
    <row r="2483" spans="2:65" s="1" customFormat="1" ht="16.5" customHeight="1">
      <c r="B2483" s="44"/>
      <c r="C2483" s="216" t="s">
        <v>3754</v>
      </c>
      <c r="D2483" s="216" t="s">
        <v>154</v>
      </c>
      <c r="E2483" s="217" t="s">
        <v>3755</v>
      </c>
      <c r="F2483" s="218" t="s">
        <v>3756</v>
      </c>
      <c r="G2483" s="219" t="s">
        <v>1049</v>
      </c>
      <c r="H2483" s="220">
        <v>1</v>
      </c>
      <c r="I2483" s="221"/>
      <c r="J2483" s="222">
        <f>ROUND(I2483*H2483,2)</f>
        <v>0</v>
      </c>
      <c r="K2483" s="218" t="s">
        <v>21</v>
      </c>
      <c r="L2483" s="70"/>
      <c r="M2483" s="223" t="s">
        <v>21</v>
      </c>
      <c r="N2483" s="224" t="s">
        <v>42</v>
      </c>
      <c r="O2483" s="45"/>
      <c r="P2483" s="225">
        <f>O2483*H2483</f>
        <v>0</v>
      </c>
      <c r="Q2483" s="225">
        <v>0</v>
      </c>
      <c r="R2483" s="225">
        <f>Q2483*H2483</f>
        <v>0</v>
      </c>
      <c r="S2483" s="225">
        <v>0</v>
      </c>
      <c r="T2483" s="226">
        <f>S2483*H2483</f>
        <v>0</v>
      </c>
      <c r="AR2483" s="22" t="s">
        <v>159</v>
      </c>
      <c r="AT2483" s="22" t="s">
        <v>154</v>
      </c>
      <c r="AU2483" s="22" t="s">
        <v>76</v>
      </c>
      <c r="AY2483" s="22" t="s">
        <v>151</v>
      </c>
      <c r="BE2483" s="227">
        <f>IF(N2483="základní",J2483,0)</f>
        <v>0</v>
      </c>
      <c r="BF2483" s="227">
        <f>IF(N2483="snížená",J2483,0)</f>
        <v>0</v>
      </c>
      <c r="BG2483" s="227">
        <f>IF(N2483="zákl. přenesená",J2483,0)</f>
        <v>0</v>
      </c>
      <c r="BH2483" s="227">
        <f>IF(N2483="sníž. přenesená",J2483,0)</f>
        <v>0</v>
      </c>
      <c r="BI2483" s="227">
        <f>IF(N2483="nulová",J2483,0)</f>
        <v>0</v>
      </c>
      <c r="BJ2483" s="22" t="s">
        <v>76</v>
      </c>
      <c r="BK2483" s="227">
        <f>ROUND(I2483*H2483,2)</f>
        <v>0</v>
      </c>
      <c r="BL2483" s="22" t="s">
        <v>159</v>
      </c>
      <c r="BM2483" s="22" t="s">
        <v>3757</v>
      </c>
    </row>
    <row r="2484" spans="2:65" s="1" customFormat="1" ht="16.5" customHeight="1">
      <c r="B2484" s="44"/>
      <c r="C2484" s="216" t="s">
        <v>3758</v>
      </c>
      <c r="D2484" s="216" t="s">
        <v>154</v>
      </c>
      <c r="E2484" s="217" t="s">
        <v>3759</v>
      </c>
      <c r="F2484" s="218" t="s">
        <v>3760</v>
      </c>
      <c r="G2484" s="219" t="s">
        <v>783</v>
      </c>
      <c r="H2484" s="220">
        <v>3</v>
      </c>
      <c r="I2484" s="221"/>
      <c r="J2484" s="222">
        <f>ROUND(I2484*H2484,2)</f>
        <v>0</v>
      </c>
      <c r="K2484" s="218" t="s">
        <v>21</v>
      </c>
      <c r="L2484" s="70"/>
      <c r="M2484" s="223" t="s">
        <v>21</v>
      </c>
      <c r="N2484" s="224" t="s">
        <v>42</v>
      </c>
      <c r="O2484" s="45"/>
      <c r="P2484" s="225">
        <f>O2484*H2484</f>
        <v>0</v>
      </c>
      <c r="Q2484" s="225">
        <v>0</v>
      </c>
      <c r="R2484" s="225">
        <f>Q2484*H2484</f>
        <v>0</v>
      </c>
      <c r="S2484" s="225">
        <v>0</v>
      </c>
      <c r="T2484" s="226">
        <f>S2484*H2484</f>
        <v>0</v>
      </c>
      <c r="AR2484" s="22" t="s">
        <v>159</v>
      </c>
      <c r="AT2484" s="22" t="s">
        <v>154</v>
      </c>
      <c r="AU2484" s="22" t="s">
        <v>76</v>
      </c>
      <c r="AY2484" s="22" t="s">
        <v>151</v>
      </c>
      <c r="BE2484" s="227">
        <f>IF(N2484="základní",J2484,0)</f>
        <v>0</v>
      </c>
      <c r="BF2484" s="227">
        <f>IF(N2484="snížená",J2484,0)</f>
        <v>0</v>
      </c>
      <c r="BG2484" s="227">
        <f>IF(N2484="zákl. přenesená",J2484,0)</f>
        <v>0</v>
      </c>
      <c r="BH2484" s="227">
        <f>IF(N2484="sníž. přenesená",J2484,0)</f>
        <v>0</v>
      </c>
      <c r="BI2484" s="227">
        <f>IF(N2484="nulová",J2484,0)</f>
        <v>0</v>
      </c>
      <c r="BJ2484" s="22" t="s">
        <v>76</v>
      </c>
      <c r="BK2484" s="227">
        <f>ROUND(I2484*H2484,2)</f>
        <v>0</v>
      </c>
      <c r="BL2484" s="22" t="s">
        <v>159</v>
      </c>
      <c r="BM2484" s="22" t="s">
        <v>3761</v>
      </c>
    </row>
    <row r="2485" spans="2:47" s="1" customFormat="1" ht="13.5">
      <c r="B2485" s="44"/>
      <c r="C2485" s="72"/>
      <c r="D2485" s="228" t="s">
        <v>352</v>
      </c>
      <c r="E2485" s="72"/>
      <c r="F2485" s="229" t="s">
        <v>3762</v>
      </c>
      <c r="G2485" s="72"/>
      <c r="H2485" s="72"/>
      <c r="I2485" s="187"/>
      <c r="J2485" s="72"/>
      <c r="K2485" s="72"/>
      <c r="L2485" s="70"/>
      <c r="M2485" s="230"/>
      <c r="N2485" s="45"/>
      <c r="O2485" s="45"/>
      <c r="P2485" s="45"/>
      <c r="Q2485" s="45"/>
      <c r="R2485" s="45"/>
      <c r="S2485" s="45"/>
      <c r="T2485" s="93"/>
      <c r="AT2485" s="22" t="s">
        <v>352</v>
      </c>
      <c r="AU2485" s="22" t="s">
        <v>76</v>
      </c>
    </row>
    <row r="2486" spans="2:65" s="1" customFormat="1" ht="16.5" customHeight="1">
      <c r="B2486" s="44"/>
      <c r="C2486" s="216" t="s">
        <v>3763</v>
      </c>
      <c r="D2486" s="216" t="s">
        <v>154</v>
      </c>
      <c r="E2486" s="217" t="s">
        <v>3764</v>
      </c>
      <c r="F2486" s="218" t="s">
        <v>3765</v>
      </c>
      <c r="G2486" s="219" t="s">
        <v>1049</v>
      </c>
      <c r="H2486" s="220">
        <v>1</v>
      </c>
      <c r="I2486" s="221"/>
      <c r="J2486" s="222">
        <f>ROUND(I2486*H2486,2)</f>
        <v>0</v>
      </c>
      <c r="K2486" s="218" t="s">
        <v>21</v>
      </c>
      <c r="L2486" s="70"/>
      <c r="M2486" s="223" t="s">
        <v>21</v>
      </c>
      <c r="N2486" s="224" t="s">
        <v>42</v>
      </c>
      <c r="O2486" s="45"/>
      <c r="P2486" s="225">
        <f>O2486*H2486</f>
        <v>0</v>
      </c>
      <c r="Q2486" s="225">
        <v>0</v>
      </c>
      <c r="R2486" s="225">
        <f>Q2486*H2486</f>
        <v>0</v>
      </c>
      <c r="S2486" s="225">
        <v>0</v>
      </c>
      <c r="T2486" s="226">
        <f>S2486*H2486</f>
        <v>0</v>
      </c>
      <c r="AR2486" s="22" t="s">
        <v>159</v>
      </c>
      <c r="AT2486" s="22" t="s">
        <v>154</v>
      </c>
      <c r="AU2486" s="22" t="s">
        <v>76</v>
      </c>
      <c r="AY2486" s="22" t="s">
        <v>151</v>
      </c>
      <c r="BE2486" s="227">
        <f>IF(N2486="základní",J2486,0)</f>
        <v>0</v>
      </c>
      <c r="BF2486" s="227">
        <f>IF(N2486="snížená",J2486,0)</f>
        <v>0</v>
      </c>
      <c r="BG2486" s="227">
        <f>IF(N2486="zákl. přenesená",J2486,0)</f>
        <v>0</v>
      </c>
      <c r="BH2486" s="227">
        <f>IF(N2486="sníž. přenesená",J2486,0)</f>
        <v>0</v>
      </c>
      <c r="BI2486" s="227">
        <f>IF(N2486="nulová",J2486,0)</f>
        <v>0</v>
      </c>
      <c r="BJ2486" s="22" t="s">
        <v>76</v>
      </c>
      <c r="BK2486" s="227">
        <f>ROUND(I2486*H2486,2)</f>
        <v>0</v>
      </c>
      <c r="BL2486" s="22" t="s">
        <v>159</v>
      </c>
      <c r="BM2486" s="22" t="s">
        <v>3766</v>
      </c>
    </row>
    <row r="2487" spans="2:65" s="1" customFormat="1" ht="16.5" customHeight="1">
      <c r="B2487" s="44"/>
      <c r="C2487" s="216" t="s">
        <v>3149</v>
      </c>
      <c r="D2487" s="216" t="s">
        <v>154</v>
      </c>
      <c r="E2487" s="217" t="s">
        <v>3767</v>
      </c>
      <c r="F2487" s="218" t="s">
        <v>3768</v>
      </c>
      <c r="G2487" s="219" t="s">
        <v>783</v>
      </c>
      <c r="H2487" s="220">
        <v>1</v>
      </c>
      <c r="I2487" s="221"/>
      <c r="J2487" s="222">
        <f>ROUND(I2487*H2487,2)</f>
        <v>0</v>
      </c>
      <c r="K2487" s="218" t="s">
        <v>21</v>
      </c>
      <c r="L2487" s="70"/>
      <c r="M2487" s="223" t="s">
        <v>21</v>
      </c>
      <c r="N2487" s="224" t="s">
        <v>42</v>
      </c>
      <c r="O2487" s="45"/>
      <c r="P2487" s="225">
        <f>O2487*H2487</f>
        <v>0</v>
      </c>
      <c r="Q2487" s="225">
        <v>0</v>
      </c>
      <c r="R2487" s="225">
        <f>Q2487*H2487</f>
        <v>0</v>
      </c>
      <c r="S2487" s="225">
        <v>0</v>
      </c>
      <c r="T2487" s="226">
        <f>S2487*H2487</f>
        <v>0</v>
      </c>
      <c r="AR2487" s="22" t="s">
        <v>159</v>
      </c>
      <c r="AT2487" s="22" t="s">
        <v>154</v>
      </c>
      <c r="AU2487" s="22" t="s">
        <v>76</v>
      </c>
      <c r="AY2487" s="22" t="s">
        <v>151</v>
      </c>
      <c r="BE2487" s="227">
        <f>IF(N2487="základní",J2487,0)</f>
        <v>0</v>
      </c>
      <c r="BF2487" s="227">
        <f>IF(N2487="snížená",J2487,0)</f>
        <v>0</v>
      </c>
      <c r="BG2487" s="227">
        <f>IF(N2487="zákl. přenesená",J2487,0)</f>
        <v>0</v>
      </c>
      <c r="BH2487" s="227">
        <f>IF(N2487="sníž. přenesená",J2487,0)</f>
        <v>0</v>
      </c>
      <c r="BI2487" s="227">
        <f>IF(N2487="nulová",J2487,0)</f>
        <v>0</v>
      </c>
      <c r="BJ2487" s="22" t="s">
        <v>76</v>
      </c>
      <c r="BK2487" s="227">
        <f>ROUND(I2487*H2487,2)</f>
        <v>0</v>
      </c>
      <c r="BL2487" s="22" t="s">
        <v>159</v>
      </c>
      <c r="BM2487" s="22" t="s">
        <v>3769</v>
      </c>
    </row>
    <row r="2488" spans="2:47" s="1" customFormat="1" ht="13.5">
      <c r="B2488" s="44"/>
      <c r="C2488" s="72"/>
      <c r="D2488" s="228" t="s">
        <v>352</v>
      </c>
      <c r="E2488" s="72"/>
      <c r="F2488" s="229" t="s">
        <v>3770</v>
      </c>
      <c r="G2488" s="72"/>
      <c r="H2488" s="72"/>
      <c r="I2488" s="187"/>
      <c r="J2488" s="72"/>
      <c r="K2488" s="72"/>
      <c r="L2488" s="70"/>
      <c r="M2488" s="230"/>
      <c r="N2488" s="45"/>
      <c r="O2488" s="45"/>
      <c r="P2488" s="45"/>
      <c r="Q2488" s="45"/>
      <c r="R2488" s="45"/>
      <c r="S2488" s="45"/>
      <c r="T2488" s="93"/>
      <c r="AT2488" s="22" t="s">
        <v>352</v>
      </c>
      <c r="AU2488" s="22" t="s">
        <v>76</v>
      </c>
    </row>
    <row r="2489" spans="2:65" s="1" customFormat="1" ht="16.5" customHeight="1">
      <c r="B2489" s="44"/>
      <c r="C2489" s="216" t="s">
        <v>3198</v>
      </c>
      <c r="D2489" s="216" t="s">
        <v>154</v>
      </c>
      <c r="E2489" s="217" t="s">
        <v>3771</v>
      </c>
      <c r="F2489" s="218" t="s">
        <v>3772</v>
      </c>
      <c r="G2489" s="219" t="s">
        <v>783</v>
      </c>
      <c r="H2489" s="220">
        <v>1</v>
      </c>
      <c r="I2489" s="221"/>
      <c r="J2489" s="222">
        <f>ROUND(I2489*H2489,2)</f>
        <v>0</v>
      </c>
      <c r="K2489" s="218" t="s">
        <v>21</v>
      </c>
      <c r="L2489" s="70"/>
      <c r="M2489" s="223" t="s">
        <v>21</v>
      </c>
      <c r="N2489" s="224" t="s">
        <v>42</v>
      </c>
      <c r="O2489" s="45"/>
      <c r="P2489" s="225">
        <f>O2489*H2489</f>
        <v>0</v>
      </c>
      <c r="Q2489" s="225">
        <v>0</v>
      </c>
      <c r="R2489" s="225">
        <f>Q2489*H2489</f>
        <v>0</v>
      </c>
      <c r="S2489" s="225">
        <v>0</v>
      </c>
      <c r="T2489" s="226">
        <f>S2489*H2489</f>
        <v>0</v>
      </c>
      <c r="AR2489" s="22" t="s">
        <v>159</v>
      </c>
      <c r="AT2489" s="22" t="s">
        <v>154</v>
      </c>
      <c r="AU2489" s="22" t="s">
        <v>76</v>
      </c>
      <c r="AY2489" s="22" t="s">
        <v>151</v>
      </c>
      <c r="BE2489" s="227">
        <f>IF(N2489="základní",J2489,0)</f>
        <v>0</v>
      </c>
      <c r="BF2489" s="227">
        <f>IF(N2489="snížená",J2489,0)</f>
        <v>0</v>
      </c>
      <c r="BG2489" s="227">
        <f>IF(N2489="zákl. přenesená",J2489,0)</f>
        <v>0</v>
      </c>
      <c r="BH2489" s="227">
        <f>IF(N2489="sníž. přenesená",J2489,0)</f>
        <v>0</v>
      </c>
      <c r="BI2489" s="227">
        <f>IF(N2489="nulová",J2489,0)</f>
        <v>0</v>
      </c>
      <c r="BJ2489" s="22" t="s">
        <v>76</v>
      </c>
      <c r="BK2489" s="227">
        <f>ROUND(I2489*H2489,2)</f>
        <v>0</v>
      </c>
      <c r="BL2489" s="22" t="s">
        <v>159</v>
      </c>
      <c r="BM2489" s="22" t="s">
        <v>3773</v>
      </c>
    </row>
    <row r="2490" spans="2:65" s="1" customFormat="1" ht="16.5" customHeight="1">
      <c r="B2490" s="44"/>
      <c r="C2490" s="216" t="s">
        <v>3774</v>
      </c>
      <c r="D2490" s="216" t="s">
        <v>154</v>
      </c>
      <c r="E2490" s="217" t="s">
        <v>3775</v>
      </c>
      <c r="F2490" s="218" t="s">
        <v>3776</v>
      </c>
      <c r="G2490" s="219" t="s">
        <v>783</v>
      </c>
      <c r="H2490" s="220">
        <v>1</v>
      </c>
      <c r="I2490" s="221"/>
      <c r="J2490" s="222">
        <f>ROUND(I2490*H2490,2)</f>
        <v>0</v>
      </c>
      <c r="K2490" s="218" t="s">
        <v>21</v>
      </c>
      <c r="L2490" s="70"/>
      <c r="M2490" s="223" t="s">
        <v>21</v>
      </c>
      <c r="N2490" s="224" t="s">
        <v>42</v>
      </c>
      <c r="O2490" s="45"/>
      <c r="P2490" s="225">
        <f>O2490*H2490</f>
        <v>0</v>
      </c>
      <c r="Q2490" s="225">
        <v>0</v>
      </c>
      <c r="R2490" s="225">
        <f>Q2490*H2490</f>
        <v>0</v>
      </c>
      <c r="S2490" s="225">
        <v>0</v>
      </c>
      <c r="T2490" s="226">
        <f>S2490*H2490</f>
        <v>0</v>
      </c>
      <c r="AR2490" s="22" t="s">
        <v>159</v>
      </c>
      <c r="AT2490" s="22" t="s">
        <v>154</v>
      </c>
      <c r="AU2490" s="22" t="s">
        <v>76</v>
      </c>
      <c r="AY2490" s="22" t="s">
        <v>151</v>
      </c>
      <c r="BE2490" s="227">
        <f>IF(N2490="základní",J2490,0)</f>
        <v>0</v>
      </c>
      <c r="BF2490" s="227">
        <f>IF(N2490="snížená",J2490,0)</f>
        <v>0</v>
      </c>
      <c r="BG2490" s="227">
        <f>IF(N2490="zákl. přenesená",J2490,0)</f>
        <v>0</v>
      </c>
      <c r="BH2490" s="227">
        <f>IF(N2490="sníž. přenesená",J2490,0)</f>
        <v>0</v>
      </c>
      <c r="BI2490" s="227">
        <f>IF(N2490="nulová",J2490,0)</f>
        <v>0</v>
      </c>
      <c r="BJ2490" s="22" t="s">
        <v>76</v>
      </c>
      <c r="BK2490" s="227">
        <f>ROUND(I2490*H2490,2)</f>
        <v>0</v>
      </c>
      <c r="BL2490" s="22" t="s">
        <v>159</v>
      </c>
      <c r="BM2490" s="22" t="s">
        <v>3777</v>
      </c>
    </row>
    <row r="2491" spans="2:47" s="1" customFormat="1" ht="13.5">
      <c r="B2491" s="44"/>
      <c r="C2491" s="72"/>
      <c r="D2491" s="228" t="s">
        <v>352</v>
      </c>
      <c r="E2491" s="72"/>
      <c r="F2491" s="229" t="s">
        <v>3778</v>
      </c>
      <c r="G2491" s="72"/>
      <c r="H2491" s="72"/>
      <c r="I2491" s="187"/>
      <c r="J2491" s="72"/>
      <c r="K2491" s="72"/>
      <c r="L2491" s="70"/>
      <c r="M2491" s="264"/>
      <c r="N2491" s="265"/>
      <c r="O2491" s="265"/>
      <c r="P2491" s="265"/>
      <c r="Q2491" s="265"/>
      <c r="R2491" s="265"/>
      <c r="S2491" s="265"/>
      <c r="T2491" s="266"/>
      <c r="AT2491" s="22" t="s">
        <v>352</v>
      </c>
      <c r="AU2491" s="22" t="s">
        <v>76</v>
      </c>
    </row>
    <row r="2492" spans="2:12" s="1" customFormat="1" ht="6.95" customHeight="1">
      <c r="B2492" s="65"/>
      <c r="C2492" s="66"/>
      <c r="D2492" s="66"/>
      <c r="E2492" s="66"/>
      <c r="F2492" s="66"/>
      <c r="G2492" s="66"/>
      <c r="H2492" s="66"/>
      <c r="I2492" s="162"/>
      <c r="J2492" s="66"/>
      <c r="K2492" s="66"/>
      <c r="L2492" s="70"/>
    </row>
  </sheetData>
  <sheetProtection password="CC35" sheet="1" objects="1" scenarios="1" formatColumns="0" formatRows="0" autoFilter="0"/>
  <autoFilter ref="C109:K2491"/>
  <mergeCells count="7">
    <mergeCell ref="E7:H7"/>
    <mergeCell ref="E22:H22"/>
    <mergeCell ref="E43:H43"/>
    <mergeCell ref="J47:J48"/>
    <mergeCell ref="E102:H102"/>
    <mergeCell ref="G1:H1"/>
    <mergeCell ref="L2:V2"/>
  </mergeCells>
  <hyperlinks>
    <hyperlink ref="F1:G1" location="C2" display="1) Krycí list soupisu"/>
    <hyperlink ref="G1:H1" location="C50" display="2) Rekapitulace"/>
    <hyperlink ref="J1" location="C10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14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3" customWidth="1"/>
    <col min="10" max="10" width="23.5" style="0" customWidth="1"/>
    <col min="11" max="11" width="15.5" style="0" customWidth="1"/>
    <col min="19" max="19" width="8.16015625" style="0" customWidth="1"/>
    <col min="20" max="20" width="29.66015625" style="0" customWidth="1"/>
    <col min="21" max="21" width="16.33203125" style="0"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19"/>
      <c r="B1" s="134"/>
      <c r="C1" s="134"/>
      <c r="D1" s="135" t="s">
        <v>1</v>
      </c>
      <c r="E1" s="134"/>
      <c r="F1" s="136" t="s">
        <v>85</v>
      </c>
      <c r="G1" s="136" t="s">
        <v>86</v>
      </c>
      <c r="H1" s="136"/>
      <c r="I1" s="137"/>
      <c r="J1" s="136" t="s">
        <v>87</v>
      </c>
      <c r="K1" s="135" t="s">
        <v>88</v>
      </c>
      <c r="L1" s="136" t="s">
        <v>89</v>
      </c>
      <c r="M1" s="136"/>
      <c r="N1" s="136"/>
      <c r="O1" s="136"/>
      <c r="P1" s="136"/>
      <c r="Q1" s="136"/>
      <c r="R1" s="136"/>
      <c r="S1" s="136"/>
      <c r="T1" s="136"/>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AT2" s="22" t="s">
        <v>80</v>
      </c>
    </row>
    <row r="3" spans="2:46" ht="6.95" customHeight="1">
      <c r="B3" s="23"/>
      <c r="C3" s="24"/>
      <c r="D3" s="24"/>
      <c r="E3" s="24"/>
      <c r="F3" s="24"/>
      <c r="G3" s="24"/>
      <c r="H3" s="24"/>
      <c r="I3" s="138"/>
      <c r="J3" s="24"/>
      <c r="K3" s="25"/>
      <c r="AT3" s="22" t="s">
        <v>81</v>
      </c>
    </row>
    <row r="4" spans="2:46" ht="36.95" customHeight="1">
      <c r="B4" s="26"/>
      <c r="C4" s="27"/>
      <c r="D4" s="28" t="s">
        <v>90</v>
      </c>
      <c r="E4" s="27"/>
      <c r="F4" s="27"/>
      <c r="G4" s="27"/>
      <c r="H4" s="27"/>
      <c r="I4" s="139"/>
      <c r="J4" s="27"/>
      <c r="K4" s="29"/>
      <c r="M4" s="30" t="s">
        <v>12</v>
      </c>
      <c r="AT4" s="22" t="s">
        <v>6</v>
      </c>
    </row>
    <row r="5" spans="2:11" ht="6.95" customHeight="1">
      <c r="B5" s="26"/>
      <c r="C5" s="27"/>
      <c r="D5" s="27"/>
      <c r="E5" s="27"/>
      <c r="F5" s="27"/>
      <c r="G5" s="27"/>
      <c r="H5" s="27"/>
      <c r="I5" s="139"/>
      <c r="J5" s="27"/>
      <c r="K5" s="29"/>
    </row>
    <row r="6" spans="2:11" ht="13.5">
      <c r="B6" s="26"/>
      <c r="C6" s="27"/>
      <c r="D6" s="38" t="s">
        <v>18</v>
      </c>
      <c r="E6" s="27"/>
      <c r="F6" s="27"/>
      <c r="G6" s="27"/>
      <c r="H6" s="27"/>
      <c r="I6" s="139"/>
      <c r="J6" s="27"/>
      <c r="K6" s="29"/>
    </row>
    <row r="7" spans="2:11" ht="16.5" customHeight="1">
      <c r="B7" s="26"/>
      <c r="C7" s="27"/>
      <c r="D7" s="27"/>
      <c r="E7" s="267" t="str">
        <f>'Rekapitulace stavby'!K6</f>
        <v>Domov pod lípou, poskytovatel sociálních služeb</v>
      </c>
      <c r="F7" s="38"/>
      <c r="G7" s="38"/>
      <c r="H7" s="38"/>
      <c r="I7" s="139"/>
      <c r="J7" s="27"/>
      <c r="K7" s="29"/>
    </row>
    <row r="8" spans="2:11" s="1" customFormat="1" ht="13.5">
      <c r="B8" s="44"/>
      <c r="C8" s="45"/>
      <c r="D8" s="38" t="s">
        <v>3779</v>
      </c>
      <c r="E8" s="45"/>
      <c r="F8" s="45"/>
      <c r="G8" s="45"/>
      <c r="H8" s="45"/>
      <c r="I8" s="140"/>
      <c r="J8" s="45"/>
      <c r="K8" s="49"/>
    </row>
    <row r="9" spans="2:11" s="1" customFormat="1" ht="36.95" customHeight="1">
      <c r="B9" s="44"/>
      <c r="C9" s="45"/>
      <c r="D9" s="45"/>
      <c r="E9" s="141" t="s">
        <v>3780</v>
      </c>
      <c r="F9" s="45"/>
      <c r="G9" s="45"/>
      <c r="H9" s="45"/>
      <c r="I9" s="140"/>
      <c r="J9" s="45"/>
      <c r="K9" s="49"/>
    </row>
    <row r="10" spans="2:11" s="1" customFormat="1" ht="13.5">
      <c r="B10" s="44"/>
      <c r="C10" s="45"/>
      <c r="D10" s="45"/>
      <c r="E10" s="45"/>
      <c r="F10" s="45"/>
      <c r="G10" s="45"/>
      <c r="H10" s="45"/>
      <c r="I10" s="140"/>
      <c r="J10" s="45"/>
      <c r="K10" s="49"/>
    </row>
    <row r="11" spans="2:11" s="1" customFormat="1" ht="14.4" customHeight="1">
      <c r="B11" s="44"/>
      <c r="C11" s="45"/>
      <c r="D11" s="38" t="s">
        <v>20</v>
      </c>
      <c r="E11" s="45"/>
      <c r="F11" s="33" t="s">
        <v>21</v>
      </c>
      <c r="G11" s="45"/>
      <c r="H11" s="45"/>
      <c r="I11" s="142" t="s">
        <v>22</v>
      </c>
      <c r="J11" s="33" t="s">
        <v>21</v>
      </c>
      <c r="K11" s="49"/>
    </row>
    <row r="12" spans="2:11" s="1" customFormat="1" ht="14.4" customHeight="1">
      <c r="B12" s="44"/>
      <c r="C12" s="45"/>
      <c r="D12" s="38" t="s">
        <v>23</v>
      </c>
      <c r="E12" s="45"/>
      <c r="F12" s="33" t="s">
        <v>24</v>
      </c>
      <c r="G12" s="45"/>
      <c r="H12" s="45"/>
      <c r="I12" s="142" t="s">
        <v>25</v>
      </c>
      <c r="J12" s="143" t="str">
        <f>'Rekapitulace stavby'!AN8</f>
        <v>15. 1. 2019</v>
      </c>
      <c r="K12" s="49"/>
    </row>
    <row r="13" spans="2:11" s="1" customFormat="1" ht="10.8" customHeight="1">
      <c r="B13" s="44"/>
      <c r="C13" s="45"/>
      <c r="D13" s="45"/>
      <c r="E13" s="45"/>
      <c r="F13" s="45"/>
      <c r="G13" s="45"/>
      <c r="H13" s="45"/>
      <c r="I13" s="140"/>
      <c r="J13" s="45"/>
      <c r="K13" s="49"/>
    </row>
    <row r="14" spans="2:11" s="1" customFormat="1" ht="14.4" customHeight="1">
      <c r="B14" s="44"/>
      <c r="C14" s="45"/>
      <c r="D14" s="38" t="s">
        <v>27</v>
      </c>
      <c r="E14" s="45"/>
      <c r="F14" s="45"/>
      <c r="G14" s="45"/>
      <c r="H14" s="45"/>
      <c r="I14" s="142" t="s">
        <v>28</v>
      </c>
      <c r="J14" s="33" t="str">
        <f>IF('Rekapitulace stavby'!AN10="","",'Rekapitulace stavby'!AN10)</f>
        <v/>
      </c>
      <c r="K14" s="49"/>
    </row>
    <row r="15" spans="2:11" s="1" customFormat="1" ht="18" customHeight="1">
      <c r="B15" s="44"/>
      <c r="C15" s="45"/>
      <c r="D15" s="45"/>
      <c r="E15" s="33" t="str">
        <f>IF('Rekapitulace stavby'!E11="","",'Rekapitulace stavby'!E11)</f>
        <v xml:space="preserve"> </v>
      </c>
      <c r="F15" s="45"/>
      <c r="G15" s="45"/>
      <c r="H15" s="45"/>
      <c r="I15" s="142" t="s">
        <v>30</v>
      </c>
      <c r="J15" s="33" t="str">
        <f>IF('Rekapitulace stavby'!AN11="","",'Rekapitulace stavby'!AN11)</f>
        <v/>
      </c>
      <c r="K15" s="49"/>
    </row>
    <row r="16" spans="2:11" s="1" customFormat="1" ht="6.95" customHeight="1">
      <c r="B16" s="44"/>
      <c r="C16" s="45"/>
      <c r="D16" s="45"/>
      <c r="E16" s="45"/>
      <c r="F16" s="45"/>
      <c r="G16" s="45"/>
      <c r="H16" s="45"/>
      <c r="I16" s="140"/>
      <c r="J16" s="45"/>
      <c r="K16" s="49"/>
    </row>
    <row r="17" spans="2:11" s="1" customFormat="1" ht="14.4" customHeight="1">
      <c r="B17" s="44"/>
      <c r="C17" s="45"/>
      <c r="D17" s="38" t="s">
        <v>31</v>
      </c>
      <c r="E17" s="45"/>
      <c r="F17" s="45"/>
      <c r="G17" s="45"/>
      <c r="H17" s="45"/>
      <c r="I17" s="142" t="s">
        <v>28</v>
      </c>
      <c r="J17" s="33" t="str">
        <f>IF('Rekapitulace stavby'!AN13="Vyplň údaj","",IF('Rekapitulace stavby'!AN13="","",'Rekapitulace stavby'!AN13))</f>
        <v/>
      </c>
      <c r="K17" s="49"/>
    </row>
    <row r="18" spans="2:11" s="1" customFormat="1" ht="18" customHeight="1">
      <c r="B18" s="44"/>
      <c r="C18" s="45"/>
      <c r="D18" s="45"/>
      <c r="E18" s="33" t="str">
        <f>IF('Rekapitulace stavby'!E14="Vyplň údaj","",IF('Rekapitulace stavby'!E14="","",'Rekapitulace stavby'!E14))</f>
        <v/>
      </c>
      <c r="F18" s="45"/>
      <c r="G18" s="45"/>
      <c r="H18" s="45"/>
      <c r="I18" s="142" t="s">
        <v>30</v>
      </c>
      <c r="J18" s="33" t="str">
        <f>IF('Rekapitulace stavby'!AN14="Vyplň údaj","",IF('Rekapitulace stavby'!AN14="","",'Rekapitulace stavby'!AN14))</f>
        <v/>
      </c>
      <c r="K18" s="49"/>
    </row>
    <row r="19" spans="2:11" s="1" customFormat="1" ht="6.95" customHeight="1">
      <c r="B19" s="44"/>
      <c r="C19" s="45"/>
      <c r="D19" s="45"/>
      <c r="E19" s="45"/>
      <c r="F19" s="45"/>
      <c r="G19" s="45"/>
      <c r="H19" s="45"/>
      <c r="I19" s="140"/>
      <c r="J19" s="45"/>
      <c r="K19" s="49"/>
    </row>
    <row r="20" spans="2:11" s="1" customFormat="1" ht="14.4" customHeight="1">
      <c r="B20" s="44"/>
      <c r="C20" s="45"/>
      <c r="D20" s="38" t="s">
        <v>33</v>
      </c>
      <c r="E20" s="45"/>
      <c r="F20" s="45"/>
      <c r="G20" s="45"/>
      <c r="H20" s="45"/>
      <c r="I20" s="142" t="s">
        <v>28</v>
      </c>
      <c r="J20" s="33" t="str">
        <f>IF('Rekapitulace stavby'!AN16="","",'Rekapitulace stavby'!AN16)</f>
        <v/>
      </c>
      <c r="K20" s="49"/>
    </row>
    <row r="21" spans="2:11" s="1" customFormat="1" ht="18" customHeight="1">
      <c r="B21" s="44"/>
      <c r="C21" s="45"/>
      <c r="D21" s="45"/>
      <c r="E21" s="33" t="str">
        <f>IF('Rekapitulace stavby'!E17="","",'Rekapitulace stavby'!E17)</f>
        <v xml:space="preserve"> </v>
      </c>
      <c r="F21" s="45"/>
      <c r="G21" s="45"/>
      <c r="H21" s="45"/>
      <c r="I21" s="142" t="s">
        <v>30</v>
      </c>
      <c r="J21" s="33" t="str">
        <f>IF('Rekapitulace stavby'!AN17="","",'Rekapitulace stavby'!AN17)</f>
        <v/>
      </c>
      <c r="K21" s="49"/>
    </row>
    <row r="22" spans="2:11" s="1" customFormat="1" ht="6.95" customHeight="1">
      <c r="B22" s="44"/>
      <c r="C22" s="45"/>
      <c r="D22" s="45"/>
      <c r="E22" s="45"/>
      <c r="F22" s="45"/>
      <c r="G22" s="45"/>
      <c r="H22" s="45"/>
      <c r="I22" s="140"/>
      <c r="J22" s="45"/>
      <c r="K22" s="49"/>
    </row>
    <row r="23" spans="2:11" s="1" customFormat="1" ht="14.4" customHeight="1">
      <c r="B23" s="44"/>
      <c r="C23" s="45"/>
      <c r="D23" s="38" t="s">
        <v>35</v>
      </c>
      <c r="E23" s="45"/>
      <c r="F23" s="45"/>
      <c r="G23" s="45"/>
      <c r="H23" s="45"/>
      <c r="I23" s="140"/>
      <c r="J23" s="45"/>
      <c r="K23" s="49"/>
    </row>
    <row r="24" spans="2:11" s="6" customFormat="1" ht="16.5" customHeight="1">
      <c r="B24" s="144"/>
      <c r="C24" s="145"/>
      <c r="D24" s="145"/>
      <c r="E24" s="42" t="s">
        <v>21</v>
      </c>
      <c r="F24" s="42"/>
      <c r="G24" s="42"/>
      <c r="H24" s="42"/>
      <c r="I24" s="146"/>
      <c r="J24" s="145"/>
      <c r="K24" s="147"/>
    </row>
    <row r="25" spans="2:11" s="1" customFormat="1" ht="6.95" customHeight="1">
      <c r="B25" s="44"/>
      <c r="C25" s="45"/>
      <c r="D25" s="45"/>
      <c r="E25" s="45"/>
      <c r="F25" s="45"/>
      <c r="G25" s="45"/>
      <c r="H25" s="45"/>
      <c r="I25" s="140"/>
      <c r="J25" s="45"/>
      <c r="K25" s="49"/>
    </row>
    <row r="26" spans="2:11" s="1" customFormat="1" ht="6.95" customHeight="1">
      <c r="B26" s="44"/>
      <c r="C26" s="45"/>
      <c r="D26" s="104"/>
      <c r="E26" s="104"/>
      <c r="F26" s="104"/>
      <c r="G26" s="104"/>
      <c r="H26" s="104"/>
      <c r="I26" s="148"/>
      <c r="J26" s="104"/>
      <c r="K26" s="149"/>
    </row>
    <row r="27" spans="2:11" s="1" customFormat="1" ht="25.4" customHeight="1">
      <c r="B27" s="44"/>
      <c r="C27" s="45"/>
      <c r="D27" s="150" t="s">
        <v>37</v>
      </c>
      <c r="E27" s="45"/>
      <c r="F27" s="45"/>
      <c r="G27" s="45"/>
      <c r="H27" s="45"/>
      <c r="I27" s="140"/>
      <c r="J27" s="151">
        <f>ROUND(J78,2)</f>
        <v>0</v>
      </c>
      <c r="K27" s="49"/>
    </row>
    <row r="28" spans="2:11" s="1" customFormat="1" ht="6.95" customHeight="1">
      <c r="B28" s="44"/>
      <c r="C28" s="45"/>
      <c r="D28" s="104"/>
      <c r="E28" s="104"/>
      <c r="F28" s="104"/>
      <c r="G28" s="104"/>
      <c r="H28" s="104"/>
      <c r="I28" s="148"/>
      <c r="J28" s="104"/>
      <c r="K28" s="149"/>
    </row>
    <row r="29" spans="2:11" s="1" customFormat="1" ht="14.4" customHeight="1">
      <c r="B29" s="44"/>
      <c r="C29" s="45"/>
      <c r="D29" s="45"/>
      <c r="E29" s="45"/>
      <c r="F29" s="50" t="s">
        <v>39</v>
      </c>
      <c r="G29" s="45"/>
      <c r="H29" s="45"/>
      <c r="I29" s="152" t="s">
        <v>38</v>
      </c>
      <c r="J29" s="50" t="s">
        <v>40</v>
      </c>
      <c r="K29" s="49"/>
    </row>
    <row r="30" spans="2:11" s="1" customFormat="1" ht="14.4" customHeight="1">
      <c r="B30" s="44"/>
      <c r="C30" s="45"/>
      <c r="D30" s="53" t="s">
        <v>41</v>
      </c>
      <c r="E30" s="53" t="s">
        <v>42</v>
      </c>
      <c r="F30" s="153">
        <f>ROUND(SUM(BE78:BE147),2)</f>
        <v>0</v>
      </c>
      <c r="G30" s="45"/>
      <c r="H30" s="45"/>
      <c r="I30" s="154">
        <v>0.21</v>
      </c>
      <c r="J30" s="153">
        <f>ROUND(ROUND((SUM(BE78:BE147)),2)*I30,2)</f>
        <v>0</v>
      </c>
      <c r="K30" s="49"/>
    </row>
    <row r="31" spans="2:11" s="1" customFormat="1" ht="14.4" customHeight="1">
      <c r="B31" s="44"/>
      <c r="C31" s="45"/>
      <c r="D31" s="45"/>
      <c r="E31" s="53" t="s">
        <v>43</v>
      </c>
      <c r="F31" s="153">
        <f>ROUND(SUM(BF78:BF147),2)</f>
        <v>0</v>
      </c>
      <c r="G31" s="45"/>
      <c r="H31" s="45"/>
      <c r="I31" s="154">
        <v>0.15</v>
      </c>
      <c r="J31" s="153">
        <f>ROUND(ROUND((SUM(BF78:BF147)),2)*I31,2)</f>
        <v>0</v>
      </c>
      <c r="K31" s="49"/>
    </row>
    <row r="32" spans="2:11" s="1" customFormat="1" ht="14.4" customHeight="1" hidden="1">
      <c r="B32" s="44"/>
      <c r="C32" s="45"/>
      <c r="D32" s="45"/>
      <c r="E32" s="53" t="s">
        <v>44</v>
      </c>
      <c r="F32" s="153">
        <f>ROUND(SUM(BG78:BG147),2)</f>
        <v>0</v>
      </c>
      <c r="G32" s="45"/>
      <c r="H32" s="45"/>
      <c r="I32" s="154">
        <v>0.21</v>
      </c>
      <c r="J32" s="153">
        <v>0</v>
      </c>
      <c r="K32" s="49"/>
    </row>
    <row r="33" spans="2:11" s="1" customFormat="1" ht="14.4" customHeight="1" hidden="1">
      <c r="B33" s="44"/>
      <c r="C33" s="45"/>
      <c r="D33" s="45"/>
      <c r="E33" s="53" t="s">
        <v>45</v>
      </c>
      <c r="F33" s="153">
        <f>ROUND(SUM(BH78:BH147),2)</f>
        <v>0</v>
      </c>
      <c r="G33" s="45"/>
      <c r="H33" s="45"/>
      <c r="I33" s="154">
        <v>0.15</v>
      </c>
      <c r="J33" s="153">
        <v>0</v>
      </c>
      <c r="K33" s="49"/>
    </row>
    <row r="34" spans="2:11" s="1" customFormat="1" ht="14.4" customHeight="1" hidden="1">
      <c r="B34" s="44"/>
      <c r="C34" s="45"/>
      <c r="D34" s="45"/>
      <c r="E34" s="53" t="s">
        <v>46</v>
      </c>
      <c r="F34" s="153">
        <f>ROUND(SUM(BI78:BI147),2)</f>
        <v>0</v>
      </c>
      <c r="G34" s="45"/>
      <c r="H34" s="45"/>
      <c r="I34" s="154">
        <v>0</v>
      </c>
      <c r="J34" s="153">
        <v>0</v>
      </c>
      <c r="K34" s="49"/>
    </row>
    <row r="35" spans="2:11" s="1" customFormat="1" ht="6.95" customHeight="1">
      <c r="B35" s="44"/>
      <c r="C35" s="45"/>
      <c r="D35" s="45"/>
      <c r="E35" s="45"/>
      <c r="F35" s="45"/>
      <c r="G35" s="45"/>
      <c r="H35" s="45"/>
      <c r="I35" s="140"/>
      <c r="J35" s="45"/>
      <c r="K35" s="49"/>
    </row>
    <row r="36" spans="2:11" s="1" customFormat="1" ht="25.4" customHeight="1">
      <c r="B36" s="44"/>
      <c r="C36" s="155"/>
      <c r="D36" s="156" t="s">
        <v>47</v>
      </c>
      <c r="E36" s="96"/>
      <c r="F36" s="96"/>
      <c r="G36" s="157" t="s">
        <v>48</v>
      </c>
      <c r="H36" s="158" t="s">
        <v>49</v>
      </c>
      <c r="I36" s="159"/>
      <c r="J36" s="160">
        <f>SUM(J27:J34)</f>
        <v>0</v>
      </c>
      <c r="K36" s="161"/>
    </row>
    <row r="37" spans="2:11" s="1" customFormat="1" ht="14.4" customHeight="1">
      <c r="B37" s="65"/>
      <c r="C37" s="66"/>
      <c r="D37" s="66"/>
      <c r="E37" s="66"/>
      <c r="F37" s="66"/>
      <c r="G37" s="66"/>
      <c r="H37" s="66"/>
      <c r="I37" s="162"/>
      <c r="J37" s="66"/>
      <c r="K37" s="67"/>
    </row>
    <row r="41" spans="2:11" s="1" customFormat="1" ht="6.95" customHeight="1">
      <c r="B41" s="163"/>
      <c r="C41" s="164"/>
      <c r="D41" s="164"/>
      <c r="E41" s="164"/>
      <c r="F41" s="164"/>
      <c r="G41" s="164"/>
      <c r="H41" s="164"/>
      <c r="I41" s="165"/>
      <c r="J41" s="164"/>
      <c r="K41" s="166"/>
    </row>
    <row r="42" spans="2:11" s="1" customFormat="1" ht="36.95" customHeight="1">
      <c r="B42" s="44"/>
      <c r="C42" s="28" t="s">
        <v>91</v>
      </c>
      <c r="D42" s="45"/>
      <c r="E42" s="45"/>
      <c r="F42" s="45"/>
      <c r="G42" s="45"/>
      <c r="H42" s="45"/>
      <c r="I42" s="140"/>
      <c r="J42" s="45"/>
      <c r="K42" s="49"/>
    </row>
    <row r="43" spans="2:11" s="1" customFormat="1" ht="6.95" customHeight="1">
      <c r="B43" s="44"/>
      <c r="C43" s="45"/>
      <c r="D43" s="45"/>
      <c r="E43" s="45"/>
      <c r="F43" s="45"/>
      <c r="G43" s="45"/>
      <c r="H43" s="45"/>
      <c r="I43" s="140"/>
      <c r="J43" s="45"/>
      <c r="K43" s="49"/>
    </row>
    <row r="44" spans="2:11" s="1" customFormat="1" ht="14.4" customHeight="1">
      <c r="B44" s="44"/>
      <c r="C44" s="38" t="s">
        <v>18</v>
      </c>
      <c r="D44" s="45"/>
      <c r="E44" s="45"/>
      <c r="F44" s="45"/>
      <c r="G44" s="45"/>
      <c r="H44" s="45"/>
      <c r="I44" s="140"/>
      <c r="J44" s="45"/>
      <c r="K44" s="49"/>
    </row>
    <row r="45" spans="2:11" s="1" customFormat="1" ht="16.5" customHeight="1">
      <c r="B45" s="44"/>
      <c r="C45" s="45"/>
      <c r="D45" s="45"/>
      <c r="E45" s="267" t="str">
        <f>E7</f>
        <v>Domov pod lípou, poskytovatel sociálních služeb</v>
      </c>
      <c r="F45" s="38"/>
      <c r="G45" s="38"/>
      <c r="H45" s="38"/>
      <c r="I45" s="140"/>
      <c r="J45" s="45"/>
      <c r="K45" s="49"/>
    </row>
    <row r="46" spans="2:11" s="1" customFormat="1" ht="14.4" customHeight="1">
      <c r="B46" s="44"/>
      <c r="C46" s="38" t="s">
        <v>3779</v>
      </c>
      <c r="D46" s="45"/>
      <c r="E46" s="45"/>
      <c r="F46" s="45"/>
      <c r="G46" s="45"/>
      <c r="H46" s="45"/>
      <c r="I46" s="140"/>
      <c r="J46" s="45"/>
      <c r="K46" s="49"/>
    </row>
    <row r="47" spans="2:11" s="1" customFormat="1" ht="17.25" customHeight="1">
      <c r="B47" s="44"/>
      <c r="C47" s="45"/>
      <c r="D47" s="45"/>
      <c r="E47" s="141" t="str">
        <f>E9</f>
        <v>I. - ZDROJ</v>
      </c>
      <c r="F47" s="45"/>
      <c r="G47" s="45"/>
      <c r="H47" s="45"/>
      <c r="I47" s="140"/>
      <c r="J47" s="45"/>
      <c r="K47" s="49"/>
    </row>
    <row r="48" spans="2:11" s="1" customFormat="1" ht="6.95" customHeight="1">
      <c r="B48" s="44"/>
      <c r="C48" s="45"/>
      <c r="D48" s="45"/>
      <c r="E48" s="45"/>
      <c r="F48" s="45"/>
      <c r="G48" s="45"/>
      <c r="H48" s="45"/>
      <c r="I48" s="140"/>
      <c r="J48" s="45"/>
      <c r="K48" s="49"/>
    </row>
    <row r="49" spans="2:11" s="1" customFormat="1" ht="18" customHeight="1">
      <c r="B49" s="44"/>
      <c r="C49" s="38" t="s">
        <v>23</v>
      </c>
      <c r="D49" s="45"/>
      <c r="E49" s="45"/>
      <c r="F49" s="33" t="str">
        <f>F12</f>
        <v>Lipník 110, 294 43 Čachovice</v>
      </c>
      <c r="G49" s="45"/>
      <c r="H49" s="45"/>
      <c r="I49" s="142" t="s">
        <v>25</v>
      </c>
      <c r="J49" s="143" t="str">
        <f>IF(J12="","",J12)</f>
        <v>15. 1. 2019</v>
      </c>
      <c r="K49" s="49"/>
    </row>
    <row r="50" spans="2:11" s="1" customFormat="1" ht="6.95" customHeight="1">
      <c r="B50" s="44"/>
      <c r="C50" s="45"/>
      <c r="D50" s="45"/>
      <c r="E50" s="45"/>
      <c r="F50" s="45"/>
      <c r="G50" s="45"/>
      <c r="H50" s="45"/>
      <c r="I50" s="140"/>
      <c r="J50" s="45"/>
      <c r="K50" s="49"/>
    </row>
    <row r="51" spans="2:11" s="1" customFormat="1" ht="13.5">
      <c r="B51" s="44"/>
      <c r="C51" s="38" t="s">
        <v>27</v>
      </c>
      <c r="D51" s="45"/>
      <c r="E51" s="45"/>
      <c r="F51" s="33" t="str">
        <f>E15</f>
        <v xml:space="preserve"> </v>
      </c>
      <c r="G51" s="45"/>
      <c r="H51" s="45"/>
      <c r="I51" s="142" t="s">
        <v>33</v>
      </c>
      <c r="J51" s="42" t="str">
        <f>E21</f>
        <v xml:space="preserve"> </v>
      </c>
      <c r="K51" s="49"/>
    </row>
    <row r="52" spans="2:11" s="1" customFormat="1" ht="14.4" customHeight="1">
      <c r="B52" s="44"/>
      <c r="C52" s="38" t="s">
        <v>31</v>
      </c>
      <c r="D52" s="45"/>
      <c r="E52" s="45"/>
      <c r="F52" s="33" t="str">
        <f>IF(E18="","",E18)</f>
        <v/>
      </c>
      <c r="G52" s="45"/>
      <c r="H52" s="45"/>
      <c r="I52" s="140"/>
      <c r="J52" s="167"/>
      <c r="K52" s="49"/>
    </row>
    <row r="53" spans="2:11" s="1" customFormat="1" ht="10.3" customHeight="1">
      <c r="B53" s="44"/>
      <c r="C53" s="45"/>
      <c r="D53" s="45"/>
      <c r="E53" s="45"/>
      <c r="F53" s="45"/>
      <c r="G53" s="45"/>
      <c r="H53" s="45"/>
      <c r="I53" s="140"/>
      <c r="J53" s="45"/>
      <c r="K53" s="49"/>
    </row>
    <row r="54" spans="2:11" s="1" customFormat="1" ht="29.25" customHeight="1">
      <c r="B54" s="44"/>
      <c r="C54" s="168" t="s">
        <v>92</v>
      </c>
      <c r="D54" s="155"/>
      <c r="E54" s="155"/>
      <c r="F54" s="155"/>
      <c r="G54" s="155"/>
      <c r="H54" s="155"/>
      <c r="I54" s="169"/>
      <c r="J54" s="170" t="s">
        <v>93</v>
      </c>
      <c r="K54" s="171"/>
    </row>
    <row r="55" spans="2:11" s="1" customFormat="1" ht="10.3" customHeight="1">
      <c r="B55" s="44"/>
      <c r="C55" s="45"/>
      <c r="D55" s="45"/>
      <c r="E55" s="45"/>
      <c r="F55" s="45"/>
      <c r="G55" s="45"/>
      <c r="H55" s="45"/>
      <c r="I55" s="140"/>
      <c r="J55" s="45"/>
      <c r="K55" s="49"/>
    </row>
    <row r="56" spans="2:47" s="1" customFormat="1" ht="29.25" customHeight="1">
      <c r="B56" s="44"/>
      <c r="C56" s="172" t="s">
        <v>94</v>
      </c>
      <c r="D56" s="45"/>
      <c r="E56" s="45"/>
      <c r="F56" s="45"/>
      <c r="G56" s="45"/>
      <c r="H56" s="45"/>
      <c r="I56" s="140"/>
      <c r="J56" s="151">
        <f>J78</f>
        <v>0</v>
      </c>
      <c r="K56" s="49"/>
      <c r="AU56" s="22" t="s">
        <v>95</v>
      </c>
    </row>
    <row r="57" spans="2:11" s="7" customFormat="1" ht="24.95" customHeight="1">
      <c r="B57" s="173"/>
      <c r="C57" s="174"/>
      <c r="D57" s="175" t="s">
        <v>131</v>
      </c>
      <c r="E57" s="176"/>
      <c r="F57" s="176"/>
      <c r="G57" s="176"/>
      <c r="H57" s="176"/>
      <c r="I57" s="177"/>
      <c r="J57" s="178">
        <f>J138</f>
        <v>0</v>
      </c>
      <c r="K57" s="179"/>
    </row>
    <row r="58" spans="2:11" s="8" customFormat="1" ht="19.9" customHeight="1">
      <c r="B58" s="180"/>
      <c r="C58" s="181"/>
      <c r="D58" s="182" t="s">
        <v>3781</v>
      </c>
      <c r="E58" s="183"/>
      <c r="F58" s="183"/>
      <c r="G58" s="183"/>
      <c r="H58" s="183"/>
      <c r="I58" s="184"/>
      <c r="J58" s="185">
        <f>J139</f>
        <v>0</v>
      </c>
      <c r="K58" s="186"/>
    </row>
    <row r="59" spans="2:11" s="1" customFormat="1" ht="21.8" customHeight="1">
      <c r="B59" s="44"/>
      <c r="C59" s="45"/>
      <c r="D59" s="45"/>
      <c r="E59" s="45"/>
      <c r="F59" s="45"/>
      <c r="G59" s="45"/>
      <c r="H59" s="45"/>
      <c r="I59" s="140"/>
      <c r="J59" s="45"/>
      <c r="K59" s="49"/>
    </row>
    <row r="60" spans="2:11" s="1" customFormat="1" ht="6.95" customHeight="1">
      <c r="B60" s="65"/>
      <c r="C60" s="66"/>
      <c r="D60" s="66"/>
      <c r="E60" s="66"/>
      <c r="F60" s="66"/>
      <c r="G60" s="66"/>
      <c r="H60" s="66"/>
      <c r="I60" s="162"/>
      <c r="J60" s="66"/>
      <c r="K60" s="67"/>
    </row>
    <row r="64" spans="2:12" s="1" customFormat="1" ht="6.95" customHeight="1">
      <c r="B64" s="68"/>
      <c r="C64" s="69"/>
      <c r="D64" s="69"/>
      <c r="E64" s="69"/>
      <c r="F64" s="69"/>
      <c r="G64" s="69"/>
      <c r="H64" s="69"/>
      <c r="I64" s="165"/>
      <c r="J64" s="69"/>
      <c r="K64" s="69"/>
      <c r="L64" s="70"/>
    </row>
    <row r="65" spans="2:12" s="1" customFormat="1" ht="36.95" customHeight="1">
      <c r="B65" s="44"/>
      <c r="C65" s="71" t="s">
        <v>136</v>
      </c>
      <c r="D65" s="72"/>
      <c r="E65" s="72"/>
      <c r="F65" s="72"/>
      <c r="G65" s="72"/>
      <c r="H65" s="72"/>
      <c r="I65" s="187"/>
      <c r="J65" s="72"/>
      <c r="K65" s="72"/>
      <c r="L65" s="70"/>
    </row>
    <row r="66" spans="2:12" s="1" customFormat="1" ht="6.95" customHeight="1">
      <c r="B66" s="44"/>
      <c r="C66" s="72"/>
      <c r="D66" s="72"/>
      <c r="E66" s="72"/>
      <c r="F66" s="72"/>
      <c r="G66" s="72"/>
      <c r="H66" s="72"/>
      <c r="I66" s="187"/>
      <c r="J66" s="72"/>
      <c r="K66" s="72"/>
      <c r="L66" s="70"/>
    </row>
    <row r="67" spans="2:12" s="1" customFormat="1" ht="14.4" customHeight="1">
      <c r="B67" s="44"/>
      <c r="C67" s="74" t="s">
        <v>18</v>
      </c>
      <c r="D67" s="72"/>
      <c r="E67" s="72"/>
      <c r="F67" s="72"/>
      <c r="G67" s="72"/>
      <c r="H67" s="72"/>
      <c r="I67" s="187"/>
      <c r="J67" s="72"/>
      <c r="K67" s="72"/>
      <c r="L67" s="70"/>
    </row>
    <row r="68" spans="2:12" s="1" customFormat="1" ht="16.5" customHeight="1">
      <c r="B68" s="44"/>
      <c r="C68" s="72"/>
      <c r="D68" s="72"/>
      <c r="E68" s="268" t="str">
        <f>E7</f>
        <v>Domov pod lípou, poskytovatel sociálních služeb</v>
      </c>
      <c r="F68" s="74"/>
      <c r="G68" s="74"/>
      <c r="H68" s="74"/>
      <c r="I68" s="187"/>
      <c r="J68" s="72"/>
      <c r="K68" s="72"/>
      <c r="L68" s="70"/>
    </row>
    <row r="69" spans="2:12" s="1" customFormat="1" ht="14.4" customHeight="1">
      <c r="B69" s="44"/>
      <c r="C69" s="74" t="s">
        <v>3779</v>
      </c>
      <c r="D69" s="72"/>
      <c r="E69" s="72"/>
      <c r="F69" s="72"/>
      <c r="G69" s="72"/>
      <c r="H69" s="72"/>
      <c r="I69" s="187"/>
      <c r="J69" s="72"/>
      <c r="K69" s="72"/>
      <c r="L69" s="70"/>
    </row>
    <row r="70" spans="2:12" s="1" customFormat="1" ht="17.25" customHeight="1">
      <c r="B70" s="44"/>
      <c r="C70" s="72"/>
      <c r="D70" s="72"/>
      <c r="E70" s="80" t="str">
        <f>E9</f>
        <v>I. - ZDROJ</v>
      </c>
      <c r="F70" s="72"/>
      <c r="G70" s="72"/>
      <c r="H70" s="72"/>
      <c r="I70" s="187"/>
      <c r="J70" s="72"/>
      <c r="K70" s="72"/>
      <c r="L70" s="70"/>
    </row>
    <row r="71" spans="2:12" s="1" customFormat="1" ht="6.95" customHeight="1">
      <c r="B71" s="44"/>
      <c r="C71" s="72"/>
      <c r="D71" s="72"/>
      <c r="E71" s="72"/>
      <c r="F71" s="72"/>
      <c r="G71" s="72"/>
      <c r="H71" s="72"/>
      <c r="I71" s="187"/>
      <c r="J71" s="72"/>
      <c r="K71" s="72"/>
      <c r="L71" s="70"/>
    </row>
    <row r="72" spans="2:12" s="1" customFormat="1" ht="18" customHeight="1">
      <c r="B72" s="44"/>
      <c r="C72" s="74" t="s">
        <v>23</v>
      </c>
      <c r="D72" s="72"/>
      <c r="E72" s="72"/>
      <c r="F72" s="188" t="str">
        <f>F12</f>
        <v>Lipník 110, 294 43 Čachovice</v>
      </c>
      <c r="G72" s="72"/>
      <c r="H72" s="72"/>
      <c r="I72" s="189" t="s">
        <v>25</v>
      </c>
      <c r="J72" s="83" t="str">
        <f>IF(J12="","",J12)</f>
        <v>15. 1. 2019</v>
      </c>
      <c r="K72" s="72"/>
      <c r="L72" s="70"/>
    </row>
    <row r="73" spans="2:12" s="1" customFormat="1" ht="6.95" customHeight="1">
      <c r="B73" s="44"/>
      <c r="C73" s="72"/>
      <c r="D73" s="72"/>
      <c r="E73" s="72"/>
      <c r="F73" s="72"/>
      <c r="G73" s="72"/>
      <c r="H73" s="72"/>
      <c r="I73" s="187"/>
      <c r="J73" s="72"/>
      <c r="K73" s="72"/>
      <c r="L73" s="70"/>
    </row>
    <row r="74" spans="2:12" s="1" customFormat="1" ht="13.5">
      <c r="B74" s="44"/>
      <c r="C74" s="74" t="s">
        <v>27</v>
      </c>
      <c r="D74" s="72"/>
      <c r="E74" s="72"/>
      <c r="F74" s="188" t="str">
        <f>E15</f>
        <v xml:space="preserve"> </v>
      </c>
      <c r="G74" s="72"/>
      <c r="H74" s="72"/>
      <c r="I74" s="189" t="s">
        <v>33</v>
      </c>
      <c r="J74" s="188" t="str">
        <f>E21</f>
        <v xml:space="preserve"> </v>
      </c>
      <c r="K74" s="72"/>
      <c r="L74" s="70"/>
    </row>
    <row r="75" spans="2:12" s="1" customFormat="1" ht="14.4" customHeight="1">
      <c r="B75" s="44"/>
      <c r="C75" s="74" t="s">
        <v>31</v>
      </c>
      <c r="D75" s="72"/>
      <c r="E75" s="72"/>
      <c r="F75" s="188" t="str">
        <f>IF(E18="","",E18)</f>
        <v/>
      </c>
      <c r="G75" s="72"/>
      <c r="H75" s="72"/>
      <c r="I75" s="187"/>
      <c r="J75" s="72"/>
      <c r="K75" s="72"/>
      <c r="L75" s="70"/>
    </row>
    <row r="76" spans="2:12" s="1" customFormat="1" ht="10.3" customHeight="1">
      <c r="B76" s="44"/>
      <c r="C76" s="72"/>
      <c r="D76" s="72"/>
      <c r="E76" s="72"/>
      <c r="F76" s="72"/>
      <c r="G76" s="72"/>
      <c r="H76" s="72"/>
      <c r="I76" s="187"/>
      <c r="J76" s="72"/>
      <c r="K76" s="72"/>
      <c r="L76" s="70"/>
    </row>
    <row r="77" spans="2:20" s="9" customFormat="1" ht="29.25" customHeight="1">
      <c r="B77" s="190"/>
      <c r="C77" s="191" t="s">
        <v>137</v>
      </c>
      <c r="D77" s="192" t="s">
        <v>56</v>
      </c>
      <c r="E77" s="192" t="s">
        <v>52</v>
      </c>
      <c r="F77" s="192" t="s">
        <v>138</v>
      </c>
      <c r="G77" s="192" t="s">
        <v>139</v>
      </c>
      <c r="H77" s="192" t="s">
        <v>140</v>
      </c>
      <c r="I77" s="193" t="s">
        <v>141</v>
      </c>
      <c r="J77" s="192" t="s">
        <v>93</v>
      </c>
      <c r="K77" s="194" t="s">
        <v>142</v>
      </c>
      <c r="L77" s="195"/>
      <c r="M77" s="100" t="s">
        <v>143</v>
      </c>
      <c r="N77" s="101" t="s">
        <v>41</v>
      </c>
      <c r="O77" s="101" t="s">
        <v>144</v>
      </c>
      <c r="P77" s="101" t="s">
        <v>145</v>
      </c>
      <c r="Q77" s="101" t="s">
        <v>146</v>
      </c>
      <c r="R77" s="101" t="s">
        <v>147</v>
      </c>
      <c r="S77" s="101" t="s">
        <v>148</v>
      </c>
      <c r="T77" s="102" t="s">
        <v>149</v>
      </c>
    </row>
    <row r="78" spans="2:63" s="1" customFormat="1" ht="29.25" customHeight="1">
      <c r="B78" s="44"/>
      <c r="C78" s="106" t="s">
        <v>94</v>
      </c>
      <c r="D78" s="72"/>
      <c r="E78" s="72"/>
      <c r="F78" s="72"/>
      <c r="G78" s="72"/>
      <c r="H78" s="72"/>
      <c r="I78" s="187"/>
      <c r="J78" s="196">
        <f>BK78</f>
        <v>0</v>
      </c>
      <c r="K78" s="72"/>
      <c r="L78" s="70"/>
      <c r="M78" s="103"/>
      <c r="N78" s="104"/>
      <c r="O78" s="104"/>
      <c r="P78" s="197">
        <f>P79+SUM(P80:P138)</f>
        <v>0</v>
      </c>
      <c r="Q78" s="104"/>
      <c r="R78" s="197">
        <f>R79+SUM(R80:R138)</f>
        <v>0</v>
      </c>
      <c r="S78" s="104"/>
      <c r="T78" s="198">
        <f>T79+SUM(T80:T138)</f>
        <v>0</v>
      </c>
      <c r="AT78" s="22" t="s">
        <v>70</v>
      </c>
      <c r="AU78" s="22" t="s">
        <v>95</v>
      </c>
      <c r="BK78" s="199">
        <f>BK79+SUM(BK80:BK138)</f>
        <v>0</v>
      </c>
    </row>
    <row r="79" spans="2:65" s="1" customFormat="1" ht="16.5" customHeight="1">
      <c r="B79" s="44"/>
      <c r="C79" s="253" t="s">
        <v>76</v>
      </c>
      <c r="D79" s="253" t="s">
        <v>275</v>
      </c>
      <c r="E79" s="254" t="s">
        <v>3782</v>
      </c>
      <c r="F79" s="255" t="s">
        <v>3783</v>
      </c>
      <c r="G79" s="256" t="s">
        <v>2181</v>
      </c>
      <c r="H79" s="257">
        <v>1</v>
      </c>
      <c r="I79" s="258"/>
      <c r="J79" s="259">
        <f>ROUND(I79*H79,2)</f>
        <v>0</v>
      </c>
      <c r="K79" s="255" t="s">
        <v>21</v>
      </c>
      <c r="L79" s="260"/>
      <c r="M79" s="261" t="s">
        <v>21</v>
      </c>
      <c r="N79" s="262" t="s">
        <v>42</v>
      </c>
      <c r="O79" s="45"/>
      <c r="P79" s="225">
        <f>O79*H79</f>
        <v>0</v>
      </c>
      <c r="Q79" s="225">
        <v>0</v>
      </c>
      <c r="R79" s="225">
        <f>Q79*H79</f>
        <v>0</v>
      </c>
      <c r="S79" s="225">
        <v>0</v>
      </c>
      <c r="T79" s="226">
        <f>S79*H79</f>
        <v>0</v>
      </c>
      <c r="AR79" s="22" t="s">
        <v>279</v>
      </c>
      <c r="AT79" s="22" t="s">
        <v>275</v>
      </c>
      <c r="AU79" s="22" t="s">
        <v>71</v>
      </c>
      <c r="AY79" s="22" t="s">
        <v>151</v>
      </c>
      <c r="BE79" s="227">
        <f>IF(N79="základní",J79,0)</f>
        <v>0</v>
      </c>
      <c r="BF79" s="227">
        <f>IF(N79="snížená",J79,0)</f>
        <v>0</v>
      </c>
      <c r="BG79" s="227">
        <f>IF(N79="zákl. přenesená",J79,0)</f>
        <v>0</v>
      </c>
      <c r="BH79" s="227">
        <f>IF(N79="sníž. přenesená",J79,0)</f>
        <v>0</v>
      </c>
      <c r="BI79" s="227">
        <f>IF(N79="nulová",J79,0)</f>
        <v>0</v>
      </c>
      <c r="BJ79" s="22" t="s">
        <v>76</v>
      </c>
      <c r="BK79" s="227">
        <f>ROUND(I79*H79,2)</f>
        <v>0</v>
      </c>
      <c r="BL79" s="22" t="s">
        <v>159</v>
      </c>
      <c r="BM79" s="22" t="s">
        <v>3784</v>
      </c>
    </row>
    <row r="80" spans="2:65" s="1" customFormat="1" ht="16.5" customHeight="1">
      <c r="B80" s="44"/>
      <c r="C80" s="253" t="s">
        <v>81</v>
      </c>
      <c r="D80" s="253" t="s">
        <v>275</v>
      </c>
      <c r="E80" s="254" t="s">
        <v>3785</v>
      </c>
      <c r="F80" s="255" t="s">
        <v>3786</v>
      </c>
      <c r="G80" s="256" t="s">
        <v>2181</v>
      </c>
      <c r="H80" s="257">
        <v>1</v>
      </c>
      <c r="I80" s="258"/>
      <c r="J80" s="259">
        <f>ROUND(I80*H80,2)</f>
        <v>0</v>
      </c>
      <c r="K80" s="255" t="s">
        <v>21</v>
      </c>
      <c r="L80" s="260"/>
      <c r="M80" s="261" t="s">
        <v>21</v>
      </c>
      <c r="N80" s="262" t="s">
        <v>42</v>
      </c>
      <c r="O80" s="45"/>
      <c r="P80" s="225">
        <f>O80*H80</f>
        <v>0</v>
      </c>
      <c r="Q80" s="225">
        <v>0</v>
      </c>
      <c r="R80" s="225">
        <f>Q80*H80</f>
        <v>0</v>
      </c>
      <c r="S80" s="225">
        <v>0</v>
      </c>
      <c r="T80" s="226">
        <f>S80*H80</f>
        <v>0</v>
      </c>
      <c r="AR80" s="22" t="s">
        <v>279</v>
      </c>
      <c r="AT80" s="22" t="s">
        <v>275</v>
      </c>
      <c r="AU80" s="22" t="s">
        <v>71</v>
      </c>
      <c r="AY80" s="22" t="s">
        <v>151</v>
      </c>
      <c r="BE80" s="227">
        <f>IF(N80="základní",J80,0)</f>
        <v>0</v>
      </c>
      <c r="BF80" s="227">
        <f>IF(N80="snížená",J80,0)</f>
        <v>0</v>
      </c>
      <c r="BG80" s="227">
        <f>IF(N80="zákl. přenesená",J80,0)</f>
        <v>0</v>
      </c>
      <c r="BH80" s="227">
        <f>IF(N80="sníž. přenesená",J80,0)</f>
        <v>0</v>
      </c>
      <c r="BI80" s="227">
        <f>IF(N80="nulová",J80,0)</f>
        <v>0</v>
      </c>
      <c r="BJ80" s="22" t="s">
        <v>76</v>
      </c>
      <c r="BK80" s="227">
        <f>ROUND(I80*H80,2)</f>
        <v>0</v>
      </c>
      <c r="BL80" s="22" t="s">
        <v>159</v>
      </c>
      <c r="BM80" s="22" t="s">
        <v>3787</v>
      </c>
    </row>
    <row r="81" spans="2:65" s="1" customFormat="1" ht="16.5" customHeight="1">
      <c r="B81" s="44"/>
      <c r="C81" s="253" t="s">
        <v>372</v>
      </c>
      <c r="D81" s="253" t="s">
        <v>275</v>
      </c>
      <c r="E81" s="254" t="s">
        <v>3788</v>
      </c>
      <c r="F81" s="255" t="s">
        <v>3789</v>
      </c>
      <c r="G81" s="256" t="s">
        <v>2181</v>
      </c>
      <c r="H81" s="257">
        <v>1</v>
      </c>
      <c r="I81" s="258"/>
      <c r="J81" s="259">
        <f>ROUND(I81*H81,2)</f>
        <v>0</v>
      </c>
      <c r="K81" s="255" t="s">
        <v>21</v>
      </c>
      <c r="L81" s="260"/>
      <c r="M81" s="261" t="s">
        <v>21</v>
      </c>
      <c r="N81" s="262" t="s">
        <v>42</v>
      </c>
      <c r="O81" s="45"/>
      <c r="P81" s="225">
        <f>O81*H81</f>
        <v>0</v>
      </c>
      <c r="Q81" s="225">
        <v>0</v>
      </c>
      <c r="R81" s="225">
        <f>Q81*H81</f>
        <v>0</v>
      </c>
      <c r="S81" s="225">
        <v>0</v>
      </c>
      <c r="T81" s="226">
        <f>S81*H81</f>
        <v>0</v>
      </c>
      <c r="AR81" s="22" t="s">
        <v>279</v>
      </c>
      <c r="AT81" s="22" t="s">
        <v>275</v>
      </c>
      <c r="AU81" s="22" t="s">
        <v>71</v>
      </c>
      <c r="AY81" s="22" t="s">
        <v>151</v>
      </c>
      <c r="BE81" s="227">
        <f>IF(N81="základní",J81,0)</f>
        <v>0</v>
      </c>
      <c r="BF81" s="227">
        <f>IF(N81="snížená",J81,0)</f>
        <v>0</v>
      </c>
      <c r="BG81" s="227">
        <f>IF(N81="zákl. přenesená",J81,0)</f>
        <v>0</v>
      </c>
      <c r="BH81" s="227">
        <f>IF(N81="sníž. přenesená",J81,0)</f>
        <v>0</v>
      </c>
      <c r="BI81" s="227">
        <f>IF(N81="nulová",J81,0)</f>
        <v>0</v>
      </c>
      <c r="BJ81" s="22" t="s">
        <v>76</v>
      </c>
      <c r="BK81" s="227">
        <f>ROUND(I81*H81,2)</f>
        <v>0</v>
      </c>
      <c r="BL81" s="22" t="s">
        <v>159</v>
      </c>
      <c r="BM81" s="22" t="s">
        <v>3790</v>
      </c>
    </row>
    <row r="82" spans="2:65" s="1" customFormat="1" ht="16.5" customHeight="1">
      <c r="B82" s="44"/>
      <c r="C82" s="253" t="s">
        <v>159</v>
      </c>
      <c r="D82" s="253" t="s">
        <v>275</v>
      </c>
      <c r="E82" s="254" t="s">
        <v>3791</v>
      </c>
      <c r="F82" s="255" t="s">
        <v>3792</v>
      </c>
      <c r="G82" s="256" t="s">
        <v>2181</v>
      </c>
      <c r="H82" s="257">
        <v>1</v>
      </c>
      <c r="I82" s="258"/>
      <c r="J82" s="259">
        <f>ROUND(I82*H82,2)</f>
        <v>0</v>
      </c>
      <c r="K82" s="255" t="s">
        <v>21</v>
      </c>
      <c r="L82" s="260"/>
      <c r="M82" s="261" t="s">
        <v>21</v>
      </c>
      <c r="N82" s="262" t="s">
        <v>42</v>
      </c>
      <c r="O82" s="45"/>
      <c r="P82" s="225">
        <f>O82*H82</f>
        <v>0</v>
      </c>
      <c r="Q82" s="225">
        <v>0</v>
      </c>
      <c r="R82" s="225">
        <f>Q82*H82</f>
        <v>0</v>
      </c>
      <c r="S82" s="225">
        <v>0</v>
      </c>
      <c r="T82" s="226">
        <f>S82*H82</f>
        <v>0</v>
      </c>
      <c r="AR82" s="22" t="s">
        <v>279</v>
      </c>
      <c r="AT82" s="22" t="s">
        <v>275</v>
      </c>
      <c r="AU82" s="22" t="s">
        <v>71</v>
      </c>
      <c r="AY82" s="22" t="s">
        <v>151</v>
      </c>
      <c r="BE82" s="227">
        <f>IF(N82="základní",J82,0)</f>
        <v>0</v>
      </c>
      <c r="BF82" s="227">
        <f>IF(N82="snížená",J82,0)</f>
        <v>0</v>
      </c>
      <c r="BG82" s="227">
        <f>IF(N82="zákl. přenesená",J82,0)</f>
        <v>0</v>
      </c>
      <c r="BH82" s="227">
        <f>IF(N82="sníž. přenesená",J82,0)</f>
        <v>0</v>
      </c>
      <c r="BI82" s="227">
        <f>IF(N82="nulová",J82,0)</f>
        <v>0</v>
      </c>
      <c r="BJ82" s="22" t="s">
        <v>76</v>
      </c>
      <c r="BK82" s="227">
        <f>ROUND(I82*H82,2)</f>
        <v>0</v>
      </c>
      <c r="BL82" s="22" t="s">
        <v>159</v>
      </c>
      <c r="BM82" s="22" t="s">
        <v>3793</v>
      </c>
    </row>
    <row r="83" spans="2:65" s="1" customFormat="1" ht="16.5" customHeight="1">
      <c r="B83" s="44"/>
      <c r="C83" s="253" t="s">
        <v>451</v>
      </c>
      <c r="D83" s="253" t="s">
        <v>275</v>
      </c>
      <c r="E83" s="254" t="s">
        <v>3794</v>
      </c>
      <c r="F83" s="255" t="s">
        <v>3795</v>
      </c>
      <c r="G83" s="256" t="s">
        <v>2181</v>
      </c>
      <c r="H83" s="257">
        <v>1</v>
      </c>
      <c r="I83" s="258"/>
      <c r="J83" s="259">
        <f>ROUND(I83*H83,2)</f>
        <v>0</v>
      </c>
      <c r="K83" s="255" t="s">
        <v>21</v>
      </c>
      <c r="L83" s="260"/>
      <c r="M83" s="261" t="s">
        <v>21</v>
      </c>
      <c r="N83" s="262" t="s">
        <v>42</v>
      </c>
      <c r="O83" s="45"/>
      <c r="P83" s="225">
        <f>O83*H83</f>
        <v>0</v>
      </c>
      <c r="Q83" s="225">
        <v>0</v>
      </c>
      <c r="R83" s="225">
        <f>Q83*H83</f>
        <v>0</v>
      </c>
      <c r="S83" s="225">
        <v>0</v>
      </c>
      <c r="T83" s="226">
        <f>S83*H83</f>
        <v>0</v>
      </c>
      <c r="AR83" s="22" t="s">
        <v>279</v>
      </c>
      <c r="AT83" s="22" t="s">
        <v>275</v>
      </c>
      <c r="AU83" s="22" t="s">
        <v>71</v>
      </c>
      <c r="AY83" s="22" t="s">
        <v>151</v>
      </c>
      <c r="BE83" s="227">
        <f>IF(N83="základní",J83,0)</f>
        <v>0</v>
      </c>
      <c r="BF83" s="227">
        <f>IF(N83="snížená",J83,0)</f>
        <v>0</v>
      </c>
      <c r="BG83" s="227">
        <f>IF(N83="zákl. přenesená",J83,0)</f>
        <v>0</v>
      </c>
      <c r="BH83" s="227">
        <f>IF(N83="sníž. přenesená",J83,0)</f>
        <v>0</v>
      </c>
      <c r="BI83" s="227">
        <f>IF(N83="nulová",J83,0)</f>
        <v>0</v>
      </c>
      <c r="BJ83" s="22" t="s">
        <v>76</v>
      </c>
      <c r="BK83" s="227">
        <f>ROUND(I83*H83,2)</f>
        <v>0</v>
      </c>
      <c r="BL83" s="22" t="s">
        <v>159</v>
      </c>
      <c r="BM83" s="22" t="s">
        <v>3796</v>
      </c>
    </row>
    <row r="84" spans="2:65" s="1" customFormat="1" ht="16.5" customHeight="1">
      <c r="B84" s="44"/>
      <c r="C84" s="253" t="s">
        <v>543</v>
      </c>
      <c r="D84" s="253" t="s">
        <v>275</v>
      </c>
      <c r="E84" s="254" t="s">
        <v>3797</v>
      </c>
      <c r="F84" s="255" t="s">
        <v>3798</v>
      </c>
      <c r="G84" s="256" t="s">
        <v>2181</v>
      </c>
      <c r="H84" s="257">
        <v>1</v>
      </c>
      <c r="I84" s="258"/>
      <c r="J84" s="259">
        <f>ROUND(I84*H84,2)</f>
        <v>0</v>
      </c>
      <c r="K84" s="255" t="s">
        <v>21</v>
      </c>
      <c r="L84" s="260"/>
      <c r="M84" s="261" t="s">
        <v>21</v>
      </c>
      <c r="N84" s="262" t="s">
        <v>42</v>
      </c>
      <c r="O84" s="45"/>
      <c r="P84" s="225">
        <f>O84*H84</f>
        <v>0</v>
      </c>
      <c r="Q84" s="225">
        <v>0</v>
      </c>
      <c r="R84" s="225">
        <f>Q84*H84</f>
        <v>0</v>
      </c>
      <c r="S84" s="225">
        <v>0</v>
      </c>
      <c r="T84" s="226">
        <f>S84*H84</f>
        <v>0</v>
      </c>
      <c r="AR84" s="22" t="s">
        <v>279</v>
      </c>
      <c r="AT84" s="22" t="s">
        <v>275</v>
      </c>
      <c r="AU84" s="22" t="s">
        <v>71</v>
      </c>
      <c r="AY84" s="22" t="s">
        <v>151</v>
      </c>
      <c r="BE84" s="227">
        <f>IF(N84="základní",J84,0)</f>
        <v>0</v>
      </c>
      <c r="BF84" s="227">
        <f>IF(N84="snížená",J84,0)</f>
        <v>0</v>
      </c>
      <c r="BG84" s="227">
        <f>IF(N84="zákl. přenesená",J84,0)</f>
        <v>0</v>
      </c>
      <c r="BH84" s="227">
        <f>IF(N84="sníž. přenesená",J84,0)</f>
        <v>0</v>
      </c>
      <c r="BI84" s="227">
        <f>IF(N84="nulová",J84,0)</f>
        <v>0</v>
      </c>
      <c r="BJ84" s="22" t="s">
        <v>76</v>
      </c>
      <c r="BK84" s="227">
        <f>ROUND(I84*H84,2)</f>
        <v>0</v>
      </c>
      <c r="BL84" s="22" t="s">
        <v>159</v>
      </c>
      <c r="BM84" s="22" t="s">
        <v>3799</v>
      </c>
    </row>
    <row r="85" spans="2:65" s="1" customFormat="1" ht="16.5" customHeight="1">
      <c r="B85" s="44"/>
      <c r="C85" s="253" t="s">
        <v>3800</v>
      </c>
      <c r="D85" s="253" t="s">
        <v>275</v>
      </c>
      <c r="E85" s="254" t="s">
        <v>3801</v>
      </c>
      <c r="F85" s="255" t="s">
        <v>3802</v>
      </c>
      <c r="G85" s="256" t="s">
        <v>2181</v>
      </c>
      <c r="H85" s="257">
        <v>1</v>
      </c>
      <c r="I85" s="258"/>
      <c r="J85" s="259">
        <f>ROUND(I85*H85,2)</f>
        <v>0</v>
      </c>
      <c r="K85" s="255" t="s">
        <v>21</v>
      </c>
      <c r="L85" s="260"/>
      <c r="M85" s="261" t="s">
        <v>21</v>
      </c>
      <c r="N85" s="262" t="s">
        <v>42</v>
      </c>
      <c r="O85" s="45"/>
      <c r="P85" s="225">
        <f>O85*H85</f>
        <v>0</v>
      </c>
      <c r="Q85" s="225">
        <v>0</v>
      </c>
      <c r="R85" s="225">
        <f>Q85*H85</f>
        <v>0</v>
      </c>
      <c r="S85" s="225">
        <v>0</v>
      </c>
      <c r="T85" s="226">
        <f>S85*H85</f>
        <v>0</v>
      </c>
      <c r="AR85" s="22" t="s">
        <v>279</v>
      </c>
      <c r="AT85" s="22" t="s">
        <v>275</v>
      </c>
      <c r="AU85" s="22" t="s">
        <v>71</v>
      </c>
      <c r="AY85" s="22" t="s">
        <v>151</v>
      </c>
      <c r="BE85" s="227">
        <f>IF(N85="základní",J85,0)</f>
        <v>0</v>
      </c>
      <c r="BF85" s="227">
        <f>IF(N85="snížená",J85,0)</f>
        <v>0</v>
      </c>
      <c r="BG85" s="227">
        <f>IF(N85="zákl. přenesená",J85,0)</f>
        <v>0</v>
      </c>
      <c r="BH85" s="227">
        <f>IF(N85="sníž. přenesená",J85,0)</f>
        <v>0</v>
      </c>
      <c r="BI85" s="227">
        <f>IF(N85="nulová",J85,0)</f>
        <v>0</v>
      </c>
      <c r="BJ85" s="22" t="s">
        <v>76</v>
      </c>
      <c r="BK85" s="227">
        <f>ROUND(I85*H85,2)</f>
        <v>0</v>
      </c>
      <c r="BL85" s="22" t="s">
        <v>159</v>
      </c>
      <c r="BM85" s="22" t="s">
        <v>3803</v>
      </c>
    </row>
    <row r="86" spans="2:65" s="1" customFormat="1" ht="16.5" customHeight="1">
      <c r="B86" s="44"/>
      <c r="C86" s="253" t="s">
        <v>279</v>
      </c>
      <c r="D86" s="253" t="s">
        <v>275</v>
      </c>
      <c r="E86" s="254" t="s">
        <v>3804</v>
      </c>
      <c r="F86" s="255" t="s">
        <v>3805</v>
      </c>
      <c r="G86" s="256" t="s">
        <v>2181</v>
      </c>
      <c r="H86" s="257">
        <v>1</v>
      </c>
      <c r="I86" s="258"/>
      <c r="J86" s="259">
        <f>ROUND(I86*H86,2)</f>
        <v>0</v>
      </c>
      <c r="K86" s="255" t="s">
        <v>21</v>
      </c>
      <c r="L86" s="260"/>
      <c r="M86" s="261" t="s">
        <v>21</v>
      </c>
      <c r="N86" s="262" t="s">
        <v>42</v>
      </c>
      <c r="O86" s="45"/>
      <c r="P86" s="225">
        <f>O86*H86</f>
        <v>0</v>
      </c>
      <c r="Q86" s="225">
        <v>0</v>
      </c>
      <c r="R86" s="225">
        <f>Q86*H86</f>
        <v>0</v>
      </c>
      <c r="S86" s="225">
        <v>0</v>
      </c>
      <c r="T86" s="226">
        <f>S86*H86</f>
        <v>0</v>
      </c>
      <c r="AR86" s="22" t="s">
        <v>279</v>
      </c>
      <c r="AT86" s="22" t="s">
        <v>275</v>
      </c>
      <c r="AU86" s="22" t="s">
        <v>71</v>
      </c>
      <c r="AY86" s="22" t="s">
        <v>151</v>
      </c>
      <c r="BE86" s="227">
        <f>IF(N86="základní",J86,0)</f>
        <v>0</v>
      </c>
      <c r="BF86" s="227">
        <f>IF(N86="snížená",J86,0)</f>
        <v>0</v>
      </c>
      <c r="BG86" s="227">
        <f>IF(N86="zákl. přenesená",J86,0)</f>
        <v>0</v>
      </c>
      <c r="BH86" s="227">
        <f>IF(N86="sníž. přenesená",J86,0)</f>
        <v>0</v>
      </c>
      <c r="BI86" s="227">
        <f>IF(N86="nulová",J86,0)</f>
        <v>0</v>
      </c>
      <c r="BJ86" s="22" t="s">
        <v>76</v>
      </c>
      <c r="BK86" s="227">
        <f>ROUND(I86*H86,2)</f>
        <v>0</v>
      </c>
      <c r="BL86" s="22" t="s">
        <v>159</v>
      </c>
      <c r="BM86" s="22" t="s">
        <v>3806</v>
      </c>
    </row>
    <row r="87" spans="2:65" s="1" customFormat="1" ht="16.5" customHeight="1">
      <c r="B87" s="44"/>
      <c r="C87" s="253" t="s">
        <v>1062</v>
      </c>
      <c r="D87" s="253" t="s">
        <v>275</v>
      </c>
      <c r="E87" s="254" t="s">
        <v>3807</v>
      </c>
      <c r="F87" s="255" t="s">
        <v>3808</v>
      </c>
      <c r="G87" s="256" t="s">
        <v>2181</v>
      </c>
      <c r="H87" s="257">
        <v>1</v>
      </c>
      <c r="I87" s="258"/>
      <c r="J87" s="259">
        <f>ROUND(I87*H87,2)</f>
        <v>0</v>
      </c>
      <c r="K87" s="255" t="s">
        <v>21</v>
      </c>
      <c r="L87" s="260"/>
      <c r="M87" s="261" t="s">
        <v>21</v>
      </c>
      <c r="N87" s="262" t="s">
        <v>42</v>
      </c>
      <c r="O87" s="45"/>
      <c r="P87" s="225">
        <f>O87*H87</f>
        <v>0</v>
      </c>
      <c r="Q87" s="225">
        <v>0</v>
      </c>
      <c r="R87" s="225">
        <f>Q87*H87</f>
        <v>0</v>
      </c>
      <c r="S87" s="225">
        <v>0</v>
      </c>
      <c r="T87" s="226">
        <f>S87*H87</f>
        <v>0</v>
      </c>
      <c r="AR87" s="22" t="s">
        <v>279</v>
      </c>
      <c r="AT87" s="22" t="s">
        <v>275</v>
      </c>
      <c r="AU87" s="22" t="s">
        <v>71</v>
      </c>
      <c r="AY87" s="22" t="s">
        <v>151</v>
      </c>
      <c r="BE87" s="227">
        <f>IF(N87="základní",J87,0)</f>
        <v>0</v>
      </c>
      <c r="BF87" s="227">
        <f>IF(N87="snížená",J87,0)</f>
        <v>0</v>
      </c>
      <c r="BG87" s="227">
        <f>IF(N87="zákl. přenesená",J87,0)</f>
        <v>0</v>
      </c>
      <c r="BH87" s="227">
        <f>IF(N87="sníž. přenesená",J87,0)</f>
        <v>0</v>
      </c>
      <c r="BI87" s="227">
        <f>IF(N87="nulová",J87,0)</f>
        <v>0</v>
      </c>
      <c r="BJ87" s="22" t="s">
        <v>76</v>
      </c>
      <c r="BK87" s="227">
        <f>ROUND(I87*H87,2)</f>
        <v>0</v>
      </c>
      <c r="BL87" s="22" t="s">
        <v>159</v>
      </c>
      <c r="BM87" s="22" t="s">
        <v>3809</v>
      </c>
    </row>
    <row r="88" spans="2:65" s="1" customFormat="1" ht="16.5" customHeight="1">
      <c r="B88" s="44"/>
      <c r="C88" s="253" t="s">
        <v>3810</v>
      </c>
      <c r="D88" s="253" t="s">
        <v>275</v>
      </c>
      <c r="E88" s="254" t="s">
        <v>3811</v>
      </c>
      <c r="F88" s="255" t="s">
        <v>3812</v>
      </c>
      <c r="G88" s="256" t="s">
        <v>2181</v>
      </c>
      <c r="H88" s="257">
        <v>2</v>
      </c>
      <c r="I88" s="258"/>
      <c r="J88" s="259">
        <f>ROUND(I88*H88,2)</f>
        <v>0</v>
      </c>
      <c r="K88" s="255" t="s">
        <v>21</v>
      </c>
      <c r="L88" s="260"/>
      <c r="M88" s="261" t="s">
        <v>21</v>
      </c>
      <c r="N88" s="262" t="s">
        <v>42</v>
      </c>
      <c r="O88" s="45"/>
      <c r="P88" s="225">
        <f>O88*H88</f>
        <v>0</v>
      </c>
      <c r="Q88" s="225">
        <v>0</v>
      </c>
      <c r="R88" s="225">
        <f>Q88*H88</f>
        <v>0</v>
      </c>
      <c r="S88" s="225">
        <v>0</v>
      </c>
      <c r="T88" s="226">
        <f>S88*H88</f>
        <v>0</v>
      </c>
      <c r="AR88" s="22" t="s">
        <v>279</v>
      </c>
      <c r="AT88" s="22" t="s">
        <v>275</v>
      </c>
      <c r="AU88" s="22" t="s">
        <v>71</v>
      </c>
      <c r="AY88" s="22" t="s">
        <v>151</v>
      </c>
      <c r="BE88" s="227">
        <f>IF(N88="základní",J88,0)</f>
        <v>0</v>
      </c>
      <c r="BF88" s="227">
        <f>IF(N88="snížená",J88,0)</f>
        <v>0</v>
      </c>
      <c r="BG88" s="227">
        <f>IF(N88="zákl. přenesená",J88,0)</f>
        <v>0</v>
      </c>
      <c r="BH88" s="227">
        <f>IF(N88="sníž. přenesená",J88,0)</f>
        <v>0</v>
      </c>
      <c r="BI88" s="227">
        <f>IF(N88="nulová",J88,0)</f>
        <v>0</v>
      </c>
      <c r="BJ88" s="22" t="s">
        <v>76</v>
      </c>
      <c r="BK88" s="227">
        <f>ROUND(I88*H88,2)</f>
        <v>0</v>
      </c>
      <c r="BL88" s="22" t="s">
        <v>159</v>
      </c>
      <c r="BM88" s="22" t="s">
        <v>3813</v>
      </c>
    </row>
    <row r="89" spans="2:65" s="1" customFormat="1" ht="16.5" customHeight="1">
      <c r="B89" s="44"/>
      <c r="C89" s="253" t="s">
        <v>3814</v>
      </c>
      <c r="D89" s="253" t="s">
        <v>275</v>
      </c>
      <c r="E89" s="254" t="s">
        <v>3815</v>
      </c>
      <c r="F89" s="255" t="s">
        <v>3816</v>
      </c>
      <c r="G89" s="256" t="s">
        <v>2181</v>
      </c>
      <c r="H89" s="257">
        <v>3</v>
      </c>
      <c r="I89" s="258"/>
      <c r="J89" s="259">
        <f>ROUND(I89*H89,2)</f>
        <v>0</v>
      </c>
      <c r="K89" s="255" t="s">
        <v>21</v>
      </c>
      <c r="L89" s="260"/>
      <c r="M89" s="261" t="s">
        <v>21</v>
      </c>
      <c r="N89" s="262" t="s">
        <v>42</v>
      </c>
      <c r="O89" s="45"/>
      <c r="P89" s="225">
        <f>O89*H89</f>
        <v>0</v>
      </c>
      <c r="Q89" s="225">
        <v>0</v>
      </c>
      <c r="R89" s="225">
        <f>Q89*H89</f>
        <v>0</v>
      </c>
      <c r="S89" s="225">
        <v>0</v>
      </c>
      <c r="T89" s="226">
        <f>S89*H89</f>
        <v>0</v>
      </c>
      <c r="AR89" s="22" t="s">
        <v>279</v>
      </c>
      <c r="AT89" s="22" t="s">
        <v>275</v>
      </c>
      <c r="AU89" s="22" t="s">
        <v>71</v>
      </c>
      <c r="AY89" s="22" t="s">
        <v>151</v>
      </c>
      <c r="BE89" s="227">
        <f>IF(N89="základní",J89,0)</f>
        <v>0</v>
      </c>
      <c r="BF89" s="227">
        <f>IF(N89="snížená",J89,0)</f>
        <v>0</v>
      </c>
      <c r="BG89" s="227">
        <f>IF(N89="zákl. přenesená",J89,0)</f>
        <v>0</v>
      </c>
      <c r="BH89" s="227">
        <f>IF(N89="sníž. přenesená",J89,0)</f>
        <v>0</v>
      </c>
      <c r="BI89" s="227">
        <f>IF(N89="nulová",J89,0)</f>
        <v>0</v>
      </c>
      <c r="BJ89" s="22" t="s">
        <v>76</v>
      </c>
      <c r="BK89" s="227">
        <f>ROUND(I89*H89,2)</f>
        <v>0</v>
      </c>
      <c r="BL89" s="22" t="s">
        <v>159</v>
      </c>
      <c r="BM89" s="22" t="s">
        <v>3817</v>
      </c>
    </row>
    <row r="90" spans="2:65" s="1" customFormat="1" ht="16.5" customHeight="1">
      <c r="B90" s="44"/>
      <c r="C90" s="253" t="s">
        <v>3818</v>
      </c>
      <c r="D90" s="253" t="s">
        <v>275</v>
      </c>
      <c r="E90" s="254" t="s">
        <v>3819</v>
      </c>
      <c r="F90" s="255" t="s">
        <v>3820</v>
      </c>
      <c r="G90" s="256" t="s">
        <v>2181</v>
      </c>
      <c r="H90" s="257">
        <v>2</v>
      </c>
      <c r="I90" s="258"/>
      <c r="J90" s="259">
        <f>ROUND(I90*H90,2)</f>
        <v>0</v>
      </c>
      <c r="K90" s="255" t="s">
        <v>21</v>
      </c>
      <c r="L90" s="260"/>
      <c r="M90" s="261" t="s">
        <v>21</v>
      </c>
      <c r="N90" s="262" t="s">
        <v>42</v>
      </c>
      <c r="O90" s="45"/>
      <c r="P90" s="225">
        <f>O90*H90</f>
        <v>0</v>
      </c>
      <c r="Q90" s="225">
        <v>0</v>
      </c>
      <c r="R90" s="225">
        <f>Q90*H90</f>
        <v>0</v>
      </c>
      <c r="S90" s="225">
        <v>0</v>
      </c>
      <c r="T90" s="226">
        <f>S90*H90</f>
        <v>0</v>
      </c>
      <c r="AR90" s="22" t="s">
        <v>279</v>
      </c>
      <c r="AT90" s="22" t="s">
        <v>275</v>
      </c>
      <c r="AU90" s="22" t="s">
        <v>71</v>
      </c>
      <c r="AY90" s="22" t="s">
        <v>151</v>
      </c>
      <c r="BE90" s="227">
        <f>IF(N90="základní",J90,0)</f>
        <v>0</v>
      </c>
      <c r="BF90" s="227">
        <f>IF(N90="snížená",J90,0)</f>
        <v>0</v>
      </c>
      <c r="BG90" s="227">
        <f>IF(N90="zákl. přenesená",J90,0)</f>
        <v>0</v>
      </c>
      <c r="BH90" s="227">
        <f>IF(N90="sníž. přenesená",J90,0)</f>
        <v>0</v>
      </c>
      <c r="BI90" s="227">
        <f>IF(N90="nulová",J90,0)</f>
        <v>0</v>
      </c>
      <c r="BJ90" s="22" t="s">
        <v>76</v>
      </c>
      <c r="BK90" s="227">
        <f>ROUND(I90*H90,2)</f>
        <v>0</v>
      </c>
      <c r="BL90" s="22" t="s">
        <v>159</v>
      </c>
      <c r="BM90" s="22" t="s">
        <v>3821</v>
      </c>
    </row>
    <row r="91" spans="2:65" s="1" customFormat="1" ht="16.5" customHeight="1">
      <c r="B91" s="44"/>
      <c r="C91" s="253" t="s">
        <v>3822</v>
      </c>
      <c r="D91" s="253" t="s">
        <v>275</v>
      </c>
      <c r="E91" s="254" t="s">
        <v>3823</v>
      </c>
      <c r="F91" s="255" t="s">
        <v>3824</v>
      </c>
      <c r="G91" s="256" t="s">
        <v>2181</v>
      </c>
      <c r="H91" s="257">
        <v>1</v>
      </c>
      <c r="I91" s="258"/>
      <c r="J91" s="259">
        <f>ROUND(I91*H91,2)</f>
        <v>0</v>
      </c>
      <c r="K91" s="255" t="s">
        <v>21</v>
      </c>
      <c r="L91" s="260"/>
      <c r="M91" s="261" t="s">
        <v>21</v>
      </c>
      <c r="N91" s="262" t="s">
        <v>42</v>
      </c>
      <c r="O91" s="45"/>
      <c r="P91" s="225">
        <f>O91*H91</f>
        <v>0</v>
      </c>
      <c r="Q91" s="225">
        <v>0</v>
      </c>
      <c r="R91" s="225">
        <f>Q91*H91</f>
        <v>0</v>
      </c>
      <c r="S91" s="225">
        <v>0</v>
      </c>
      <c r="T91" s="226">
        <f>S91*H91</f>
        <v>0</v>
      </c>
      <c r="AR91" s="22" t="s">
        <v>279</v>
      </c>
      <c r="AT91" s="22" t="s">
        <v>275</v>
      </c>
      <c r="AU91" s="22" t="s">
        <v>71</v>
      </c>
      <c r="AY91" s="22" t="s">
        <v>151</v>
      </c>
      <c r="BE91" s="227">
        <f>IF(N91="základní",J91,0)</f>
        <v>0</v>
      </c>
      <c r="BF91" s="227">
        <f>IF(N91="snížená",J91,0)</f>
        <v>0</v>
      </c>
      <c r="BG91" s="227">
        <f>IF(N91="zákl. přenesená",J91,0)</f>
        <v>0</v>
      </c>
      <c r="BH91" s="227">
        <f>IF(N91="sníž. přenesená",J91,0)</f>
        <v>0</v>
      </c>
      <c r="BI91" s="227">
        <f>IF(N91="nulová",J91,0)</f>
        <v>0</v>
      </c>
      <c r="BJ91" s="22" t="s">
        <v>76</v>
      </c>
      <c r="BK91" s="227">
        <f>ROUND(I91*H91,2)</f>
        <v>0</v>
      </c>
      <c r="BL91" s="22" t="s">
        <v>159</v>
      </c>
      <c r="BM91" s="22" t="s">
        <v>3825</v>
      </c>
    </row>
    <row r="92" spans="2:65" s="1" customFormat="1" ht="16.5" customHeight="1">
      <c r="B92" s="44"/>
      <c r="C92" s="253" t="s">
        <v>3826</v>
      </c>
      <c r="D92" s="253" t="s">
        <v>275</v>
      </c>
      <c r="E92" s="254" t="s">
        <v>3827</v>
      </c>
      <c r="F92" s="255" t="s">
        <v>3828</v>
      </c>
      <c r="G92" s="256" t="s">
        <v>2181</v>
      </c>
      <c r="H92" s="257">
        <v>1</v>
      </c>
      <c r="I92" s="258"/>
      <c r="J92" s="259">
        <f>ROUND(I92*H92,2)</f>
        <v>0</v>
      </c>
      <c r="K92" s="255" t="s">
        <v>21</v>
      </c>
      <c r="L92" s="260"/>
      <c r="M92" s="261" t="s">
        <v>21</v>
      </c>
      <c r="N92" s="262" t="s">
        <v>42</v>
      </c>
      <c r="O92" s="45"/>
      <c r="P92" s="225">
        <f>O92*H92</f>
        <v>0</v>
      </c>
      <c r="Q92" s="225">
        <v>0</v>
      </c>
      <c r="R92" s="225">
        <f>Q92*H92</f>
        <v>0</v>
      </c>
      <c r="S92" s="225">
        <v>0</v>
      </c>
      <c r="T92" s="226">
        <f>S92*H92</f>
        <v>0</v>
      </c>
      <c r="AR92" s="22" t="s">
        <v>279</v>
      </c>
      <c r="AT92" s="22" t="s">
        <v>275</v>
      </c>
      <c r="AU92" s="22" t="s">
        <v>71</v>
      </c>
      <c r="AY92" s="22" t="s">
        <v>151</v>
      </c>
      <c r="BE92" s="227">
        <f>IF(N92="základní",J92,0)</f>
        <v>0</v>
      </c>
      <c r="BF92" s="227">
        <f>IF(N92="snížená",J92,0)</f>
        <v>0</v>
      </c>
      <c r="BG92" s="227">
        <f>IF(N92="zákl. přenesená",J92,0)</f>
        <v>0</v>
      </c>
      <c r="BH92" s="227">
        <f>IF(N92="sníž. přenesená",J92,0)</f>
        <v>0</v>
      </c>
      <c r="BI92" s="227">
        <f>IF(N92="nulová",J92,0)</f>
        <v>0</v>
      </c>
      <c r="BJ92" s="22" t="s">
        <v>76</v>
      </c>
      <c r="BK92" s="227">
        <f>ROUND(I92*H92,2)</f>
        <v>0</v>
      </c>
      <c r="BL92" s="22" t="s">
        <v>159</v>
      </c>
      <c r="BM92" s="22" t="s">
        <v>3829</v>
      </c>
    </row>
    <row r="93" spans="2:65" s="1" customFormat="1" ht="16.5" customHeight="1">
      <c r="B93" s="44"/>
      <c r="C93" s="253" t="s">
        <v>10</v>
      </c>
      <c r="D93" s="253" t="s">
        <v>275</v>
      </c>
      <c r="E93" s="254" t="s">
        <v>3830</v>
      </c>
      <c r="F93" s="255" t="s">
        <v>3831</v>
      </c>
      <c r="G93" s="256" t="s">
        <v>2181</v>
      </c>
      <c r="H93" s="257">
        <v>1</v>
      </c>
      <c r="I93" s="258"/>
      <c r="J93" s="259">
        <f>ROUND(I93*H93,2)</f>
        <v>0</v>
      </c>
      <c r="K93" s="255" t="s">
        <v>21</v>
      </c>
      <c r="L93" s="260"/>
      <c r="M93" s="261" t="s">
        <v>21</v>
      </c>
      <c r="N93" s="262" t="s">
        <v>42</v>
      </c>
      <c r="O93" s="45"/>
      <c r="P93" s="225">
        <f>O93*H93</f>
        <v>0</v>
      </c>
      <c r="Q93" s="225">
        <v>0</v>
      </c>
      <c r="R93" s="225">
        <f>Q93*H93</f>
        <v>0</v>
      </c>
      <c r="S93" s="225">
        <v>0</v>
      </c>
      <c r="T93" s="226">
        <f>S93*H93</f>
        <v>0</v>
      </c>
      <c r="AR93" s="22" t="s">
        <v>279</v>
      </c>
      <c r="AT93" s="22" t="s">
        <v>275</v>
      </c>
      <c r="AU93" s="22" t="s">
        <v>71</v>
      </c>
      <c r="AY93" s="22" t="s">
        <v>151</v>
      </c>
      <c r="BE93" s="227">
        <f>IF(N93="základní",J93,0)</f>
        <v>0</v>
      </c>
      <c r="BF93" s="227">
        <f>IF(N93="snížená",J93,0)</f>
        <v>0</v>
      </c>
      <c r="BG93" s="227">
        <f>IF(N93="zákl. přenesená",J93,0)</f>
        <v>0</v>
      </c>
      <c r="BH93" s="227">
        <f>IF(N93="sníž. přenesená",J93,0)</f>
        <v>0</v>
      </c>
      <c r="BI93" s="227">
        <f>IF(N93="nulová",J93,0)</f>
        <v>0</v>
      </c>
      <c r="BJ93" s="22" t="s">
        <v>76</v>
      </c>
      <c r="BK93" s="227">
        <f>ROUND(I93*H93,2)</f>
        <v>0</v>
      </c>
      <c r="BL93" s="22" t="s">
        <v>159</v>
      </c>
      <c r="BM93" s="22" t="s">
        <v>3832</v>
      </c>
    </row>
    <row r="94" spans="2:65" s="1" customFormat="1" ht="16.5" customHeight="1">
      <c r="B94" s="44"/>
      <c r="C94" s="253" t="s">
        <v>1264</v>
      </c>
      <c r="D94" s="253" t="s">
        <v>275</v>
      </c>
      <c r="E94" s="254" t="s">
        <v>3833</v>
      </c>
      <c r="F94" s="255" t="s">
        <v>3834</v>
      </c>
      <c r="G94" s="256" t="s">
        <v>2181</v>
      </c>
      <c r="H94" s="257">
        <v>2</v>
      </c>
      <c r="I94" s="258"/>
      <c r="J94" s="259">
        <f>ROUND(I94*H94,2)</f>
        <v>0</v>
      </c>
      <c r="K94" s="255" t="s">
        <v>21</v>
      </c>
      <c r="L94" s="260"/>
      <c r="M94" s="261" t="s">
        <v>21</v>
      </c>
      <c r="N94" s="262" t="s">
        <v>42</v>
      </c>
      <c r="O94" s="45"/>
      <c r="P94" s="225">
        <f>O94*H94</f>
        <v>0</v>
      </c>
      <c r="Q94" s="225">
        <v>0</v>
      </c>
      <c r="R94" s="225">
        <f>Q94*H94</f>
        <v>0</v>
      </c>
      <c r="S94" s="225">
        <v>0</v>
      </c>
      <c r="T94" s="226">
        <f>S94*H94</f>
        <v>0</v>
      </c>
      <c r="AR94" s="22" t="s">
        <v>279</v>
      </c>
      <c r="AT94" s="22" t="s">
        <v>275</v>
      </c>
      <c r="AU94" s="22" t="s">
        <v>71</v>
      </c>
      <c r="AY94" s="22" t="s">
        <v>151</v>
      </c>
      <c r="BE94" s="227">
        <f>IF(N94="základní",J94,0)</f>
        <v>0</v>
      </c>
      <c r="BF94" s="227">
        <f>IF(N94="snížená",J94,0)</f>
        <v>0</v>
      </c>
      <c r="BG94" s="227">
        <f>IF(N94="zákl. přenesená",J94,0)</f>
        <v>0</v>
      </c>
      <c r="BH94" s="227">
        <f>IF(N94="sníž. přenesená",J94,0)</f>
        <v>0</v>
      </c>
      <c r="BI94" s="227">
        <f>IF(N94="nulová",J94,0)</f>
        <v>0</v>
      </c>
      <c r="BJ94" s="22" t="s">
        <v>76</v>
      </c>
      <c r="BK94" s="227">
        <f>ROUND(I94*H94,2)</f>
        <v>0</v>
      </c>
      <c r="BL94" s="22" t="s">
        <v>159</v>
      </c>
      <c r="BM94" s="22" t="s">
        <v>3835</v>
      </c>
    </row>
    <row r="95" spans="2:65" s="1" customFormat="1" ht="16.5" customHeight="1">
      <c r="B95" s="44"/>
      <c r="C95" s="253" t="s">
        <v>3836</v>
      </c>
      <c r="D95" s="253" t="s">
        <v>275</v>
      </c>
      <c r="E95" s="254" t="s">
        <v>3837</v>
      </c>
      <c r="F95" s="255" t="s">
        <v>3838</v>
      </c>
      <c r="G95" s="256" t="s">
        <v>2181</v>
      </c>
      <c r="H95" s="257">
        <v>1</v>
      </c>
      <c r="I95" s="258"/>
      <c r="J95" s="259">
        <f>ROUND(I95*H95,2)</f>
        <v>0</v>
      </c>
      <c r="K95" s="255" t="s">
        <v>21</v>
      </c>
      <c r="L95" s="260"/>
      <c r="M95" s="261" t="s">
        <v>21</v>
      </c>
      <c r="N95" s="262" t="s">
        <v>42</v>
      </c>
      <c r="O95" s="45"/>
      <c r="P95" s="225">
        <f>O95*H95</f>
        <v>0</v>
      </c>
      <c r="Q95" s="225">
        <v>0</v>
      </c>
      <c r="R95" s="225">
        <f>Q95*H95</f>
        <v>0</v>
      </c>
      <c r="S95" s="225">
        <v>0</v>
      </c>
      <c r="T95" s="226">
        <f>S95*H95</f>
        <v>0</v>
      </c>
      <c r="AR95" s="22" t="s">
        <v>279</v>
      </c>
      <c r="AT95" s="22" t="s">
        <v>275</v>
      </c>
      <c r="AU95" s="22" t="s">
        <v>71</v>
      </c>
      <c r="AY95" s="22" t="s">
        <v>151</v>
      </c>
      <c r="BE95" s="227">
        <f>IF(N95="základní",J95,0)</f>
        <v>0</v>
      </c>
      <c r="BF95" s="227">
        <f>IF(N95="snížená",J95,0)</f>
        <v>0</v>
      </c>
      <c r="BG95" s="227">
        <f>IF(N95="zákl. přenesená",J95,0)</f>
        <v>0</v>
      </c>
      <c r="BH95" s="227">
        <f>IF(N95="sníž. přenesená",J95,0)</f>
        <v>0</v>
      </c>
      <c r="BI95" s="227">
        <f>IF(N95="nulová",J95,0)</f>
        <v>0</v>
      </c>
      <c r="BJ95" s="22" t="s">
        <v>76</v>
      </c>
      <c r="BK95" s="227">
        <f>ROUND(I95*H95,2)</f>
        <v>0</v>
      </c>
      <c r="BL95" s="22" t="s">
        <v>159</v>
      </c>
      <c r="BM95" s="22" t="s">
        <v>3839</v>
      </c>
    </row>
    <row r="96" spans="2:65" s="1" customFormat="1" ht="16.5" customHeight="1">
      <c r="B96" s="44"/>
      <c r="C96" s="253" t="s">
        <v>1277</v>
      </c>
      <c r="D96" s="253" t="s">
        <v>275</v>
      </c>
      <c r="E96" s="254" t="s">
        <v>3840</v>
      </c>
      <c r="F96" s="255" t="s">
        <v>3841</v>
      </c>
      <c r="G96" s="256" t="s">
        <v>2181</v>
      </c>
      <c r="H96" s="257">
        <v>2</v>
      </c>
      <c r="I96" s="258"/>
      <c r="J96" s="259">
        <f>ROUND(I96*H96,2)</f>
        <v>0</v>
      </c>
      <c r="K96" s="255" t="s">
        <v>21</v>
      </c>
      <c r="L96" s="260"/>
      <c r="M96" s="261" t="s">
        <v>21</v>
      </c>
      <c r="N96" s="262" t="s">
        <v>42</v>
      </c>
      <c r="O96" s="45"/>
      <c r="P96" s="225">
        <f>O96*H96</f>
        <v>0</v>
      </c>
      <c r="Q96" s="225">
        <v>0</v>
      </c>
      <c r="R96" s="225">
        <f>Q96*H96</f>
        <v>0</v>
      </c>
      <c r="S96" s="225">
        <v>0</v>
      </c>
      <c r="T96" s="226">
        <f>S96*H96</f>
        <v>0</v>
      </c>
      <c r="AR96" s="22" t="s">
        <v>279</v>
      </c>
      <c r="AT96" s="22" t="s">
        <v>275</v>
      </c>
      <c r="AU96" s="22" t="s">
        <v>71</v>
      </c>
      <c r="AY96" s="22" t="s">
        <v>151</v>
      </c>
      <c r="BE96" s="227">
        <f>IF(N96="základní",J96,0)</f>
        <v>0</v>
      </c>
      <c r="BF96" s="227">
        <f>IF(N96="snížená",J96,0)</f>
        <v>0</v>
      </c>
      <c r="BG96" s="227">
        <f>IF(N96="zákl. přenesená",J96,0)</f>
        <v>0</v>
      </c>
      <c r="BH96" s="227">
        <f>IF(N96="sníž. přenesená",J96,0)</f>
        <v>0</v>
      </c>
      <c r="BI96" s="227">
        <f>IF(N96="nulová",J96,0)</f>
        <v>0</v>
      </c>
      <c r="BJ96" s="22" t="s">
        <v>76</v>
      </c>
      <c r="BK96" s="227">
        <f>ROUND(I96*H96,2)</f>
        <v>0</v>
      </c>
      <c r="BL96" s="22" t="s">
        <v>159</v>
      </c>
      <c r="BM96" s="22" t="s">
        <v>3842</v>
      </c>
    </row>
    <row r="97" spans="2:65" s="1" customFormat="1" ht="16.5" customHeight="1">
      <c r="B97" s="44"/>
      <c r="C97" s="253" t="s">
        <v>3843</v>
      </c>
      <c r="D97" s="253" t="s">
        <v>275</v>
      </c>
      <c r="E97" s="254" t="s">
        <v>3837</v>
      </c>
      <c r="F97" s="255" t="s">
        <v>3838</v>
      </c>
      <c r="G97" s="256" t="s">
        <v>2181</v>
      </c>
      <c r="H97" s="257">
        <v>1</v>
      </c>
      <c r="I97" s="258"/>
      <c r="J97" s="259">
        <f>ROUND(I97*H97,2)</f>
        <v>0</v>
      </c>
      <c r="K97" s="255" t="s">
        <v>21</v>
      </c>
      <c r="L97" s="260"/>
      <c r="M97" s="261" t="s">
        <v>21</v>
      </c>
      <c r="N97" s="262" t="s">
        <v>42</v>
      </c>
      <c r="O97" s="45"/>
      <c r="P97" s="225">
        <f>O97*H97</f>
        <v>0</v>
      </c>
      <c r="Q97" s="225">
        <v>0</v>
      </c>
      <c r="R97" s="225">
        <f>Q97*H97</f>
        <v>0</v>
      </c>
      <c r="S97" s="225">
        <v>0</v>
      </c>
      <c r="T97" s="226">
        <f>S97*H97</f>
        <v>0</v>
      </c>
      <c r="AR97" s="22" t="s">
        <v>279</v>
      </c>
      <c r="AT97" s="22" t="s">
        <v>275</v>
      </c>
      <c r="AU97" s="22" t="s">
        <v>71</v>
      </c>
      <c r="AY97" s="22" t="s">
        <v>151</v>
      </c>
      <c r="BE97" s="227">
        <f>IF(N97="základní",J97,0)</f>
        <v>0</v>
      </c>
      <c r="BF97" s="227">
        <f>IF(N97="snížená",J97,0)</f>
        <v>0</v>
      </c>
      <c r="BG97" s="227">
        <f>IF(N97="zákl. přenesená",J97,0)</f>
        <v>0</v>
      </c>
      <c r="BH97" s="227">
        <f>IF(N97="sníž. přenesená",J97,0)</f>
        <v>0</v>
      </c>
      <c r="BI97" s="227">
        <f>IF(N97="nulová",J97,0)</f>
        <v>0</v>
      </c>
      <c r="BJ97" s="22" t="s">
        <v>76</v>
      </c>
      <c r="BK97" s="227">
        <f>ROUND(I97*H97,2)</f>
        <v>0</v>
      </c>
      <c r="BL97" s="22" t="s">
        <v>159</v>
      </c>
      <c r="BM97" s="22" t="s">
        <v>3844</v>
      </c>
    </row>
    <row r="98" spans="2:65" s="1" customFormat="1" ht="16.5" customHeight="1">
      <c r="B98" s="44"/>
      <c r="C98" s="253" t="s">
        <v>1294</v>
      </c>
      <c r="D98" s="253" t="s">
        <v>275</v>
      </c>
      <c r="E98" s="254" t="s">
        <v>3845</v>
      </c>
      <c r="F98" s="255" t="s">
        <v>3846</v>
      </c>
      <c r="G98" s="256" t="s">
        <v>2181</v>
      </c>
      <c r="H98" s="257">
        <v>9</v>
      </c>
      <c r="I98" s="258"/>
      <c r="J98" s="259">
        <f>ROUND(I98*H98,2)</f>
        <v>0</v>
      </c>
      <c r="K98" s="255" t="s">
        <v>21</v>
      </c>
      <c r="L98" s="260"/>
      <c r="M98" s="261" t="s">
        <v>21</v>
      </c>
      <c r="N98" s="262" t="s">
        <v>42</v>
      </c>
      <c r="O98" s="45"/>
      <c r="P98" s="225">
        <f>O98*H98</f>
        <v>0</v>
      </c>
      <c r="Q98" s="225">
        <v>0</v>
      </c>
      <c r="R98" s="225">
        <f>Q98*H98</f>
        <v>0</v>
      </c>
      <c r="S98" s="225">
        <v>0</v>
      </c>
      <c r="T98" s="226">
        <f>S98*H98</f>
        <v>0</v>
      </c>
      <c r="AR98" s="22" t="s">
        <v>279</v>
      </c>
      <c r="AT98" s="22" t="s">
        <v>275</v>
      </c>
      <c r="AU98" s="22" t="s">
        <v>71</v>
      </c>
      <c r="AY98" s="22" t="s">
        <v>151</v>
      </c>
      <c r="BE98" s="227">
        <f>IF(N98="základní",J98,0)</f>
        <v>0</v>
      </c>
      <c r="BF98" s="227">
        <f>IF(N98="snížená",J98,0)</f>
        <v>0</v>
      </c>
      <c r="BG98" s="227">
        <f>IF(N98="zákl. přenesená",J98,0)</f>
        <v>0</v>
      </c>
      <c r="BH98" s="227">
        <f>IF(N98="sníž. přenesená",J98,0)</f>
        <v>0</v>
      </c>
      <c r="BI98" s="227">
        <f>IF(N98="nulová",J98,0)</f>
        <v>0</v>
      </c>
      <c r="BJ98" s="22" t="s">
        <v>76</v>
      </c>
      <c r="BK98" s="227">
        <f>ROUND(I98*H98,2)</f>
        <v>0</v>
      </c>
      <c r="BL98" s="22" t="s">
        <v>159</v>
      </c>
      <c r="BM98" s="22" t="s">
        <v>3847</v>
      </c>
    </row>
    <row r="99" spans="2:65" s="1" customFormat="1" ht="16.5" customHeight="1">
      <c r="B99" s="44"/>
      <c r="C99" s="253" t="s">
        <v>9</v>
      </c>
      <c r="D99" s="253" t="s">
        <v>275</v>
      </c>
      <c r="E99" s="254" t="s">
        <v>3848</v>
      </c>
      <c r="F99" s="255" t="s">
        <v>3849</v>
      </c>
      <c r="G99" s="256" t="s">
        <v>2181</v>
      </c>
      <c r="H99" s="257">
        <v>10</v>
      </c>
      <c r="I99" s="258"/>
      <c r="J99" s="259">
        <f>ROUND(I99*H99,2)</f>
        <v>0</v>
      </c>
      <c r="K99" s="255" t="s">
        <v>21</v>
      </c>
      <c r="L99" s="260"/>
      <c r="M99" s="261" t="s">
        <v>21</v>
      </c>
      <c r="N99" s="262" t="s">
        <v>42</v>
      </c>
      <c r="O99" s="45"/>
      <c r="P99" s="225">
        <f>O99*H99</f>
        <v>0</v>
      </c>
      <c r="Q99" s="225">
        <v>0</v>
      </c>
      <c r="R99" s="225">
        <f>Q99*H99</f>
        <v>0</v>
      </c>
      <c r="S99" s="225">
        <v>0</v>
      </c>
      <c r="T99" s="226">
        <f>S99*H99</f>
        <v>0</v>
      </c>
      <c r="AR99" s="22" t="s">
        <v>279</v>
      </c>
      <c r="AT99" s="22" t="s">
        <v>275</v>
      </c>
      <c r="AU99" s="22" t="s">
        <v>71</v>
      </c>
      <c r="AY99" s="22" t="s">
        <v>151</v>
      </c>
      <c r="BE99" s="227">
        <f>IF(N99="základní",J99,0)</f>
        <v>0</v>
      </c>
      <c r="BF99" s="227">
        <f>IF(N99="snížená",J99,0)</f>
        <v>0</v>
      </c>
      <c r="BG99" s="227">
        <f>IF(N99="zákl. přenesená",J99,0)</f>
        <v>0</v>
      </c>
      <c r="BH99" s="227">
        <f>IF(N99="sníž. přenesená",J99,0)</f>
        <v>0</v>
      </c>
      <c r="BI99" s="227">
        <f>IF(N99="nulová",J99,0)</f>
        <v>0</v>
      </c>
      <c r="BJ99" s="22" t="s">
        <v>76</v>
      </c>
      <c r="BK99" s="227">
        <f>ROUND(I99*H99,2)</f>
        <v>0</v>
      </c>
      <c r="BL99" s="22" t="s">
        <v>159</v>
      </c>
      <c r="BM99" s="22" t="s">
        <v>3850</v>
      </c>
    </row>
    <row r="100" spans="2:65" s="1" customFormat="1" ht="16.5" customHeight="1">
      <c r="B100" s="44"/>
      <c r="C100" s="253" t="s">
        <v>1344</v>
      </c>
      <c r="D100" s="253" t="s">
        <v>275</v>
      </c>
      <c r="E100" s="254" t="s">
        <v>3851</v>
      </c>
      <c r="F100" s="255" t="s">
        <v>3852</v>
      </c>
      <c r="G100" s="256" t="s">
        <v>2181</v>
      </c>
      <c r="H100" s="257">
        <v>24</v>
      </c>
      <c r="I100" s="258"/>
      <c r="J100" s="259">
        <f>ROUND(I100*H100,2)</f>
        <v>0</v>
      </c>
      <c r="K100" s="255" t="s">
        <v>21</v>
      </c>
      <c r="L100" s="260"/>
      <c r="M100" s="261" t="s">
        <v>21</v>
      </c>
      <c r="N100" s="262" t="s">
        <v>42</v>
      </c>
      <c r="O100" s="45"/>
      <c r="P100" s="225">
        <f>O100*H100</f>
        <v>0</v>
      </c>
      <c r="Q100" s="225">
        <v>0</v>
      </c>
      <c r="R100" s="225">
        <f>Q100*H100</f>
        <v>0</v>
      </c>
      <c r="S100" s="225">
        <v>0</v>
      </c>
      <c r="T100" s="226">
        <f>S100*H100</f>
        <v>0</v>
      </c>
      <c r="AR100" s="22" t="s">
        <v>279</v>
      </c>
      <c r="AT100" s="22" t="s">
        <v>275</v>
      </c>
      <c r="AU100" s="22" t="s">
        <v>71</v>
      </c>
      <c r="AY100" s="22" t="s">
        <v>151</v>
      </c>
      <c r="BE100" s="227">
        <f>IF(N100="základní",J100,0)</f>
        <v>0</v>
      </c>
      <c r="BF100" s="227">
        <f>IF(N100="snížená",J100,0)</f>
        <v>0</v>
      </c>
      <c r="BG100" s="227">
        <f>IF(N100="zákl. přenesená",J100,0)</f>
        <v>0</v>
      </c>
      <c r="BH100" s="227">
        <f>IF(N100="sníž. přenesená",J100,0)</f>
        <v>0</v>
      </c>
      <c r="BI100" s="227">
        <f>IF(N100="nulová",J100,0)</f>
        <v>0</v>
      </c>
      <c r="BJ100" s="22" t="s">
        <v>76</v>
      </c>
      <c r="BK100" s="227">
        <f>ROUND(I100*H100,2)</f>
        <v>0</v>
      </c>
      <c r="BL100" s="22" t="s">
        <v>159</v>
      </c>
      <c r="BM100" s="22" t="s">
        <v>3853</v>
      </c>
    </row>
    <row r="101" spans="2:65" s="1" customFormat="1" ht="16.5" customHeight="1">
      <c r="B101" s="44"/>
      <c r="C101" s="253" t="s">
        <v>3854</v>
      </c>
      <c r="D101" s="253" t="s">
        <v>275</v>
      </c>
      <c r="E101" s="254" t="s">
        <v>3855</v>
      </c>
      <c r="F101" s="255" t="s">
        <v>3856</v>
      </c>
      <c r="G101" s="256" t="s">
        <v>2181</v>
      </c>
      <c r="H101" s="257">
        <v>18</v>
      </c>
      <c r="I101" s="258"/>
      <c r="J101" s="259">
        <f>ROUND(I101*H101,2)</f>
        <v>0</v>
      </c>
      <c r="K101" s="255" t="s">
        <v>21</v>
      </c>
      <c r="L101" s="260"/>
      <c r="M101" s="261" t="s">
        <v>21</v>
      </c>
      <c r="N101" s="262" t="s">
        <v>42</v>
      </c>
      <c r="O101" s="45"/>
      <c r="P101" s="225">
        <f>O101*H101</f>
        <v>0</v>
      </c>
      <c r="Q101" s="225">
        <v>0</v>
      </c>
      <c r="R101" s="225">
        <f>Q101*H101</f>
        <v>0</v>
      </c>
      <c r="S101" s="225">
        <v>0</v>
      </c>
      <c r="T101" s="226">
        <f>S101*H101</f>
        <v>0</v>
      </c>
      <c r="AR101" s="22" t="s">
        <v>279</v>
      </c>
      <c r="AT101" s="22" t="s">
        <v>275</v>
      </c>
      <c r="AU101" s="22" t="s">
        <v>71</v>
      </c>
      <c r="AY101" s="22" t="s">
        <v>151</v>
      </c>
      <c r="BE101" s="227">
        <f>IF(N101="základní",J101,0)</f>
        <v>0</v>
      </c>
      <c r="BF101" s="227">
        <f>IF(N101="snížená",J101,0)</f>
        <v>0</v>
      </c>
      <c r="BG101" s="227">
        <f>IF(N101="zákl. přenesená",J101,0)</f>
        <v>0</v>
      </c>
      <c r="BH101" s="227">
        <f>IF(N101="sníž. přenesená",J101,0)</f>
        <v>0</v>
      </c>
      <c r="BI101" s="227">
        <f>IF(N101="nulová",J101,0)</f>
        <v>0</v>
      </c>
      <c r="BJ101" s="22" t="s">
        <v>76</v>
      </c>
      <c r="BK101" s="227">
        <f>ROUND(I101*H101,2)</f>
        <v>0</v>
      </c>
      <c r="BL101" s="22" t="s">
        <v>159</v>
      </c>
      <c r="BM101" s="22" t="s">
        <v>3857</v>
      </c>
    </row>
    <row r="102" spans="2:65" s="1" customFormat="1" ht="16.5" customHeight="1">
      <c r="B102" s="44"/>
      <c r="C102" s="253" t="s">
        <v>3858</v>
      </c>
      <c r="D102" s="253" t="s">
        <v>275</v>
      </c>
      <c r="E102" s="254" t="s">
        <v>3855</v>
      </c>
      <c r="F102" s="255" t="s">
        <v>3856</v>
      </c>
      <c r="G102" s="256" t="s">
        <v>2181</v>
      </c>
      <c r="H102" s="257">
        <v>2</v>
      </c>
      <c r="I102" s="258"/>
      <c r="J102" s="259">
        <f>ROUND(I102*H102,2)</f>
        <v>0</v>
      </c>
      <c r="K102" s="255" t="s">
        <v>21</v>
      </c>
      <c r="L102" s="260"/>
      <c r="M102" s="261" t="s">
        <v>21</v>
      </c>
      <c r="N102" s="262" t="s">
        <v>42</v>
      </c>
      <c r="O102" s="45"/>
      <c r="P102" s="225">
        <f>O102*H102</f>
        <v>0</v>
      </c>
      <c r="Q102" s="225">
        <v>0</v>
      </c>
      <c r="R102" s="225">
        <f>Q102*H102</f>
        <v>0</v>
      </c>
      <c r="S102" s="225">
        <v>0</v>
      </c>
      <c r="T102" s="226">
        <f>S102*H102</f>
        <v>0</v>
      </c>
      <c r="AR102" s="22" t="s">
        <v>279</v>
      </c>
      <c r="AT102" s="22" t="s">
        <v>275</v>
      </c>
      <c r="AU102" s="22" t="s">
        <v>71</v>
      </c>
      <c r="AY102" s="22" t="s">
        <v>151</v>
      </c>
      <c r="BE102" s="227">
        <f>IF(N102="základní",J102,0)</f>
        <v>0</v>
      </c>
      <c r="BF102" s="227">
        <f>IF(N102="snížená",J102,0)</f>
        <v>0</v>
      </c>
      <c r="BG102" s="227">
        <f>IF(N102="zákl. přenesená",J102,0)</f>
        <v>0</v>
      </c>
      <c r="BH102" s="227">
        <f>IF(N102="sníž. přenesená",J102,0)</f>
        <v>0</v>
      </c>
      <c r="BI102" s="227">
        <f>IF(N102="nulová",J102,0)</f>
        <v>0</v>
      </c>
      <c r="BJ102" s="22" t="s">
        <v>76</v>
      </c>
      <c r="BK102" s="227">
        <f>ROUND(I102*H102,2)</f>
        <v>0</v>
      </c>
      <c r="BL102" s="22" t="s">
        <v>159</v>
      </c>
      <c r="BM102" s="22" t="s">
        <v>3859</v>
      </c>
    </row>
    <row r="103" spans="2:65" s="1" customFormat="1" ht="16.5" customHeight="1">
      <c r="B103" s="44"/>
      <c r="C103" s="253" t="s">
        <v>3860</v>
      </c>
      <c r="D103" s="253" t="s">
        <v>275</v>
      </c>
      <c r="E103" s="254" t="s">
        <v>3861</v>
      </c>
      <c r="F103" s="255" t="s">
        <v>3862</v>
      </c>
      <c r="G103" s="256" t="s">
        <v>2181</v>
      </c>
      <c r="H103" s="257">
        <v>4</v>
      </c>
      <c r="I103" s="258"/>
      <c r="J103" s="259">
        <f>ROUND(I103*H103,2)</f>
        <v>0</v>
      </c>
      <c r="K103" s="255" t="s">
        <v>21</v>
      </c>
      <c r="L103" s="260"/>
      <c r="M103" s="261" t="s">
        <v>21</v>
      </c>
      <c r="N103" s="262" t="s">
        <v>42</v>
      </c>
      <c r="O103" s="45"/>
      <c r="P103" s="225">
        <f>O103*H103</f>
        <v>0</v>
      </c>
      <c r="Q103" s="225">
        <v>0</v>
      </c>
      <c r="R103" s="225">
        <f>Q103*H103</f>
        <v>0</v>
      </c>
      <c r="S103" s="225">
        <v>0</v>
      </c>
      <c r="T103" s="226">
        <f>S103*H103</f>
        <v>0</v>
      </c>
      <c r="AR103" s="22" t="s">
        <v>279</v>
      </c>
      <c r="AT103" s="22" t="s">
        <v>275</v>
      </c>
      <c r="AU103" s="22" t="s">
        <v>71</v>
      </c>
      <c r="AY103" s="22" t="s">
        <v>151</v>
      </c>
      <c r="BE103" s="227">
        <f>IF(N103="základní",J103,0)</f>
        <v>0</v>
      </c>
      <c r="BF103" s="227">
        <f>IF(N103="snížená",J103,0)</f>
        <v>0</v>
      </c>
      <c r="BG103" s="227">
        <f>IF(N103="zákl. přenesená",J103,0)</f>
        <v>0</v>
      </c>
      <c r="BH103" s="227">
        <f>IF(N103="sníž. přenesená",J103,0)</f>
        <v>0</v>
      </c>
      <c r="BI103" s="227">
        <f>IF(N103="nulová",J103,0)</f>
        <v>0</v>
      </c>
      <c r="BJ103" s="22" t="s">
        <v>76</v>
      </c>
      <c r="BK103" s="227">
        <f>ROUND(I103*H103,2)</f>
        <v>0</v>
      </c>
      <c r="BL103" s="22" t="s">
        <v>159</v>
      </c>
      <c r="BM103" s="22" t="s">
        <v>3863</v>
      </c>
    </row>
    <row r="104" spans="2:65" s="1" customFormat="1" ht="16.5" customHeight="1">
      <c r="B104" s="44"/>
      <c r="C104" s="253" t="s">
        <v>3864</v>
      </c>
      <c r="D104" s="253" t="s">
        <v>275</v>
      </c>
      <c r="E104" s="254" t="s">
        <v>3865</v>
      </c>
      <c r="F104" s="255" t="s">
        <v>3866</v>
      </c>
      <c r="G104" s="256" t="s">
        <v>2181</v>
      </c>
      <c r="H104" s="257">
        <v>6</v>
      </c>
      <c r="I104" s="258"/>
      <c r="J104" s="259">
        <f>ROUND(I104*H104,2)</f>
        <v>0</v>
      </c>
      <c r="K104" s="255" t="s">
        <v>21</v>
      </c>
      <c r="L104" s="260"/>
      <c r="M104" s="261" t="s">
        <v>21</v>
      </c>
      <c r="N104" s="262" t="s">
        <v>42</v>
      </c>
      <c r="O104" s="45"/>
      <c r="P104" s="225">
        <f>O104*H104</f>
        <v>0</v>
      </c>
      <c r="Q104" s="225">
        <v>0</v>
      </c>
      <c r="R104" s="225">
        <f>Q104*H104</f>
        <v>0</v>
      </c>
      <c r="S104" s="225">
        <v>0</v>
      </c>
      <c r="T104" s="226">
        <f>S104*H104</f>
        <v>0</v>
      </c>
      <c r="AR104" s="22" t="s">
        <v>279</v>
      </c>
      <c r="AT104" s="22" t="s">
        <v>275</v>
      </c>
      <c r="AU104" s="22" t="s">
        <v>71</v>
      </c>
      <c r="AY104" s="22" t="s">
        <v>151</v>
      </c>
      <c r="BE104" s="227">
        <f>IF(N104="základní",J104,0)</f>
        <v>0</v>
      </c>
      <c r="BF104" s="227">
        <f>IF(N104="snížená",J104,0)</f>
        <v>0</v>
      </c>
      <c r="BG104" s="227">
        <f>IF(N104="zákl. přenesená",J104,0)</f>
        <v>0</v>
      </c>
      <c r="BH104" s="227">
        <f>IF(N104="sníž. přenesená",J104,0)</f>
        <v>0</v>
      </c>
      <c r="BI104" s="227">
        <f>IF(N104="nulová",J104,0)</f>
        <v>0</v>
      </c>
      <c r="BJ104" s="22" t="s">
        <v>76</v>
      </c>
      <c r="BK104" s="227">
        <f>ROUND(I104*H104,2)</f>
        <v>0</v>
      </c>
      <c r="BL104" s="22" t="s">
        <v>159</v>
      </c>
      <c r="BM104" s="22" t="s">
        <v>3867</v>
      </c>
    </row>
    <row r="105" spans="2:65" s="1" customFormat="1" ht="16.5" customHeight="1">
      <c r="B105" s="44"/>
      <c r="C105" s="253" t="s">
        <v>3868</v>
      </c>
      <c r="D105" s="253" t="s">
        <v>275</v>
      </c>
      <c r="E105" s="254" t="s">
        <v>3869</v>
      </c>
      <c r="F105" s="255" t="s">
        <v>3870</v>
      </c>
      <c r="G105" s="256" t="s">
        <v>2181</v>
      </c>
      <c r="H105" s="257">
        <v>4</v>
      </c>
      <c r="I105" s="258"/>
      <c r="J105" s="259">
        <f>ROUND(I105*H105,2)</f>
        <v>0</v>
      </c>
      <c r="K105" s="255" t="s">
        <v>21</v>
      </c>
      <c r="L105" s="260"/>
      <c r="M105" s="261" t="s">
        <v>21</v>
      </c>
      <c r="N105" s="262" t="s">
        <v>42</v>
      </c>
      <c r="O105" s="45"/>
      <c r="P105" s="225">
        <f>O105*H105</f>
        <v>0</v>
      </c>
      <c r="Q105" s="225">
        <v>0</v>
      </c>
      <c r="R105" s="225">
        <f>Q105*H105</f>
        <v>0</v>
      </c>
      <c r="S105" s="225">
        <v>0</v>
      </c>
      <c r="T105" s="226">
        <f>S105*H105</f>
        <v>0</v>
      </c>
      <c r="AR105" s="22" t="s">
        <v>279</v>
      </c>
      <c r="AT105" s="22" t="s">
        <v>275</v>
      </c>
      <c r="AU105" s="22" t="s">
        <v>71</v>
      </c>
      <c r="AY105" s="22" t="s">
        <v>151</v>
      </c>
      <c r="BE105" s="227">
        <f>IF(N105="základní",J105,0)</f>
        <v>0</v>
      </c>
      <c r="BF105" s="227">
        <f>IF(N105="snížená",J105,0)</f>
        <v>0</v>
      </c>
      <c r="BG105" s="227">
        <f>IF(N105="zákl. přenesená",J105,0)</f>
        <v>0</v>
      </c>
      <c r="BH105" s="227">
        <f>IF(N105="sníž. přenesená",J105,0)</f>
        <v>0</v>
      </c>
      <c r="BI105" s="227">
        <f>IF(N105="nulová",J105,0)</f>
        <v>0</v>
      </c>
      <c r="BJ105" s="22" t="s">
        <v>76</v>
      </c>
      <c r="BK105" s="227">
        <f>ROUND(I105*H105,2)</f>
        <v>0</v>
      </c>
      <c r="BL105" s="22" t="s">
        <v>159</v>
      </c>
      <c r="BM105" s="22" t="s">
        <v>3871</v>
      </c>
    </row>
    <row r="106" spans="2:65" s="1" customFormat="1" ht="16.5" customHeight="1">
      <c r="B106" s="44"/>
      <c r="C106" s="253" t="s">
        <v>3872</v>
      </c>
      <c r="D106" s="253" t="s">
        <v>275</v>
      </c>
      <c r="E106" s="254" t="s">
        <v>3873</v>
      </c>
      <c r="F106" s="255" t="s">
        <v>3874</v>
      </c>
      <c r="G106" s="256" t="s">
        <v>2181</v>
      </c>
      <c r="H106" s="257">
        <v>10</v>
      </c>
      <c r="I106" s="258"/>
      <c r="J106" s="259">
        <f>ROUND(I106*H106,2)</f>
        <v>0</v>
      </c>
      <c r="K106" s="255" t="s">
        <v>21</v>
      </c>
      <c r="L106" s="260"/>
      <c r="M106" s="261" t="s">
        <v>21</v>
      </c>
      <c r="N106" s="262" t="s">
        <v>42</v>
      </c>
      <c r="O106" s="45"/>
      <c r="P106" s="225">
        <f>O106*H106</f>
        <v>0</v>
      </c>
      <c r="Q106" s="225">
        <v>0</v>
      </c>
      <c r="R106" s="225">
        <f>Q106*H106</f>
        <v>0</v>
      </c>
      <c r="S106" s="225">
        <v>0</v>
      </c>
      <c r="T106" s="226">
        <f>S106*H106</f>
        <v>0</v>
      </c>
      <c r="AR106" s="22" t="s">
        <v>279</v>
      </c>
      <c r="AT106" s="22" t="s">
        <v>275</v>
      </c>
      <c r="AU106" s="22" t="s">
        <v>71</v>
      </c>
      <c r="AY106" s="22" t="s">
        <v>151</v>
      </c>
      <c r="BE106" s="227">
        <f>IF(N106="základní",J106,0)</f>
        <v>0</v>
      </c>
      <c r="BF106" s="227">
        <f>IF(N106="snížená",J106,0)</f>
        <v>0</v>
      </c>
      <c r="BG106" s="227">
        <f>IF(N106="zákl. přenesená",J106,0)</f>
        <v>0</v>
      </c>
      <c r="BH106" s="227">
        <f>IF(N106="sníž. přenesená",J106,0)</f>
        <v>0</v>
      </c>
      <c r="BI106" s="227">
        <f>IF(N106="nulová",J106,0)</f>
        <v>0</v>
      </c>
      <c r="BJ106" s="22" t="s">
        <v>76</v>
      </c>
      <c r="BK106" s="227">
        <f>ROUND(I106*H106,2)</f>
        <v>0</v>
      </c>
      <c r="BL106" s="22" t="s">
        <v>159</v>
      </c>
      <c r="BM106" s="22" t="s">
        <v>3875</v>
      </c>
    </row>
    <row r="107" spans="2:65" s="1" customFormat="1" ht="16.5" customHeight="1">
      <c r="B107" s="44"/>
      <c r="C107" s="253" t="s">
        <v>3876</v>
      </c>
      <c r="D107" s="253" t="s">
        <v>275</v>
      </c>
      <c r="E107" s="254" t="s">
        <v>3877</v>
      </c>
      <c r="F107" s="255" t="s">
        <v>3878</v>
      </c>
      <c r="G107" s="256" t="s">
        <v>157</v>
      </c>
      <c r="H107" s="257">
        <v>10</v>
      </c>
      <c r="I107" s="258"/>
      <c r="J107" s="259">
        <f>ROUND(I107*H107,2)</f>
        <v>0</v>
      </c>
      <c r="K107" s="255" t="s">
        <v>21</v>
      </c>
      <c r="L107" s="260"/>
      <c r="M107" s="261" t="s">
        <v>21</v>
      </c>
      <c r="N107" s="262" t="s">
        <v>42</v>
      </c>
      <c r="O107" s="45"/>
      <c r="P107" s="225">
        <f>O107*H107</f>
        <v>0</v>
      </c>
      <c r="Q107" s="225">
        <v>0</v>
      </c>
      <c r="R107" s="225">
        <f>Q107*H107</f>
        <v>0</v>
      </c>
      <c r="S107" s="225">
        <v>0</v>
      </c>
      <c r="T107" s="226">
        <f>S107*H107</f>
        <v>0</v>
      </c>
      <c r="AR107" s="22" t="s">
        <v>279</v>
      </c>
      <c r="AT107" s="22" t="s">
        <v>275</v>
      </c>
      <c r="AU107" s="22" t="s">
        <v>71</v>
      </c>
      <c r="AY107" s="22" t="s">
        <v>151</v>
      </c>
      <c r="BE107" s="227">
        <f>IF(N107="základní",J107,0)</f>
        <v>0</v>
      </c>
      <c r="BF107" s="227">
        <f>IF(N107="snížená",J107,0)</f>
        <v>0</v>
      </c>
      <c r="BG107" s="227">
        <f>IF(N107="zákl. přenesená",J107,0)</f>
        <v>0</v>
      </c>
      <c r="BH107" s="227">
        <f>IF(N107="sníž. přenesená",J107,0)</f>
        <v>0</v>
      </c>
      <c r="BI107" s="227">
        <f>IF(N107="nulová",J107,0)</f>
        <v>0</v>
      </c>
      <c r="BJ107" s="22" t="s">
        <v>76</v>
      </c>
      <c r="BK107" s="227">
        <f>ROUND(I107*H107,2)</f>
        <v>0</v>
      </c>
      <c r="BL107" s="22" t="s">
        <v>159</v>
      </c>
      <c r="BM107" s="22" t="s">
        <v>3879</v>
      </c>
    </row>
    <row r="108" spans="2:65" s="1" customFormat="1" ht="16.5" customHeight="1">
      <c r="B108" s="44"/>
      <c r="C108" s="253" t="s">
        <v>164</v>
      </c>
      <c r="D108" s="253" t="s">
        <v>275</v>
      </c>
      <c r="E108" s="254" t="s">
        <v>3880</v>
      </c>
      <c r="F108" s="255" t="s">
        <v>3881</v>
      </c>
      <c r="G108" s="256" t="s">
        <v>157</v>
      </c>
      <c r="H108" s="257">
        <v>20</v>
      </c>
      <c r="I108" s="258"/>
      <c r="J108" s="259">
        <f>ROUND(I108*H108,2)</f>
        <v>0</v>
      </c>
      <c r="K108" s="255" t="s">
        <v>21</v>
      </c>
      <c r="L108" s="260"/>
      <c r="M108" s="261" t="s">
        <v>21</v>
      </c>
      <c r="N108" s="262" t="s">
        <v>42</v>
      </c>
      <c r="O108" s="45"/>
      <c r="P108" s="225">
        <f>O108*H108</f>
        <v>0</v>
      </c>
      <c r="Q108" s="225">
        <v>0</v>
      </c>
      <c r="R108" s="225">
        <f>Q108*H108</f>
        <v>0</v>
      </c>
      <c r="S108" s="225">
        <v>0</v>
      </c>
      <c r="T108" s="226">
        <f>S108*H108</f>
        <v>0</v>
      </c>
      <c r="AR108" s="22" t="s">
        <v>279</v>
      </c>
      <c r="AT108" s="22" t="s">
        <v>275</v>
      </c>
      <c r="AU108" s="22" t="s">
        <v>71</v>
      </c>
      <c r="AY108" s="22" t="s">
        <v>151</v>
      </c>
      <c r="BE108" s="227">
        <f>IF(N108="základní",J108,0)</f>
        <v>0</v>
      </c>
      <c r="BF108" s="227">
        <f>IF(N108="snížená",J108,0)</f>
        <v>0</v>
      </c>
      <c r="BG108" s="227">
        <f>IF(N108="zákl. přenesená",J108,0)</f>
        <v>0</v>
      </c>
      <c r="BH108" s="227">
        <f>IF(N108="sníž. přenesená",J108,0)</f>
        <v>0</v>
      </c>
      <c r="BI108" s="227">
        <f>IF(N108="nulová",J108,0)</f>
        <v>0</v>
      </c>
      <c r="BJ108" s="22" t="s">
        <v>76</v>
      </c>
      <c r="BK108" s="227">
        <f>ROUND(I108*H108,2)</f>
        <v>0</v>
      </c>
      <c r="BL108" s="22" t="s">
        <v>159</v>
      </c>
      <c r="BM108" s="22" t="s">
        <v>3882</v>
      </c>
    </row>
    <row r="109" spans="2:65" s="1" customFormat="1" ht="16.5" customHeight="1">
      <c r="B109" s="44"/>
      <c r="C109" s="253" t="s">
        <v>3883</v>
      </c>
      <c r="D109" s="253" t="s">
        <v>275</v>
      </c>
      <c r="E109" s="254" t="s">
        <v>3884</v>
      </c>
      <c r="F109" s="255" t="s">
        <v>3885</v>
      </c>
      <c r="G109" s="256" t="s">
        <v>157</v>
      </c>
      <c r="H109" s="257">
        <v>30</v>
      </c>
      <c r="I109" s="258"/>
      <c r="J109" s="259">
        <f>ROUND(I109*H109,2)</f>
        <v>0</v>
      </c>
      <c r="K109" s="255" t="s">
        <v>21</v>
      </c>
      <c r="L109" s="260"/>
      <c r="M109" s="261" t="s">
        <v>21</v>
      </c>
      <c r="N109" s="262" t="s">
        <v>42</v>
      </c>
      <c r="O109" s="45"/>
      <c r="P109" s="225">
        <f>O109*H109</f>
        <v>0</v>
      </c>
      <c r="Q109" s="225">
        <v>0</v>
      </c>
      <c r="R109" s="225">
        <f>Q109*H109</f>
        <v>0</v>
      </c>
      <c r="S109" s="225">
        <v>0</v>
      </c>
      <c r="T109" s="226">
        <f>S109*H109</f>
        <v>0</v>
      </c>
      <c r="AR109" s="22" t="s">
        <v>279</v>
      </c>
      <c r="AT109" s="22" t="s">
        <v>275</v>
      </c>
      <c r="AU109" s="22" t="s">
        <v>71</v>
      </c>
      <c r="AY109" s="22" t="s">
        <v>151</v>
      </c>
      <c r="BE109" s="227">
        <f>IF(N109="základní",J109,0)</f>
        <v>0</v>
      </c>
      <c r="BF109" s="227">
        <f>IF(N109="snížená",J109,0)</f>
        <v>0</v>
      </c>
      <c r="BG109" s="227">
        <f>IF(N109="zákl. přenesená",J109,0)</f>
        <v>0</v>
      </c>
      <c r="BH109" s="227">
        <f>IF(N109="sníž. přenesená",J109,0)</f>
        <v>0</v>
      </c>
      <c r="BI109" s="227">
        <f>IF(N109="nulová",J109,0)</f>
        <v>0</v>
      </c>
      <c r="BJ109" s="22" t="s">
        <v>76</v>
      </c>
      <c r="BK109" s="227">
        <f>ROUND(I109*H109,2)</f>
        <v>0</v>
      </c>
      <c r="BL109" s="22" t="s">
        <v>159</v>
      </c>
      <c r="BM109" s="22" t="s">
        <v>3886</v>
      </c>
    </row>
    <row r="110" spans="2:65" s="1" customFormat="1" ht="16.5" customHeight="1">
      <c r="B110" s="44"/>
      <c r="C110" s="253" t="s">
        <v>1641</v>
      </c>
      <c r="D110" s="253" t="s">
        <v>275</v>
      </c>
      <c r="E110" s="254" t="s">
        <v>3887</v>
      </c>
      <c r="F110" s="255" t="s">
        <v>3888</v>
      </c>
      <c r="G110" s="256" t="s">
        <v>2181</v>
      </c>
      <c r="H110" s="257">
        <v>2</v>
      </c>
      <c r="I110" s="258"/>
      <c r="J110" s="259">
        <f>ROUND(I110*H110,2)</f>
        <v>0</v>
      </c>
      <c r="K110" s="255" t="s">
        <v>21</v>
      </c>
      <c r="L110" s="260"/>
      <c r="M110" s="261" t="s">
        <v>21</v>
      </c>
      <c r="N110" s="262" t="s">
        <v>42</v>
      </c>
      <c r="O110" s="45"/>
      <c r="P110" s="225">
        <f>O110*H110</f>
        <v>0</v>
      </c>
      <c r="Q110" s="225">
        <v>0</v>
      </c>
      <c r="R110" s="225">
        <f>Q110*H110</f>
        <v>0</v>
      </c>
      <c r="S110" s="225">
        <v>0</v>
      </c>
      <c r="T110" s="226">
        <f>S110*H110</f>
        <v>0</v>
      </c>
      <c r="AR110" s="22" t="s">
        <v>279</v>
      </c>
      <c r="AT110" s="22" t="s">
        <v>275</v>
      </c>
      <c r="AU110" s="22" t="s">
        <v>71</v>
      </c>
      <c r="AY110" s="22" t="s">
        <v>151</v>
      </c>
      <c r="BE110" s="227">
        <f>IF(N110="základní",J110,0)</f>
        <v>0</v>
      </c>
      <c r="BF110" s="227">
        <f>IF(N110="snížená",J110,0)</f>
        <v>0</v>
      </c>
      <c r="BG110" s="227">
        <f>IF(N110="zákl. přenesená",J110,0)</f>
        <v>0</v>
      </c>
      <c r="BH110" s="227">
        <f>IF(N110="sníž. přenesená",J110,0)</f>
        <v>0</v>
      </c>
      <c r="BI110" s="227">
        <f>IF(N110="nulová",J110,0)</f>
        <v>0</v>
      </c>
      <c r="BJ110" s="22" t="s">
        <v>76</v>
      </c>
      <c r="BK110" s="227">
        <f>ROUND(I110*H110,2)</f>
        <v>0</v>
      </c>
      <c r="BL110" s="22" t="s">
        <v>159</v>
      </c>
      <c r="BM110" s="22" t="s">
        <v>3889</v>
      </c>
    </row>
    <row r="111" spans="2:65" s="1" customFormat="1" ht="16.5" customHeight="1">
      <c r="B111" s="44"/>
      <c r="C111" s="253" t="s">
        <v>3890</v>
      </c>
      <c r="D111" s="253" t="s">
        <v>275</v>
      </c>
      <c r="E111" s="254" t="s">
        <v>3891</v>
      </c>
      <c r="F111" s="255" t="s">
        <v>3892</v>
      </c>
      <c r="G111" s="256" t="s">
        <v>2181</v>
      </c>
      <c r="H111" s="257">
        <v>4</v>
      </c>
      <c r="I111" s="258"/>
      <c r="J111" s="259">
        <f>ROUND(I111*H111,2)</f>
        <v>0</v>
      </c>
      <c r="K111" s="255" t="s">
        <v>21</v>
      </c>
      <c r="L111" s="260"/>
      <c r="M111" s="261" t="s">
        <v>21</v>
      </c>
      <c r="N111" s="262" t="s">
        <v>42</v>
      </c>
      <c r="O111" s="45"/>
      <c r="P111" s="225">
        <f>O111*H111</f>
        <v>0</v>
      </c>
      <c r="Q111" s="225">
        <v>0</v>
      </c>
      <c r="R111" s="225">
        <f>Q111*H111</f>
        <v>0</v>
      </c>
      <c r="S111" s="225">
        <v>0</v>
      </c>
      <c r="T111" s="226">
        <f>S111*H111</f>
        <v>0</v>
      </c>
      <c r="AR111" s="22" t="s">
        <v>279</v>
      </c>
      <c r="AT111" s="22" t="s">
        <v>275</v>
      </c>
      <c r="AU111" s="22" t="s">
        <v>71</v>
      </c>
      <c r="AY111" s="22" t="s">
        <v>151</v>
      </c>
      <c r="BE111" s="227">
        <f>IF(N111="základní",J111,0)</f>
        <v>0</v>
      </c>
      <c r="BF111" s="227">
        <f>IF(N111="snížená",J111,0)</f>
        <v>0</v>
      </c>
      <c r="BG111" s="227">
        <f>IF(N111="zákl. přenesená",J111,0)</f>
        <v>0</v>
      </c>
      <c r="BH111" s="227">
        <f>IF(N111="sníž. přenesená",J111,0)</f>
        <v>0</v>
      </c>
      <c r="BI111" s="227">
        <f>IF(N111="nulová",J111,0)</f>
        <v>0</v>
      </c>
      <c r="BJ111" s="22" t="s">
        <v>76</v>
      </c>
      <c r="BK111" s="227">
        <f>ROUND(I111*H111,2)</f>
        <v>0</v>
      </c>
      <c r="BL111" s="22" t="s">
        <v>159</v>
      </c>
      <c r="BM111" s="22" t="s">
        <v>3893</v>
      </c>
    </row>
    <row r="112" spans="2:65" s="1" customFormat="1" ht="16.5" customHeight="1">
      <c r="B112" s="44"/>
      <c r="C112" s="253" t="s">
        <v>1474</v>
      </c>
      <c r="D112" s="253" t="s">
        <v>275</v>
      </c>
      <c r="E112" s="254" t="s">
        <v>3894</v>
      </c>
      <c r="F112" s="255" t="s">
        <v>3895</v>
      </c>
      <c r="G112" s="256" t="s">
        <v>2181</v>
      </c>
      <c r="H112" s="257">
        <v>2</v>
      </c>
      <c r="I112" s="258"/>
      <c r="J112" s="259">
        <f>ROUND(I112*H112,2)</f>
        <v>0</v>
      </c>
      <c r="K112" s="255" t="s">
        <v>21</v>
      </c>
      <c r="L112" s="260"/>
      <c r="M112" s="261" t="s">
        <v>21</v>
      </c>
      <c r="N112" s="262" t="s">
        <v>42</v>
      </c>
      <c r="O112" s="45"/>
      <c r="P112" s="225">
        <f>O112*H112</f>
        <v>0</v>
      </c>
      <c r="Q112" s="225">
        <v>0</v>
      </c>
      <c r="R112" s="225">
        <f>Q112*H112</f>
        <v>0</v>
      </c>
      <c r="S112" s="225">
        <v>0</v>
      </c>
      <c r="T112" s="226">
        <f>S112*H112</f>
        <v>0</v>
      </c>
      <c r="AR112" s="22" t="s">
        <v>279</v>
      </c>
      <c r="AT112" s="22" t="s">
        <v>275</v>
      </c>
      <c r="AU112" s="22" t="s">
        <v>71</v>
      </c>
      <c r="AY112" s="22" t="s">
        <v>151</v>
      </c>
      <c r="BE112" s="227">
        <f>IF(N112="základní",J112,0)</f>
        <v>0</v>
      </c>
      <c r="BF112" s="227">
        <f>IF(N112="snížená",J112,0)</f>
        <v>0</v>
      </c>
      <c r="BG112" s="227">
        <f>IF(N112="zákl. přenesená",J112,0)</f>
        <v>0</v>
      </c>
      <c r="BH112" s="227">
        <f>IF(N112="sníž. přenesená",J112,0)</f>
        <v>0</v>
      </c>
      <c r="BI112" s="227">
        <f>IF(N112="nulová",J112,0)</f>
        <v>0</v>
      </c>
      <c r="BJ112" s="22" t="s">
        <v>76</v>
      </c>
      <c r="BK112" s="227">
        <f>ROUND(I112*H112,2)</f>
        <v>0</v>
      </c>
      <c r="BL112" s="22" t="s">
        <v>159</v>
      </c>
      <c r="BM112" s="22" t="s">
        <v>3896</v>
      </c>
    </row>
    <row r="113" spans="2:65" s="1" customFormat="1" ht="16.5" customHeight="1">
      <c r="B113" s="44"/>
      <c r="C113" s="253" t="s">
        <v>3897</v>
      </c>
      <c r="D113" s="253" t="s">
        <v>275</v>
      </c>
      <c r="E113" s="254" t="s">
        <v>3898</v>
      </c>
      <c r="F113" s="255" t="s">
        <v>3899</v>
      </c>
      <c r="G113" s="256" t="s">
        <v>2181</v>
      </c>
      <c r="H113" s="257">
        <v>6</v>
      </c>
      <c r="I113" s="258"/>
      <c r="J113" s="259">
        <f>ROUND(I113*H113,2)</f>
        <v>0</v>
      </c>
      <c r="K113" s="255" t="s">
        <v>21</v>
      </c>
      <c r="L113" s="260"/>
      <c r="M113" s="261" t="s">
        <v>21</v>
      </c>
      <c r="N113" s="262" t="s">
        <v>42</v>
      </c>
      <c r="O113" s="45"/>
      <c r="P113" s="225">
        <f>O113*H113</f>
        <v>0</v>
      </c>
      <c r="Q113" s="225">
        <v>0</v>
      </c>
      <c r="R113" s="225">
        <f>Q113*H113</f>
        <v>0</v>
      </c>
      <c r="S113" s="225">
        <v>0</v>
      </c>
      <c r="T113" s="226">
        <f>S113*H113</f>
        <v>0</v>
      </c>
      <c r="AR113" s="22" t="s">
        <v>279</v>
      </c>
      <c r="AT113" s="22" t="s">
        <v>275</v>
      </c>
      <c r="AU113" s="22" t="s">
        <v>71</v>
      </c>
      <c r="AY113" s="22" t="s">
        <v>151</v>
      </c>
      <c r="BE113" s="227">
        <f>IF(N113="základní",J113,0)</f>
        <v>0</v>
      </c>
      <c r="BF113" s="227">
        <f>IF(N113="snížená",J113,0)</f>
        <v>0</v>
      </c>
      <c r="BG113" s="227">
        <f>IF(N113="zákl. přenesená",J113,0)</f>
        <v>0</v>
      </c>
      <c r="BH113" s="227">
        <f>IF(N113="sníž. přenesená",J113,0)</f>
        <v>0</v>
      </c>
      <c r="BI113" s="227">
        <f>IF(N113="nulová",J113,0)</f>
        <v>0</v>
      </c>
      <c r="BJ113" s="22" t="s">
        <v>76</v>
      </c>
      <c r="BK113" s="227">
        <f>ROUND(I113*H113,2)</f>
        <v>0</v>
      </c>
      <c r="BL113" s="22" t="s">
        <v>159</v>
      </c>
      <c r="BM113" s="22" t="s">
        <v>3900</v>
      </c>
    </row>
    <row r="114" spans="2:65" s="1" customFormat="1" ht="16.5" customHeight="1">
      <c r="B114" s="44"/>
      <c r="C114" s="253" t="s">
        <v>3901</v>
      </c>
      <c r="D114" s="253" t="s">
        <v>275</v>
      </c>
      <c r="E114" s="254" t="s">
        <v>3902</v>
      </c>
      <c r="F114" s="255" t="s">
        <v>3903</v>
      </c>
      <c r="G114" s="256" t="s">
        <v>2181</v>
      </c>
      <c r="H114" s="257">
        <v>6</v>
      </c>
      <c r="I114" s="258"/>
      <c r="J114" s="259">
        <f>ROUND(I114*H114,2)</f>
        <v>0</v>
      </c>
      <c r="K114" s="255" t="s">
        <v>21</v>
      </c>
      <c r="L114" s="260"/>
      <c r="M114" s="261" t="s">
        <v>21</v>
      </c>
      <c r="N114" s="262" t="s">
        <v>42</v>
      </c>
      <c r="O114" s="45"/>
      <c r="P114" s="225">
        <f>O114*H114</f>
        <v>0</v>
      </c>
      <c r="Q114" s="225">
        <v>0</v>
      </c>
      <c r="R114" s="225">
        <f>Q114*H114</f>
        <v>0</v>
      </c>
      <c r="S114" s="225">
        <v>0</v>
      </c>
      <c r="T114" s="226">
        <f>S114*H114</f>
        <v>0</v>
      </c>
      <c r="AR114" s="22" t="s">
        <v>279</v>
      </c>
      <c r="AT114" s="22" t="s">
        <v>275</v>
      </c>
      <c r="AU114" s="22" t="s">
        <v>71</v>
      </c>
      <c r="AY114" s="22" t="s">
        <v>151</v>
      </c>
      <c r="BE114" s="227">
        <f>IF(N114="základní",J114,0)</f>
        <v>0</v>
      </c>
      <c r="BF114" s="227">
        <f>IF(N114="snížená",J114,0)</f>
        <v>0</v>
      </c>
      <c r="BG114" s="227">
        <f>IF(N114="zákl. přenesená",J114,0)</f>
        <v>0</v>
      </c>
      <c r="BH114" s="227">
        <f>IF(N114="sníž. přenesená",J114,0)</f>
        <v>0</v>
      </c>
      <c r="BI114" s="227">
        <f>IF(N114="nulová",J114,0)</f>
        <v>0</v>
      </c>
      <c r="BJ114" s="22" t="s">
        <v>76</v>
      </c>
      <c r="BK114" s="227">
        <f>ROUND(I114*H114,2)</f>
        <v>0</v>
      </c>
      <c r="BL114" s="22" t="s">
        <v>159</v>
      </c>
      <c r="BM114" s="22" t="s">
        <v>3904</v>
      </c>
    </row>
    <row r="115" spans="2:65" s="1" customFormat="1" ht="16.5" customHeight="1">
      <c r="B115" s="44"/>
      <c r="C115" s="253" t="s">
        <v>3905</v>
      </c>
      <c r="D115" s="253" t="s">
        <v>275</v>
      </c>
      <c r="E115" s="254" t="s">
        <v>3906</v>
      </c>
      <c r="F115" s="255" t="s">
        <v>3907</v>
      </c>
      <c r="G115" s="256" t="s">
        <v>275</v>
      </c>
      <c r="H115" s="257">
        <v>30</v>
      </c>
      <c r="I115" s="258"/>
      <c r="J115" s="259">
        <f>ROUND(I115*H115,2)</f>
        <v>0</v>
      </c>
      <c r="K115" s="255" t="s">
        <v>21</v>
      </c>
      <c r="L115" s="260"/>
      <c r="M115" s="261" t="s">
        <v>21</v>
      </c>
      <c r="N115" s="262" t="s">
        <v>42</v>
      </c>
      <c r="O115" s="45"/>
      <c r="P115" s="225">
        <f>O115*H115</f>
        <v>0</v>
      </c>
      <c r="Q115" s="225">
        <v>0</v>
      </c>
      <c r="R115" s="225">
        <f>Q115*H115</f>
        <v>0</v>
      </c>
      <c r="S115" s="225">
        <v>0</v>
      </c>
      <c r="T115" s="226">
        <f>S115*H115</f>
        <v>0</v>
      </c>
      <c r="AR115" s="22" t="s">
        <v>279</v>
      </c>
      <c r="AT115" s="22" t="s">
        <v>275</v>
      </c>
      <c r="AU115" s="22" t="s">
        <v>71</v>
      </c>
      <c r="AY115" s="22" t="s">
        <v>151</v>
      </c>
      <c r="BE115" s="227">
        <f>IF(N115="základní",J115,0)</f>
        <v>0</v>
      </c>
      <c r="BF115" s="227">
        <f>IF(N115="snížená",J115,0)</f>
        <v>0</v>
      </c>
      <c r="BG115" s="227">
        <f>IF(N115="zákl. přenesená",J115,0)</f>
        <v>0</v>
      </c>
      <c r="BH115" s="227">
        <f>IF(N115="sníž. přenesená",J115,0)</f>
        <v>0</v>
      </c>
      <c r="BI115" s="227">
        <f>IF(N115="nulová",J115,0)</f>
        <v>0</v>
      </c>
      <c r="BJ115" s="22" t="s">
        <v>76</v>
      </c>
      <c r="BK115" s="227">
        <f>ROUND(I115*H115,2)</f>
        <v>0</v>
      </c>
      <c r="BL115" s="22" t="s">
        <v>159</v>
      </c>
      <c r="BM115" s="22" t="s">
        <v>3908</v>
      </c>
    </row>
    <row r="116" spans="2:65" s="1" customFormat="1" ht="16.5" customHeight="1">
      <c r="B116" s="44"/>
      <c r="C116" s="253" t="s">
        <v>1567</v>
      </c>
      <c r="D116" s="253" t="s">
        <v>275</v>
      </c>
      <c r="E116" s="254" t="s">
        <v>3909</v>
      </c>
      <c r="F116" s="255" t="s">
        <v>3910</v>
      </c>
      <c r="G116" s="256" t="s">
        <v>275</v>
      </c>
      <c r="H116" s="257">
        <v>30</v>
      </c>
      <c r="I116" s="258"/>
      <c r="J116" s="259">
        <f>ROUND(I116*H116,2)</f>
        <v>0</v>
      </c>
      <c r="K116" s="255" t="s">
        <v>21</v>
      </c>
      <c r="L116" s="260"/>
      <c r="M116" s="261" t="s">
        <v>21</v>
      </c>
      <c r="N116" s="262" t="s">
        <v>42</v>
      </c>
      <c r="O116" s="45"/>
      <c r="P116" s="225">
        <f>O116*H116</f>
        <v>0</v>
      </c>
      <c r="Q116" s="225">
        <v>0</v>
      </c>
      <c r="R116" s="225">
        <f>Q116*H116</f>
        <v>0</v>
      </c>
      <c r="S116" s="225">
        <v>0</v>
      </c>
      <c r="T116" s="226">
        <f>S116*H116</f>
        <v>0</v>
      </c>
      <c r="AR116" s="22" t="s">
        <v>279</v>
      </c>
      <c r="AT116" s="22" t="s">
        <v>275</v>
      </c>
      <c r="AU116" s="22" t="s">
        <v>71</v>
      </c>
      <c r="AY116" s="22" t="s">
        <v>151</v>
      </c>
      <c r="BE116" s="227">
        <f>IF(N116="základní",J116,0)</f>
        <v>0</v>
      </c>
      <c r="BF116" s="227">
        <f>IF(N116="snížená",J116,0)</f>
        <v>0</v>
      </c>
      <c r="BG116" s="227">
        <f>IF(N116="zákl. přenesená",J116,0)</f>
        <v>0</v>
      </c>
      <c r="BH116" s="227">
        <f>IF(N116="sníž. přenesená",J116,0)</f>
        <v>0</v>
      </c>
      <c r="BI116" s="227">
        <f>IF(N116="nulová",J116,0)</f>
        <v>0</v>
      </c>
      <c r="BJ116" s="22" t="s">
        <v>76</v>
      </c>
      <c r="BK116" s="227">
        <f>ROUND(I116*H116,2)</f>
        <v>0</v>
      </c>
      <c r="BL116" s="22" t="s">
        <v>159</v>
      </c>
      <c r="BM116" s="22" t="s">
        <v>3911</v>
      </c>
    </row>
    <row r="117" spans="2:65" s="1" customFormat="1" ht="16.5" customHeight="1">
      <c r="B117" s="44"/>
      <c r="C117" s="253" t="s">
        <v>1572</v>
      </c>
      <c r="D117" s="253" t="s">
        <v>275</v>
      </c>
      <c r="E117" s="254" t="s">
        <v>3912</v>
      </c>
      <c r="F117" s="255" t="s">
        <v>3913</v>
      </c>
      <c r="G117" s="256" t="s">
        <v>275</v>
      </c>
      <c r="H117" s="257">
        <v>60</v>
      </c>
      <c r="I117" s="258"/>
      <c r="J117" s="259">
        <f>ROUND(I117*H117,2)</f>
        <v>0</v>
      </c>
      <c r="K117" s="255" t="s">
        <v>21</v>
      </c>
      <c r="L117" s="260"/>
      <c r="M117" s="261" t="s">
        <v>21</v>
      </c>
      <c r="N117" s="262" t="s">
        <v>42</v>
      </c>
      <c r="O117" s="45"/>
      <c r="P117" s="225">
        <f>O117*H117</f>
        <v>0</v>
      </c>
      <c r="Q117" s="225">
        <v>0</v>
      </c>
      <c r="R117" s="225">
        <f>Q117*H117</f>
        <v>0</v>
      </c>
      <c r="S117" s="225">
        <v>0</v>
      </c>
      <c r="T117" s="226">
        <f>S117*H117</f>
        <v>0</v>
      </c>
      <c r="AR117" s="22" t="s">
        <v>279</v>
      </c>
      <c r="AT117" s="22" t="s">
        <v>275</v>
      </c>
      <c r="AU117" s="22" t="s">
        <v>71</v>
      </c>
      <c r="AY117" s="22" t="s">
        <v>151</v>
      </c>
      <c r="BE117" s="227">
        <f>IF(N117="základní",J117,0)</f>
        <v>0</v>
      </c>
      <c r="BF117" s="227">
        <f>IF(N117="snížená",J117,0)</f>
        <v>0</v>
      </c>
      <c r="BG117" s="227">
        <f>IF(N117="zákl. přenesená",J117,0)</f>
        <v>0</v>
      </c>
      <c r="BH117" s="227">
        <f>IF(N117="sníž. přenesená",J117,0)</f>
        <v>0</v>
      </c>
      <c r="BI117" s="227">
        <f>IF(N117="nulová",J117,0)</f>
        <v>0</v>
      </c>
      <c r="BJ117" s="22" t="s">
        <v>76</v>
      </c>
      <c r="BK117" s="227">
        <f>ROUND(I117*H117,2)</f>
        <v>0</v>
      </c>
      <c r="BL117" s="22" t="s">
        <v>159</v>
      </c>
      <c r="BM117" s="22" t="s">
        <v>3914</v>
      </c>
    </row>
    <row r="118" spans="2:65" s="1" customFormat="1" ht="16.5" customHeight="1">
      <c r="B118" s="44"/>
      <c r="C118" s="253" t="s">
        <v>1560</v>
      </c>
      <c r="D118" s="253" t="s">
        <v>275</v>
      </c>
      <c r="E118" s="254" t="s">
        <v>3915</v>
      </c>
      <c r="F118" s="255" t="s">
        <v>3916</v>
      </c>
      <c r="G118" s="256" t="s">
        <v>157</v>
      </c>
      <c r="H118" s="257">
        <v>15</v>
      </c>
      <c r="I118" s="258"/>
      <c r="J118" s="259">
        <f>ROUND(I118*H118,2)</f>
        <v>0</v>
      </c>
      <c r="K118" s="255" t="s">
        <v>21</v>
      </c>
      <c r="L118" s="260"/>
      <c r="M118" s="261" t="s">
        <v>21</v>
      </c>
      <c r="N118" s="262" t="s">
        <v>42</v>
      </c>
      <c r="O118" s="45"/>
      <c r="P118" s="225">
        <f>O118*H118</f>
        <v>0</v>
      </c>
      <c r="Q118" s="225">
        <v>0</v>
      </c>
      <c r="R118" s="225">
        <f>Q118*H118</f>
        <v>0</v>
      </c>
      <c r="S118" s="225">
        <v>0</v>
      </c>
      <c r="T118" s="226">
        <f>S118*H118</f>
        <v>0</v>
      </c>
      <c r="AR118" s="22" t="s">
        <v>279</v>
      </c>
      <c r="AT118" s="22" t="s">
        <v>275</v>
      </c>
      <c r="AU118" s="22" t="s">
        <v>71</v>
      </c>
      <c r="AY118" s="22" t="s">
        <v>151</v>
      </c>
      <c r="BE118" s="227">
        <f>IF(N118="základní",J118,0)</f>
        <v>0</v>
      </c>
      <c r="BF118" s="227">
        <f>IF(N118="snížená",J118,0)</f>
        <v>0</v>
      </c>
      <c r="BG118" s="227">
        <f>IF(N118="zákl. přenesená",J118,0)</f>
        <v>0</v>
      </c>
      <c r="BH118" s="227">
        <f>IF(N118="sníž. přenesená",J118,0)</f>
        <v>0</v>
      </c>
      <c r="BI118" s="227">
        <f>IF(N118="nulová",J118,0)</f>
        <v>0</v>
      </c>
      <c r="BJ118" s="22" t="s">
        <v>76</v>
      </c>
      <c r="BK118" s="227">
        <f>ROUND(I118*H118,2)</f>
        <v>0</v>
      </c>
      <c r="BL118" s="22" t="s">
        <v>159</v>
      </c>
      <c r="BM118" s="22" t="s">
        <v>3917</v>
      </c>
    </row>
    <row r="119" spans="2:65" s="1" customFormat="1" ht="16.5" customHeight="1">
      <c r="B119" s="44"/>
      <c r="C119" s="253" t="s">
        <v>1359</v>
      </c>
      <c r="D119" s="253" t="s">
        <v>275</v>
      </c>
      <c r="E119" s="254" t="s">
        <v>3918</v>
      </c>
      <c r="F119" s="255" t="s">
        <v>3919</v>
      </c>
      <c r="G119" s="256" t="s">
        <v>157</v>
      </c>
      <c r="H119" s="257">
        <v>20</v>
      </c>
      <c r="I119" s="258"/>
      <c r="J119" s="259">
        <f>ROUND(I119*H119,2)</f>
        <v>0</v>
      </c>
      <c r="K119" s="255" t="s">
        <v>21</v>
      </c>
      <c r="L119" s="260"/>
      <c r="M119" s="261" t="s">
        <v>21</v>
      </c>
      <c r="N119" s="262" t="s">
        <v>42</v>
      </c>
      <c r="O119" s="45"/>
      <c r="P119" s="225">
        <f>O119*H119</f>
        <v>0</v>
      </c>
      <c r="Q119" s="225">
        <v>0</v>
      </c>
      <c r="R119" s="225">
        <f>Q119*H119</f>
        <v>0</v>
      </c>
      <c r="S119" s="225">
        <v>0</v>
      </c>
      <c r="T119" s="226">
        <f>S119*H119</f>
        <v>0</v>
      </c>
      <c r="AR119" s="22" t="s">
        <v>279</v>
      </c>
      <c r="AT119" s="22" t="s">
        <v>275</v>
      </c>
      <c r="AU119" s="22" t="s">
        <v>71</v>
      </c>
      <c r="AY119" s="22" t="s">
        <v>151</v>
      </c>
      <c r="BE119" s="227">
        <f>IF(N119="základní",J119,0)</f>
        <v>0</v>
      </c>
      <c r="BF119" s="227">
        <f>IF(N119="snížená",J119,0)</f>
        <v>0</v>
      </c>
      <c r="BG119" s="227">
        <f>IF(N119="zákl. přenesená",J119,0)</f>
        <v>0</v>
      </c>
      <c r="BH119" s="227">
        <f>IF(N119="sníž. přenesená",J119,0)</f>
        <v>0</v>
      </c>
      <c r="BI119" s="227">
        <f>IF(N119="nulová",J119,0)</f>
        <v>0</v>
      </c>
      <c r="BJ119" s="22" t="s">
        <v>76</v>
      </c>
      <c r="BK119" s="227">
        <f>ROUND(I119*H119,2)</f>
        <v>0</v>
      </c>
      <c r="BL119" s="22" t="s">
        <v>159</v>
      </c>
      <c r="BM119" s="22" t="s">
        <v>3920</v>
      </c>
    </row>
    <row r="120" spans="2:65" s="1" customFormat="1" ht="16.5" customHeight="1">
      <c r="B120" s="44"/>
      <c r="C120" s="253" t="s">
        <v>1373</v>
      </c>
      <c r="D120" s="253" t="s">
        <v>275</v>
      </c>
      <c r="E120" s="254" t="s">
        <v>3921</v>
      </c>
      <c r="F120" s="255" t="s">
        <v>3922</v>
      </c>
      <c r="G120" s="256" t="s">
        <v>157</v>
      </c>
      <c r="H120" s="257">
        <v>30</v>
      </c>
      <c r="I120" s="258"/>
      <c r="J120" s="259">
        <f>ROUND(I120*H120,2)</f>
        <v>0</v>
      </c>
      <c r="K120" s="255" t="s">
        <v>21</v>
      </c>
      <c r="L120" s="260"/>
      <c r="M120" s="261" t="s">
        <v>21</v>
      </c>
      <c r="N120" s="262" t="s">
        <v>42</v>
      </c>
      <c r="O120" s="45"/>
      <c r="P120" s="225">
        <f>O120*H120</f>
        <v>0</v>
      </c>
      <c r="Q120" s="225">
        <v>0</v>
      </c>
      <c r="R120" s="225">
        <f>Q120*H120</f>
        <v>0</v>
      </c>
      <c r="S120" s="225">
        <v>0</v>
      </c>
      <c r="T120" s="226">
        <f>S120*H120</f>
        <v>0</v>
      </c>
      <c r="AR120" s="22" t="s">
        <v>279</v>
      </c>
      <c r="AT120" s="22" t="s">
        <v>275</v>
      </c>
      <c r="AU120" s="22" t="s">
        <v>71</v>
      </c>
      <c r="AY120" s="22" t="s">
        <v>151</v>
      </c>
      <c r="BE120" s="227">
        <f>IF(N120="základní",J120,0)</f>
        <v>0</v>
      </c>
      <c r="BF120" s="227">
        <f>IF(N120="snížená",J120,0)</f>
        <v>0</v>
      </c>
      <c r="BG120" s="227">
        <f>IF(N120="zákl. přenesená",J120,0)</f>
        <v>0</v>
      </c>
      <c r="BH120" s="227">
        <f>IF(N120="sníž. přenesená",J120,0)</f>
        <v>0</v>
      </c>
      <c r="BI120" s="227">
        <f>IF(N120="nulová",J120,0)</f>
        <v>0</v>
      </c>
      <c r="BJ120" s="22" t="s">
        <v>76</v>
      </c>
      <c r="BK120" s="227">
        <f>ROUND(I120*H120,2)</f>
        <v>0</v>
      </c>
      <c r="BL120" s="22" t="s">
        <v>159</v>
      </c>
      <c r="BM120" s="22" t="s">
        <v>3923</v>
      </c>
    </row>
    <row r="121" spans="2:65" s="1" customFormat="1" ht="16.5" customHeight="1">
      <c r="B121" s="44"/>
      <c r="C121" s="253" t="s">
        <v>1386</v>
      </c>
      <c r="D121" s="253" t="s">
        <v>275</v>
      </c>
      <c r="E121" s="254" t="s">
        <v>3924</v>
      </c>
      <c r="F121" s="255" t="s">
        <v>3925</v>
      </c>
      <c r="G121" s="256" t="s">
        <v>157</v>
      </c>
      <c r="H121" s="257">
        <v>30</v>
      </c>
      <c r="I121" s="258"/>
      <c r="J121" s="259">
        <f>ROUND(I121*H121,2)</f>
        <v>0</v>
      </c>
      <c r="K121" s="255" t="s">
        <v>21</v>
      </c>
      <c r="L121" s="260"/>
      <c r="M121" s="261" t="s">
        <v>21</v>
      </c>
      <c r="N121" s="262" t="s">
        <v>42</v>
      </c>
      <c r="O121" s="45"/>
      <c r="P121" s="225">
        <f>O121*H121</f>
        <v>0</v>
      </c>
      <c r="Q121" s="225">
        <v>0</v>
      </c>
      <c r="R121" s="225">
        <f>Q121*H121</f>
        <v>0</v>
      </c>
      <c r="S121" s="225">
        <v>0</v>
      </c>
      <c r="T121" s="226">
        <f>S121*H121</f>
        <v>0</v>
      </c>
      <c r="AR121" s="22" t="s">
        <v>279</v>
      </c>
      <c r="AT121" s="22" t="s">
        <v>275</v>
      </c>
      <c r="AU121" s="22" t="s">
        <v>71</v>
      </c>
      <c r="AY121" s="22" t="s">
        <v>151</v>
      </c>
      <c r="BE121" s="227">
        <f>IF(N121="základní",J121,0)</f>
        <v>0</v>
      </c>
      <c r="BF121" s="227">
        <f>IF(N121="snížená",J121,0)</f>
        <v>0</v>
      </c>
      <c r="BG121" s="227">
        <f>IF(N121="zákl. přenesená",J121,0)</f>
        <v>0</v>
      </c>
      <c r="BH121" s="227">
        <f>IF(N121="sníž. přenesená",J121,0)</f>
        <v>0</v>
      </c>
      <c r="BI121" s="227">
        <f>IF(N121="nulová",J121,0)</f>
        <v>0</v>
      </c>
      <c r="BJ121" s="22" t="s">
        <v>76</v>
      </c>
      <c r="BK121" s="227">
        <f>ROUND(I121*H121,2)</f>
        <v>0</v>
      </c>
      <c r="BL121" s="22" t="s">
        <v>159</v>
      </c>
      <c r="BM121" s="22" t="s">
        <v>3926</v>
      </c>
    </row>
    <row r="122" spans="2:65" s="1" customFormat="1" ht="16.5" customHeight="1">
      <c r="B122" s="44"/>
      <c r="C122" s="253" t="s">
        <v>1408</v>
      </c>
      <c r="D122" s="253" t="s">
        <v>275</v>
      </c>
      <c r="E122" s="254" t="s">
        <v>3921</v>
      </c>
      <c r="F122" s="255" t="s">
        <v>3922</v>
      </c>
      <c r="G122" s="256" t="s">
        <v>157</v>
      </c>
      <c r="H122" s="257">
        <v>30</v>
      </c>
      <c r="I122" s="258"/>
      <c r="J122" s="259">
        <f>ROUND(I122*H122,2)</f>
        <v>0</v>
      </c>
      <c r="K122" s="255" t="s">
        <v>21</v>
      </c>
      <c r="L122" s="260"/>
      <c r="M122" s="261" t="s">
        <v>21</v>
      </c>
      <c r="N122" s="262" t="s">
        <v>42</v>
      </c>
      <c r="O122" s="45"/>
      <c r="P122" s="225">
        <f>O122*H122</f>
        <v>0</v>
      </c>
      <c r="Q122" s="225">
        <v>0</v>
      </c>
      <c r="R122" s="225">
        <f>Q122*H122</f>
        <v>0</v>
      </c>
      <c r="S122" s="225">
        <v>0</v>
      </c>
      <c r="T122" s="226">
        <f>S122*H122</f>
        <v>0</v>
      </c>
      <c r="AR122" s="22" t="s">
        <v>279</v>
      </c>
      <c r="AT122" s="22" t="s">
        <v>275</v>
      </c>
      <c r="AU122" s="22" t="s">
        <v>71</v>
      </c>
      <c r="AY122" s="22" t="s">
        <v>151</v>
      </c>
      <c r="BE122" s="227">
        <f>IF(N122="základní",J122,0)</f>
        <v>0</v>
      </c>
      <c r="BF122" s="227">
        <f>IF(N122="snížená",J122,0)</f>
        <v>0</v>
      </c>
      <c r="BG122" s="227">
        <f>IF(N122="zákl. přenesená",J122,0)</f>
        <v>0</v>
      </c>
      <c r="BH122" s="227">
        <f>IF(N122="sníž. přenesená",J122,0)</f>
        <v>0</v>
      </c>
      <c r="BI122" s="227">
        <f>IF(N122="nulová",J122,0)</f>
        <v>0</v>
      </c>
      <c r="BJ122" s="22" t="s">
        <v>76</v>
      </c>
      <c r="BK122" s="227">
        <f>ROUND(I122*H122,2)</f>
        <v>0</v>
      </c>
      <c r="BL122" s="22" t="s">
        <v>159</v>
      </c>
      <c r="BM122" s="22" t="s">
        <v>3927</v>
      </c>
    </row>
    <row r="123" spans="2:65" s="1" customFormat="1" ht="16.5" customHeight="1">
      <c r="B123" s="44"/>
      <c r="C123" s="253" t="s">
        <v>1431</v>
      </c>
      <c r="D123" s="253" t="s">
        <v>275</v>
      </c>
      <c r="E123" s="254" t="s">
        <v>3928</v>
      </c>
      <c r="F123" s="255" t="s">
        <v>3929</v>
      </c>
      <c r="G123" s="256" t="s">
        <v>157</v>
      </c>
      <c r="H123" s="257">
        <v>60</v>
      </c>
      <c r="I123" s="258"/>
      <c r="J123" s="259">
        <f>ROUND(I123*H123,2)</f>
        <v>0</v>
      </c>
      <c r="K123" s="255" t="s">
        <v>21</v>
      </c>
      <c r="L123" s="260"/>
      <c r="M123" s="261" t="s">
        <v>21</v>
      </c>
      <c r="N123" s="262" t="s">
        <v>42</v>
      </c>
      <c r="O123" s="45"/>
      <c r="P123" s="225">
        <f>O123*H123</f>
        <v>0</v>
      </c>
      <c r="Q123" s="225">
        <v>0</v>
      </c>
      <c r="R123" s="225">
        <f>Q123*H123</f>
        <v>0</v>
      </c>
      <c r="S123" s="225">
        <v>0</v>
      </c>
      <c r="T123" s="226">
        <f>S123*H123</f>
        <v>0</v>
      </c>
      <c r="AR123" s="22" t="s">
        <v>279</v>
      </c>
      <c r="AT123" s="22" t="s">
        <v>275</v>
      </c>
      <c r="AU123" s="22" t="s">
        <v>71</v>
      </c>
      <c r="AY123" s="22" t="s">
        <v>151</v>
      </c>
      <c r="BE123" s="227">
        <f>IF(N123="základní",J123,0)</f>
        <v>0</v>
      </c>
      <c r="BF123" s="227">
        <f>IF(N123="snížená",J123,0)</f>
        <v>0</v>
      </c>
      <c r="BG123" s="227">
        <f>IF(N123="zákl. přenesená",J123,0)</f>
        <v>0</v>
      </c>
      <c r="BH123" s="227">
        <f>IF(N123="sníž. přenesená",J123,0)</f>
        <v>0</v>
      </c>
      <c r="BI123" s="227">
        <f>IF(N123="nulová",J123,0)</f>
        <v>0</v>
      </c>
      <c r="BJ123" s="22" t="s">
        <v>76</v>
      </c>
      <c r="BK123" s="227">
        <f>ROUND(I123*H123,2)</f>
        <v>0</v>
      </c>
      <c r="BL123" s="22" t="s">
        <v>159</v>
      </c>
      <c r="BM123" s="22" t="s">
        <v>3930</v>
      </c>
    </row>
    <row r="124" spans="2:65" s="1" customFormat="1" ht="16.5" customHeight="1">
      <c r="B124" s="44"/>
      <c r="C124" s="253" t="s">
        <v>1435</v>
      </c>
      <c r="D124" s="253" t="s">
        <v>275</v>
      </c>
      <c r="E124" s="254" t="s">
        <v>3931</v>
      </c>
      <c r="F124" s="255" t="s">
        <v>3932</v>
      </c>
      <c r="G124" s="256" t="s">
        <v>3933</v>
      </c>
      <c r="H124" s="257">
        <v>24</v>
      </c>
      <c r="I124" s="258"/>
      <c r="J124" s="259">
        <f>ROUND(I124*H124,2)</f>
        <v>0</v>
      </c>
      <c r="K124" s="255" t="s">
        <v>21</v>
      </c>
      <c r="L124" s="260"/>
      <c r="M124" s="261" t="s">
        <v>21</v>
      </c>
      <c r="N124" s="262" t="s">
        <v>42</v>
      </c>
      <c r="O124" s="45"/>
      <c r="P124" s="225">
        <f>O124*H124</f>
        <v>0</v>
      </c>
      <c r="Q124" s="225">
        <v>0</v>
      </c>
      <c r="R124" s="225">
        <f>Q124*H124</f>
        <v>0</v>
      </c>
      <c r="S124" s="225">
        <v>0</v>
      </c>
      <c r="T124" s="226">
        <f>S124*H124</f>
        <v>0</v>
      </c>
      <c r="AR124" s="22" t="s">
        <v>279</v>
      </c>
      <c r="AT124" s="22" t="s">
        <v>275</v>
      </c>
      <c r="AU124" s="22" t="s">
        <v>71</v>
      </c>
      <c r="AY124" s="22" t="s">
        <v>151</v>
      </c>
      <c r="BE124" s="227">
        <f>IF(N124="základní",J124,0)</f>
        <v>0</v>
      </c>
      <c r="BF124" s="227">
        <f>IF(N124="snížená",J124,0)</f>
        <v>0</v>
      </c>
      <c r="BG124" s="227">
        <f>IF(N124="zákl. přenesená",J124,0)</f>
        <v>0</v>
      </c>
      <c r="BH124" s="227">
        <f>IF(N124="sníž. přenesená",J124,0)</f>
        <v>0</v>
      </c>
      <c r="BI124" s="227">
        <f>IF(N124="nulová",J124,0)</f>
        <v>0</v>
      </c>
      <c r="BJ124" s="22" t="s">
        <v>76</v>
      </c>
      <c r="BK124" s="227">
        <f>ROUND(I124*H124,2)</f>
        <v>0</v>
      </c>
      <c r="BL124" s="22" t="s">
        <v>159</v>
      </c>
      <c r="BM124" s="22" t="s">
        <v>3934</v>
      </c>
    </row>
    <row r="125" spans="2:65" s="1" customFormat="1" ht="16.5" customHeight="1">
      <c r="B125" s="44"/>
      <c r="C125" s="253" t="s">
        <v>2784</v>
      </c>
      <c r="D125" s="253" t="s">
        <v>275</v>
      </c>
      <c r="E125" s="254" t="s">
        <v>3935</v>
      </c>
      <c r="F125" s="255" t="s">
        <v>3936</v>
      </c>
      <c r="G125" s="256" t="s">
        <v>3933</v>
      </c>
      <c r="H125" s="257">
        <v>24</v>
      </c>
      <c r="I125" s="258"/>
      <c r="J125" s="259">
        <f>ROUND(I125*H125,2)</f>
        <v>0</v>
      </c>
      <c r="K125" s="255" t="s">
        <v>21</v>
      </c>
      <c r="L125" s="260"/>
      <c r="M125" s="261" t="s">
        <v>21</v>
      </c>
      <c r="N125" s="262" t="s">
        <v>42</v>
      </c>
      <c r="O125" s="45"/>
      <c r="P125" s="225">
        <f>O125*H125</f>
        <v>0</v>
      </c>
      <c r="Q125" s="225">
        <v>0</v>
      </c>
      <c r="R125" s="225">
        <f>Q125*H125</f>
        <v>0</v>
      </c>
      <c r="S125" s="225">
        <v>0</v>
      </c>
      <c r="T125" s="226">
        <f>S125*H125</f>
        <v>0</v>
      </c>
      <c r="AR125" s="22" t="s">
        <v>279</v>
      </c>
      <c r="AT125" s="22" t="s">
        <v>275</v>
      </c>
      <c r="AU125" s="22" t="s">
        <v>71</v>
      </c>
      <c r="AY125" s="22" t="s">
        <v>151</v>
      </c>
      <c r="BE125" s="227">
        <f>IF(N125="základní",J125,0)</f>
        <v>0</v>
      </c>
      <c r="BF125" s="227">
        <f>IF(N125="snížená",J125,0)</f>
        <v>0</v>
      </c>
      <c r="BG125" s="227">
        <f>IF(N125="zákl. přenesená",J125,0)</f>
        <v>0</v>
      </c>
      <c r="BH125" s="227">
        <f>IF(N125="sníž. přenesená",J125,0)</f>
        <v>0</v>
      </c>
      <c r="BI125" s="227">
        <f>IF(N125="nulová",J125,0)</f>
        <v>0</v>
      </c>
      <c r="BJ125" s="22" t="s">
        <v>76</v>
      </c>
      <c r="BK125" s="227">
        <f>ROUND(I125*H125,2)</f>
        <v>0</v>
      </c>
      <c r="BL125" s="22" t="s">
        <v>159</v>
      </c>
      <c r="BM125" s="22" t="s">
        <v>3937</v>
      </c>
    </row>
    <row r="126" spans="2:65" s="1" customFormat="1" ht="16.5" customHeight="1">
      <c r="B126" s="44"/>
      <c r="C126" s="253" t="s">
        <v>3938</v>
      </c>
      <c r="D126" s="253" t="s">
        <v>275</v>
      </c>
      <c r="E126" s="254" t="s">
        <v>3939</v>
      </c>
      <c r="F126" s="255" t="s">
        <v>3940</v>
      </c>
      <c r="G126" s="256" t="s">
        <v>3933</v>
      </c>
      <c r="H126" s="257">
        <v>30</v>
      </c>
      <c r="I126" s="258"/>
      <c r="J126" s="259">
        <f>ROUND(I126*H126,2)</f>
        <v>0</v>
      </c>
      <c r="K126" s="255" t="s">
        <v>21</v>
      </c>
      <c r="L126" s="260"/>
      <c r="M126" s="261" t="s">
        <v>21</v>
      </c>
      <c r="N126" s="262" t="s">
        <v>42</v>
      </c>
      <c r="O126" s="45"/>
      <c r="P126" s="225">
        <f>O126*H126</f>
        <v>0</v>
      </c>
      <c r="Q126" s="225">
        <v>0</v>
      </c>
      <c r="R126" s="225">
        <f>Q126*H126</f>
        <v>0</v>
      </c>
      <c r="S126" s="225">
        <v>0</v>
      </c>
      <c r="T126" s="226">
        <f>S126*H126</f>
        <v>0</v>
      </c>
      <c r="AR126" s="22" t="s">
        <v>279</v>
      </c>
      <c r="AT126" s="22" t="s">
        <v>275</v>
      </c>
      <c r="AU126" s="22" t="s">
        <v>71</v>
      </c>
      <c r="AY126" s="22" t="s">
        <v>151</v>
      </c>
      <c r="BE126" s="227">
        <f>IF(N126="základní",J126,0)</f>
        <v>0</v>
      </c>
      <c r="BF126" s="227">
        <f>IF(N126="snížená",J126,0)</f>
        <v>0</v>
      </c>
      <c r="BG126" s="227">
        <f>IF(N126="zákl. přenesená",J126,0)</f>
        <v>0</v>
      </c>
      <c r="BH126" s="227">
        <f>IF(N126="sníž. přenesená",J126,0)</f>
        <v>0</v>
      </c>
      <c r="BI126" s="227">
        <f>IF(N126="nulová",J126,0)</f>
        <v>0</v>
      </c>
      <c r="BJ126" s="22" t="s">
        <v>76</v>
      </c>
      <c r="BK126" s="227">
        <f>ROUND(I126*H126,2)</f>
        <v>0</v>
      </c>
      <c r="BL126" s="22" t="s">
        <v>159</v>
      </c>
      <c r="BM126" s="22" t="s">
        <v>3941</v>
      </c>
    </row>
    <row r="127" spans="2:65" s="1" customFormat="1" ht="16.5" customHeight="1">
      <c r="B127" s="44"/>
      <c r="C127" s="253" t="s">
        <v>2946</v>
      </c>
      <c r="D127" s="253" t="s">
        <v>275</v>
      </c>
      <c r="E127" s="254" t="s">
        <v>3942</v>
      </c>
      <c r="F127" s="255" t="s">
        <v>3943</v>
      </c>
      <c r="G127" s="256" t="s">
        <v>3933</v>
      </c>
      <c r="H127" s="257">
        <v>4</v>
      </c>
      <c r="I127" s="258"/>
      <c r="J127" s="259">
        <f>ROUND(I127*H127,2)</f>
        <v>0</v>
      </c>
      <c r="K127" s="255" t="s">
        <v>21</v>
      </c>
      <c r="L127" s="260"/>
      <c r="M127" s="261" t="s">
        <v>21</v>
      </c>
      <c r="N127" s="262" t="s">
        <v>42</v>
      </c>
      <c r="O127" s="45"/>
      <c r="P127" s="225">
        <f>O127*H127</f>
        <v>0</v>
      </c>
      <c r="Q127" s="225">
        <v>0</v>
      </c>
      <c r="R127" s="225">
        <f>Q127*H127</f>
        <v>0</v>
      </c>
      <c r="S127" s="225">
        <v>0</v>
      </c>
      <c r="T127" s="226">
        <f>S127*H127</f>
        <v>0</v>
      </c>
      <c r="AR127" s="22" t="s">
        <v>279</v>
      </c>
      <c r="AT127" s="22" t="s">
        <v>275</v>
      </c>
      <c r="AU127" s="22" t="s">
        <v>71</v>
      </c>
      <c r="AY127" s="22" t="s">
        <v>151</v>
      </c>
      <c r="BE127" s="227">
        <f>IF(N127="základní",J127,0)</f>
        <v>0</v>
      </c>
      <c r="BF127" s="227">
        <f>IF(N127="snížená",J127,0)</f>
        <v>0</v>
      </c>
      <c r="BG127" s="227">
        <f>IF(N127="zákl. přenesená",J127,0)</f>
        <v>0</v>
      </c>
      <c r="BH127" s="227">
        <f>IF(N127="sníž. přenesená",J127,0)</f>
        <v>0</v>
      </c>
      <c r="BI127" s="227">
        <f>IF(N127="nulová",J127,0)</f>
        <v>0</v>
      </c>
      <c r="BJ127" s="22" t="s">
        <v>76</v>
      </c>
      <c r="BK127" s="227">
        <f>ROUND(I127*H127,2)</f>
        <v>0</v>
      </c>
      <c r="BL127" s="22" t="s">
        <v>159</v>
      </c>
      <c r="BM127" s="22" t="s">
        <v>3944</v>
      </c>
    </row>
    <row r="128" spans="2:65" s="1" customFormat="1" ht="16.5" customHeight="1">
      <c r="B128" s="44"/>
      <c r="C128" s="253" t="s">
        <v>2797</v>
      </c>
      <c r="D128" s="253" t="s">
        <v>275</v>
      </c>
      <c r="E128" s="254" t="s">
        <v>3942</v>
      </c>
      <c r="F128" s="255" t="s">
        <v>3943</v>
      </c>
      <c r="G128" s="256" t="s">
        <v>3933</v>
      </c>
      <c r="H128" s="257">
        <v>6</v>
      </c>
      <c r="I128" s="258"/>
      <c r="J128" s="259">
        <f>ROUND(I128*H128,2)</f>
        <v>0</v>
      </c>
      <c r="K128" s="255" t="s">
        <v>21</v>
      </c>
      <c r="L128" s="260"/>
      <c r="M128" s="261" t="s">
        <v>21</v>
      </c>
      <c r="N128" s="262" t="s">
        <v>42</v>
      </c>
      <c r="O128" s="45"/>
      <c r="P128" s="225">
        <f>O128*H128</f>
        <v>0</v>
      </c>
      <c r="Q128" s="225">
        <v>0</v>
      </c>
      <c r="R128" s="225">
        <f>Q128*H128</f>
        <v>0</v>
      </c>
      <c r="S128" s="225">
        <v>0</v>
      </c>
      <c r="T128" s="226">
        <f>S128*H128</f>
        <v>0</v>
      </c>
      <c r="AR128" s="22" t="s">
        <v>279</v>
      </c>
      <c r="AT128" s="22" t="s">
        <v>275</v>
      </c>
      <c r="AU128" s="22" t="s">
        <v>71</v>
      </c>
      <c r="AY128" s="22" t="s">
        <v>151</v>
      </c>
      <c r="BE128" s="227">
        <f>IF(N128="základní",J128,0)</f>
        <v>0</v>
      </c>
      <c r="BF128" s="227">
        <f>IF(N128="snížená",J128,0)</f>
        <v>0</v>
      </c>
      <c r="BG128" s="227">
        <f>IF(N128="zákl. přenesená",J128,0)</f>
        <v>0</v>
      </c>
      <c r="BH128" s="227">
        <f>IF(N128="sníž. přenesená",J128,0)</f>
        <v>0</v>
      </c>
      <c r="BI128" s="227">
        <f>IF(N128="nulová",J128,0)</f>
        <v>0</v>
      </c>
      <c r="BJ128" s="22" t="s">
        <v>76</v>
      </c>
      <c r="BK128" s="227">
        <f>ROUND(I128*H128,2)</f>
        <v>0</v>
      </c>
      <c r="BL128" s="22" t="s">
        <v>159</v>
      </c>
      <c r="BM128" s="22" t="s">
        <v>3945</v>
      </c>
    </row>
    <row r="129" spans="2:65" s="1" customFormat="1" ht="16.5" customHeight="1">
      <c r="B129" s="44"/>
      <c r="C129" s="253" t="s">
        <v>1355</v>
      </c>
      <c r="D129" s="253" t="s">
        <v>275</v>
      </c>
      <c r="E129" s="254" t="s">
        <v>3946</v>
      </c>
      <c r="F129" s="255" t="s">
        <v>3947</v>
      </c>
      <c r="G129" s="256" t="s">
        <v>3933</v>
      </c>
      <c r="H129" s="257">
        <v>2</v>
      </c>
      <c r="I129" s="258"/>
      <c r="J129" s="259">
        <f>ROUND(I129*H129,2)</f>
        <v>0</v>
      </c>
      <c r="K129" s="255" t="s">
        <v>21</v>
      </c>
      <c r="L129" s="260"/>
      <c r="M129" s="261" t="s">
        <v>21</v>
      </c>
      <c r="N129" s="262" t="s">
        <v>42</v>
      </c>
      <c r="O129" s="45"/>
      <c r="P129" s="225">
        <f>O129*H129</f>
        <v>0</v>
      </c>
      <c r="Q129" s="225">
        <v>0</v>
      </c>
      <c r="R129" s="225">
        <f>Q129*H129</f>
        <v>0</v>
      </c>
      <c r="S129" s="225">
        <v>0</v>
      </c>
      <c r="T129" s="226">
        <f>S129*H129</f>
        <v>0</v>
      </c>
      <c r="AR129" s="22" t="s">
        <v>279</v>
      </c>
      <c r="AT129" s="22" t="s">
        <v>275</v>
      </c>
      <c r="AU129" s="22" t="s">
        <v>71</v>
      </c>
      <c r="AY129" s="22" t="s">
        <v>151</v>
      </c>
      <c r="BE129" s="227">
        <f>IF(N129="základní",J129,0)</f>
        <v>0</v>
      </c>
      <c r="BF129" s="227">
        <f>IF(N129="snížená",J129,0)</f>
        <v>0</v>
      </c>
      <c r="BG129" s="227">
        <f>IF(N129="zákl. přenesená",J129,0)</f>
        <v>0</v>
      </c>
      <c r="BH129" s="227">
        <f>IF(N129="sníž. přenesená",J129,0)</f>
        <v>0</v>
      </c>
      <c r="BI129" s="227">
        <f>IF(N129="nulová",J129,0)</f>
        <v>0</v>
      </c>
      <c r="BJ129" s="22" t="s">
        <v>76</v>
      </c>
      <c r="BK129" s="227">
        <f>ROUND(I129*H129,2)</f>
        <v>0</v>
      </c>
      <c r="BL129" s="22" t="s">
        <v>159</v>
      </c>
      <c r="BM129" s="22" t="s">
        <v>3948</v>
      </c>
    </row>
    <row r="130" spans="2:65" s="1" customFormat="1" ht="16.5" customHeight="1">
      <c r="B130" s="44"/>
      <c r="C130" s="253" t="s">
        <v>2793</v>
      </c>
      <c r="D130" s="253" t="s">
        <v>275</v>
      </c>
      <c r="E130" s="254" t="s">
        <v>3949</v>
      </c>
      <c r="F130" s="255" t="s">
        <v>3950</v>
      </c>
      <c r="G130" s="256" t="s">
        <v>3933</v>
      </c>
      <c r="H130" s="257">
        <v>100</v>
      </c>
      <c r="I130" s="258"/>
      <c r="J130" s="259">
        <f>ROUND(I130*H130,2)</f>
        <v>0</v>
      </c>
      <c r="K130" s="255" t="s">
        <v>21</v>
      </c>
      <c r="L130" s="260"/>
      <c r="M130" s="261" t="s">
        <v>21</v>
      </c>
      <c r="N130" s="262" t="s">
        <v>42</v>
      </c>
      <c r="O130" s="45"/>
      <c r="P130" s="225">
        <f>O130*H130</f>
        <v>0</v>
      </c>
      <c r="Q130" s="225">
        <v>0</v>
      </c>
      <c r="R130" s="225">
        <f>Q130*H130</f>
        <v>0</v>
      </c>
      <c r="S130" s="225">
        <v>0</v>
      </c>
      <c r="T130" s="226">
        <f>S130*H130</f>
        <v>0</v>
      </c>
      <c r="AR130" s="22" t="s">
        <v>279</v>
      </c>
      <c r="AT130" s="22" t="s">
        <v>275</v>
      </c>
      <c r="AU130" s="22" t="s">
        <v>71</v>
      </c>
      <c r="AY130" s="22" t="s">
        <v>151</v>
      </c>
      <c r="BE130" s="227">
        <f>IF(N130="základní",J130,0)</f>
        <v>0</v>
      </c>
      <c r="BF130" s="227">
        <f>IF(N130="snížená",J130,0)</f>
        <v>0</v>
      </c>
      <c r="BG130" s="227">
        <f>IF(N130="zákl. přenesená",J130,0)</f>
        <v>0</v>
      </c>
      <c r="BH130" s="227">
        <f>IF(N130="sníž. přenesená",J130,0)</f>
        <v>0</v>
      </c>
      <c r="BI130" s="227">
        <f>IF(N130="nulová",J130,0)</f>
        <v>0</v>
      </c>
      <c r="BJ130" s="22" t="s">
        <v>76</v>
      </c>
      <c r="BK130" s="227">
        <f>ROUND(I130*H130,2)</f>
        <v>0</v>
      </c>
      <c r="BL130" s="22" t="s">
        <v>159</v>
      </c>
      <c r="BM130" s="22" t="s">
        <v>3951</v>
      </c>
    </row>
    <row r="131" spans="2:65" s="1" customFormat="1" ht="16.5" customHeight="1">
      <c r="B131" s="44"/>
      <c r="C131" s="253" t="s">
        <v>2448</v>
      </c>
      <c r="D131" s="253" t="s">
        <v>275</v>
      </c>
      <c r="E131" s="254" t="s">
        <v>3952</v>
      </c>
      <c r="F131" s="255" t="s">
        <v>3953</v>
      </c>
      <c r="G131" s="256" t="s">
        <v>3933</v>
      </c>
      <c r="H131" s="257">
        <v>60</v>
      </c>
      <c r="I131" s="258"/>
      <c r="J131" s="259">
        <f>ROUND(I131*H131,2)</f>
        <v>0</v>
      </c>
      <c r="K131" s="255" t="s">
        <v>21</v>
      </c>
      <c r="L131" s="260"/>
      <c r="M131" s="261" t="s">
        <v>21</v>
      </c>
      <c r="N131" s="262" t="s">
        <v>42</v>
      </c>
      <c r="O131" s="45"/>
      <c r="P131" s="225">
        <f>O131*H131</f>
        <v>0</v>
      </c>
      <c r="Q131" s="225">
        <v>0</v>
      </c>
      <c r="R131" s="225">
        <f>Q131*H131</f>
        <v>0</v>
      </c>
      <c r="S131" s="225">
        <v>0</v>
      </c>
      <c r="T131" s="226">
        <f>S131*H131</f>
        <v>0</v>
      </c>
      <c r="AR131" s="22" t="s">
        <v>279</v>
      </c>
      <c r="AT131" s="22" t="s">
        <v>275</v>
      </c>
      <c r="AU131" s="22" t="s">
        <v>71</v>
      </c>
      <c r="AY131" s="22" t="s">
        <v>151</v>
      </c>
      <c r="BE131" s="227">
        <f>IF(N131="základní",J131,0)</f>
        <v>0</v>
      </c>
      <c r="BF131" s="227">
        <f>IF(N131="snížená",J131,0)</f>
        <v>0</v>
      </c>
      <c r="BG131" s="227">
        <f>IF(N131="zákl. přenesená",J131,0)</f>
        <v>0</v>
      </c>
      <c r="BH131" s="227">
        <f>IF(N131="sníž. přenesená",J131,0)</f>
        <v>0</v>
      </c>
      <c r="BI131" s="227">
        <f>IF(N131="nulová",J131,0)</f>
        <v>0</v>
      </c>
      <c r="BJ131" s="22" t="s">
        <v>76</v>
      </c>
      <c r="BK131" s="227">
        <f>ROUND(I131*H131,2)</f>
        <v>0</v>
      </c>
      <c r="BL131" s="22" t="s">
        <v>159</v>
      </c>
      <c r="BM131" s="22" t="s">
        <v>3954</v>
      </c>
    </row>
    <row r="132" spans="2:65" s="1" customFormat="1" ht="16.5" customHeight="1">
      <c r="B132" s="44"/>
      <c r="C132" s="253" t="s">
        <v>2428</v>
      </c>
      <c r="D132" s="253" t="s">
        <v>275</v>
      </c>
      <c r="E132" s="254" t="s">
        <v>3955</v>
      </c>
      <c r="F132" s="255" t="s">
        <v>3956</v>
      </c>
      <c r="G132" s="256" t="s">
        <v>1015</v>
      </c>
      <c r="H132" s="257">
        <v>1</v>
      </c>
      <c r="I132" s="258"/>
      <c r="J132" s="259">
        <f>ROUND(I132*H132,2)</f>
        <v>0</v>
      </c>
      <c r="K132" s="255" t="s">
        <v>21</v>
      </c>
      <c r="L132" s="260"/>
      <c r="M132" s="261" t="s">
        <v>21</v>
      </c>
      <c r="N132" s="262" t="s">
        <v>42</v>
      </c>
      <c r="O132" s="45"/>
      <c r="P132" s="225">
        <f>O132*H132</f>
        <v>0</v>
      </c>
      <c r="Q132" s="225">
        <v>0</v>
      </c>
      <c r="R132" s="225">
        <f>Q132*H132</f>
        <v>0</v>
      </c>
      <c r="S132" s="225">
        <v>0</v>
      </c>
      <c r="T132" s="226">
        <f>S132*H132</f>
        <v>0</v>
      </c>
      <c r="AR132" s="22" t="s">
        <v>279</v>
      </c>
      <c r="AT132" s="22" t="s">
        <v>275</v>
      </c>
      <c r="AU132" s="22" t="s">
        <v>71</v>
      </c>
      <c r="AY132" s="22" t="s">
        <v>151</v>
      </c>
      <c r="BE132" s="227">
        <f>IF(N132="základní",J132,0)</f>
        <v>0</v>
      </c>
      <c r="BF132" s="227">
        <f>IF(N132="snížená",J132,0)</f>
        <v>0</v>
      </c>
      <c r="BG132" s="227">
        <f>IF(N132="zákl. přenesená",J132,0)</f>
        <v>0</v>
      </c>
      <c r="BH132" s="227">
        <f>IF(N132="sníž. přenesená",J132,0)</f>
        <v>0</v>
      </c>
      <c r="BI132" s="227">
        <f>IF(N132="nulová",J132,0)</f>
        <v>0</v>
      </c>
      <c r="BJ132" s="22" t="s">
        <v>76</v>
      </c>
      <c r="BK132" s="227">
        <f>ROUND(I132*H132,2)</f>
        <v>0</v>
      </c>
      <c r="BL132" s="22" t="s">
        <v>159</v>
      </c>
      <c r="BM132" s="22" t="s">
        <v>3957</v>
      </c>
    </row>
    <row r="133" spans="2:65" s="1" customFormat="1" ht="16.5" customHeight="1">
      <c r="B133" s="44"/>
      <c r="C133" s="253" t="s">
        <v>2441</v>
      </c>
      <c r="D133" s="253" t="s">
        <v>275</v>
      </c>
      <c r="E133" s="254" t="s">
        <v>3958</v>
      </c>
      <c r="F133" s="255" t="s">
        <v>3959</v>
      </c>
      <c r="G133" s="256" t="s">
        <v>157</v>
      </c>
      <c r="H133" s="257">
        <v>50</v>
      </c>
      <c r="I133" s="258"/>
      <c r="J133" s="259">
        <f>ROUND(I133*H133,2)</f>
        <v>0</v>
      </c>
      <c r="K133" s="255" t="s">
        <v>21</v>
      </c>
      <c r="L133" s="260"/>
      <c r="M133" s="261" t="s">
        <v>21</v>
      </c>
      <c r="N133" s="262" t="s">
        <v>42</v>
      </c>
      <c r="O133" s="45"/>
      <c r="P133" s="225">
        <f>O133*H133</f>
        <v>0</v>
      </c>
      <c r="Q133" s="225">
        <v>0</v>
      </c>
      <c r="R133" s="225">
        <f>Q133*H133</f>
        <v>0</v>
      </c>
      <c r="S133" s="225">
        <v>0</v>
      </c>
      <c r="T133" s="226">
        <f>S133*H133</f>
        <v>0</v>
      </c>
      <c r="AR133" s="22" t="s">
        <v>2658</v>
      </c>
      <c r="AT133" s="22" t="s">
        <v>275</v>
      </c>
      <c r="AU133" s="22" t="s">
        <v>71</v>
      </c>
      <c r="AY133" s="22" t="s">
        <v>151</v>
      </c>
      <c r="BE133" s="227">
        <f>IF(N133="základní",J133,0)</f>
        <v>0</v>
      </c>
      <c r="BF133" s="227">
        <f>IF(N133="snížená",J133,0)</f>
        <v>0</v>
      </c>
      <c r="BG133" s="227">
        <f>IF(N133="zákl. přenesená",J133,0)</f>
        <v>0</v>
      </c>
      <c r="BH133" s="227">
        <f>IF(N133="sníž. přenesená",J133,0)</f>
        <v>0</v>
      </c>
      <c r="BI133" s="227">
        <f>IF(N133="nulová",J133,0)</f>
        <v>0</v>
      </c>
      <c r="BJ133" s="22" t="s">
        <v>76</v>
      </c>
      <c r="BK133" s="227">
        <f>ROUND(I133*H133,2)</f>
        <v>0</v>
      </c>
      <c r="BL133" s="22" t="s">
        <v>2658</v>
      </c>
      <c r="BM133" s="22" t="s">
        <v>3960</v>
      </c>
    </row>
    <row r="134" spans="2:65" s="1" customFormat="1" ht="16.5" customHeight="1">
      <c r="B134" s="44"/>
      <c r="C134" s="253" t="s">
        <v>2452</v>
      </c>
      <c r="D134" s="253" t="s">
        <v>275</v>
      </c>
      <c r="E134" s="254" t="s">
        <v>3961</v>
      </c>
      <c r="F134" s="255" t="s">
        <v>3962</v>
      </c>
      <c r="G134" s="256" t="s">
        <v>157</v>
      </c>
      <c r="H134" s="257">
        <v>50</v>
      </c>
      <c r="I134" s="258"/>
      <c r="J134" s="259">
        <f>ROUND(I134*H134,2)</f>
        <v>0</v>
      </c>
      <c r="K134" s="255" t="s">
        <v>21</v>
      </c>
      <c r="L134" s="260"/>
      <c r="M134" s="261" t="s">
        <v>21</v>
      </c>
      <c r="N134" s="262" t="s">
        <v>42</v>
      </c>
      <c r="O134" s="45"/>
      <c r="P134" s="225">
        <f>O134*H134</f>
        <v>0</v>
      </c>
      <c r="Q134" s="225">
        <v>0</v>
      </c>
      <c r="R134" s="225">
        <f>Q134*H134</f>
        <v>0</v>
      </c>
      <c r="S134" s="225">
        <v>0</v>
      </c>
      <c r="T134" s="226">
        <f>S134*H134</f>
        <v>0</v>
      </c>
      <c r="AR134" s="22" t="s">
        <v>2658</v>
      </c>
      <c r="AT134" s="22" t="s">
        <v>275</v>
      </c>
      <c r="AU134" s="22" t="s">
        <v>71</v>
      </c>
      <c r="AY134" s="22" t="s">
        <v>151</v>
      </c>
      <c r="BE134" s="227">
        <f>IF(N134="základní",J134,0)</f>
        <v>0</v>
      </c>
      <c r="BF134" s="227">
        <f>IF(N134="snížená",J134,0)</f>
        <v>0</v>
      </c>
      <c r="BG134" s="227">
        <f>IF(N134="zákl. přenesená",J134,0)</f>
        <v>0</v>
      </c>
      <c r="BH134" s="227">
        <f>IF(N134="sníž. přenesená",J134,0)</f>
        <v>0</v>
      </c>
      <c r="BI134" s="227">
        <f>IF(N134="nulová",J134,0)</f>
        <v>0</v>
      </c>
      <c r="BJ134" s="22" t="s">
        <v>76</v>
      </c>
      <c r="BK134" s="227">
        <f>ROUND(I134*H134,2)</f>
        <v>0</v>
      </c>
      <c r="BL134" s="22" t="s">
        <v>2658</v>
      </c>
      <c r="BM134" s="22" t="s">
        <v>3963</v>
      </c>
    </row>
    <row r="135" spans="2:65" s="1" customFormat="1" ht="16.5" customHeight="1">
      <c r="B135" s="44"/>
      <c r="C135" s="253" t="s">
        <v>3964</v>
      </c>
      <c r="D135" s="253" t="s">
        <v>275</v>
      </c>
      <c r="E135" s="254" t="s">
        <v>3965</v>
      </c>
      <c r="F135" s="255" t="s">
        <v>3966</v>
      </c>
      <c r="G135" s="256" t="s">
        <v>3967</v>
      </c>
      <c r="H135" s="257">
        <v>1</v>
      </c>
      <c r="I135" s="258"/>
      <c r="J135" s="259">
        <f>ROUND(I135*H135,2)</f>
        <v>0</v>
      </c>
      <c r="K135" s="255" t="s">
        <v>21</v>
      </c>
      <c r="L135" s="260"/>
      <c r="M135" s="261" t="s">
        <v>21</v>
      </c>
      <c r="N135" s="262" t="s">
        <v>42</v>
      </c>
      <c r="O135" s="45"/>
      <c r="P135" s="225">
        <f>O135*H135</f>
        <v>0</v>
      </c>
      <c r="Q135" s="225">
        <v>0</v>
      </c>
      <c r="R135" s="225">
        <f>Q135*H135</f>
        <v>0</v>
      </c>
      <c r="S135" s="225">
        <v>0</v>
      </c>
      <c r="T135" s="226">
        <f>S135*H135</f>
        <v>0</v>
      </c>
      <c r="AR135" s="22" t="s">
        <v>2658</v>
      </c>
      <c r="AT135" s="22" t="s">
        <v>275</v>
      </c>
      <c r="AU135" s="22" t="s">
        <v>71</v>
      </c>
      <c r="AY135" s="22" t="s">
        <v>151</v>
      </c>
      <c r="BE135" s="227">
        <f>IF(N135="základní",J135,0)</f>
        <v>0</v>
      </c>
      <c r="BF135" s="227">
        <f>IF(N135="snížená",J135,0)</f>
        <v>0</v>
      </c>
      <c r="BG135" s="227">
        <f>IF(N135="zákl. přenesená",J135,0)</f>
        <v>0</v>
      </c>
      <c r="BH135" s="227">
        <f>IF(N135="sníž. přenesená",J135,0)</f>
        <v>0</v>
      </c>
      <c r="BI135" s="227">
        <f>IF(N135="nulová",J135,0)</f>
        <v>0</v>
      </c>
      <c r="BJ135" s="22" t="s">
        <v>76</v>
      </c>
      <c r="BK135" s="227">
        <f>ROUND(I135*H135,2)</f>
        <v>0</v>
      </c>
      <c r="BL135" s="22" t="s">
        <v>2658</v>
      </c>
      <c r="BM135" s="22" t="s">
        <v>3968</v>
      </c>
    </row>
    <row r="136" spans="2:65" s="1" customFormat="1" ht="16.5" customHeight="1">
      <c r="B136" s="44"/>
      <c r="C136" s="253" t="s">
        <v>2555</v>
      </c>
      <c r="D136" s="253" t="s">
        <v>275</v>
      </c>
      <c r="E136" s="254" t="s">
        <v>3969</v>
      </c>
      <c r="F136" s="255" t="s">
        <v>3970</v>
      </c>
      <c r="G136" s="256" t="s">
        <v>157</v>
      </c>
      <c r="H136" s="257">
        <v>60</v>
      </c>
      <c r="I136" s="258"/>
      <c r="J136" s="259">
        <f>ROUND(I136*H136,2)</f>
        <v>0</v>
      </c>
      <c r="K136" s="255" t="s">
        <v>21</v>
      </c>
      <c r="L136" s="260"/>
      <c r="M136" s="261" t="s">
        <v>21</v>
      </c>
      <c r="N136" s="262" t="s">
        <v>42</v>
      </c>
      <c r="O136" s="45"/>
      <c r="P136" s="225">
        <f>O136*H136</f>
        <v>0</v>
      </c>
      <c r="Q136" s="225">
        <v>0</v>
      </c>
      <c r="R136" s="225">
        <f>Q136*H136</f>
        <v>0</v>
      </c>
      <c r="S136" s="225">
        <v>0</v>
      </c>
      <c r="T136" s="226">
        <f>S136*H136</f>
        <v>0</v>
      </c>
      <c r="AR136" s="22" t="s">
        <v>2658</v>
      </c>
      <c r="AT136" s="22" t="s">
        <v>275</v>
      </c>
      <c r="AU136" s="22" t="s">
        <v>71</v>
      </c>
      <c r="AY136" s="22" t="s">
        <v>151</v>
      </c>
      <c r="BE136" s="227">
        <f>IF(N136="základní",J136,0)</f>
        <v>0</v>
      </c>
      <c r="BF136" s="227">
        <f>IF(N136="snížená",J136,0)</f>
        <v>0</v>
      </c>
      <c r="BG136" s="227">
        <f>IF(N136="zákl. přenesená",J136,0)</f>
        <v>0</v>
      </c>
      <c r="BH136" s="227">
        <f>IF(N136="sníž. přenesená",J136,0)</f>
        <v>0</v>
      </c>
      <c r="BI136" s="227">
        <f>IF(N136="nulová",J136,0)</f>
        <v>0</v>
      </c>
      <c r="BJ136" s="22" t="s">
        <v>76</v>
      </c>
      <c r="BK136" s="227">
        <f>ROUND(I136*H136,2)</f>
        <v>0</v>
      </c>
      <c r="BL136" s="22" t="s">
        <v>2658</v>
      </c>
      <c r="BM136" s="22" t="s">
        <v>3971</v>
      </c>
    </row>
    <row r="137" spans="2:65" s="1" customFormat="1" ht="16.5" customHeight="1">
      <c r="B137" s="44"/>
      <c r="C137" s="253" t="s">
        <v>1562</v>
      </c>
      <c r="D137" s="253" t="s">
        <v>275</v>
      </c>
      <c r="E137" s="254" t="s">
        <v>3972</v>
      </c>
      <c r="F137" s="255" t="s">
        <v>3973</v>
      </c>
      <c r="G137" s="256" t="s">
        <v>157</v>
      </c>
      <c r="H137" s="257">
        <v>60</v>
      </c>
      <c r="I137" s="258"/>
      <c r="J137" s="259">
        <f>ROUND(I137*H137,2)</f>
        <v>0</v>
      </c>
      <c r="K137" s="255" t="s">
        <v>21</v>
      </c>
      <c r="L137" s="260"/>
      <c r="M137" s="261" t="s">
        <v>21</v>
      </c>
      <c r="N137" s="262" t="s">
        <v>42</v>
      </c>
      <c r="O137" s="45"/>
      <c r="P137" s="225">
        <f>O137*H137</f>
        <v>0</v>
      </c>
      <c r="Q137" s="225">
        <v>0</v>
      </c>
      <c r="R137" s="225">
        <f>Q137*H137</f>
        <v>0</v>
      </c>
      <c r="S137" s="225">
        <v>0</v>
      </c>
      <c r="T137" s="226">
        <f>S137*H137</f>
        <v>0</v>
      </c>
      <c r="AR137" s="22" t="s">
        <v>2658</v>
      </c>
      <c r="AT137" s="22" t="s">
        <v>275</v>
      </c>
      <c r="AU137" s="22" t="s">
        <v>71</v>
      </c>
      <c r="AY137" s="22" t="s">
        <v>151</v>
      </c>
      <c r="BE137" s="227">
        <f>IF(N137="základní",J137,0)</f>
        <v>0</v>
      </c>
      <c r="BF137" s="227">
        <f>IF(N137="snížená",J137,0)</f>
        <v>0</v>
      </c>
      <c r="BG137" s="227">
        <f>IF(N137="zákl. přenesená",J137,0)</f>
        <v>0</v>
      </c>
      <c r="BH137" s="227">
        <f>IF(N137="sníž. přenesená",J137,0)</f>
        <v>0</v>
      </c>
      <c r="BI137" s="227">
        <f>IF(N137="nulová",J137,0)</f>
        <v>0</v>
      </c>
      <c r="BJ137" s="22" t="s">
        <v>76</v>
      </c>
      <c r="BK137" s="227">
        <f>ROUND(I137*H137,2)</f>
        <v>0</v>
      </c>
      <c r="BL137" s="22" t="s">
        <v>2658</v>
      </c>
      <c r="BM137" s="22" t="s">
        <v>3974</v>
      </c>
    </row>
    <row r="138" spans="2:63" s="10" customFormat="1" ht="37.4" customHeight="1">
      <c r="B138" s="200"/>
      <c r="C138" s="201"/>
      <c r="D138" s="202" t="s">
        <v>70</v>
      </c>
      <c r="E138" s="203" t="s">
        <v>3223</v>
      </c>
      <c r="F138" s="203" t="s">
        <v>3224</v>
      </c>
      <c r="G138" s="201"/>
      <c r="H138" s="201"/>
      <c r="I138" s="204"/>
      <c r="J138" s="205">
        <f>BK138</f>
        <v>0</v>
      </c>
      <c r="K138" s="201"/>
      <c r="L138" s="206"/>
      <c r="M138" s="207"/>
      <c r="N138" s="208"/>
      <c r="O138" s="208"/>
      <c r="P138" s="209">
        <f>P139</f>
        <v>0</v>
      </c>
      <c r="Q138" s="208"/>
      <c r="R138" s="209">
        <f>R139</f>
        <v>0</v>
      </c>
      <c r="S138" s="208"/>
      <c r="T138" s="210">
        <f>T139</f>
        <v>0</v>
      </c>
      <c r="AR138" s="211" t="s">
        <v>159</v>
      </c>
      <c r="AT138" s="212" t="s">
        <v>70</v>
      </c>
      <c r="AU138" s="212" t="s">
        <v>71</v>
      </c>
      <c r="AY138" s="211" t="s">
        <v>151</v>
      </c>
      <c r="BK138" s="213">
        <f>BK139</f>
        <v>0</v>
      </c>
    </row>
    <row r="139" spans="2:63" s="10" customFormat="1" ht="19.9" customHeight="1">
      <c r="B139" s="200"/>
      <c r="C139" s="201"/>
      <c r="D139" s="202" t="s">
        <v>70</v>
      </c>
      <c r="E139" s="214" t="s">
        <v>3338</v>
      </c>
      <c r="F139" s="214" t="s">
        <v>3975</v>
      </c>
      <c r="G139" s="201"/>
      <c r="H139" s="201"/>
      <c r="I139" s="204"/>
      <c r="J139" s="215">
        <f>BK139</f>
        <v>0</v>
      </c>
      <c r="K139" s="201"/>
      <c r="L139" s="206"/>
      <c r="M139" s="207"/>
      <c r="N139" s="208"/>
      <c r="O139" s="208"/>
      <c r="P139" s="209">
        <f>SUM(P140:P147)</f>
        <v>0</v>
      </c>
      <c r="Q139" s="208"/>
      <c r="R139" s="209">
        <f>SUM(R140:R147)</f>
        <v>0</v>
      </c>
      <c r="S139" s="208"/>
      <c r="T139" s="210">
        <f>SUM(T140:T147)</f>
        <v>0</v>
      </c>
      <c r="AR139" s="211" t="s">
        <v>159</v>
      </c>
      <c r="AT139" s="212" t="s">
        <v>70</v>
      </c>
      <c r="AU139" s="212" t="s">
        <v>76</v>
      </c>
      <c r="AY139" s="211" t="s">
        <v>151</v>
      </c>
      <c r="BK139" s="213">
        <f>SUM(BK140:BK147)</f>
        <v>0</v>
      </c>
    </row>
    <row r="140" spans="2:65" s="1" customFormat="1" ht="16.5" customHeight="1">
      <c r="B140" s="44"/>
      <c r="C140" s="216" t="s">
        <v>1439</v>
      </c>
      <c r="D140" s="216" t="s">
        <v>154</v>
      </c>
      <c r="E140" s="217" t="s">
        <v>3976</v>
      </c>
      <c r="F140" s="218" t="s">
        <v>3977</v>
      </c>
      <c r="G140" s="219" t="s">
        <v>3978</v>
      </c>
      <c r="H140" s="220">
        <v>600</v>
      </c>
      <c r="I140" s="221"/>
      <c r="J140" s="222">
        <f>ROUND(I140*H140,2)</f>
        <v>0</v>
      </c>
      <c r="K140" s="218" t="s">
        <v>21</v>
      </c>
      <c r="L140" s="70"/>
      <c r="M140" s="223" t="s">
        <v>21</v>
      </c>
      <c r="N140" s="224" t="s">
        <v>42</v>
      </c>
      <c r="O140" s="45"/>
      <c r="P140" s="225">
        <f>O140*H140</f>
        <v>0</v>
      </c>
      <c r="Q140" s="225">
        <v>0</v>
      </c>
      <c r="R140" s="225">
        <f>Q140*H140</f>
        <v>0</v>
      </c>
      <c r="S140" s="225">
        <v>0</v>
      </c>
      <c r="T140" s="226">
        <f>S140*H140</f>
        <v>0</v>
      </c>
      <c r="AR140" s="22" t="s">
        <v>517</v>
      </c>
      <c r="AT140" s="22" t="s">
        <v>154</v>
      </c>
      <c r="AU140" s="22" t="s">
        <v>81</v>
      </c>
      <c r="AY140" s="22" t="s">
        <v>151</v>
      </c>
      <c r="BE140" s="227">
        <f>IF(N140="základní",J140,0)</f>
        <v>0</v>
      </c>
      <c r="BF140" s="227">
        <f>IF(N140="snížená",J140,0)</f>
        <v>0</v>
      </c>
      <c r="BG140" s="227">
        <f>IF(N140="zákl. přenesená",J140,0)</f>
        <v>0</v>
      </c>
      <c r="BH140" s="227">
        <f>IF(N140="sníž. přenesená",J140,0)</f>
        <v>0</v>
      </c>
      <c r="BI140" s="227">
        <f>IF(N140="nulová",J140,0)</f>
        <v>0</v>
      </c>
      <c r="BJ140" s="22" t="s">
        <v>76</v>
      </c>
      <c r="BK140" s="227">
        <f>ROUND(I140*H140,2)</f>
        <v>0</v>
      </c>
      <c r="BL140" s="22" t="s">
        <v>517</v>
      </c>
      <c r="BM140" s="22" t="s">
        <v>3979</v>
      </c>
    </row>
    <row r="141" spans="2:65" s="1" customFormat="1" ht="16.5" customHeight="1">
      <c r="B141" s="44"/>
      <c r="C141" s="216" t="s">
        <v>545</v>
      </c>
      <c r="D141" s="216" t="s">
        <v>154</v>
      </c>
      <c r="E141" s="217" t="s">
        <v>3980</v>
      </c>
      <c r="F141" s="218" t="s">
        <v>3981</v>
      </c>
      <c r="G141" s="219" t="s">
        <v>3982</v>
      </c>
      <c r="H141" s="220">
        <v>850</v>
      </c>
      <c r="I141" s="221"/>
      <c r="J141" s="222">
        <f>ROUND(I141*H141,2)</f>
        <v>0</v>
      </c>
      <c r="K141" s="218" t="s">
        <v>21</v>
      </c>
      <c r="L141" s="70"/>
      <c r="M141" s="223" t="s">
        <v>21</v>
      </c>
      <c r="N141" s="224" t="s">
        <v>42</v>
      </c>
      <c r="O141" s="45"/>
      <c r="P141" s="225">
        <f>O141*H141</f>
        <v>0</v>
      </c>
      <c r="Q141" s="225">
        <v>0</v>
      </c>
      <c r="R141" s="225">
        <f>Q141*H141</f>
        <v>0</v>
      </c>
      <c r="S141" s="225">
        <v>0</v>
      </c>
      <c r="T141" s="226">
        <f>S141*H141</f>
        <v>0</v>
      </c>
      <c r="AR141" s="22" t="s">
        <v>517</v>
      </c>
      <c r="AT141" s="22" t="s">
        <v>154</v>
      </c>
      <c r="AU141" s="22" t="s">
        <v>81</v>
      </c>
      <c r="AY141" s="22" t="s">
        <v>151</v>
      </c>
      <c r="BE141" s="227">
        <f>IF(N141="základní",J141,0)</f>
        <v>0</v>
      </c>
      <c r="BF141" s="227">
        <f>IF(N141="snížená",J141,0)</f>
        <v>0</v>
      </c>
      <c r="BG141" s="227">
        <f>IF(N141="zákl. přenesená",J141,0)</f>
        <v>0</v>
      </c>
      <c r="BH141" s="227">
        <f>IF(N141="sníž. přenesená",J141,0)</f>
        <v>0</v>
      </c>
      <c r="BI141" s="227">
        <f>IF(N141="nulová",J141,0)</f>
        <v>0</v>
      </c>
      <c r="BJ141" s="22" t="s">
        <v>76</v>
      </c>
      <c r="BK141" s="227">
        <f>ROUND(I141*H141,2)</f>
        <v>0</v>
      </c>
      <c r="BL141" s="22" t="s">
        <v>517</v>
      </c>
      <c r="BM141" s="22" t="s">
        <v>3983</v>
      </c>
    </row>
    <row r="142" spans="2:65" s="1" customFormat="1" ht="16.5" customHeight="1">
      <c r="B142" s="44"/>
      <c r="C142" s="216" t="s">
        <v>610</v>
      </c>
      <c r="D142" s="216" t="s">
        <v>154</v>
      </c>
      <c r="E142" s="217" t="s">
        <v>3984</v>
      </c>
      <c r="F142" s="218" t="s">
        <v>3985</v>
      </c>
      <c r="G142" s="219" t="s">
        <v>3982</v>
      </c>
      <c r="H142" s="220">
        <v>240</v>
      </c>
      <c r="I142" s="221"/>
      <c r="J142" s="222">
        <f>ROUND(I142*H142,2)</f>
        <v>0</v>
      </c>
      <c r="K142" s="218" t="s">
        <v>21</v>
      </c>
      <c r="L142" s="70"/>
      <c r="M142" s="223" t="s">
        <v>21</v>
      </c>
      <c r="N142" s="224" t="s">
        <v>42</v>
      </c>
      <c r="O142" s="45"/>
      <c r="P142" s="225">
        <f>O142*H142</f>
        <v>0</v>
      </c>
      <c r="Q142" s="225">
        <v>0</v>
      </c>
      <c r="R142" s="225">
        <f>Q142*H142</f>
        <v>0</v>
      </c>
      <c r="S142" s="225">
        <v>0</v>
      </c>
      <c r="T142" s="226">
        <f>S142*H142</f>
        <v>0</v>
      </c>
      <c r="AR142" s="22" t="s">
        <v>517</v>
      </c>
      <c r="AT142" s="22" t="s">
        <v>154</v>
      </c>
      <c r="AU142" s="22" t="s">
        <v>81</v>
      </c>
      <c r="AY142" s="22" t="s">
        <v>151</v>
      </c>
      <c r="BE142" s="227">
        <f>IF(N142="základní",J142,0)</f>
        <v>0</v>
      </c>
      <c r="BF142" s="227">
        <f>IF(N142="snížená",J142,0)</f>
        <v>0</v>
      </c>
      <c r="BG142" s="227">
        <f>IF(N142="zákl. přenesená",J142,0)</f>
        <v>0</v>
      </c>
      <c r="BH142" s="227">
        <f>IF(N142="sníž. přenesená",J142,0)</f>
        <v>0</v>
      </c>
      <c r="BI142" s="227">
        <f>IF(N142="nulová",J142,0)</f>
        <v>0</v>
      </c>
      <c r="BJ142" s="22" t="s">
        <v>76</v>
      </c>
      <c r="BK142" s="227">
        <f>ROUND(I142*H142,2)</f>
        <v>0</v>
      </c>
      <c r="BL142" s="22" t="s">
        <v>517</v>
      </c>
      <c r="BM142" s="22" t="s">
        <v>3986</v>
      </c>
    </row>
    <row r="143" spans="2:65" s="1" customFormat="1" ht="16.5" customHeight="1">
      <c r="B143" s="44"/>
      <c r="C143" s="216" t="s">
        <v>726</v>
      </c>
      <c r="D143" s="216" t="s">
        <v>154</v>
      </c>
      <c r="E143" s="217" t="s">
        <v>3987</v>
      </c>
      <c r="F143" s="218" t="s">
        <v>3988</v>
      </c>
      <c r="G143" s="219" t="s">
        <v>3982</v>
      </c>
      <c r="H143" s="220">
        <v>3</v>
      </c>
      <c r="I143" s="221"/>
      <c r="J143" s="222">
        <f>ROUND(I143*H143,2)</f>
        <v>0</v>
      </c>
      <c r="K143" s="218" t="s">
        <v>21</v>
      </c>
      <c r="L143" s="70"/>
      <c r="M143" s="223" t="s">
        <v>21</v>
      </c>
      <c r="N143" s="224" t="s">
        <v>42</v>
      </c>
      <c r="O143" s="45"/>
      <c r="P143" s="225">
        <f>O143*H143</f>
        <v>0</v>
      </c>
      <c r="Q143" s="225">
        <v>0</v>
      </c>
      <c r="R143" s="225">
        <f>Q143*H143</f>
        <v>0</v>
      </c>
      <c r="S143" s="225">
        <v>0</v>
      </c>
      <c r="T143" s="226">
        <f>S143*H143</f>
        <v>0</v>
      </c>
      <c r="AR143" s="22" t="s">
        <v>517</v>
      </c>
      <c r="AT143" s="22" t="s">
        <v>154</v>
      </c>
      <c r="AU143" s="22" t="s">
        <v>81</v>
      </c>
      <c r="AY143" s="22" t="s">
        <v>151</v>
      </c>
      <c r="BE143" s="227">
        <f>IF(N143="základní",J143,0)</f>
        <v>0</v>
      </c>
      <c r="BF143" s="227">
        <f>IF(N143="snížená",J143,0)</f>
        <v>0</v>
      </c>
      <c r="BG143" s="227">
        <f>IF(N143="zákl. přenesená",J143,0)</f>
        <v>0</v>
      </c>
      <c r="BH143" s="227">
        <f>IF(N143="sníž. přenesená",J143,0)</f>
        <v>0</v>
      </c>
      <c r="BI143" s="227">
        <f>IF(N143="nulová",J143,0)</f>
        <v>0</v>
      </c>
      <c r="BJ143" s="22" t="s">
        <v>76</v>
      </c>
      <c r="BK143" s="227">
        <f>ROUND(I143*H143,2)</f>
        <v>0</v>
      </c>
      <c r="BL143" s="22" t="s">
        <v>517</v>
      </c>
      <c r="BM143" s="22" t="s">
        <v>3989</v>
      </c>
    </row>
    <row r="144" spans="2:65" s="1" customFormat="1" ht="16.5" customHeight="1">
      <c r="B144" s="44"/>
      <c r="C144" s="216" t="s">
        <v>778</v>
      </c>
      <c r="D144" s="216" t="s">
        <v>154</v>
      </c>
      <c r="E144" s="217" t="s">
        <v>3990</v>
      </c>
      <c r="F144" s="218" t="s">
        <v>3991</v>
      </c>
      <c r="G144" s="219" t="s">
        <v>1442</v>
      </c>
      <c r="H144" s="220">
        <v>20</v>
      </c>
      <c r="I144" s="221"/>
      <c r="J144" s="222">
        <f>ROUND(I144*H144,2)</f>
        <v>0</v>
      </c>
      <c r="K144" s="218" t="s">
        <v>21</v>
      </c>
      <c r="L144" s="70"/>
      <c r="M144" s="223" t="s">
        <v>21</v>
      </c>
      <c r="N144" s="224" t="s">
        <v>42</v>
      </c>
      <c r="O144" s="45"/>
      <c r="P144" s="225">
        <f>O144*H144</f>
        <v>0</v>
      </c>
      <c r="Q144" s="225">
        <v>0</v>
      </c>
      <c r="R144" s="225">
        <f>Q144*H144</f>
        <v>0</v>
      </c>
      <c r="S144" s="225">
        <v>0</v>
      </c>
      <c r="T144" s="226">
        <f>S144*H144</f>
        <v>0</v>
      </c>
      <c r="AR144" s="22" t="s">
        <v>517</v>
      </c>
      <c r="AT144" s="22" t="s">
        <v>154</v>
      </c>
      <c r="AU144" s="22" t="s">
        <v>81</v>
      </c>
      <c r="AY144" s="22" t="s">
        <v>151</v>
      </c>
      <c r="BE144" s="227">
        <f>IF(N144="základní",J144,0)</f>
        <v>0</v>
      </c>
      <c r="BF144" s="227">
        <f>IF(N144="snížená",J144,0)</f>
        <v>0</v>
      </c>
      <c r="BG144" s="227">
        <f>IF(N144="zákl. přenesená",J144,0)</f>
        <v>0</v>
      </c>
      <c r="BH144" s="227">
        <f>IF(N144="sníž. přenesená",J144,0)</f>
        <v>0</v>
      </c>
      <c r="BI144" s="227">
        <f>IF(N144="nulová",J144,0)</f>
        <v>0</v>
      </c>
      <c r="BJ144" s="22" t="s">
        <v>76</v>
      </c>
      <c r="BK144" s="227">
        <f>ROUND(I144*H144,2)</f>
        <v>0</v>
      </c>
      <c r="BL144" s="22" t="s">
        <v>517</v>
      </c>
      <c r="BM144" s="22" t="s">
        <v>3992</v>
      </c>
    </row>
    <row r="145" spans="2:65" s="1" customFormat="1" ht="16.5" customHeight="1">
      <c r="B145" s="44"/>
      <c r="C145" s="216" t="s">
        <v>1444</v>
      </c>
      <c r="D145" s="216" t="s">
        <v>154</v>
      </c>
      <c r="E145" s="217" t="s">
        <v>3993</v>
      </c>
      <c r="F145" s="218" t="s">
        <v>3994</v>
      </c>
      <c r="G145" s="219" t="s">
        <v>3967</v>
      </c>
      <c r="H145" s="220">
        <v>1</v>
      </c>
      <c r="I145" s="221"/>
      <c r="J145" s="222">
        <f>ROUND(I145*H145,2)</f>
        <v>0</v>
      </c>
      <c r="K145" s="218" t="s">
        <v>21</v>
      </c>
      <c r="L145" s="70"/>
      <c r="M145" s="223" t="s">
        <v>21</v>
      </c>
      <c r="N145" s="224" t="s">
        <v>42</v>
      </c>
      <c r="O145" s="45"/>
      <c r="P145" s="225">
        <f>O145*H145</f>
        <v>0</v>
      </c>
      <c r="Q145" s="225">
        <v>0</v>
      </c>
      <c r="R145" s="225">
        <f>Q145*H145</f>
        <v>0</v>
      </c>
      <c r="S145" s="225">
        <v>0</v>
      </c>
      <c r="T145" s="226">
        <f>S145*H145</f>
        <v>0</v>
      </c>
      <c r="AR145" s="22" t="s">
        <v>517</v>
      </c>
      <c r="AT145" s="22" t="s">
        <v>154</v>
      </c>
      <c r="AU145" s="22" t="s">
        <v>81</v>
      </c>
      <c r="AY145" s="22" t="s">
        <v>151</v>
      </c>
      <c r="BE145" s="227">
        <f>IF(N145="základní",J145,0)</f>
        <v>0</v>
      </c>
      <c r="BF145" s="227">
        <f>IF(N145="snížená",J145,0)</f>
        <v>0</v>
      </c>
      <c r="BG145" s="227">
        <f>IF(N145="zákl. přenesená",J145,0)</f>
        <v>0</v>
      </c>
      <c r="BH145" s="227">
        <f>IF(N145="sníž. přenesená",J145,0)</f>
        <v>0</v>
      </c>
      <c r="BI145" s="227">
        <f>IF(N145="nulová",J145,0)</f>
        <v>0</v>
      </c>
      <c r="BJ145" s="22" t="s">
        <v>76</v>
      </c>
      <c r="BK145" s="227">
        <f>ROUND(I145*H145,2)</f>
        <v>0</v>
      </c>
      <c r="BL145" s="22" t="s">
        <v>517</v>
      </c>
      <c r="BM145" s="22" t="s">
        <v>3995</v>
      </c>
    </row>
    <row r="146" spans="2:65" s="1" customFormat="1" ht="16.5" customHeight="1">
      <c r="B146" s="44"/>
      <c r="C146" s="216" t="s">
        <v>2076</v>
      </c>
      <c r="D146" s="216" t="s">
        <v>154</v>
      </c>
      <c r="E146" s="217" t="s">
        <v>3996</v>
      </c>
      <c r="F146" s="218" t="s">
        <v>3997</v>
      </c>
      <c r="G146" s="219" t="s">
        <v>3982</v>
      </c>
      <c r="H146" s="220">
        <v>20</v>
      </c>
      <c r="I146" s="221"/>
      <c r="J146" s="222">
        <f>ROUND(I146*H146,2)</f>
        <v>0</v>
      </c>
      <c r="K146" s="218" t="s">
        <v>21</v>
      </c>
      <c r="L146" s="70"/>
      <c r="M146" s="223" t="s">
        <v>21</v>
      </c>
      <c r="N146" s="224" t="s">
        <v>42</v>
      </c>
      <c r="O146" s="45"/>
      <c r="P146" s="225">
        <f>O146*H146</f>
        <v>0</v>
      </c>
      <c r="Q146" s="225">
        <v>0</v>
      </c>
      <c r="R146" s="225">
        <f>Q146*H146</f>
        <v>0</v>
      </c>
      <c r="S146" s="225">
        <v>0</v>
      </c>
      <c r="T146" s="226">
        <f>S146*H146</f>
        <v>0</v>
      </c>
      <c r="AR146" s="22" t="s">
        <v>517</v>
      </c>
      <c r="AT146" s="22" t="s">
        <v>154</v>
      </c>
      <c r="AU146" s="22" t="s">
        <v>81</v>
      </c>
      <c r="AY146" s="22" t="s">
        <v>151</v>
      </c>
      <c r="BE146" s="227">
        <f>IF(N146="základní",J146,0)</f>
        <v>0</v>
      </c>
      <c r="BF146" s="227">
        <f>IF(N146="snížená",J146,0)</f>
        <v>0</v>
      </c>
      <c r="BG146" s="227">
        <f>IF(N146="zákl. přenesená",J146,0)</f>
        <v>0</v>
      </c>
      <c r="BH146" s="227">
        <f>IF(N146="sníž. přenesená",J146,0)</f>
        <v>0</v>
      </c>
      <c r="BI146" s="227">
        <f>IF(N146="nulová",J146,0)</f>
        <v>0</v>
      </c>
      <c r="BJ146" s="22" t="s">
        <v>76</v>
      </c>
      <c r="BK146" s="227">
        <f>ROUND(I146*H146,2)</f>
        <v>0</v>
      </c>
      <c r="BL146" s="22" t="s">
        <v>517</v>
      </c>
      <c r="BM146" s="22" t="s">
        <v>3998</v>
      </c>
    </row>
    <row r="147" spans="2:65" s="1" customFormat="1" ht="16.5" customHeight="1">
      <c r="B147" s="44"/>
      <c r="C147" s="216" t="s">
        <v>1449</v>
      </c>
      <c r="D147" s="216" t="s">
        <v>154</v>
      </c>
      <c r="E147" s="217" t="s">
        <v>3999</v>
      </c>
      <c r="F147" s="218" t="s">
        <v>4000</v>
      </c>
      <c r="G147" s="219" t="s">
        <v>1442</v>
      </c>
      <c r="H147" s="220">
        <v>20</v>
      </c>
      <c r="I147" s="221"/>
      <c r="J147" s="222">
        <f>ROUND(I147*H147,2)</f>
        <v>0</v>
      </c>
      <c r="K147" s="218" t="s">
        <v>21</v>
      </c>
      <c r="L147" s="70"/>
      <c r="M147" s="223" t="s">
        <v>21</v>
      </c>
      <c r="N147" s="269" t="s">
        <v>42</v>
      </c>
      <c r="O147" s="265"/>
      <c r="P147" s="270">
        <f>O147*H147</f>
        <v>0</v>
      </c>
      <c r="Q147" s="270">
        <v>0</v>
      </c>
      <c r="R147" s="270">
        <f>Q147*H147</f>
        <v>0</v>
      </c>
      <c r="S147" s="270">
        <v>0</v>
      </c>
      <c r="T147" s="271">
        <f>S147*H147</f>
        <v>0</v>
      </c>
      <c r="AR147" s="22" t="s">
        <v>517</v>
      </c>
      <c r="AT147" s="22" t="s">
        <v>154</v>
      </c>
      <c r="AU147" s="22" t="s">
        <v>81</v>
      </c>
      <c r="AY147" s="22" t="s">
        <v>151</v>
      </c>
      <c r="BE147" s="227">
        <f>IF(N147="základní",J147,0)</f>
        <v>0</v>
      </c>
      <c r="BF147" s="227">
        <f>IF(N147="snížená",J147,0)</f>
        <v>0</v>
      </c>
      <c r="BG147" s="227">
        <f>IF(N147="zákl. přenesená",J147,0)</f>
        <v>0</v>
      </c>
      <c r="BH147" s="227">
        <f>IF(N147="sníž. přenesená",J147,0)</f>
        <v>0</v>
      </c>
      <c r="BI147" s="227">
        <f>IF(N147="nulová",J147,0)</f>
        <v>0</v>
      </c>
      <c r="BJ147" s="22" t="s">
        <v>76</v>
      </c>
      <c r="BK147" s="227">
        <f>ROUND(I147*H147,2)</f>
        <v>0</v>
      </c>
      <c r="BL147" s="22" t="s">
        <v>517</v>
      </c>
      <c r="BM147" s="22" t="s">
        <v>4001</v>
      </c>
    </row>
    <row r="148" spans="2:12" s="1" customFormat="1" ht="6.95" customHeight="1">
      <c r="B148" s="65"/>
      <c r="C148" s="66"/>
      <c r="D148" s="66"/>
      <c r="E148" s="66"/>
      <c r="F148" s="66"/>
      <c r="G148" s="66"/>
      <c r="H148" s="66"/>
      <c r="I148" s="162"/>
      <c r="J148" s="66"/>
      <c r="K148" s="66"/>
      <c r="L148" s="70"/>
    </row>
  </sheetData>
  <sheetProtection password="CC35" sheet="1" objects="1" scenarios="1" formatColumns="0" formatRows="0" autoFilter="0"/>
  <autoFilter ref="C77:K147"/>
  <mergeCells count="10">
    <mergeCell ref="E7:H7"/>
    <mergeCell ref="E9:H9"/>
    <mergeCell ref="E24:H24"/>
    <mergeCell ref="E45:H45"/>
    <mergeCell ref="E47:H47"/>
    <mergeCell ref="J51:J52"/>
    <mergeCell ref="E68:H68"/>
    <mergeCell ref="E70:H70"/>
    <mergeCell ref="G1:H1"/>
    <mergeCell ref="L2:V2"/>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1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3" customWidth="1"/>
    <col min="10" max="10" width="23.5" style="0" customWidth="1"/>
    <col min="11" max="11" width="15.5" style="0" customWidth="1"/>
    <col min="19" max="19" width="8.16015625" style="0" customWidth="1"/>
    <col min="20" max="20" width="29.66015625" style="0" customWidth="1"/>
    <col min="21" max="21" width="16.33203125" style="0"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19"/>
      <c r="B1" s="134"/>
      <c r="C1" s="134"/>
      <c r="D1" s="135" t="s">
        <v>1</v>
      </c>
      <c r="E1" s="134"/>
      <c r="F1" s="136" t="s">
        <v>85</v>
      </c>
      <c r="G1" s="136" t="s">
        <v>86</v>
      </c>
      <c r="H1" s="136"/>
      <c r="I1" s="137"/>
      <c r="J1" s="136" t="s">
        <v>87</v>
      </c>
      <c r="K1" s="135" t="s">
        <v>88</v>
      </c>
      <c r="L1" s="136" t="s">
        <v>89</v>
      </c>
      <c r="M1" s="136"/>
      <c r="N1" s="136"/>
      <c r="O1" s="136"/>
      <c r="P1" s="136"/>
      <c r="Q1" s="136"/>
      <c r="R1" s="136"/>
      <c r="S1" s="136"/>
      <c r="T1" s="136"/>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AT2" s="22" t="s">
        <v>84</v>
      </c>
    </row>
    <row r="3" spans="2:46" ht="6.95" customHeight="1">
      <c r="B3" s="23"/>
      <c r="C3" s="24"/>
      <c r="D3" s="24"/>
      <c r="E3" s="24"/>
      <c r="F3" s="24"/>
      <c r="G3" s="24"/>
      <c r="H3" s="24"/>
      <c r="I3" s="138"/>
      <c r="J3" s="24"/>
      <c r="K3" s="25"/>
      <c r="AT3" s="22" t="s">
        <v>81</v>
      </c>
    </row>
    <row r="4" spans="2:46" ht="36.95" customHeight="1">
      <c r="B4" s="26"/>
      <c r="C4" s="27"/>
      <c r="D4" s="28" t="s">
        <v>90</v>
      </c>
      <c r="E4" s="27"/>
      <c r="F4" s="27"/>
      <c r="G4" s="27"/>
      <c r="H4" s="27"/>
      <c r="I4" s="139"/>
      <c r="J4" s="27"/>
      <c r="K4" s="29"/>
      <c r="M4" s="30" t="s">
        <v>12</v>
      </c>
      <c r="AT4" s="22" t="s">
        <v>6</v>
      </c>
    </row>
    <row r="5" spans="2:11" ht="6.95" customHeight="1">
      <c r="B5" s="26"/>
      <c r="C5" s="27"/>
      <c r="D5" s="27"/>
      <c r="E5" s="27"/>
      <c r="F5" s="27"/>
      <c r="G5" s="27"/>
      <c r="H5" s="27"/>
      <c r="I5" s="139"/>
      <c r="J5" s="27"/>
      <c r="K5" s="29"/>
    </row>
    <row r="6" spans="2:11" ht="13.5">
      <c r="B6" s="26"/>
      <c r="C6" s="27"/>
      <c r="D6" s="38" t="s">
        <v>18</v>
      </c>
      <c r="E6" s="27"/>
      <c r="F6" s="27"/>
      <c r="G6" s="27"/>
      <c r="H6" s="27"/>
      <c r="I6" s="139"/>
      <c r="J6" s="27"/>
      <c r="K6" s="29"/>
    </row>
    <row r="7" spans="2:11" ht="16.5" customHeight="1">
      <c r="B7" s="26"/>
      <c r="C7" s="27"/>
      <c r="D7" s="27"/>
      <c r="E7" s="267" t="str">
        <f>'Rekapitulace stavby'!K6</f>
        <v>Domov pod lípou, poskytovatel sociálních služeb</v>
      </c>
      <c r="F7" s="38"/>
      <c r="G7" s="38"/>
      <c r="H7" s="38"/>
      <c r="I7" s="139"/>
      <c r="J7" s="27"/>
      <c r="K7" s="29"/>
    </row>
    <row r="8" spans="2:11" s="1" customFormat="1" ht="13.5">
      <c r="B8" s="44"/>
      <c r="C8" s="45"/>
      <c r="D8" s="38" t="s">
        <v>3779</v>
      </c>
      <c r="E8" s="45"/>
      <c r="F8" s="45"/>
      <c r="G8" s="45"/>
      <c r="H8" s="45"/>
      <c r="I8" s="140"/>
      <c r="J8" s="45"/>
      <c r="K8" s="49"/>
    </row>
    <row r="9" spans="2:11" s="1" customFormat="1" ht="36.95" customHeight="1">
      <c r="B9" s="44"/>
      <c r="C9" s="45"/>
      <c r="D9" s="45"/>
      <c r="E9" s="141" t="s">
        <v>4002</v>
      </c>
      <c r="F9" s="45"/>
      <c r="G9" s="45"/>
      <c r="H9" s="45"/>
      <c r="I9" s="140"/>
      <c r="J9" s="45"/>
      <c r="K9" s="49"/>
    </row>
    <row r="10" spans="2:11" s="1" customFormat="1" ht="13.5">
      <c r="B10" s="44"/>
      <c r="C10" s="45"/>
      <c r="D10" s="45"/>
      <c r="E10" s="45"/>
      <c r="F10" s="45"/>
      <c r="G10" s="45"/>
      <c r="H10" s="45"/>
      <c r="I10" s="140"/>
      <c r="J10" s="45"/>
      <c r="K10" s="49"/>
    </row>
    <row r="11" spans="2:11" s="1" customFormat="1" ht="14.4" customHeight="1">
      <c r="B11" s="44"/>
      <c r="C11" s="45"/>
      <c r="D11" s="38" t="s">
        <v>20</v>
      </c>
      <c r="E11" s="45"/>
      <c r="F11" s="33" t="s">
        <v>21</v>
      </c>
      <c r="G11" s="45"/>
      <c r="H11" s="45"/>
      <c r="I11" s="142" t="s">
        <v>22</v>
      </c>
      <c r="J11" s="33" t="s">
        <v>21</v>
      </c>
      <c r="K11" s="49"/>
    </row>
    <row r="12" spans="2:11" s="1" customFormat="1" ht="14.4" customHeight="1">
      <c r="B12" s="44"/>
      <c r="C12" s="45"/>
      <c r="D12" s="38" t="s">
        <v>23</v>
      </c>
      <c r="E12" s="45"/>
      <c r="F12" s="33" t="s">
        <v>24</v>
      </c>
      <c r="G12" s="45"/>
      <c r="H12" s="45"/>
      <c r="I12" s="142" t="s">
        <v>25</v>
      </c>
      <c r="J12" s="143" t="str">
        <f>'Rekapitulace stavby'!AN8</f>
        <v>15. 1. 2019</v>
      </c>
      <c r="K12" s="49"/>
    </row>
    <row r="13" spans="2:11" s="1" customFormat="1" ht="10.8" customHeight="1">
      <c r="B13" s="44"/>
      <c r="C13" s="45"/>
      <c r="D13" s="45"/>
      <c r="E13" s="45"/>
      <c r="F13" s="45"/>
      <c r="G13" s="45"/>
      <c r="H13" s="45"/>
      <c r="I13" s="140"/>
      <c r="J13" s="45"/>
      <c r="K13" s="49"/>
    </row>
    <row r="14" spans="2:11" s="1" customFormat="1" ht="14.4" customHeight="1">
      <c r="B14" s="44"/>
      <c r="C14" s="45"/>
      <c r="D14" s="38" t="s">
        <v>27</v>
      </c>
      <c r="E14" s="45"/>
      <c r="F14" s="45"/>
      <c r="G14" s="45"/>
      <c r="H14" s="45"/>
      <c r="I14" s="142" t="s">
        <v>28</v>
      </c>
      <c r="J14" s="33" t="str">
        <f>IF('Rekapitulace stavby'!AN10="","",'Rekapitulace stavby'!AN10)</f>
        <v/>
      </c>
      <c r="K14" s="49"/>
    </row>
    <row r="15" spans="2:11" s="1" customFormat="1" ht="18" customHeight="1">
      <c r="B15" s="44"/>
      <c r="C15" s="45"/>
      <c r="D15" s="45"/>
      <c r="E15" s="33" t="str">
        <f>IF('Rekapitulace stavby'!E11="","",'Rekapitulace stavby'!E11)</f>
        <v xml:space="preserve"> </v>
      </c>
      <c r="F15" s="45"/>
      <c r="G15" s="45"/>
      <c r="H15" s="45"/>
      <c r="I15" s="142" t="s">
        <v>30</v>
      </c>
      <c r="J15" s="33" t="str">
        <f>IF('Rekapitulace stavby'!AN11="","",'Rekapitulace stavby'!AN11)</f>
        <v/>
      </c>
      <c r="K15" s="49"/>
    </row>
    <row r="16" spans="2:11" s="1" customFormat="1" ht="6.95" customHeight="1">
      <c r="B16" s="44"/>
      <c r="C16" s="45"/>
      <c r="D16" s="45"/>
      <c r="E16" s="45"/>
      <c r="F16" s="45"/>
      <c r="G16" s="45"/>
      <c r="H16" s="45"/>
      <c r="I16" s="140"/>
      <c r="J16" s="45"/>
      <c r="K16" s="49"/>
    </row>
    <row r="17" spans="2:11" s="1" customFormat="1" ht="14.4" customHeight="1">
      <c r="B17" s="44"/>
      <c r="C17" s="45"/>
      <c r="D17" s="38" t="s">
        <v>31</v>
      </c>
      <c r="E17" s="45"/>
      <c r="F17" s="45"/>
      <c r="G17" s="45"/>
      <c r="H17" s="45"/>
      <c r="I17" s="142" t="s">
        <v>28</v>
      </c>
      <c r="J17" s="33" t="str">
        <f>IF('Rekapitulace stavby'!AN13="Vyplň údaj","",IF('Rekapitulace stavby'!AN13="","",'Rekapitulace stavby'!AN13))</f>
        <v/>
      </c>
      <c r="K17" s="49"/>
    </row>
    <row r="18" spans="2:11" s="1" customFormat="1" ht="18" customHeight="1">
      <c r="B18" s="44"/>
      <c r="C18" s="45"/>
      <c r="D18" s="45"/>
      <c r="E18" s="33" t="str">
        <f>IF('Rekapitulace stavby'!E14="Vyplň údaj","",IF('Rekapitulace stavby'!E14="","",'Rekapitulace stavby'!E14))</f>
        <v/>
      </c>
      <c r="F18" s="45"/>
      <c r="G18" s="45"/>
      <c r="H18" s="45"/>
      <c r="I18" s="142" t="s">
        <v>30</v>
      </c>
      <c r="J18" s="33" t="str">
        <f>IF('Rekapitulace stavby'!AN14="Vyplň údaj","",IF('Rekapitulace stavby'!AN14="","",'Rekapitulace stavby'!AN14))</f>
        <v/>
      </c>
      <c r="K18" s="49"/>
    </row>
    <row r="19" spans="2:11" s="1" customFormat="1" ht="6.95" customHeight="1">
      <c r="B19" s="44"/>
      <c r="C19" s="45"/>
      <c r="D19" s="45"/>
      <c r="E19" s="45"/>
      <c r="F19" s="45"/>
      <c r="G19" s="45"/>
      <c r="H19" s="45"/>
      <c r="I19" s="140"/>
      <c r="J19" s="45"/>
      <c r="K19" s="49"/>
    </row>
    <row r="20" spans="2:11" s="1" customFormat="1" ht="14.4" customHeight="1">
      <c r="B20" s="44"/>
      <c r="C20" s="45"/>
      <c r="D20" s="38" t="s">
        <v>33</v>
      </c>
      <c r="E20" s="45"/>
      <c r="F20" s="45"/>
      <c r="G20" s="45"/>
      <c r="H20" s="45"/>
      <c r="I20" s="142" t="s">
        <v>28</v>
      </c>
      <c r="J20" s="33" t="str">
        <f>IF('Rekapitulace stavby'!AN16="","",'Rekapitulace stavby'!AN16)</f>
        <v/>
      </c>
      <c r="K20" s="49"/>
    </row>
    <row r="21" spans="2:11" s="1" customFormat="1" ht="18" customHeight="1">
      <c r="B21" s="44"/>
      <c r="C21" s="45"/>
      <c r="D21" s="45"/>
      <c r="E21" s="33" t="str">
        <f>IF('Rekapitulace stavby'!E17="","",'Rekapitulace stavby'!E17)</f>
        <v xml:space="preserve"> </v>
      </c>
      <c r="F21" s="45"/>
      <c r="G21" s="45"/>
      <c r="H21" s="45"/>
      <c r="I21" s="142" t="s">
        <v>30</v>
      </c>
      <c r="J21" s="33" t="str">
        <f>IF('Rekapitulace stavby'!AN17="","",'Rekapitulace stavby'!AN17)</f>
        <v/>
      </c>
      <c r="K21" s="49"/>
    </row>
    <row r="22" spans="2:11" s="1" customFormat="1" ht="6.95" customHeight="1">
      <c r="B22" s="44"/>
      <c r="C22" s="45"/>
      <c r="D22" s="45"/>
      <c r="E22" s="45"/>
      <c r="F22" s="45"/>
      <c r="G22" s="45"/>
      <c r="H22" s="45"/>
      <c r="I22" s="140"/>
      <c r="J22" s="45"/>
      <c r="K22" s="49"/>
    </row>
    <row r="23" spans="2:11" s="1" customFormat="1" ht="14.4" customHeight="1">
      <c r="B23" s="44"/>
      <c r="C23" s="45"/>
      <c r="D23" s="38" t="s">
        <v>35</v>
      </c>
      <c r="E23" s="45"/>
      <c r="F23" s="45"/>
      <c r="G23" s="45"/>
      <c r="H23" s="45"/>
      <c r="I23" s="140"/>
      <c r="J23" s="45"/>
      <c r="K23" s="49"/>
    </row>
    <row r="24" spans="2:11" s="6" customFormat="1" ht="16.5" customHeight="1">
      <c r="B24" s="144"/>
      <c r="C24" s="145"/>
      <c r="D24" s="145"/>
      <c r="E24" s="42" t="s">
        <v>21</v>
      </c>
      <c r="F24" s="42"/>
      <c r="G24" s="42"/>
      <c r="H24" s="42"/>
      <c r="I24" s="146"/>
      <c r="J24" s="145"/>
      <c r="K24" s="147"/>
    </row>
    <row r="25" spans="2:11" s="1" customFormat="1" ht="6.95" customHeight="1">
      <c r="B25" s="44"/>
      <c r="C25" s="45"/>
      <c r="D25" s="45"/>
      <c r="E25" s="45"/>
      <c r="F25" s="45"/>
      <c r="G25" s="45"/>
      <c r="H25" s="45"/>
      <c r="I25" s="140"/>
      <c r="J25" s="45"/>
      <c r="K25" s="49"/>
    </row>
    <row r="26" spans="2:11" s="1" customFormat="1" ht="6.95" customHeight="1">
      <c r="B26" s="44"/>
      <c r="C26" s="45"/>
      <c r="D26" s="104"/>
      <c r="E26" s="104"/>
      <c r="F26" s="104"/>
      <c r="G26" s="104"/>
      <c r="H26" s="104"/>
      <c r="I26" s="148"/>
      <c r="J26" s="104"/>
      <c r="K26" s="149"/>
    </row>
    <row r="27" spans="2:11" s="1" customFormat="1" ht="25.4" customHeight="1">
      <c r="B27" s="44"/>
      <c r="C27" s="45"/>
      <c r="D27" s="150" t="s">
        <v>37</v>
      </c>
      <c r="E27" s="45"/>
      <c r="F27" s="45"/>
      <c r="G27" s="45"/>
      <c r="H27" s="45"/>
      <c r="I27" s="140"/>
      <c r="J27" s="151">
        <f>ROUND(J77,2)</f>
        <v>0</v>
      </c>
      <c r="K27" s="49"/>
    </row>
    <row r="28" spans="2:11" s="1" customFormat="1" ht="6.95" customHeight="1">
      <c r="B28" s="44"/>
      <c r="C28" s="45"/>
      <c r="D28" s="104"/>
      <c r="E28" s="104"/>
      <c r="F28" s="104"/>
      <c r="G28" s="104"/>
      <c r="H28" s="104"/>
      <c r="I28" s="148"/>
      <c r="J28" s="104"/>
      <c r="K28" s="149"/>
    </row>
    <row r="29" spans="2:11" s="1" customFormat="1" ht="14.4" customHeight="1">
      <c r="B29" s="44"/>
      <c r="C29" s="45"/>
      <c r="D29" s="45"/>
      <c r="E29" s="45"/>
      <c r="F29" s="50" t="s">
        <v>39</v>
      </c>
      <c r="G29" s="45"/>
      <c r="H29" s="45"/>
      <c r="I29" s="152" t="s">
        <v>38</v>
      </c>
      <c r="J29" s="50" t="s">
        <v>40</v>
      </c>
      <c r="K29" s="49"/>
    </row>
    <row r="30" spans="2:11" s="1" customFormat="1" ht="14.4" customHeight="1">
      <c r="B30" s="44"/>
      <c r="C30" s="45"/>
      <c r="D30" s="53" t="s">
        <v>41</v>
      </c>
      <c r="E30" s="53" t="s">
        <v>42</v>
      </c>
      <c r="F30" s="153">
        <f>ROUND(SUM(BE77:BE118),2)</f>
        <v>0</v>
      </c>
      <c r="G30" s="45"/>
      <c r="H30" s="45"/>
      <c r="I30" s="154">
        <v>0.21</v>
      </c>
      <c r="J30" s="153">
        <f>ROUND(ROUND((SUM(BE77:BE118)),2)*I30,2)</f>
        <v>0</v>
      </c>
      <c r="K30" s="49"/>
    </row>
    <row r="31" spans="2:11" s="1" customFormat="1" ht="14.4" customHeight="1">
      <c r="B31" s="44"/>
      <c r="C31" s="45"/>
      <c r="D31" s="45"/>
      <c r="E31" s="53" t="s">
        <v>43</v>
      </c>
      <c r="F31" s="153">
        <f>ROUND(SUM(BF77:BF118),2)</f>
        <v>0</v>
      </c>
      <c r="G31" s="45"/>
      <c r="H31" s="45"/>
      <c r="I31" s="154">
        <v>0.15</v>
      </c>
      <c r="J31" s="153">
        <f>ROUND(ROUND((SUM(BF77:BF118)),2)*I31,2)</f>
        <v>0</v>
      </c>
      <c r="K31" s="49"/>
    </row>
    <row r="32" spans="2:11" s="1" customFormat="1" ht="14.4" customHeight="1" hidden="1">
      <c r="B32" s="44"/>
      <c r="C32" s="45"/>
      <c r="D32" s="45"/>
      <c r="E32" s="53" t="s">
        <v>44</v>
      </c>
      <c r="F32" s="153">
        <f>ROUND(SUM(BG77:BG118),2)</f>
        <v>0</v>
      </c>
      <c r="G32" s="45"/>
      <c r="H32" s="45"/>
      <c r="I32" s="154">
        <v>0.21</v>
      </c>
      <c r="J32" s="153">
        <v>0</v>
      </c>
      <c r="K32" s="49"/>
    </row>
    <row r="33" spans="2:11" s="1" customFormat="1" ht="14.4" customHeight="1" hidden="1">
      <c r="B33" s="44"/>
      <c r="C33" s="45"/>
      <c r="D33" s="45"/>
      <c r="E33" s="53" t="s">
        <v>45</v>
      </c>
      <c r="F33" s="153">
        <f>ROUND(SUM(BH77:BH118),2)</f>
        <v>0</v>
      </c>
      <c r="G33" s="45"/>
      <c r="H33" s="45"/>
      <c r="I33" s="154">
        <v>0.15</v>
      </c>
      <c r="J33" s="153">
        <v>0</v>
      </c>
      <c r="K33" s="49"/>
    </row>
    <row r="34" spans="2:11" s="1" customFormat="1" ht="14.4" customHeight="1" hidden="1">
      <c r="B34" s="44"/>
      <c r="C34" s="45"/>
      <c r="D34" s="45"/>
      <c r="E34" s="53" t="s">
        <v>46</v>
      </c>
      <c r="F34" s="153">
        <f>ROUND(SUM(BI77:BI118),2)</f>
        <v>0</v>
      </c>
      <c r="G34" s="45"/>
      <c r="H34" s="45"/>
      <c r="I34" s="154">
        <v>0</v>
      </c>
      <c r="J34" s="153">
        <v>0</v>
      </c>
      <c r="K34" s="49"/>
    </row>
    <row r="35" spans="2:11" s="1" customFormat="1" ht="6.95" customHeight="1">
      <c r="B35" s="44"/>
      <c r="C35" s="45"/>
      <c r="D35" s="45"/>
      <c r="E35" s="45"/>
      <c r="F35" s="45"/>
      <c r="G35" s="45"/>
      <c r="H35" s="45"/>
      <c r="I35" s="140"/>
      <c r="J35" s="45"/>
      <c r="K35" s="49"/>
    </row>
    <row r="36" spans="2:11" s="1" customFormat="1" ht="25.4" customHeight="1">
      <c r="B36" s="44"/>
      <c r="C36" s="155"/>
      <c r="D36" s="156" t="s">
        <v>47</v>
      </c>
      <c r="E36" s="96"/>
      <c r="F36" s="96"/>
      <c r="G36" s="157" t="s">
        <v>48</v>
      </c>
      <c r="H36" s="158" t="s">
        <v>49</v>
      </c>
      <c r="I36" s="159"/>
      <c r="J36" s="160">
        <f>SUM(J27:J34)</f>
        <v>0</v>
      </c>
      <c r="K36" s="161"/>
    </row>
    <row r="37" spans="2:11" s="1" customFormat="1" ht="14.4" customHeight="1">
      <c r="B37" s="65"/>
      <c r="C37" s="66"/>
      <c r="D37" s="66"/>
      <c r="E37" s="66"/>
      <c r="F37" s="66"/>
      <c r="G37" s="66"/>
      <c r="H37" s="66"/>
      <c r="I37" s="162"/>
      <c r="J37" s="66"/>
      <c r="K37" s="67"/>
    </row>
    <row r="41" spans="2:11" s="1" customFormat="1" ht="6.95" customHeight="1">
      <c r="B41" s="163"/>
      <c r="C41" s="164"/>
      <c r="D41" s="164"/>
      <c r="E41" s="164"/>
      <c r="F41" s="164"/>
      <c r="G41" s="164"/>
      <c r="H41" s="164"/>
      <c r="I41" s="165"/>
      <c r="J41" s="164"/>
      <c r="K41" s="166"/>
    </row>
    <row r="42" spans="2:11" s="1" customFormat="1" ht="36.95" customHeight="1">
      <c r="B42" s="44"/>
      <c r="C42" s="28" t="s">
        <v>91</v>
      </c>
      <c r="D42" s="45"/>
      <c r="E42" s="45"/>
      <c r="F42" s="45"/>
      <c r="G42" s="45"/>
      <c r="H42" s="45"/>
      <c r="I42" s="140"/>
      <c r="J42" s="45"/>
      <c r="K42" s="49"/>
    </row>
    <row r="43" spans="2:11" s="1" customFormat="1" ht="6.95" customHeight="1">
      <c r="B43" s="44"/>
      <c r="C43" s="45"/>
      <c r="D43" s="45"/>
      <c r="E43" s="45"/>
      <c r="F43" s="45"/>
      <c r="G43" s="45"/>
      <c r="H43" s="45"/>
      <c r="I43" s="140"/>
      <c r="J43" s="45"/>
      <c r="K43" s="49"/>
    </row>
    <row r="44" spans="2:11" s="1" customFormat="1" ht="14.4" customHeight="1">
      <c r="B44" s="44"/>
      <c r="C44" s="38" t="s">
        <v>18</v>
      </c>
      <c r="D44" s="45"/>
      <c r="E44" s="45"/>
      <c r="F44" s="45"/>
      <c r="G44" s="45"/>
      <c r="H44" s="45"/>
      <c r="I44" s="140"/>
      <c r="J44" s="45"/>
      <c r="K44" s="49"/>
    </row>
    <row r="45" spans="2:11" s="1" customFormat="1" ht="16.5" customHeight="1">
      <c r="B45" s="44"/>
      <c r="C45" s="45"/>
      <c r="D45" s="45"/>
      <c r="E45" s="267" t="str">
        <f>E7</f>
        <v>Domov pod lípou, poskytovatel sociálních služeb</v>
      </c>
      <c r="F45" s="38"/>
      <c r="G45" s="38"/>
      <c r="H45" s="38"/>
      <c r="I45" s="140"/>
      <c r="J45" s="45"/>
      <c r="K45" s="49"/>
    </row>
    <row r="46" spans="2:11" s="1" customFormat="1" ht="14.4" customHeight="1">
      <c r="B46" s="44"/>
      <c r="C46" s="38" t="s">
        <v>3779</v>
      </c>
      <c r="D46" s="45"/>
      <c r="E46" s="45"/>
      <c r="F46" s="45"/>
      <c r="G46" s="45"/>
      <c r="H46" s="45"/>
      <c r="I46" s="140"/>
      <c r="J46" s="45"/>
      <c r="K46" s="49"/>
    </row>
    <row r="47" spans="2:11" s="1" customFormat="1" ht="17.25" customHeight="1">
      <c r="B47" s="44"/>
      <c r="C47" s="45"/>
      <c r="D47" s="45"/>
      <c r="E47" s="141" t="str">
        <f>E9</f>
        <v>II. - MaR</v>
      </c>
      <c r="F47" s="45"/>
      <c r="G47" s="45"/>
      <c r="H47" s="45"/>
      <c r="I47" s="140"/>
      <c r="J47" s="45"/>
      <c r="K47" s="49"/>
    </row>
    <row r="48" spans="2:11" s="1" customFormat="1" ht="6.95" customHeight="1">
      <c r="B48" s="44"/>
      <c r="C48" s="45"/>
      <c r="D48" s="45"/>
      <c r="E48" s="45"/>
      <c r="F48" s="45"/>
      <c r="G48" s="45"/>
      <c r="H48" s="45"/>
      <c r="I48" s="140"/>
      <c r="J48" s="45"/>
      <c r="K48" s="49"/>
    </row>
    <row r="49" spans="2:11" s="1" customFormat="1" ht="18" customHeight="1">
      <c r="B49" s="44"/>
      <c r="C49" s="38" t="s">
        <v>23</v>
      </c>
      <c r="D49" s="45"/>
      <c r="E49" s="45"/>
      <c r="F49" s="33" t="str">
        <f>F12</f>
        <v>Lipník 110, 294 43 Čachovice</v>
      </c>
      <c r="G49" s="45"/>
      <c r="H49" s="45"/>
      <c r="I49" s="142" t="s">
        <v>25</v>
      </c>
      <c r="J49" s="143" t="str">
        <f>IF(J12="","",J12)</f>
        <v>15. 1. 2019</v>
      </c>
      <c r="K49" s="49"/>
    </row>
    <row r="50" spans="2:11" s="1" customFormat="1" ht="6.95" customHeight="1">
      <c r="B50" s="44"/>
      <c r="C50" s="45"/>
      <c r="D50" s="45"/>
      <c r="E50" s="45"/>
      <c r="F50" s="45"/>
      <c r="G50" s="45"/>
      <c r="H50" s="45"/>
      <c r="I50" s="140"/>
      <c r="J50" s="45"/>
      <c r="K50" s="49"/>
    </row>
    <row r="51" spans="2:11" s="1" customFormat="1" ht="13.5">
      <c r="B51" s="44"/>
      <c r="C51" s="38" t="s">
        <v>27</v>
      </c>
      <c r="D51" s="45"/>
      <c r="E51" s="45"/>
      <c r="F51" s="33" t="str">
        <f>E15</f>
        <v xml:space="preserve"> </v>
      </c>
      <c r="G51" s="45"/>
      <c r="H51" s="45"/>
      <c r="I51" s="142" t="s">
        <v>33</v>
      </c>
      <c r="J51" s="42" t="str">
        <f>E21</f>
        <v xml:space="preserve"> </v>
      </c>
      <c r="K51" s="49"/>
    </row>
    <row r="52" spans="2:11" s="1" customFormat="1" ht="14.4" customHeight="1">
      <c r="B52" s="44"/>
      <c r="C52" s="38" t="s">
        <v>31</v>
      </c>
      <c r="D52" s="45"/>
      <c r="E52" s="45"/>
      <c r="F52" s="33" t="str">
        <f>IF(E18="","",E18)</f>
        <v/>
      </c>
      <c r="G52" s="45"/>
      <c r="H52" s="45"/>
      <c r="I52" s="140"/>
      <c r="J52" s="167"/>
      <c r="K52" s="49"/>
    </row>
    <row r="53" spans="2:11" s="1" customFormat="1" ht="10.3" customHeight="1">
      <c r="B53" s="44"/>
      <c r="C53" s="45"/>
      <c r="D53" s="45"/>
      <c r="E53" s="45"/>
      <c r="F53" s="45"/>
      <c r="G53" s="45"/>
      <c r="H53" s="45"/>
      <c r="I53" s="140"/>
      <c r="J53" s="45"/>
      <c r="K53" s="49"/>
    </row>
    <row r="54" spans="2:11" s="1" customFormat="1" ht="29.25" customHeight="1">
      <c r="B54" s="44"/>
      <c r="C54" s="168" t="s">
        <v>92</v>
      </c>
      <c r="D54" s="155"/>
      <c r="E54" s="155"/>
      <c r="F54" s="155"/>
      <c r="G54" s="155"/>
      <c r="H54" s="155"/>
      <c r="I54" s="169"/>
      <c r="J54" s="170" t="s">
        <v>93</v>
      </c>
      <c r="K54" s="171"/>
    </row>
    <row r="55" spans="2:11" s="1" customFormat="1" ht="10.3" customHeight="1">
      <c r="B55" s="44"/>
      <c r="C55" s="45"/>
      <c r="D55" s="45"/>
      <c r="E55" s="45"/>
      <c r="F55" s="45"/>
      <c r="G55" s="45"/>
      <c r="H55" s="45"/>
      <c r="I55" s="140"/>
      <c r="J55" s="45"/>
      <c r="K55" s="49"/>
    </row>
    <row r="56" spans="2:47" s="1" customFormat="1" ht="29.25" customHeight="1">
      <c r="B56" s="44"/>
      <c r="C56" s="172" t="s">
        <v>94</v>
      </c>
      <c r="D56" s="45"/>
      <c r="E56" s="45"/>
      <c r="F56" s="45"/>
      <c r="G56" s="45"/>
      <c r="H56" s="45"/>
      <c r="I56" s="140"/>
      <c r="J56" s="151">
        <f>J77</f>
        <v>0</v>
      </c>
      <c r="K56" s="49"/>
      <c r="AU56" s="22" t="s">
        <v>95</v>
      </c>
    </row>
    <row r="57" spans="2:11" s="7" customFormat="1" ht="24.95" customHeight="1">
      <c r="B57" s="173"/>
      <c r="C57" s="174"/>
      <c r="D57" s="175" t="s">
        <v>4003</v>
      </c>
      <c r="E57" s="176"/>
      <c r="F57" s="176"/>
      <c r="G57" s="176"/>
      <c r="H57" s="176"/>
      <c r="I57" s="177"/>
      <c r="J57" s="178">
        <f>J110</f>
        <v>0</v>
      </c>
      <c r="K57" s="179"/>
    </row>
    <row r="58" spans="2:11" s="1" customFormat="1" ht="21.8" customHeight="1">
      <c r="B58" s="44"/>
      <c r="C58" s="45"/>
      <c r="D58" s="45"/>
      <c r="E58" s="45"/>
      <c r="F58" s="45"/>
      <c r="G58" s="45"/>
      <c r="H58" s="45"/>
      <c r="I58" s="140"/>
      <c r="J58" s="45"/>
      <c r="K58" s="49"/>
    </row>
    <row r="59" spans="2:11" s="1" customFormat="1" ht="6.95" customHeight="1">
      <c r="B59" s="65"/>
      <c r="C59" s="66"/>
      <c r="D59" s="66"/>
      <c r="E59" s="66"/>
      <c r="F59" s="66"/>
      <c r="G59" s="66"/>
      <c r="H59" s="66"/>
      <c r="I59" s="162"/>
      <c r="J59" s="66"/>
      <c r="K59" s="67"/>
    </row>
    <row r="63" spans="2:12" s="1" customFormat="1" ht="6.95" customHeight="1">
      <c r="B63" s="68"/>
      <c r="C63" s="69"/>
      <c r="D63" s="69"/>
      <c r="E63" s="69"/>
      <c r="F63" s="69"/>
      <c r="G63" s="69"/>
      <c r="H63" s="69"/>
      <c r="I63" s="165"/>
      <c r="J63" s="69"/>
      <c r="K63" s="69"/>
      <c r="L63" s="70"/>
    </row>
    <row r="64" spans="2:12" s="1" customFormat="1" ht="36.95" customHeight="1">
      <c r="B64" s="44"/>
      <c r="C64" s="71" t="s">
        <v>136</v>
      </c>
      <c r="D64" s="72"/>
      <c r="E64" s="72"/>
      <c r="F64" s="72"/>
      <c r="G64" s="72"/>
      <c r="H64" s="72"/>
      <c r="I64" s="187"/>
      <c r="J64" s="72"/>
      <c r="K64" s="72"/>
      <c r="L64" s="70"/>
    </row>
    <row r="65" spans="2:12" s="1" customFormat="1" ht="6.95" customHeight="1">
      <c r="B65" s="44"/>
      <c r="C65" s="72"/>
      <c r="D65" s="72"/>
      <c r="E65" s="72"/>
      <c r="F65" s="72"/>
      <c r="G65" s="72"/>
      <c r="H65" s="72"/>
      <c r="I65" s="187"/>
      <c r="J65" s="72"/>
      <c r="K65" s="72"/>
      <c r="L65" s="70"/>
    </row>
    <row r="66" spans="2:12" s="1" customFormat="1" ht="14.4" customHeight="1">
      <c r="B66" s="44"/>
      <c r="C66" s="74" t="s">
        <v>18</v>
      </c>
      <c r="D66" s="72"/>
      <c r="E66" s="72"/>
      <c r="F66" s="72"/>
      <c r="G66" s="72"/>
      <c r="H66" s="72"/>
      <c r="I66" s="187"/>
      <c r="J66" s="72"/>
      <c r="K66" s="72"/>
      <c r="L66" s="70"/>
    </row>
    <row r="67" spans="2:12" s="1" customFormat="1" ht="16.5" customHeight="1">
      <c r="B67" s="44"/>
      <c r="C67" s="72"/>
      <c r="D67" s="72"/>
      <c r="E67" s="268" t="str">
        <f>E7</f>
        <v>Domov pod lípou, poskytovatel sociálních služeb</v>
      </c>
      <c r="F67" s="74"/>
      <c r="G67" s="74"/>
      <c r="H67" s="74"/>
      <c r="I67" s="187"/>
      <c r="J67" s="72"/>
      <c r="K67" s="72"/>
      <c r="L67" s="70"/>
    </row>
    <row r="68" spans="2:12" s="1" customFormat="1" ht="14.4" customHeight="1">
      <c r="B68" s="44"/>
      <c r="C68" s="74" t="s">
        <v>3779</v>
      </c>
      <c r="D68" s="72"/>
      <c r="E68" s="72"/>
      <c r="F68" s="72"/>
      <c r="G68" s="72"/>
      <c r="H68" s="72"/>
      <c r="I68" s="187"/>
      <c r="J68" s="72"/>
      <c r="K68" s="72"/>
      <c r="L68" s="70"/>
    </row>
    <row r="69" spans="2:12" s="1" customFormat="1" ht="17.25" customHeight="1">
      <c r="B69" s="44"/>
      <c r="C69" s="72"/>
      <c r="D69" s="72"/>
      <c r="E69" s="80" t="str">
        <f>E9</f>
        <v>II. - MaR</v>
      </c>
      <c r="F69" s="72"/>
      <c r="G69" s="72"/>
      <c r="H69" s="72"/>
      <c r="I69" s="187"/>
      <c r="J69" s="72"/>
      <c r="K69" s="72"/>
      <c r="L69" s="70"/>
    </row>
    <row r="70" spans="2:12" s="1" customFormat="1" ht="6.95" customHeight="1">
      <c r="B70" s="44"/>
      <c r="C70" s="72"/>
      <c r="D70" s="72"/>
      <c r="E70" s="72"/>
      <c r="F70" s="72"/>
      <c r="G70" s="72"/>
      <c r="H70" s="72"/>
      <c r="I70" s="187"/>
      <c r="J70" s="72"/>
      <c r="K70" s="72"/>
      <c r="L70" s="70"/>
    </row>
    <row r="71" spans="2:12" s="1" customFormat="1" ht="18" customHeight="1">
      <c r="B71" s="44"/>
      <c r="C71" s="74" t="s">
        <v>23</v>
      </c>
      <c r="D71" s="72"/>
      <c r="E71" s="72"/>
      <c r="F71" s="188" t="str">
        <f>F12</f>
        <v>Lipník 110, 294 43 Čachovice</v>
      </c>
      <c r="G71" s="72"/>
      <c r="H71" s="72"/>
      <c r="I71" s="189" t="s">
        <v>25</v>
      </c>
      <c r="J71" s="83" t="str">
        <f>IF(J12="","",J12)</f>
        <v>15. 1. 2019</v>
      </c>
      <c r="K71" s="72"/>
      <c r="L71" s="70"/>
    </row>
    <row r="72" spans="2:12" s="1" customFormat="1" ht="6.95" customHeight="1">
      <c r="B72" s="44"/>
      <c r="C72" s="72"/>
      <c r="D72" s="72"/>
      <c r="E72" s="72"/>
      <c r="F72" s="72"/>
      <c r="G72" s="72"/>
      <c r="H72" s="72"/>
      <c r="I72" s="187"/>
      <c r="J72" s="72"/>
      <c r="K72" s="72"/>
      <c r="L72" s="70"/>
    </row>
    <row r="73" spans="2:12" s="1" customFormat="1" ht="13.5">
      <c r="B73" s="44"/>
      <c r="C73" s="74" t="s">
        <v>27</v>
      </c>
      <c r="D73" s="72"/>
      <c r="E73" s="72"/>
      <c r="F73" s="188" t="str">
        <f>E15</f>
        <v xml:space="preserve"> </v>
      </c>
      <c r="G73" s="72"/>
      <c r="H73" s="72"/>
      <c r="I73" s="189" t="s">
        <v>33</v>
      </c>
      <c r="J73" s="188" t="str">
        <f>E21</f>
        <v xml:space="preserve"> </v>
      </c>
      <c r="K73" s="72"/>
      <c r="L73" s="70"/>
    </row>
    <row r="74" spans="2:12" s="1" customFormat="1" ht="14.4" customHeight="1">
      <c r="B74" s="44"/>
      <c r="C74" s="74" t="s">
        <v>31</v>
      </c>
      <c r="D74" s="72"/>
      <c r="E74" s="72"/>
      <c r="F74" s="188" t="str">
        <f>IF(E18="","",E18)</f>
        <v/>
      </c>
      <c r="G74" s="72"/>
      <c r="H74" s="72"/>
      <c r="I74" s="187"/>
      <c r="J74" s="72"/>
      <c r="K74" s="72"/>
      <c r="L74" s="70"/>
    </row>
    <row r="75" spans="2:12" s="1" customFormat="1" ht="10.3" customHeight="1">
      <c r="B75" s="44"/>
      <c r="C75" s="72"/>
      <c r="D75" s="72"/>
      <c r="E75" s="72"/>
      <c r="F75" s="72"/>
      <c r="G75" s="72"/>
      <c r="H75" s="72"/>
      <c r="I75" s="187"/>
      <c r="J75" s="72"/>
      <c r="K75" s="72"/>
      <c r="L75" s="70"/>
    </row>
    <row r="76" spans="2:20" s="9" customFormat="1" ht="29.25" customHeight="1">
      <c r="B76" s="190"/>
      <c r="C76" s="191" t="s">
        <v>137</v>
      </c>
      <c r="D76" s="192" t="s">
        <v>56</v>
      </c>
      <c r="E76" s="192" t="s">
        <v>52</v>
      </c>
      <c r="F76" s="192" t="s">
        <v>138</v>
      </c>
      <c r="G76" s="192" t="s">
        <v>139</v>
      </c>
      <c r="H76" s="192" t="s">
        <v>140</v>
      </c>
      <c r="I76" s="193" t="s">
        <v>141</v>
      </c>
      <c r="J76" s="192" t="s">
        <v>93</v>
      </c>
      <c r="K76" s="194" t="s">
        <v>142</v>
      </c>
      <c r="L76" s="195"/>
      <c r="M76" s="100" t="s">
        <v>143</v>
      </c>
      <c r="N76" s="101" t="s">
        <v>41</v>
      </c>
      <c r="O76" s="101" t="s">
        <v>144</v>
      </c>
      <c r="P76" s="101" t="s">
        <v>145</v>
      </c>
      <c r="Q76" s="101" t="s">
        <v>146</v>
      </c>
      <c r="R76" s="101" t="s">
        <v>147</v>
      </c>
      <c r="S76" s="101" t="s">
        <v>148</v>
      </c>
      <c r="T76" s="102" t="s">
        <v>149</v>
      </c>
    </row>
    <row r="77" spans="2:63" s="1" customFormat="1" ht="29.25" customHeight="1">
      <c r="B77" s="44"/>
      <c r="C77" s="106" t="s">
        <v>94</v>
      </c>
      <c r="D77" s="72"/>
      <c r="E77" s="72"/>
      <c r="F77" s="72"/>
      <c r="G77" s="72"/>
      <c r="H77" s="72"/>
      <c r="I77" s="187"/>
      <c r="J77" s="196">
        <f>BK77</f>
        <v>0</v>
      </c>
      <c r="K77" s="72"/>
      <c r="L77" s="70"/>
      <c r="M77" s="103"/>
      <c r="N77" s="104"/>
      <c r="O77" s="104"/>
      <c r="P77" s="197">
        <f>P78+SUM(P79:P110)</f>
        <v>0</v>
      </c>
      <c r="Q77" s="104"/>
      <c r="R77" s="197">
        <f>R78+SUM(R79:R110)</f>
        <v>0</v>
      </c>
      <c r="S77" s="104"/>
      <c r="T77" s="198">
        <f>T78+SUM(T79:T110)</f>
        <v>0</v>
      </c>
      <c r="AT77" s="22" t="s">
        <v>70</v>
      </c>
      <c r="AU77" s="22" t="s">
        <v>95</v>
      </c>
      <c r="BK77" s="199">
        <f>BK78+SUM(BK79:BK110)</f>
        <v>0</v>
      </c>
    </row>
    <row r="78" spans="2:65" s="1" customFormat="1" ht="16.5" customHeight="1">
      <c r="B78" s="44"/>
      <c r="C78" s="253" t="s">
        <v>76</v>
      </c>
      <c r="D78" s="253" t="s">
        <v>275</v>
      </c>
      <c r="E78" s="254" t="s">
        <v>4004</v>
      </c>
      <c r="F78" s="255" t="s">
        <v>4005</v>
      </c>
      <c r="G78" s="256" t="s">
        <v>2181</v>
      </c>
      <c r="H78" s="257">
        <v>1</v>
      </c>
      <c r="I78" s="258"/>
      <c r="J78" s="259">
        <f>ROUND(I78*H78,2)</f>
        <v>0</v>
      </c>
      <c r="K78" s="255" t="s">
        <v>21</v>
      </c>
      <c r="L78" s="260"/>
      <c r="M78" s="261" t="s">
        <v>21</v>
      </c>
      <c r="N78" s="262" t="s">
        <v>42</v>
      </c>
      <c r="O78" s="45"/>
      <c r="P78" s="225">
        <f>O78*H78</f>
        <v>0</v>
      </c>
      <c r="Q78" s="225">
        <v>0</v>
      </c>
      <c r="R78" s="225">
        <f>Q78*H78</f>
        <v>0</v>
      </c>
      <c r="S78" s="225">
        <v>0</v>
      </c>
      <c r="T78" s="226">
        <f>S78*H78</f>
        <v>0</v>
      </c>
      <c r="AR78" s="22" t="s">
        <v>279</v>
      </c>
      <c r="AT78" s="22" t="s">
        <v>275</v>
      </c>
      <c r="AU78" s="22" t="s">
        <v>71</v>
      </c>
      <c r="AY78" s="22" t="s">
        <v>151</v>
      </c>
      <c r="BE78" s="227">
        <f>IF(N78="základní",J78,0)</f>
        <v>0</v>
      </c>
      <c r="BF78" s="227">
        <f>IF(N78="snížená",J78,0)</f>
        <v>0</v>
      </c>
      <c r="BG78" s="227">
        <f>IF(N78="zákl. přenesená",J78,0)</f>
        <v>0</v>
      </c>
      <c r="BH78" s="227">
        <f>IF(N78="sníž. přenesená",J78,0)</f>
        <v>0</v>
      </c>
      <c r="BI78" s="227">
        <f>IF(N78="nulová",J78,0)</f>
        <v>0</v>
      </c>
      <c r="BJ78" s="22" t="s">
        <v>76</v>
      </c>
      <c r="BK78" s="227">
        <f>ROUND(I78*H78,2)</f>
        <v>0</v>
      </c>
      <c r="BL78" s="22" t="s">
        <v>159</v>
      </c>
      <c r="BM78" s="22" t="s">
        <v>4006</v>
      </c>
    </row>
    <row r="79" spans="2:65" s="1" customFormat="1" ht="16.5" customHeight="1">
      <c r="B79" s="44"/>
      <c r="C79" s="253" t="s">
        <v>81</v>
      </c>
      <c r="D79" s="253" t="s">
        <v>275</v>
      </c>
      <c r="E79" s="254" t="s">
        <v>4007</v>
      </c>
      <c r="F79" s="255" t="s">
        <v>4008</v>
      </c>
      <c r="G79" s="256" t="s">
        <v>2181</v>
      </c>
      <c r="H79" s="257">
        <v>1</v>
      </c>
      <c r="I79" s="258"/>
      <c r="J79" s="259">
        <f>ROUND(I79*H79,2)</f>
        <v>0</v>
      </c>
      <c r="K79" s="255" t="s">
        <v>21</v>
      </c>
      <c r="L79" s="260"/>
      <c r="M79" s="261" t="s">
        <v>21</v>
      </c>
      <c r="N79" s="262" t="s">
        <v>42</v>
      </c>
      <c r="O79" s="45"/>
      <c r="P79" s="225">
        <f>O79*H79</f>
        <v>0</v>
      </c>
      <c r="Q79" s="225">
        <v>0</v>
      </c>
      <c r="R79" s="225">
        <f>Q79*H79</f>
        <v>0</v>
      </c>
      <c r="S79" s="225">
        <v>0</v>
      </c>
      <c r="T79" s="226">
        <f>S79*H79</f>
        <v>0</v>
      </c>
      <c r="AR79" s="22" t="s">
        <v>279</v>
      </c>
      <c r="AT79" s="22" t="s">
        <v>275</v>
      </c>
      <c r="AU79" s="22" t="s">
        <v>71</v>
      </c>
      <c r="AY79" s="22" t="s">
        <v>151</v>
      </c>
      <c r="BE79" s="227">
        <f>IF(N79="základní",J79,0)</f>
        <v>0</v>
      </c>
      <c r="BF79" s="227">
        <f>IF(N79="snížená",J79,0)</f>
        <v>0</v>
      </c>
      <c r="BG79" s="227">
        <f>IF(N79="zákl. přenesená",J79,0)</f>
        <v>0</v>
      </c>
      <c r="BH79" s="227">
        <f>IF(N79="sníž. přenesená",J79,0)</f>
        <v>0</v>
      </c>
      <c r="BI79" s="227">
        <f>IF(N79="nulová",J79,0)</f>
        <v>0</v>
      </c>
      <c r="BJ79" s="22" t="s">
        <v>76</v>
      </c>
      <c r="BK79" s="227">
        <f>ROUND(I79*H79,2)</f>
        <v>0</v>
      </c>
      <c r="BL79" s="22" t="s">
        <v>159</v>
      </c>
      <c r="BM79" s="22" t="s">
        <v>4009</v>
      </c>
    </row>
    <row r="80" spans="2:65" s="1" customFormat="1" ht="16.5" customHeight="1">
      <c r="B80" s="44"/>
      <c r="C80" s="253" t="s">
        <v>372</v>
      </c>
      <c r="D80" s="253" t="s">
        <v>275</v>
      </c>
      <c r="E80" s="254" t="s">
        <v>4010</v>
      </c>
      <c r="F80" s="255" t="s">
        <v>4011</v>
      </c>
      <c r="G80" s="256" t="s">
        <v>2181</v>
      </c>
      <c r="H80" s="257">
        <v>1</v>
      </c>
      <c r="I80" s="258"/>
      <c r="J80" s="259">
        <f>ROUND(I80*H80,2)</f>
        <v>0</v>
      </c>
      <c r="K80" s="255" t="s">
        <v>21</v>
      </c>
      <c r="L80" s="260"/>
      <c r="M80" s="261" t="s">
        <v>21</v>
      </c>
      <c r="N80" s="262" t="s">
        <v>42</v>
      </c>
      <c r="O80" s="45"/>
      <c r="P80" s="225">
        <f>O80*H80</f>
        <v>0</v>
      </c>
      <c r="Q80" s="225">
        <v>0</v>
      </c>
      <c r="R80" s="225">
        <f>Q80*H80</f>
        <v>0</v>
      </c>
      <c r="S80" s="225">
        <v>0</v>
      </c>
      <c r="T80" s="226">
        <f>S80*H80</f>
        <v>0</v>
      </c>
      <c r="AR80" s="22" t="s">
        <v>279</v>
      </c>
      <c r="AT80" s="22" t="s">
        <v>275</v>
      </c>
      <c r="AU80" s="22" t="s">
        <v>71</v>
      </c>
      <c r="AY80" s="22" t="s">
        <v>151</v>
      </c>
      <c r="BE80" s="227">
        <f>IF(N80="základní",J80,0)</f>
        <v>0</v>
      </c>
      <c r="BF80" s="227">
        <f>IF(N80="snížená",J80,0)</f>
        <v>0</v>
      </c>
      <c r="BG80" s="227">
        <f>IF(N80="zákl. přenesená",J80,0)</f>
        <v>0</v>
      </c>
      <c r="BH80" s="227">
        <f>IF(N80="sníž. přenesená",J80,0)</f>
        <v>0</v>
      </c>
      <c r="BI80" s="227">
        <f>IF(N80="nulová",J80,0)</f>
        <v>0</v>
      </c>
      <c r="BJ80" s="22" t="s">
        <v>76</v>
      </c>
      <c r="BK80" s="227">
        <f>ROUND(I80*H80,2)</f>
        <v>0</v>
      </c>
      <c r="BL80" s="22" t="s">
        <v>159</v>
      </c>
      <c r="BM80" s="22" t="s">
        <v>4012</v>
      </c>
    </row>
    <row r="81" spans="2:65" s="1" customFormat="1" ht="16.5" customHeight="1">
      <c r="B81" s="44"/>
      <c r="C81" s="253" t="s">
        <v>159</v>
      </c>
      <c r="D81" s="253" t="s">
        <v>275</v>
      </c>
      <c r="E81" s="254" t="s">
        <v>4013</v>
      </c>
      <c r="F81" s="255" t="s">
        <v>4014</v>
      </c>
      <c r="G81" s="256" t="s">
        <v>2181</v>
      </c>
      <c r="H81" s="257">
        <v>1</v>
      </c>
      <c r="I81" s="258"/>
      <c r="J81" s="259">
        <f>ROUND(I81*H81,2)</f>
        <v>0</v>
      </c>
      <c r="K81" s="255" t="s">
        <v>21</v>
      </c>
      <c r="L81" s="260"/>
      <c r="M81" s="261" t="s">
        <v>21</v>
      </c>
      <c r="N81" s="262" t="s">
        <v>42</v>
      </c>
      <c r="O81" s="45"/>
      <c r="P81" s="225">
        <f>O81*H81</f>
        <v>0</v>
      </c>
      <c r="Q81" s="225">
        <v>0</v>
      </c>
      <c r="R81" s="225">
        <f>Q81*H81</f>
        <v>0</v>
      </c>
      <c r="S81" s="225">
        <v>0</v>
      </c>
      <c r="T81" s="226">
        <f>S81*H81</f>
        <v>0</v>
      </c>
      <c r="AR81" s="22" t="s">
        <v>279</v>
      </c>
      <c r="AT81" s="22" t="s">
        <v>275</v>
      </c>
      <c r="AU81" s="22" t="s">
        <v>71</v>
      </c>
      <c r="AY81" s="22" t="s">
        <v>151</v>
      </c>
      <c r="BE81" s="227">
        <f>IF(N81="základní",J81,0)</f>
        <v>0</v>
      </c>
      <c r="BF81" s="227">
        <f>IF(N81="snížená",J81,0)</f>
        <v>0</v>
      </c>
      <c r="BG81" s="227">
        <f>IF(N81="zákl. přenesená",J81,0)</f>
        <v>0</v>
      </c>
      <c r="BH81" s="227">
        <f>IF(N81="sníž. přenesená",J81,0)</f>
        <v>0</v>
      </c>
      <c r="BI81" s="227">
        <f>IF(N81="nulová",J81,0)</f>
        <v>0</v>
      </c>
      <c r="BJ81" s="22" t="s">
        <v>76</v>
      </c>
      <c r="BK81" s="227">
        <f>ROUND(I81*H81,2)</f>
        <v>0</v>
      </c>
      <c r="BL81" s="22" t="s">
        <v>159</v>
      </c>
      <c r="BM81" s="22" t="s">
        <v>4015</v>
      </c>
    </row>
    <row r="82" spans="2:65" s="1" customFormat="1" ht="16.5" customHeight="1">
      <c r="B82" s="44"/>
      <c r="C82" s="253" t="s">
        <v>451</v>
      </c>
      <c r="D82" s="253" t="s">
        <v>275</v>
      </c>
      <c r="E82" s="254" t="s">
        <v>4016</v>
      </c>
      <c r="F82" s="255" t="s">
        <v>4017</v>
      </c>
      <c r="G82" s="256" t="s">
        <v>2181</v>
      </c>
      <c r="H82" s="257">
        <v>2</v>
      </c>
      <c r="I82" s="258"/>
      <c r="J82" s="259">
        <f>ROUND(I82*H82,2)</f>
        <v>0</v>
      </c>
      <c r="K82" s="255" t="s">
        <v>21</v>
      </c>
      <c r="L82" s="260"/>
      <c r="M82" s="261" t="s">
        <v>21</v>
      </c>
      <c r="N82" s="262" t="s">
        <v>42</v>
      </c>
      <c r="O82" s="45"/>
      <c r="P82" s="225">
        <f>O82*H82</f>
        <v>0</v>
      </c>
      <c r="Q82" s="225">
        <v>0</v>
      </c>
      <c r="R82" s="225">
        <f>Q82*H82</f>
        <v>0</v>
      </c>
      <c r="S82" s="225">
        <v>0</v>
      </c>
      <c r="T82" s="226">
        <f>S82*H82</f>
        <v>0</v>
      </c>
      <c r="AR82" s="22" t="s">
        <v>279</v>
      </c>
      <c r="AT82" s="22" t="s">
        <v>275</v>
      </c>
      <c r="AU82" s="22" t="s">
        <v>71</v>
      </c>
      <c r="AY82" s="22" t="s">
        <v>151</v>
      </c>
      <c r="BE82" s="227">
        <f>IF(N82="základní",J82,0)</f>
        <v>0</v>
      </c>
      <c r="BF82" s="227">
        <f>IF(N82="snížená",J82,0)</f>
        <v>0</v>
      </c>
      <c r="BG82" s="227">
        <f>IF(N82="zákl. přenesená",J82,0)</f>
        <v>0</v>
      </c>
      <c r="BH82" s="227">
        <f>IF(N82="sníž. přenesená",J82,0)</f>
        <v>0</v>
      </c>
      <c r="BI82" s="227">
        <f>IF(N82="nulová",J82,0)</f>
        <v>0</v>
      </c>
      <c r="BJ82" s="22" t="s">
        <v>76</v>
      </c>
      <c r="BK82" s="227">
        <f>ROUND(I82*H82,2)</f>
        <v>0</v>
      </c>
      <c r="BL82" s="22" t="s">
        <v>159</v>
      </c>
      <c r="BM82" s="22" t="s">
        <v>4018</v>
      </c>
    </row>
    <row r="83" spans="2:65" s="1" customFormat="1" ht="16.5" customHeight="1">
      <c r="B83" s="44"/>
      <c r="C83" s="253" t="s">
        <v>543</v>
      </c>
      <c r="D83" s="253" t="s">
        <v>275</v>
      </c>
      <c r="E83" s="254" t="s">
        <v>4019</v>
      </c>
      <c r="F83" s="255" t="s">
        <v>4020</v>
      </c>
      <c r="G83" s="256" t="s">
        <v>2181</v>
      </c>
      <c r="H83" s="257">
        <v>1</v>
      </c>
      <c r="I83" s="258"/>
      <c r="J83" s="259">
        <f>ROUND(I83*H83,2)</f>
        <v>0</v>
      </c>
      <c r="K83" s="255" t="s">
        <v>21</v>
      </c>
      <c r="L83" s="260"/>
      <c r="M83" s="261" t="s">
        <v>21</v>
      </c>
      <c r="N83" s="262" t="s">
        <v>42</v>
      </c>
      <c r="O83" s="45"/>
      <c r="P83" s="225">
        <f>O83*H83</f>
        <v>0</v>
      </c>
      <c r="Q83" s="225">
        <v>0</v>
      </c>
      <c r="R83" s="225">
        <f>Q83*H83</f>
        <v>0</v>
      </c>
      <c r="S83" s="225">
        <v>0</v>
      </c>
      <c r="T83" s="226">
        <f>S83*H83</f>
        <v>0</v>
      </c>
      <c r="AR83" s="22" t="s">
        <v>279</v>
      </c>
      <c r="AT83" s="22" t="s">
        <v>275</v>
      </c>
      <c r="AU83" s="22" t="s">
        <v>71</v>
      </c>
      <c r="AY83" s="22" t="s">
        <v>151</v>
      </c>
      <c r="BE83" s="227">
        <f>IF(N83="základní",J83,0)</f>
        <v>0</v>
      </c>
      <c r="BF83" s="227">
        <f>IF(N83="snížená",J83,0)</f>
        <v>0</v>
      </c>
      <c r="BG83" s="227">
        <f>IF(N83="zákl. přenesená",J83,0)</f>
        <v>0</v>
      </c>
      <c r="BH83" s="227">
        <f>IF(N83="sníž. přenesená",J83,0)</f>
        <v>0</v>
      </c>
      <c r="BI83" s="227">
        <f>IF(N83="nulová",J83,0)</f>
        <v>0</v>
      </c>
      <c r="BJ83" s="22" t="s">
        <v>76</v>
      </c>
      <c r="BK83" s="227">
        <f>ROUND(I83*H83,2)</f>
        <v>0</v>
      </c>
      <c r="BL83" s="22" t="s">
        <v>159</v>
      </c>
      <c r="BM83" s="22" t="s">
        <v>4021</v>
      </c>
    </row>
    <row r="84" spans="2:65" s="1" customFormat="1" ht="16.5" customHeight="1">
      <c r="B84" s="44"/>
      <c r="C84" s="253" t="s">
        <v>3800</v>
      </c>
      <c r="D84" s="253" t="s">
        <v>275</v>
      </c>
      <c r="E84" s="254" t="s">
        <v>4022</v>
      </c>
      <c r="F84" s="255" t="s">
        <v>4023</v>
      </c>
      <c r="G84" s="256" t="s">
        <v>2181</v>
      </c>
      <c r="H84" s="257">
        <v>1</v>
      </c>
      <c r="I84" s="258"/>
      <c r="J84" s="259">
        <f>ROUND(I84*H84,2)</f>
        <v>0</v>
      </c>
      <c r="K84" s="255" t="s">
        <v>21</v>
      </c>
      <c r="L84" s="260"/>
      <c r="M84" s="261" t="s">
        <v>21</v>
      </c>
      <c r="N84" s="262" t="s">
        <v>42</v>
      </c>
      <c r="O84" s="45"/>
      <c r="P84" s="225">
        <f>O84*H84</f>
        <v>0</v>
      </c>
      <c r="Q84" s="225">
        <v>0</v>
      </c>
      <c r="R84" s="225">
        <f>Q84*H84</f>
        <v>0</v>
      </c>
      <c r="S84" s="225">
        <v>0</v>
      </c>
      <c r="T84" s="226">
        <f>S84*H84</f>
        <v>0</v>
      </c>
      <c r="AR84" s="22" t="s">
        <v>279</v>
      </c>
      <c r="AT84" s="22" t="s">
        <v>275</v>
      </c>
      <c r="AU84" s="22" t="s">
        <v>71</v>
      </c>
      <c r="AY84" s="22" t="s">
        <v>151</v>
      </c>
      <c r="BE84" s="227">
        <f>IF(N84="základní",J84,0)</f>
        <v>0</v>
      </c>
      <c r="BF84" s="227">
        <f>IF(N84="snížená",J84,0)</f>
        <v>0</v>
      </c>
      <c r="BG84" s="227">
        <f>IF(N84="zákl. přenesená",J84,0)</f>
        <v>0</v>
      </c>
      <c r="BH84" s="227">
        <f>IF(N84="sníž. přenesená",J84,0)</f>
        <v>0</v>
      </c>
      <c r="BI84" s="227">
        <f>IF(N84="nulová",J84,0)</f>
        <v>0</v>
      </c>
      <c r="BJ84" s="22" t="s">
        <v>76</v>
      </c>
      <c r="BK84" s="227">
        <f>ROUND(I84*H84,2)</f>
        <v>0</v>
      </c>
      <c r="BL84" s="22" t="s">
        <v>159</v>
      </c>
      <c r="BM84" s="22" t="s">
        <v>4024</v>
      </c>
    </row>
    <row r="85" spans="2:65" s="1" customFormat="1" ht="16.5" customHeight="1">
      <c r="B85" s="44"/>
      <c r="C85" s="253" t="s">
        <v>279</v>
      </c>
      <c r="D85" s="253" t="s">
        <v>275</v>
      </c>
      <c r="E85" s="254" t="s">
        <v>4025</v>
      </c>
      <c r="F85" s="255" t="s">
        <v>4026</v>
      </c>
      <c r="G85" s="256" t="s">
        <v>2181</v>
      </c>
      <c r="H85" s="257">
        <v>1</v>
      </c>
      <c r="I85" s="258"/>
      <c r="J85" s="259">
        <f>ROUND(I85*H85,2)</f>
        <v>0</v>
      </c>
      <c r="K85" s="255" t="s">
        <v>21</v>
      </c>
      <c r="L85" s="260"/>
      <c r="M85" s="261" t="s">
        <v>21</v>
      </c>
      <c r="N85" s="262" t="s">
        <v>42</v>
      </c>
      <c r="O85" s="45"/>
      <c r="P85" s="225">
        <f>O85*H85</f>
        <v>0</v>
      </c>
      <c r="Q85" s="225">
        <v>0</v>
      </c>
      <c r="R85" s="225">
        <f>Q85*H85</f>
        <v>0</v>
      </c>
      <c r="S85" s="225">
        <v>0</v>
      </c>
      <c r="T85" s="226">
        <f>S85*H85</f>
        <v>0</v>
      </c>
      <c r="AR85" s="22" t="s">
        <v>279</v>
      </c>
      <c r="AT85" s="22" t="s">
        <v>275</v>
      </c>
      <c r="AU85" s="22" t="s">
        <v>71</v>
      </c>
      <c r="AY85" s="22" t="s">
        <v>151</v>
      </c>
      <c r="BE85" s="227">
        <f>IF(N85="základní",J85,0)</f>
        <v>0</v>
      </c>
      <c r="BF85" s="227">
        <f>IF(N85="snížená",J85,0)</f>
        <v>0</v>
      </c>
      <c r="BG85" s="227">
        <f>IF(N85="zákl. přenesená",J85,0)</f>
        <v>0</v>
      </c>
      <c r="BH85" s="227">
        <f>IF(N85="sníž. přenesená",J85,0)</f>
        <v>0</v>
      </c>
      <c r="BI85" s="227">
        <f>IF(N85="nulová",J85,0)</f>
        <v>0</v>
      </c>
      <c r="BJ85" s="22" t="s">
        <v>76</v>
      </c>
      <c r="BK85" s="227">
        <f>ROUND(I85*H85,2)</f>
        <v>0</v>
      </c>
      <c r="BL85" s="22" t="s">
        <v>159</v>
      </c>
      <c r="BM85" s="22" t="s">
        <v>4027</v>
      </c>
    </row>
    <row r="86" spans="2:65" s="1" customFormat="1" ht="16.5" customHeight="1">
      <c r="B86" s="44"/>
      <c r="C86" s="253" t="s">
        <v>1062</v>
      </c>
      <c r="D86" s="253" t="s">
        <v>275</v>
      </c>
      <c r="E86" s="254" t="s">
        <v>4028</v>
      </c>
      <c r="F86" s="255" t="s">
        <v>4029</v>
      </c>
      <c r="G86" s="256" t="s">
        <v>2181</v>
      </c>
      <c r="H86" s="257">
        <v>1</v>
      </c>
      <c r="I86" s="258"/>
      <c r="J86" s="259">
        <f>ROUND(I86*H86,2)</f>
        <v>0</v>
      </c>
      <c r="K86" s="255" t="s">
        <v>21</v>
      </c>
      <c r="L86" s="260"/>
      <c r="M86" s="261" t="s">
        <v>21</v>
      </c>
      <c r="N86" s="262" t="s">
        <v>42</v>
      </c>
      <c r="O86" s="45"/>
      <c r="P86" s="225">
        <f>O86*H86</f>
        <v>0</v>
      </c>
      <c r="Q86" s="225">
        <v>0</v>
      </c>
      <c r="R86" s="225">
        <f>Q86*H86</f>
        <v>0</v>
      </c>
      <c r="S86" s="225">
        <v>0</v>
      </c>
      <c r="T86" s="226">
        <f>S86*H86</f>
        <v>0</v>
      </c>
      <c r="AR86" s="22" t="s">
        <v>279</v>
      </c>
      <c r="AT86" s="22" t="s">
        <v>275</v>
      </c>
      <c r="AU86" s="22" t="s">
        <v>71</v>
      </c>
      <c r="AY86" s="22" t="s">
        <v>151</v>
      </c>
      <c r="BE86" s="227">
        <f>IF(N86="základní",J86,0)</f>
        <v>0</v>
      </c>
      <c r="BF86" s="227">
        <f>IF(N86="snížená",J86,0)</f>
        <v>0</v>
      </c>
      <c r="BG86" s="227">
        <f>IF(N86="zákl. přenesená",J86,0)</f>
        <v>0</v>
      </c>
      <c r="BH86" s="227">
        <f>IF(N86="sníž. přenesená",J86,0)</f>
        <v>0</v>
      </c>
      <c r="BI86" s="227">
        <f>IF(N86="nulová",J86,0)</f>
        <v>0</v>
      </c>
      <c r="BJ86" s="22" t="s">
        <v>76</v>
      </c>
      <c r="BK86" s="227">
        <f>ROUND(I86*H86,2)</f>
        <v>0</v>
      </c>
      <c r="BL86" s="22" t="s">
        <v>159</v>
      </c>
      <c r="BM86" s="22" t="s">
        <v>4030</v>
      </c>
    </row>
    <row r="87" spans="2:65" s="1" customFormat="1" ht="16.5" customHeight="1">
      <c r="B87" s="44"/>
      <c r="C87" s="253" t="s">
        <v>3810</v>
      </c>
      <c r="D87" s="253" t="s">
        <v>275</v>
      </c>
      <c r="E87" s="254" t="s">
        <v>4031</v>
      </c>
      <c r="F87" s="255" t="s">
        <v>4032</v>
      </c>
      <c r="G87" s="256" t="s">
        <v>2181</v>
      </c>
      <c r="H87" s="257">
        <v>1</v>
      </c>
      <c r="I87" s="258"/>
      <c r="J87" s="259">
        <f>ROUND(I87*H87,2)</f>
        <v>0</v>
      </c>
      <c r="K87" s="255" t="s">
        <v>21</v>
      </c>
      <c r="L87" s="260"/>
      <c r="M87" s="261" t="s">
        <v>21</v>
      </c>
      <c r="N87" s="262" t="s">
        <v>42</v>
      </c>
      <c r="O87" s="45"/>
      <c r="P87" s="225">
        <f>O87*H87</f>
        <v>0</v>
      </c>
      <c r="Q87" s="225">
        <v>0</v>
      </c>
      <c r="R87" s="225">
        <f>Q87*H87</f>
        <v>0</v>
      </c>
      <c r="S87" s="225">
        <v>0</v>
      </c>
      <c r="T87" s="226">
        <f>S87*H87</f>
        <v>0</v>
      </c>
      <c r="AR87" s="22" t="s">
        <v>279</v>
      </c>
      <c r="AT87" s="22" t="s">
        <v>275</v>
      </c>
      <c r="AU87" s="22" t="s">
        <v>71</v>
      </c>
      <c r="AY87" s="22" t="s">
        <v>151</v>
      </c>
      <c r="BE87" s="227">
        <f>IF(N87="základní",J87,0)</f>
        <v>0</v>
      </c>
      <c r="BF87" s="227">
        <f>IF(N87="snížená",J87,0)</f>
        <v>0</v>
      </c>
      <c r="BG87" s="227">
        <f>IF(N87="zákl. přenesená",J87,0)</f>
        <v>0</v>
      </c>
      <c r="BH87" s="227">
        <f>IF(N87="sníž. přenesená",J87,0)</f>
        <v>0</v>
      </c>
      <c r="BI87" s="227">
        <f>IF(N87="nulová",J87,0)</f>
        <v>0</v>
      </c>
      <c r="BJ87" s="22" t="s">
        <v>76</v>
      </c>
      <c r="BK87" s="227">
        <f>ROUND(I87*H87,2)</f>
        <v>0</v>
      </c>
      <c r="BL87" s="22" t="s">
        <v>159</v>
      </c>
      <c r="BM87" s="22" t="s">
        <v>4033</v>
      </c>
    </row>
    <row r="88" spans="2:65" s="1" customFormat="1" ht="16.5" customHeight="1">
      <c r="B88" s="44"/>
      <c r="C88" s="253" t="s">
        <v>3814</v>
      </c>
      <c r="D88" s="253" t="s">
        <v>275</v>
      </c>
      <c r="E88" s="254" t="s">
        <v>4034</v>
      </c>
      <c r="F88" s="255" t="s">
        <v>4035</v>
      </c>
      <c r="G88" s="256" t="s">
        <v>2181</v>
      </c>
      <c r="H88" s="257">
        <v>1</v>
      </c>
      <c r="I88" s="258"/>
      <c r="J88" s="259">
        <f>ROUND(I88*H88,2)</f>
        <v>0</v>
      </c>
      <c r="K88" s="255" t="s">
        <v>21</v>
      </c>
      <c r="L88" s="260"/>
      <c r="M88" s="261" t="s">
        <v>21</v>
      </c>
      <c r="N88" s="262" t="s">
        <v>42</v>
      </c>
      <c r="O88" s="45"/>
      <c r="P88" s="225">
        <f>O88*H88</f>
        <v>0</v>
      </c>
      <c r="Q88" s="225">
        <v>0</v>
      </c>
      <c r="R88" s="225">
        <f>Q88*H88</f>
        <v>0</v>
      </c>
      <c r="S88" s="225">
        <v>0</v>
      </c>
      <c r="T88" s="226">
        <f>S88*H88</f>
        <v>0</v>
      </c>
      <c r="AR88" s="22" t="s">
        <v>279</v>
      </c>
      <c r="AT88" s="22" t="s">
        <v>275</v>
      </c>
      <c r="AU88" s="22" t="s">
        <v>71</v>
      </c>
      <c r="AY88" s="22" t="s">
        <v>151</v>
      </c>
      <c r="BE88" s="227">
        <f>IF(N88="základní",J88,0)</f>
        <v>0</v>
      </c>
      <c r="BF88" s="227">
        <f>IF(N88="snížená",J88,0)</f>
        <v>0</v>
      </c>
      <c r="BG88" s="227">
        <f>IF(N88="zákl. přenesená",J88,0)</f>
        <v>0</v>
      </c>
      <c r="BH88" s="227">
        <f>IF(N88="sníž. přenesená",J88,0)</f>
        <v>0</v>
      </c>
      <c r="BI88" s="227">
        <f>IF(N88="nulová",J88,0)</f>
        <v>0</v>
      </c>
      <c r="BJ88" s="22" t="s">
        <v>76</v>
      </c>
      <c r="BK88" s="227">
        <f>ROUND(I88*H88,2)</f>
        <v>0</v>
      </c>
      <c r="BL88" s="22" t="s">
        <v>159</v>
      </c>
      <c r="BM88" s="22" t="s">
        <v>4036</v>
      </c>
    </row>
    <row r="89" spans="2:65" s="1" customFormat="1" ht="16.5" customHeight="1">
      <c r="B89" s="44"/>
      <c r="C89" s="253" t="s">
        <v>3818</v>
      </c>
      <c r="D89" s="253" t="s">
        <v>275</v>
      </c>
      <c r="E89" s="254" t="s">
        <v>4037</v>
      </c>
      <c r="F89" s="255" t="s">
        <v>4038</v>
      </c>
      <c r="G89" s="256" t="s">
        <v>2181</v>
      </c>
      <c r="H89" s="257">
        <v>1</v>
      </c>
      <c r="I89" s="258"/>
      <c r="J89" s="259">
        <f>ROUND(I89*H89,2)</f>
        <v>0</v>
      </c>
      <c r="K89" s="255" t="s">
        <v>21</v>
      </c>
      <c r="L89" s="260"/>
      <c r="M89" s="261" t="s">
        <v>21</v>
      </c>
      <c r="N89" s="262" t="s">
        <v>42</v>
      </c>
      <c r="O89" s="45"/>
      <c r="P89" s="225">
        <f>O89*H89</f>
        <v>0</v>
      </c>
      <c r="Q89" s="225">
        <v>0</v>
      </c>
      <c r="R89" s="225">
        <f>Q89*H89</f>
        <v>0</v>
      </c>
      <c r="S89" s="225">
        <v>0</v>
      </c>
      <c r="T89" s="226">
        <f>S89*H89</f>
        <v>0</v>
      </c>
      <c r="AR89" s="22" t="s">
        <v>279</v>
      </c>
      <c r="AT89" s="22" t="s">
        <v>275</v>
      </c>
      <c r="AU89" s="22" t="s">
        <v>71</v>
      </c>
      <c r="AY89" s="22" t="s">
        <v>151</v>
      </c>
      <c r="BE89" s="227">
        <f>IF(N89="základní",J89,0)</f>
        <v>0</v>
      </c>
      <c r="BF89" s="227">
        <f>IF(N89="snížená",J89,0)</f>
        <v>0</v>
      </c>
      <c r="BG89" s="227">
        <f>IF(N89="zákl. přenesená",J89,0)</f>
        <v>0</v>
      </c>
      <c r="BH89" s="227">
        <f>IF(N89="sníž. přenesená",J89,0)</f>
        <v>0</v>
      </c>
      <c r="BI89" s="227">
        <f>IF(N89="nulová",J89,0)</f>
        <v>0</v>
      </c>
      <c r="BJ89" s="22" t="s">
        <v>76</v>
      </c>
      <c r="BK89" s="227">
        <f>ROUND(I89*H89,2)</f>
        <v>0</v>
      </c>
      <c r="BL89" s="22" t="s">
        <v>159</v>
      </c>
      <c r="BM89" s="22" t="s">
        <v>4039</v>
      </c>
    </row>
    <row r="90" spans="2:65" s="1" customFormat="1" ht="16.5" customHeight="1">
      <c r="B90" s="44"/>
      <c r="C90" s="253" t="s">
        <v>3822</v>
      </c>
      <c r="D90" s="253" t="s">
        <v>275</v>
      </c>
      <c r="E90" s="254" t="s">
        <v>4040</v>
      </c>
      <c r="F90" s="255" t="s">
        <v>4041</v>
      </c>
      <c r="G90" s="256" t="s">
        <v>2181</v>
      </c>
      <c r="H90" s="257">
        <v>1</v>
      </c>
      <c r="I90" s="258"/>
      <c r="J90" s="259">
        <f>ROUND(I90*H90,2)</f>
        <v>0</v>
      </c>
      <c r="K90" s="255" t="s">
        <v>21</v>
      </c>
      <c r="L90" s="260"/>
      <c r="M90" s="261" t="s">
        <v>21</v>
      </c>
      <c r="N90" s="262" t="s">
        <v>42</v>
      </c>
      <c r="O90" s="45"/>
      <c r="P90" s="225">
        <f>O90*H90</f>
        <v>0</v>
      </c>
      <c r="Q90" s="225">
        <v>0</v>
      </c>
      <c r="R90" s="225">
        <f>Q90*H90</f>
        <v>0</v>
      </c>
      <c r="S90" s="225">
        <v>0</v>
      </c>
      <c r="T90" s="226">
        <f>S90*H90</f>
        <v>0</v>
      </c>
      <c r="AR90" s="22" t="s">
        <v>279</v>
      </c>
      <c r="AT90" s="22" t="s">
        <v>275</v>
      </c>
      <c r="AU90" s="22" t="s">
        <v>71</v>
      </c>
      <c r="AY90" s="22" t="s">
        <v>151</v>
      </c>
      <c r="BE90" s="227">
        <f>IF(N90="základní",J90,0)</f>
        <v>0</v>
      </c>
      <c r="BF90" s="227">
        <f>IF(N90="snížená",J90,0)</f>
        <v>0</v>
      </c>
      <c r="BG90" s="227">
        <f>IF(N90="zákl. přenesená",J90,0)</f>
        <v>0</v>
      </c>
      <c r="BH90" s="227">
        <f>IF(N90="sníž. přenesená",J90,0)</f>
        <v>0</v>
      </c>
      <c r="BI90" s="227">
        <f>IF(N90="nulová",J90,0)</f>
        <v>0</v>
      </c>
      <c r="BJ90" s="22" t="s">
        <v>76</v>
      </c>
      <c r="BK90" s="227">
        <f>ROUND(I90*H90,2)</f>
        <v>0</v>
      </c>
      <c r="BL90" s="22" t="s">
        <v>159</v>
      </c>
      <c r="BM90" s="22" t="s">
        <v>4042</v>
      </c>
    </row>
    <row r="91" spans="2:65" s="1" customFormat="1" ht="16.5" customHeight="1">
      <c r="B91" s="44"/>
      <c r="C91" s="253" t="s">
        <v>3826</v>
      </c>
      <c r="D91" s="253" t="s">
        <v>275</v>
      </c>
      <c r="E91" s="254" t="s">
        <v>4043</v>
      </c>
      <c r="F91" s="255" t="s">
        <v>4044</v>
      </c>
      <c r="G91" s="256" t="s">
        <v>2181</v>
      </c>
      <c r="H91" s="257">
        <v>1</v>
      </c>
      <c r="I91" s="258"/>
      <c r="J91" s="259">
        <f>ROUND(I91*H91,2)</f>
        <v>0</v>
      </c>
      <c r="K91" s="255" t="s">
        <v>21</v>
      </c>
      <c r="L91" s="260"/>
      <c r="M91" s="261" t="s">
        <v>21</v>
      </c>
      <c r="N91" s="262" t="s">
        <v>42</v>
      </c>
      <c r="O91" s="45"/>
      <c r="P91" s="225">
        <f>O91*H91</f>
        <v>0</v>
      </c>
      <c r="Q91" s="225">
        <v>0</v>
      </c>
      <c r="R91" s="225">
        <f>Q91*H91</f>
        <v>0</v>
      </c>
      <c r="S91" s="225">
        <v>0</v>
      </c>
      <c r="T91" s="226">
        <f>S91*H91</f>
        <v>0</v>
      </c>
      <c r="AR91" s="22" t="s">
        <v>279</v>
      </c>
      <c r="AT91" s="22" t="s">
        <v>275</v>
      </c>
      <c r="AU91" s="22" t="s">
        <v>71</v>
      </c>
      <c r="AY91" s="22" t="s">
        <v>151</v>
      </c>
      <c r="BE91" s="227">
        <f>IF(N91="základní",J91,0)</f>
        <v>0</v>
      </c>
      <c r="BF91" s="227">
        <f>IF(N91="snížená",J91,0)</f>
        <v>0</v>
      </c>
      <c r="BG91" s="227">
        <f>IF(N91="zákl. přenesená",J91,0)</f>
        <v>0</v>
      </c>
      <c r="BH91" s="227">
        <f>IF(N91="sníž. přenesená",J91,0)</f>
        <v>0</v>
      </c>
      <c r="BI91" s="227">
        <f>IF(N91="nulová",J91,0)</f>
        <v>0</v>
      </c>
      <c r="BJ91" s="22" t="s">
        <v>76</v>
      </c>
      <c r="BK91" s="227">
        <f>ROUND(I91*H91,2)</f>
        <v>0</v>
      </c>
      <c r="BL91" s="22" t="s">
        <v>159</v>
      </c>
      <c r="BM91" s="22" t="s">
        <v>4045</v>
      </c>
    </row>
    <row r="92" spans="2:65" s="1" customFormat="1" ht="16.5" customHeight="1">
      <c r="B92" s="44"/>
      <c r="C92" s="253" t="s">
        <v>10</v>
      </c>
      <c r="D92" s="253" t="s">
        <v>275</v>
      </c>
      <c r="E92" s="254" t="s">
        <v>4046</v>
      </c>
      <c r="F92" s="255" t="s">
        <v>4047</v>
      </c>
      <c r="G92" s="256" t="s">
        <v>2181</v>
      </c>
      <c r="H92" s="257">
        <v>3</v>
      </c>
      <c r="I92" s="258"/>
      <c r="J92" s="259">
        <f>ROUND(I92*H92,2)</f>
        <v>0</v>
      </c>
      <c r="K92" s="255" t="s">
        <v>21</v>
      </c>
      <c r="L92" s="260"/>
      <c r="M92" s="261" t="s">
        <v>21</v>
      </c>
      <c r="N92" s="262" t="s">
        <v>42</v>
      </c>
      <c r="O92" s="45"/>
      <c r="P92" s="225">
        <f>O92*H92</f>
        <v>0</v>
      </c>
      <c r="Q92" s="225">
        <v>0</v>
      </c>
      <c r="R92" s="225">
        <f>Q92*H92</f>
        <v>0</v>
      </c>
      <c r="S92" s="225">
        <v>0</v>
      </c>
      <c r="T92" s="226">
        <f>S92*H92</f>
        <v>0</v>
      </c>
      <c r="AR92" s="22" t="s">
        <v>279</v>
      </c>
      <c r="AT92" s="22" t="s">
        <v>275</v>
      </c>
      <c r="AU92" s="22" t="s">
        <v>71</v>
      </c>
      <c r="AY92" s="22" t="s">
        <v>151</v>
      </c>
      <c r="BE92" s="227">
        <f>IF(N92="základní",J92,0)</f>
        <v>0</v>
      </c>
      <c r="BF92" s="227">
        <f>IF(N92="snížená",J92,0)</f>
        <v>0</v>
      </c>
      <c r="BG92" s="227">
        <f>IF(N92="zákl. přenesená",J92,0)</f>
        <v>0</v>
      </c>
      <c r="BH92" s="227">
        <f>IF(N92="sníž. přenesená",J92,0)</f>
        <v>0</v>
      </c>
      <c r="BI92" s="227">
        <f>IF(N92="nulová",J92,0)</f>
        <v>0</v>
      </c>
      <c r="BJ92" s="22" t="s">
        <v>76</v>
      </c>
      <c r="BK92" s="227">
        <f>ROUND(I92*H92,2)</f>
        <v>0</v>
      </c>
      <c r="BL92" s="22" t="s">
        <v>159</v>
      </c>
      <c r="BM92" s="22" t="s">
        <v>4048</v>
      </c>
    </row>
    <row r="93" spans="2:65" s="1" customFormat="1" ht="16.5" customHeight="1">
      <c r="B93" s="44"/>
      <c r="C93" s="253" t="s">
        <v>1264</v>
      </c>
      <c r="D93" s="253" t="s">
        <v>275</v>
      </c>
      <c r="E93" s="254" t="s">
        <v>4049</v>
      </c>
      <c r="F93" s="255" t="s">
        <v>4050</v>
      </c>
      <c r="G93" s="256" t="s">
        <v>2181</v>
      </c>
      <c r="H93" s="257">
        <v>10</v>
      </c>
      <c r="I93" s="258"/>
      <c r="J93" s="259">
        <f>ROUND(I93*H93,2)</f>
        <v>0</v>
      </c>
      <c r="K93" s="255" t="s">
        <v>21</v>
      </c>
      <c r="L93" s="260"/>
      <c r="M93" s="261" t="s">
        <v>21</v>
      </c>
      <c r="N93" s="262" t="s">
        <v>42</v>
      </c>
      <c r="O93" s="45"/>
      <c r="P93" s="225">
        <f>O93*H93</f>
        <v>0</v>
      </c>
      <c r="Q93" s="225">
        <v>0</v>
      </c>
      <c r="R93" s="225">
        <f>Q93*H93</f>
        <v>0</v>
      </c>
      <c r="S93" s="225">
        <v>0</v>
      </c>
      <c r="T93" s="226">
        <f>S93*H93</f>
        <v>0</v>
      </c>
      <c r="AR93" s="22" t="s">
        <v>279</v>
      </c>
      <c r="AT93" s="22" t="s">
        <v>275</v>
      </c>
      <c r="AU93" s="22" t="s">
        <v>71</v>
      </c>
      <c r="AY93" s="22" t="s">
        <v>151</v>
      </c>
      <c r="BE93" s="227">
        <f>IF(N93="základní",J93,0)</f>
        <v>0</v>
      </c>
      <c r="BF93" s="227">
        <f>IF(N93="snížená",J93,0)</f>
        <v>0</v>
      </c>
      <c r="BG93" s="227">
        <f>IF(N93="zákl. přenesená",J93,0)</f>
        <v>0</v>
      </c>
      <c r="BH93" s="227">
        <f>IF(N93="sníž. přenesená",J93,0)</f>
        <v>0</v>
      </c>
      <c r="BI93" s="227">
        <f>IF(N93="nulová",J93,0)</f>
        <v>0</v>
      </c>
      <c r="BJ93" s="22" t="s">
        <v>76</v>
      </c>
      <c r="BK93" s="227">
        <f>ROUND(I93*H93,2)</f>
        <v>0</v>
      </c>
      <c r="BL93" s="22" t="s">
        <v>159</v>
      </c>
      <c r="BM93" s="22" t="s">
        <v>4051</v>
      </c>
    </row>
    <row r="94" spans="2:65" s="1" customFormat="1" ht="16.5" customHeight="1">
      <c r="B94" s="44"/>
      <c r="C94" s="253" t="s">
        <v>3836</v>
      </c>
      <c r="D94" s="253" t="s">
        <v>275</v>
      </c>
      <c r="E94" s="254" t="s">
        <v>4052</v>
      </c>
      <c r="F94" s="255" t="s">
        <v>4053</v>
      </c>
      <c r="G94" s="256" t="s">
        <v>2181</v>
      </c>
      <c r="H94" s="257">
        <v>2</v>
      </c>
      <c r="I94" s="258"/>
      <c r="J94" s="259">
        <f>ROUND(I94*H94,2)</f>
        <v>0</v>
      </c>
      <c r="K94" s="255" t="s">
        <v>21</v>
      </c>
      <c r="L94" s="260"/>
      <c r="M94" s="261" t="s">
        <v>21</v>
      </c>
      <c r="N94" s="262" t="s">
        <v>42</v>
      </c>
      <c r="O94" s="45"/>
      <c r="P94" s="225">
        <f>O94*H94</f>
        <v>0</v>
      </c>
      <c r="Q94" s="225">
        <v>0</v>
      </c>
      <c r="R94" s="225">
        <f>Q94*H94</f>
        <v>0</v>
      </c>
      <c r="S94" s="225">
        <v>0</v>
      </c>
      <c r="T94" s="226">
        <f>S94*H94</f>
        <v>0</v>
      </c>
      <c r="AR94" s="22" t="s">
        <v>279</v>
      </c>
      <c r="AT94" s="22" t="s">
        <v>275</v>
      </c>
      <c r="AU94" s="22" t="s">
        <v>71</v>
      </c>
      <c r="AY94" s="22" t="s">
        <v>151</v>
      </c>
      <c r="BE94" s="227">
        <f>IF(N94="základní",J94,0)</f>
        <v>0</v>
      </c>
      <c r="BF94" s="227">
        <f>IF(N94="snížená",J94,0)</f>
        <v>0</v>
      </c>
      <c r="BG94" s="227">
        <f>IF(N94="zákl. přenesená",J94,0)</f>
        <v>0</v>
      </c>
      <c r="BH94" s="227">
        <f>IF(N94="sníž. přenesená",J94,0)</f>
        <v>0</v>
      </c>
      <c r="BI94" s="227">
        <f>IF(N94="nulová",J94,0)</f>
        <v>0</v>
      </c>
      <c r="BJ94" s="22" t="s">
        <v>76</v>
      </c>
      <c r="BK94" s="227">
        <f>ROUND(I94*H94,2)</f>
        <v>0</v>
      </c>
      <c r="BL94" s="22" t="s">
        <v>159</v>
      </c>
      <c r="BM94" s="22" t="s">
        <v>4054</v>
      </c>
    </row>
    <row r="95" spans="2:65" s="1" customFormat="1" ht="16.5" customHeight="1">
      <c r="B95" s="44"/>
      <c r="C95" s="253" t="s">
        <v>1277</v>
      </c>
      <c r="D95" s="253" t="s">
        <v>275</v>
      </c>
      <c r="E95" s="254" t="s">
        <v>4055</v>
      </c>
      <c r="F95" s="255" t="s">
        <v>4056</v>
      </c>
      <c r="G95" s="256" t="s">
        <v>2181</v>
      </c>
      <c r="H95" s="257">
        <v>2</v>
      </c>
      <c r="I95" s="258"/>
      <c r="J95" s="259">
        <f>ROUND(I95*H95,2)</f>
        <v>0</v>
      </c>
      <c r="K95" s="255" t="s">
        <v>21</v>
      </c>
      <c r="L95" s="260"/>
      <c r="M95" s="261" t="s">
        <v>21</v>
      </c>
      <c r="N95" s="262" t="s">
        <v>42</v>
      </c>
      <c r="O95" s="45"/>
      <c r="P95" s="225">
        <f>O95*H95</f>
        <v>0</v>
      </c>
      <c r="Q95" s="225">
        <v>0</v>
      </c>
      <c r="R95" s="225">
        <f>Q95*H95</f>
        <v>0</v>
      </c>
      <c r="S95" s="225">
        <v>0</v>
      </c>
      <c r="T95" s="226">
        <f>S95*H95</f>
        <v>0</v>
      </c>
      <c r="AR95" s="22" t="s">
        <v>279</v>
      </c>
      <c r="AT95" s="22" t="s">
        <v>275</v>
      </c>
      <c r="AU95" s="22" t="s">
        <v>71</v>
      </c>
      <c r="AY95" s="22" t="s">
        <v>151</v>
      </c>
      <c r="BE95" s="227">
        <f>IF(N95="základní",J95,0)</f>
        <v>0</v>
      </c>
      <c r="BF95" s="227">
        <f>IF(N95="snížená",J95,0)</f>
        <v>0</v>
      </c>
      <c r="BG95" s="227">
        <f>IF(N95="zákl. přenesená",J95,0)</f>
        <v>0</v>
      </c>
      <c r="BH95" s="227">
        <f>IF(N95="sníž. přenesená",J95,0)</f>
        <v>0</v>
      </c>
      <c r="BI95" s="227">
        <f>IF(N95="nulová",J95,0)</f>
        <v>0</v>
      </c>
      <c r="BJ95" s="22" t="s">
        <v>76</v>
      </c>
      <c r="BK95" s="227">
        <f>ROUND(I95*H95,2)</f>
        <v>0</v>
      </c>
      <c r="BL95" s="22" t="s">
        <v>159</v>
      </c>
      <c r="BM95" s="22" t="s">
        <v>4057</v>
      </c>
    </row>
    <row r="96" spans="2:65" s="1" customFormat="1" ht="16.5" customHeight="1">
      <c r="B96" s="44"/>
      <c r="C96" s="253" t="s">
        <v>3843</v>
      </c>
      <c r="D96" s="253" t="s">
        <v>275</v>
      </c>
      <c r="E96" s="254" t="s">
        <v>4058</v>
      </c>
      <c r="F96" s="255" t="s">
        <v>4059</v>
      </c>
      <c r="G96" s="256" t="s">
        <v>2181</v>
      </c>
      <c r="H96" s="257">
        <v>1</v>
      </c>
      <c r="I96" s="258"/>
      <c r="J96" s="259">
        <f>ROUND(I96*H96,2)</f>
        <v>0</v>
      </c>
      <c r="K96" s="255" t="s">
        <v>21</v>
      </c>
      <c r="L96" s="260"/>
      <c r="M96" s="261" t="s">
        <v>21</v>
      </c>
      <c r="N96" s="262" t="s">
        <v>42</v>
      </c>
      <c r="O96" s="45"/>
      <c r="P96" s="225">
        <f>O96*H96</f>
        <v>0</v>
      </c>
      <c r="Q96" s="225">
        <v>0</v>
      </c>
      <c r="R96" s="225">
        <f>Q96*H96</f>
        <v>0</v>
      </c>
      <c r="S96" s="225">
        <v>0</v>
      </c>
      <c r="T96" s="226">
        <f>S96*H96</f>
        <v>0</v>
      </c>
      <c r="AR96" s="22" t="s">
        <v>279</v>
      </c>
      <c r="AT96" s="22" t="s">
        <v>275</v>
      </c>
      <c r="AU96" s="22" t="s">
        <v>71</v>
      </c>
      <c r="AY96" s="22" t="s">
        <v>151</v>
      </c>
      <c r="BE96" s="227">
        <f>IF(N96="základní",J96,0)</f>
        <v>0</v>
      </c>
      <c r="BF96" s="227">
        <f>IF(N96="snížená",J96,0)</f>
        <v>0</v>
      </c>
      <c r="BG96" s="227">
        <f>IF(N96="zákl. přenesená",J96,0)</f>
        <v>0</v>
      </c>
      <c r="BH96" s="227">
        <f>IF(N96="sníž. přenesená",J96,0)</f>
        <v>0</v>
      </c>
      <c r="BI96" s="227">
        <f>IF(N96="nulová",J96,0)</f>
        <v>0</v>
      </c>
      <c r="BJ96" s="22" t="s">
        <v>76</v>
      </c>
      <c r="BK96" s="227">
        <f>ROUND(I96*H96,2)</f>
        <v>0</v>
      </c>
      <c r="BL96" s="22" t="s">
        <v>159</v>
      </c>
      <c r="BM96" s="22" t="s">
        <v>4060</v>
      </c>
    </row>
    <row r="97" spans="2:65" s="1" customFormat="1" ht="16.5" customHeight="1">
      <c r="B97" s="44"/>
      <c r="C97" s="253" t="s">
        <v>1294</v>
      </c>
      <c r="D97" s="253" t="s">
        <v>275</v>
      </c>
      <c r="E97" s="254" t="s">
        <v>4061</v>
      </c>
      <c r="F97" s="255" t="s">
        <v>4062</v>
      </c>
      <c r="G97" s="256" t="s">
        <v>157</v>
      </c>
      <c r="H97" s="257">
        <v>100</v>
      </c>
      <c r="I97" s="258"/>
      <c r="J97" s="259">
        <f>ROUND(I97*H97,2)</f>
        <v>0</v>
      </c>
      <c r="K97" s="255" t="s">
        <v>21</v>
      </c>
      <c r="L97" s="260"/>
      <c r="M97" s="261" t="s">
        <v>21</v>
      </c>
      <c r="N97" s="262" t="s">
        <v>42</v>
      </c>
      <c r="O97" s="45"/>
      <c r="P97" s="225">
        <f>O97*H97</f>
        <v>0</v>
      </c>
      <c r="Q97" s="225">
        <v>0</v>
      </c>
      <c r="R97" s="225">
        <f>Q97*H97</f>
        <v>0</v>
      </c>
      <c r="S97" s="225">
        <v>0</v>
      </c>
      <c r="T97" s="226">
        <f>S97*H97</f>
        <v>0</v>
      </c>
      <c r="AR97" s="22" t="s">
        <v>2658</v>
      </c>
      <c r="AT97" s="22" t="s">
        <v>275</v>
      </c>
      <c r="AU97" s="22" t="s">
        <v>71</v>
      </c>
      <c r="AY97" s="22" t="s">
        <v>151</v>
      </c>
      <c r="BE97" s="227">
        <f>IF(N97="základní",J97,0)</f>
        <v>0</v>
      </c>
      <c r="BF97" s="227">
        <f>IF(N97="snížená",J97,0)</f>
        <v>0</v>
      </c>
      <c r="BG97" s="227">
        <f>IF(N97="zákl. přenesená",J97,0)</f>
        <v>0</v>
      </c>
      <c r="BH97" s="227">
        <f>IF(N97="sníž. přenesená",J97,0)</f>
        <v>0</v>
      </c>
      <c r="BI97" s="227">
        <f>IF(N97="nulová",J97,0)</f>
        <v>0</v>
      </c>
      <c r="BJ97" s="22" t="s">
        <v>76</v>
      </c>
      <c r="BK97" s="227">
        <f>ROUND(I97*H97,2)</f>
        <v>0</v>
      </c>
      <c r="BL97" s="22" t="s">
        <v>2658</v>
      </c>
      <c r="BM97" s="22" t="s">
        <v>4063</v>
      </c>
    </row>
    <row r="98" spans="2:65" s="1" customFormat="1" ht="16.5" customHeight="1">
      <c r="B98" s="44"/>
      <c r="C98" s="253" t="s">
        <v>9</v>
      </c>
      <c r="D98" s="253" t="s">
        <v>275</v>
      </c>
      <c r="E98" s="254" t="s">
        <v>4064</v>
      </c>
      <c r="F98" s="255" t="s">
        <v>4065</v>
      </c>
      <c r="G98" s="256" t="s">
        <v>157</v>
      </c>
      <c r="H98" s="257">
        <v>60</v>
      </c>
      <c r="I98" s="258"/>
      <c r="J98" s="259">
        <f>ROUND(I98*H98,2)</f>
        <v>0</v>
      </c>
      <c r="K98" s="255" t="s">
        <v>21</v>
      </c>
      <c r="L98" s="260"/>
      <c r="M98" s="261" t="s">
        <v>21</v>
      </c>
      <c r="N98" s="262" t="s">
        <v>42</v>
      </c>
      <c r="O98" s="45"/>
      <c r="P98" s="225">
        <f>O98*H98</f>
        <v>0</v>
      </c>
      <c r="Q98" s="225">
        <v>0</v>
      </c>
      <c r="R98" s="225">
        <f>Q98*H98</f>
        <v>0</v>
      </c>
      <c r="S98" s="225">
        <v>0</v>
      </c>
      <c r="T98" s="226">
        <f>S98*H98</f>
        <v>0</v>
      </c>
      <c r="AR98" s="22" t="s">
        <v>2658</v>
      </c>
      <c r="AT98" s="22" t="s">
        <v>275</v>
      </c>
      <c r="AU98" s="22" t="s">
        <v>71</v>
      </c>
      <c r="AY98" s="22" t="s">
        <v>151</v>
      </c>
      <c r="BE98" s="227">
        <f>IF(N98="základní",J98,0)</f>
        <v>0</v>
      </c>
      <c r="BF98" s="227">
        <f>IF(N98="snížená",J98,0)</f>
        <v>0</v>
      </c>
      <c r="BG98" s="227">
        <f>IF(N98="zákl. přenesená",J98,0)</f>
        <v>0</v>
      </c>
      <c r="BH98" s="227">
        <f>IF(N98="sníž. přenesená",J98,0)</f>
        <v>0</v>
      </c>
      <c r="BI98" s="227">
        <f>IF(N98="nulová",J98,0)</f>
        <v>0</v>
      </c>
      <c r="BJ98" s="22" t="s">
        <v>76</v>
      </c>
      <c r="BK98" s="227">
        <f>ROUND(I98*H98,2)</f>
        <v>0</v>
      </c>
      <c r="BL98" s="22" t="s">
        <v>2658</v>
      </c>
      <c r="BM98" s="22" t="s">
        <v>4066</v>
      </c>
    </row>
    <row r="99" spans="2:65" s="1" customFormat="1" ht="16.5" customHeight="1">
      <c r="B99" s="44"/>
      <c r="C99" s="253" t="s">
        <v>1344</v>
      </c>
      <c r="D99" s="253" t="s">
        <v>275</v>
      </c>
      <c r="E99" s="254" t="s">
        <v>4067</v>
      </c>
      <c r="F99" s="255" t="s">
        <v>4068</v>
      </c>
      <c r="G99" s="256" t="s">
        <v>157</v>
      </c>
      <c r="H99" s="257">
        <v>60</v>
      </c>
      <c r="I99" s="258"/>
      <c r="J99" s="259">
        <f>ROUND(I99*H99,2)</f>
        <v>0</v>
      </c>
      <c r="K99" s="255" t="s">
        <v>21</v>
      </c>
      <c r="L99" s="260"/>
      <c r="M99" s="261" t="s">
        <v>21</v>
      </c>
      <c r="N99" s="262" t="s">
        <v>42</v>
      </c>
      <c r="O99" s="45"/>
      <c r="P99" s="225">
        <f>O99*H99</f>
        <v>0</v>
      </c>
      <c r="Q99" s="225">
        <v>0</v>
      </c>
      <c r="R99" s="225">
        <f>Q99*H99</f>
        <v>0</v>
      </c>
      <c r="S99" s="225">
        <v>0</v>
      </c>
      <c r="T99" s="226">
        <f>S99*H99</f>
        <v>0</v>
      </c>
      <c r="AR99" s="22" t="s">
        <v>2658</v>
      </c>
      <c r="AT99" s="22" t="s">
        <v>275</v>
      </c>
      <c r="AU99" s="22" t="s">
        <v>71</v>
      </c>
      <c r="AY99" s="22" t="s">
        <v>151</v>
      </c>
      <c r="BE99" s="227">
        <f>IF(N99="základní",J99,0)</f>
        <v>0</v>
      </c>
      <c r="BF99" s="227">
        <f>IF(N99="snížená",J99,0)</f>
        <v>0</v>
      </c>
      <c r="BG99" s="227">
        <f>IF(N99="zákl. přenesená",J99,0)</f>
        <v>0</v>
      </c>
      <c r="BH99" s="227">
        <f>IF(N99="sníž. přenesená",J99,0)</f>
        <v>0</v>
      </c>
      <c r="BI99" s="227">
        <f>IF(N99="nulová",J99,0)</f>
        <v>0</v>
      </c>
      <c r="BJ99" s="22" t="s">
        <v>76</v>
      </c>
      <c r="BK99" s="227">
        <f>ROUND(I99*H99,2)</f>
        <v>0</v>
      </c>
      <c r="BL99" s="22" t="s">
        <v>2658</v>
      </c>
      <c r="BM99" s="22" t="s">
        <v>4069</v>
      </c>
    </row>
    <row r="100" spans="2:65" s="1" customFormat="1" ht="16.5" customHeight="1">
      <c r="B100" s="44"/>
      <c r="C100" s="253" t="s">
        <v>3854</v>
      </c>
      <c r="D100" s="253" t="s">
        <v>275</v>
      </c>
      <c r="E100" s="254" t="s">
        <v>3961</v>
      </c>
      <c r="F100" s="255" t="s">
        <v>3962</v>
      </c>
      <c r="G100" s="256" t="s">
        <v>157</v>
      </c>
      <c r="H100" s="257">
        <v>80</v>
      </c>
      <c r="I100" s="258"/>
      <c r="J100" s="259">
        <f>ROUND(I100*H100,2)</f>
        <v>0</v>
      </c>
      <c r="K100" s="255" t="s">
        <v>21</v>
      </c>
      <c r="L100" s="260"/>
      <c r="M100" s="261" t="s">
        <v>21</v>
      </c>
      <c r="N100" s="262" t="s">
        <v>42</v>
      </c>
      <c r="O100" s="45"/>
      <c r="P100" s="225">
        <f>O100*H100</f>
        <v>0</v>
      </c>
      <c r="Q100" s="225">
        <v>0</v>
      </c>
      <c r="R100" s="225">
        <f>Q100*H100</f>
        <v>0</v>
      </c>
      <c r="S100" s="225">
        <v>0</v>
      </c>
      <c r="T100" s="226">
        <f>S100*H100</f>
        <v>0</v>
      </c>
      <c r="AR100" s="22" t="s">
        <v>2658</v>
      </c>
      <c r="AT100" s="22" t="s">
        <v>275</v>
      </c>
      <c r="AU100" s="22" t="s">
        <v>71</v>
      </c>
      <c r="AY100" s="22" t="s">
        <v>151</v>
      </c>
      <c r="BE100" s="227">
        <f>IF(N100="základní",J100,0)</f>
        <v>0</v>
      </c>
      <c r="BF100" s="227">
        <f>IF(N100="snížená",J100,0)</f>
        <v>0</v>
      </c>
      <c r="BG100" s="227">
        <f>IF(N100="zákl. přenesená",J100,0)</f>
        <v>0</v>
      </c>
      <c r="BH100" s="227">
        <f>IF(N100="sníž. přenesená",J100,0)</f>
        <v>0</v>
      </c>
      <c r="BI100" s="227">
        <f>IF(N100="nulová",J100,0)</f>
        <v>0</v>
      </c>
      <c r="BJ100" s="22" t="s">
        <v>76</v>
      </c>
      <c r="BK100" s="227">
        <f>ROUND(I100*H100,2)</f>
        <v>0</v>
      </c>
      <c r="BL100" s="22" t="s">
        <v>2658</v>
      </c>
      <c r="BM100" s="22" t="s">
        <v>4070</v>
      </c>
    </row>
    <row r="101" spans="2:65" s="1" customFormat="1" ht="16.5" customHeight="1">
      <c r="B101" s="44"/>
      <c r="C101" s="253" t="s">
        <v>3858</v>
      </c>
      <c r="D101" s="253" t="s">
        <v>275</v>
      </c>
      <c r="E101" s="254" t="s">
        <v>3958</v>
      </c>
      <c r="F101" s="255" t="s">
        <v>3959</v>
      </c>
      <c r="G101" s="256" t="s">
        <v>157</v>
      </c>
      <c r="H101" s="257">
        <v>60</v>
      </c>
      <c r="I101" s="258"/>
      <c r="J101" s="259">
        <f>ROUND(I101*H101,2)</f>
        <v>0</v>
      </c>
      <c r="K101" s="255" t="s">
        <v>21</v>
      </c>
      <c r="L101" s="260"/>
      <c r="M101" s="261" t="s">
        <v>21</v>
      </c>
      <c r="N101" s="262" t="s">
        <v>42</v>
      </c>
      <c r="O101" s="45"/>
      <c r="P101" s="225">
        <f>O101*H101</f>
        <v>0</v>
      </c>
      <c r="Q101" s="225">
        <v>0</v>
      </c>
      <c r="R101" s="225">
        <f>Q101*H101</f>
        <v>0</v>
      </c>
      <c r="S101" s="225">
        <v>0</v>
      </c>
      <c r="T101" s="226">
        <f>S101*H101</f>
        <v>0</v>
      </c>
      <c r="AR101" s="22" t="s">
        <v>2658</v>
      </c>
      <c r="AT101" s="22" t="s">
        <v>275</v>
      </c>
      <c r="AU101" s="22" t="s">
        <v>71</v>
      </c>
      <c r="AY101" s="22" t="s">
        <v>151</v>
      </c>
      <c r="BE101" s="227">
        <f>IF(N101="základní",J101,0)</f>
        <v>0</v>
      </c>
      <c r="BF101" s="227">
        <f>IF(N101="snížená",J101,0)</f>
        <v>0</v>
      </c>
      <c r="BG101" s="227">
        <f>IF(N101="zákl. přenesená",J101,0)</f>
        <v>0</v>
      </c>
      <c r="BH101" s="227">
        <f>IF(N101="sníž. přenesená",J101,0)</f>
        <v>0</v>
      </c>
      <c r="BI101" s="227">
        <f>IF(N101="nulová",J101,0)</f>
        <v>0</v>
      </c>
      <c r="BJ101" s="22" t="s">
        <v>76</v>
      </c>
      <c r="BK101" s="227">
        <f>ROUND(I101*H101,2)</f>
        <v>0</v>
      </c>
      <c r="BL101" s="22" t="s">
        <v>2658</v>
      </c>
      <c r="BM101" s="22" t="s">
        <v>4071</v>
      </c>
    </row>
    <row r="102" spans="2:65" s="1" customFormat="1" ht="16.5" customHeight="1">
      <c r="B102" s="44"/>
      <c r="C102" s="253" t="s">
        <v>3860</v>
      </c>
      <c r="D102" s="253" t="s">
        <v>275</v>
      </c>
      <c r="E102" s="254" t="s">
        <v>4067</v>
      </c>
      <c r="F102" s="255" t="s">
        <v>4068</v>
      </c>
      <c r="G102" s="256" t="s">
        <v>157</v>
      </c>
      <c r="H102" s="257">
        <v>60</v>
      </c>
      <c r="I102" s="258"/>
      <c r="J102" s="259">
        <f>ROUND(I102*H102,2)</f>
        <v>0</v>
      </c>
      <c r="K102" s="255" t="s">
        <v>21</v>
      </c>
      <c r="L102" s="260"/>
      <c r="M102" s="261" t="s">
        <v>21</v>
      </c>
      <c r="N102" s="262" t="s">
        <v>42</v>
      </c>
      <c r="O102" s="45"/>
      <c r="P102" s="225">
        <f>O102*H102</f>
        <v>0</v>
      </c>
      <c r="Q102" s="225">
        <v>0</v>
      </c>
      <c r="R102" s="225">
        <f>Q102*H102</f>
        <v>0</v>
      </c>
      <c r="S102" s="225">
        <v>0</v>
      </c>
      <c r="T102" s="226">
        <f>S102*H102</f>
        <v>0</v>
      </c>
      <c r="AR102" s="22" t="s">
        <v>2658</v>
      </c>
      <c r="AT102" s="22" t="s">
        <v>275</v>
      </c>
      <c r="AU102" s="22" t="s">
        <v>71</v>
      </c>
      <c r="AY102" s="22" t="s">
        <v>151</v>
      </c>
      <c r="BE102" s="227">
        <f>IF(N102="základní",J102,0)</f>
        <v>0</v>
      </c>
      <c r="BF102" s="227">
        <f>IF(N102="snížená",J102,0)</f>
        <v>0</v>
      </c>
      <c r="BG102" s="227">
        <f>IF(N102="zákl. přenesená",J102,0)</f>
        <v>0</v>
      </c>
      <c r="BH102" s="227">
        <f>IF(N102="sníž. přenesená",J102,0)</f>
        <v>0</v>
      </c>
      <c r="BI102" s="227">
        <f>IF(N102="nulová",J102,0)</f>
        <v>0</v>
      </c>
      <c r="BJ102" s="22" t="s">
        <v>76</v>
      </c>
      <c r="BK102" s="227">
        <f>ROUND(I102*H102,2)</f>
        <v>0</v>
      </c>
      <c r="BL102" s="22" t="s">
        <v>2658</v>
      </c>
      <c r="BM102" s="22" t="s">
        <v>4072</v>
      </c>
    </row>
    <row r="103" spans="2:65" s="1" customFormat="1" ht="16.5" customHeight="1">
      <c r="B103" s="44"/>
      <c r="C103" s="253" t="s">
        <v>3864</v>
      </c>
      <c r="D103" s="253" t="s">
        <v>275</v>
      </c>
      <c r="E103" s="254" t="s">
        <v>4073</v>
      </c>
      <c r="F103" s="255" t="s">
        <v>4074</v>
      </c>
      <c r="G103" s="256" t="s">
        <v>157</v>
      </c>
      <c r="H103" s="257">
        <v>120</v>
      </c>
      <c r="I103" s="258"/>
      <c r="J103" s="259">
        <f>ROUND(I103*H103,2)</f>
        <v>0</v>
      </c>
      <c r="K103" s="255" t="s">
        <v>21</v>
      </c>
      <c r="L103" s="260"/>
      <c r="M103" s="261" t="s">
        <v>21</v>
      </c>
      <c r="N103" s="262" t="s">
        <v>42</v>
      </c>
      <c r="O103" s="45"/>
      <c r="P103" s="225">
        <f>O103*H103</f>
        <v>0</v>
      </c>
      <c r="Q103" s="225">
        <v>0</v>
      </c>
      <c r="R103" s="225">
        <f>Q103*H103</f>
        <v>0</v>
      </c>
      <c r="S103" s="225">
        <v>0</v>
      </c>
      <c r="T103" s="226">
        <f>S103*H103</f>
        <v>0</v>
      </c>
      <c r="AR103" s="22" t="s">
        <v>2658</v>
      </c>
      <c r="AT103" s="22" t="s">
        <v>275</v>
      </c>
      <c r="AU103" s="22" t="s">
        <v>71</v>
      </c>
      <c r="AY103" s="22" t="s">
        <v>151</v>
      </c>
      <c r="BE103" s="227">
        <f>IF(N103="základní",J103,0)</f>
        <v>0</v>
      </c>
      <c r="BF103" s="227">
        <f>IF(N103="snížená",J103,0)</f>
        <v>0</v>
      </c>
      <c r="BG103" s="227">
        <f>IF(N103="zákl. přenesená",J103,0)</f>
        <v>0</v>
      </c>
      <c r="BH103" s="227">
        <f>IF(N103="sníž. přenesená",J103,0)</f>
        <v>0</v>
      </c>
      <c r="BI103" s="227">
        <f>IF(N103="nulová",J103,0)</f>
        <v>0</v>
      </c>
      <c r="BJ103" s="22" t="s">
        <v>76</v>
      </c>
      <c r="BK103" s="227">
        <f>ROUND(I103*H103,2)</f>
        <v>0</v>
      </c>
      <c r="BL103" s="22" t="s">
        <v>2658</v>
      </c>
      <c r="BM103" s="22" t="s">
        <v>4075</v>
      </c>
    </row>
    <row r="104" spans="2:65" s="1" customFormat="1" ht="16.5" customHeight="1">
      <c r="B104" s="44"/>
      <c r="C104" s="253" t="s">
        <v>3868</v>
      </c>
      <c r="D104" s="253" t="s">
        <v>275</v>
      </c>
      <c r="E104" s="254" t="s">
        <v>4076</v>
      </c>
      <c r="F104" s="255" t="s">
        <v>4077</v>
      </c>
      <c r="G104" s="256" t="s">
        <v>157</v>
      </c>
      <c r="H104" s="257">
        <v>60</v>
      </c>
      <c r="I104" s="258"/>
      <c r="J104" s="259">
        <f>ROUND(I104*H104,2)</f>
        <v>0</v>
      </c>
      <c r="K104" s="255" t="s">
        <v>21</v>
      </c>
      <c r="L104" s="260"/>
      <c r="M104" s="261" t="s">
        <v>21</v>
      </c>
      <c r="N104" s="262" t="s">
        <v>42</v>
      </c>
      <c r="O104" s="45"/>
      <c r="P104" s="225">
        <f>O104*H104</f>
        <v>0</v>
      </c>
      <c r="Q104" s="225">
        <v>0</v>
      </c>
      <c r="R104" s="225">
        <f>Q104*H104</f>
        <v>0</v>
      </c>
      <c r="S104" s="225">
        <v>0</v>
      </c>
      <c r="T104" s="226">
        <f>S104*H104</f>
        <v>0</v>
      </c>
      <c r="AR104" s="22" t="s">
        <v>2658</v>
      </c>
      <c r="AT104" s="22" t="s">
        <v>275</v>
      </c>
      <c r="AU104" s="22" t="s">
        <v>71</v>
      </c>
      <c r="AY104" s="22" t="s">
        <v>151</v>
      </c>
      <c r="BE104" s="227">
        <f>IF(N104="základní",J104,0)</f>
        <v>0</v>
      </c>
      <c r="BF104" s="227">
        <f>IF(N104="snížená",J104,0)</f>
        <v>0</v>
      </c>
      <c r="BG104" s="227">
        <f>IF(N104="zákl. přenesená",J104,0)</f>
        <v>0</v>
      </c>
      <c r="BH104" s="227">
        <f>IF(N104="sníž. přenesená",J104,0)</f>
        <v>0</v>
      </c>
      <c r="BI104" s="227">
        <f>IF(N104="nulová",J104,0)</f>
        <v>0</v>
      </c>
      <c r="BJ104" s="22" t="s">
        <v>76</v>
      </c>
      <c r="BK104" s="227">
        <f>ROUND(I104*H104,2)</f>
        <v>0</v>
      </c>
      <c r="BL104" s="22" t="s">
        <v>2658</v>
      </c>
      <c r="BM104" s="22" t="s">
        <v>4078</v>
      </c>
    </row>
    <row r="105" spans="2:65" s="1" customFormat="1" ht="16.5" customHeight="1">
      <c r="B105" s="44"/>
      <c r="C105" s="253" t="s">
        <v>3872</v>
      </c>
      <c r="D105" s="253" t="s">
        <v>275</v>
      </c>
      <c r="E105" s="254" t="s">
        <v>4079</v>
      </c>
      <c r="F105" s="255" t="s">
        <v>4080</v>
      </c>
      <c r="G105" s="256" t="s">
        <v>157</v>
      </c>
      <c r="H105" s="257">
        <v>40</v>
      </c>
      <c r="I105" s="258"/>
      <c r="J105" s="259">
        <f>ROUND(I105*H105,2)</f>
        <v>0</v>
      </c>
      <c r="K105" s="255" t="s">
        <v>21</v>
      </c>
      <c r="L105" s="260"/>
      <c r="M105" s="261" t="s">
        <v>21</v>
      </c>
      <c r="N105" s="262" t="s">
        <v>42</v>
      </c>
      <c r="O105" s="45"/>
      <c r="P105" s="225">
        <f>O105*H105</f>
        <v>0</v>
      </c>
      <c r="Q105" s="225">
        <v>0</v>
      </c>
      <c r="R105" s="225">
        <f>Q105*H105</f>
        <v>0</v>
      </c>
      <c r="S105" s="225">
        <v>0</v>
      </c>
      <c r="T105" s="226">
        <f>S105*H105</f>
        <v>0</v>
      </c>
      <c r="AR105" s="22" t="s">
        <v>2658</v>
      </c>
      <c r="AT105" s="22" t="s">
        <v>275</v>
      </c>
      <c r="AU105" s="22" t="s">
        <v>71</v>
      </c>
      <c r="AY105" s="22" t="s">
        <v>151</v>
      </c>
      <c r="BE105" s="227">
        <f>IF(N105="základní",J105,0)</f>
        <v>0</v>
      </c>
      <c r="BF105" s="227">
        <f>IF(N105="snížená",J105,0)</f>
        <v>0</v>
      </c>
      <c r="BG105" s="227">
        <f>IF(N105="zákl. přenesená",J105,0)</f>
        <v>0</v>
      </c>
      <c r="BH105" s="227">
        <f>IF(N105="sníž. přenesená",J105,0)</f>
        <v>0</v>
      </c>
      <c r="BI105" s="227">
        <f>IF(N105="nulová",J105,0)</f>
        <v>0</v>
      </c>
      <c r="BJ105" s="22" t="s">
        <v>76</v>
      </c>
      <c r="BK105" s="227">
        <f>ROUND(I105*H105,2)</f>
        <v>0</v>
      </c>
      <c r="BL105" s="22" t="s">
        <v>2658</v>
      </c>
      <c r="BM105" s="22" t="s">
        <v>4081</v>
      </c>
    </row>
    <row r="106" spans="2:65" s="1" customFormat="1" ht="16.5" customHeight="1">
      <c r="B106" s="44"/>
      <c r="C106" s="253" t="s">
        <v>3876</v>
      </c>
      <c r="D106" s="253" t="s">
        <v>275</v>
      </c>
      <c r="E106" s="254" t="s">
        <v>3972</v>
      </c>
      <c r="F106" s="255" t="s">
        <v>3973</v>
      </c>
      <c r="G106" s="256" t="s">
        <v>157</v>
      </c>
      <c r="H106" s="257">
        <v>80</v>
      </c>
      <c r="I106" s="258"/>
      <c r="J106" s="259">
        <f>ROUND(I106*H106,2)</f>
        <v>0</v>
      </c>
      <c r="K106" s="255" t="s">
        <v>21</v>
      </c>
      <c r="L106" s="260"/>
      <c r="M106" s="261" t="s">
        <v>21</v>
      </c>
      <c r="N106" s="262" t="s">
        <v>42</v>
      </c>
      <c r="O106" s="45"/>
      <c r="P106" s="225">
        <f>O106*H106</f>
        <v>0</v>
      </c>
      <c r="Q106" s="225">
        <v>0</v>
      </c>
      <c r="R106" s="225">
        <f>Q106*H106</f>
        <v>0</v>
      </c>
      <c r="S106" s="225">
        <v>0</v>
      </c>
      <c r="T106" s="226">
        <f>S106*H106</f>
        <v>0</v>
      </c>
      <c r="AR106" s="22" t="s">
        <v>2658</v>
      </c>
      <c r="AT106" s="22" t="s">
        <v>275</v>
      </c>
      <c r="AU106" s="22" t="s">
        <v>71</v>
      </c>
      <c r="AY106" s="22" t="s">
        <v>151</v>
      </c>
      <c r="BE106" s="227">
        <f>IF(N106="základní",J106,0)</f>
        <v>0</v>
      </c>
      <c r="BF106" s="227">
        <f>IF(N106="snížená",J106,0)</f>
        <v>0</v>
      </c>
      <c r="BG106" s="227">
        <f>IF(N106="zákl. přenesená",J106,0)</f>
        <v>0</v>
      </c>
      <c r="BH106" s="227">
        <f>IF(N106="sníž. přenesená",J106,0)</f>
        <v>0</v>
      </c>
      <c r="BI106" s="227">
        <f>IF(N106="nulová",J106,0)</f>
        <v>0</v>
      </c>
      <c r="BJ106" s="22" t="s">
        <v>76</v>
      </c>
      <c r="BK106" s="227">
        <f>ROUND(I106*H106,2)</f>
        <v>0</v>
      </c>
      <c r="BL106" s="22" t="s">
        <v>2658</v>
      </c>
      <c r="BM106" s="22" t="s">
        <v>4082</v>
      </c>
    </row>
    <row r="107" spans="2:65" s="1" customFormat="1" ht="16.5" customHeight="1">
      <c r="B107" s="44"/>
      <c r="C107" s="253" t="s">
        <v>164</v>
      </c>
      <c r="D107" s="253" t="s">
        <v>275</v>
      </c>
      <c r="E107" s="254" t="s">
        <v>4083</v>
      </c>
      <c r="F107" s="255" t="s">
        <v>4084</v>
      </c>
      <c r="G107" s="256" t="s">
        <v>157</v>
      </c>
      <c r="H107" s="257">
        <v>20</v>
      </c>
      <c r="I107" s="258"/>
      <c r="J107" s="259">
        <f>ROUND(I107*H107,2)</f>
        <v>0</v>
      </c>
      <c r="K107" s="255" t="s">
        <v>21</v>
      </c>
      <c r="L107" s="260"/>
      <c r="M107" s="261" t="s">
        <v>21</v>
      </c>
      <c r="N107" s="262" t="s">
        <v>42</v>
      </c>
      <c r="O107" s="45"/>
      <c r="P107" s="225">
        <f>O107*H107</f>
        <v>0</v>
      </c>
      <c r="Q107" s="225">
        <v>0</v>
      </c>
      <c r="R107" s="225">
        <f>Q107*H107</f>
        <v>0</v>
      </c>
      <c r="S107" s="225">
        <v>0</v>
      </c>
      <c r="T107" s="226">
        <f>S107*H107</f>
        <v>0</v>
      </c>
      <c r="AR107" s="22" t="s">
        <v>2658</v>
      </c>
      <c r="AT107" s="22" t="s">
        <v>275</v>
      </c>
      <c r="AU107" s="22" t="s">
        <v>71</v>
      </c>
      <c r="AY107" s="22" t="s">
        <v>151</v>
      </c>
      <c r="BE107" s="227">
        <f>IF(N107="základní",J107,0)</f>
        <v>0</v>
      </c>
      <c r="BF107" s="227">
        <f>IF(N107="snížená",J107,0)</f>
        <v>0</v>
      </c>
      <c r="BG107" s="227">
        <f>IF(N107="zákl. přenesená",J107,0)</f>
        <v>0</v>
      </c>
      <c r="BH107" s="227">
        <f>IF(N107="sníž. přenesená",J107,0)</f>
        <v>0</v>
      </c>
      <c r="BI107" s="227">
        <f>IF(N107="nulová",J107,0)</f>
        <v>0</v>
      </c>
      <c r="BJ107" s="22" t="s">
        <v>76</v>
      </c>
      <c r="BK107" s="227">
        <f>ROUND(I107*H107,2)</f>
        <v>0</v>
      </c>
      <c r="BL107" s="22" t="s">
        <v>2658</v>
      </c>
      <c r="BM107" s="22" t="s">
        <v>4085</v>
      </c>
    </row>
    <row r="108" spans="2:65" s="1" customFormat="1" ht="16.5" customHeight="1">
      <c r="B108" s="44"/>
      <c r="C108" s="253" t="s">
        <v>3883</v>
      </c>
      <c r="D108" s="253" t="s">
        <v>275</v>
      </c>
      <c r="E108" s="254" t="s">
        <v>3969</v>
      </c>
      <c r="F108" s="255" t="s">
        <v>3970</v>
      </c>
      <c r="G108" s="256" t="s">
        <v>157</v>
      </c>
      <c r="H108" s="257">
        <v>60</v>
      </c>
      <c r="I108" s="258"/>
      <c r="J108" s="259">
        <f>ROUND(I108*H108,2)</f>
        <v>0</v>
      </c>
      <c r="K108" s="255" t="s">
        <v>21</v>
      </c>
      <c r="L108" s="260"/>
      <c r="M108" s="261" t="s">
        <v>21</v>
      </c>
      <c r="N108" s="262" t="s">
        <v>42</v>
      </c>
      <c r="O108" s="45"/>
      <c r="P108" s="225">
        <f>O108*H108</f>
        <v>0</v>
      </c>
      <c r="Q108" s="225">
        <v>0</v>
      </c>
      <c r="R108" s="225">
        <f>Q108*H108</f>
        <v>0</v>
      </c>
      <c r="S108" s="225">
        <v>0</v>
      </c>
      <c r="T108" s="226">
        <f>S108*H108</f>
        <v>0</v>
      </c>
      <c r="AR108" s="22" t="s">
        <v>2658</v>
      </c>
      <c r="AT108" s="22" t="s">
        <v>275</v>
      </c>
      <c r="AU108" s="22" t="s">
        <v>71</v>
      </c>
      <c r="AY108" s="22" t="s">
        <v>151</v>
      </c>
      <c r="BE108" s="227">
        <f>IF(N108="základní",J108,0)</f>
        <v>0</v>
      </c>
      <c r="BF108" s="227">
        <f>IF(N108="snížená",J108,0)</f>
        <v>0</v>
      </c>
      <c r="BG108" s="227">
        <f>IF(N108="zákl. přenesená",J108,0)</f>
        <v>0</v>
      </c>
      <c r="BH108" s="227">
        <f>IF(N108="sníž. přenesená",J108,0)</f>
        <v>0</v>
      </c>
      <c r="BI108" s="227">
        <f>IF(N108="nulová",J108,0)</f>
        <v>0</v>
      </c>
      <c r="BJ108" s="22" t="s">
        <v>76</v>
      </c>
      <c r="BK108" s="227">
        <f>ROUND(I108*H108,2)</f>
        <v>0</v>
      </c>
      <c r="BL108" s="22" t="s">
        <v>2658</v>
      </c>
      <c r="BM108" s="22" t="s">
        <v>4086</v>
      </c>
    </row>
    <row r="109" spans="2:65" s="1" customFormat="1" ht="16.5" customHeight="1">
      <c r="B109" s="44"/>
      <c r="C109" s="253" t="s">
        <v>1641</v>
      </c>
      <c r="D109" s="253" t="s">
        <v>275</v>
      </c>
      <c r="E109" s="254" t="s">
        <v>3965</v>
      </c>
      <c r="F109" s="255" t="s">
        <v>3966</v>
      </c>
      <c r="G109" s="256" t="s">
        <v>3967</v>
      </c>
      <c r="H109" s="257">
        <v>1</v>
      </c>
      <c r="I109" s="258"/>
      <c r="J109" s="259">
        <f>ROUND(I109*H109,2)</f>
        <v>0</v>
      </c>
      <c r="K109" s="255" t="s">
        <v>21</v>
      </c>
      <c r="L109" s="260"/>
      <c r="M109" s="261" t="s">
        <v>21</v>
      </c>
      <c r="N109" s="262" t="s">
        <v>42</v>
      </c>
      <c r="O109" s="45"/>
      <c r="P109" s="225">
        <f>O109*H109</f>
        <v>0</v>
      </c>
      <c r="Q109" s="225">
        <v>0</v>
      </c>
      <c r="R109" s="225">
        <f>Q109*H109</f>
        <v>0</v>
      </c>
      <c r="S109" s="225">
        <v>0</v>
      </c>
      <c r="T109" s="226">
        <f>S109*H109</f>
        <v>0</v>
      </c>
      <c r="AR109" s="22" t="s">
        <v>2658</v>
      </c>
      <c r="AT109" s="22" t="s">
        <v>275</v>
      </c>
      <c r="AU109" s="22" t="s">
        <v>71</v>
      </c>
      <c r="AY109" s="22" t="s">
        <v>151</v>
      </c>
      <c r="BE109" s="227">
        <f>IF(N109="základní",J109,0)</f>
        <v>0</v>
      </c>
      <c r="BF109" s="227">
        <f>IF(N109="snížená",J109,0)</f>
        <v>0</v>
      </c>
      <c r="BG109" s="227">
        <f>IF(N109="zákl. přenesená",J109,0)</f>
        <v>0</v>
      </c>
      <c r="BH109" s="227">
        <f>IF(N109="sníž. přenesená",J109,0)</f>
        <v>0</v>
      </c>
      <c r="BI109" s="227">
        <f>IF(N109="nulová",J109,0)</f>
        <v>0</v>
      </c>
      <c r="BJ109" s="22" t="s">
        <v>76</v>
      </c>
      <c r="BK109" s="227">
        <f>ROUND(I109*H109,2)</f>
        <v>0</v>
      </c>
      <c r="BL109" s="22" t="s">
        <v>2658</v>
      </c>
      <c r="BM109" s="22" t="s">
        <v>4087</v>
      </c>
    </row>
    <row r="110" spans="2:63" s="10" customFormat="1" ht="37.4" customHeight="1">
      <c r="B110" s="200"/>
      <c r="C110" s="201"/>
      <c r="D110" s="202" t="s">
        <v>70</v>
      </c>
      <c r="E110" s="203" t="s">
        <v>3338</v>
      </c>
      <c r="F110" s="203" t="s">
        <v>3975</v>
      </c>
      <c r="G110" s="201"/>
      <c r="H110" s="201"/>
      <c r="I110" s="204"/>
      <c r="J110" s="205">
        <f>BK110</f>
        <v>0</v>
      </c>
      <c r="K110" s="201"/>
      <c r="L110" s="206"/>
      <c r="M110" s="207"/>
      <c r="N110" s="208"/>
      <c r="O110" s="208"/>
      <c r="P110" s="209">
        <f>SUM(P111:P118)</f>
        <v>0</v>
      </c>
      <c r="Q110" s="208"/>
      <c r="R110" s="209">
        <f>SUM(R111:R118)</f>
        <v>0</v>
      </c>
      <c r="S110" s="208"/>
      <c r="T110" s="210">
        <f>SUM(T111:T118)</f>
        <v>0</v>
      </c>
      <c r="AR110" s="211" t="s">
        <v>159</v>
      </c>
      <c r="AT110" s="212" t="s">
        <v>70</v>
      </c>
      <c r="AU110" s="212" t="s">
        <v>71</v>
      </c>
      <c r="AY110" s="211" t="s">
        <v>151</v>
      </c>
      <c r="BK110" s="213">
        <f>SUM(BK111:BK118)</f>
        <v>0</v>
      </c>
    </row>
    <row r="111" spans="2:65" s="1" customFormat="1" ht="16.5" customHeight="1">
      <c r="B111" s="44"/>
      <c r="C111" s="216" t="s">
        <v>3890</v>
      </c>
      <c r="D111" s="216" t="s">
        <v>154</v>
      </c>
      <c r="E111" s="217" t="s">
        <v>3976</v>
      </c>
      <c r="F111" s="218" t="s">
        <v>3977</v>
      </c>
      <c r="G111" s="219" t="s">
        <v>3978</v>
      </c>
      <c r="H111" s="220">
        <v>300</v>
      </c>
      <c r="I111" s="221"/>
      <c r="J111" s="222">
        <f>ROUND(I111*H111,2)</f>
        <v>0</v>
      </c>
      <c r="K111" s="218" t="s">
        <v>21</v>
      </c>
      <c r="L111" s="70"/>
      <c r="M111" s="223" t="s">
        <v>21</v>
      </c>
      <c r="N111" s="224" t="s">
        <v>42</v>
      </c>
      <c r="O111" s="45"/>
      <c r="P111" s="225">
        <f>O111*H111</f>
        <v>0</v>
      </c>
      <c r="Q111" s="225">
        <v>0</v>
      </c>
      <c r="R111" s="225">
        <f>Q111*H111</f>
        <v>0</v>
      </c>
      <c r="S111" s="225">
        <v>0</v>
      </c>
      <c r="T111" s="226">
        <f>S111*H111</f>
        <v>0</v>
      </c>
      <c r="AR111" s="22" t="s">
        <v>517</v>
      </c>
      <c r="AT111" s="22" t="s">
        <v>154</v>
      </c>
      <c r="AU111" s="22" t="s">
        <v>76</v>
      </c>
      <c r="AY111" s="22" t="s">
        <v>151</v>
      </c>
      <c r="BE111" s="227">
        <f>IF(N111="základní",J111,0)</f>
        <v>0</v>
      </c>
      <c r="BF111" s="227">
        <f>IF(N111="snížená",J111,0)</f>
        <v>0</v>
      </c>
      <c r="BG111" s="227">
        <f>IF(N111="zákl. přenesená",J111,0)</f>
        <v>0</v>
      </c>
      <c r="BH111" s="227">
        <f>IF(N111="sníž. přenesená",J111,0)</f>
        <v>0</v>
      </c>
      <c r="BI111" s="227">
        <f>IF(N111="nulová",J111,0)</f>
        <v>0</v>
      </c>
      <c r="BJ111" s="22" t="s">
        <v>76</v>
      </c>
      <c r="BK111" s="227">
        <f>ROUND(I111*H111,2)</f>
        <v>0</v>
      </c>
      <c r="BL111" s="22" t="s">
        <v>517</v>
      </c>
      <c r="BM111" s="22" t="s">
        <v>4088</v>
      </c>
    </row>
    <row r="112" spans="2:65" s="1" customFormat="1" ht="16.5" customHeight="1">
      <c r="B112" s="44"/>
      <c r="C112" s="216" t="s">
        <v>1474</v>
      </c>
      <c r="D112" s="216" t="s">
        <v>154</v>
      </c>
      <c r="E112" s="217" t="s">
        <v>4089</v>
      </c>
      <c r="F112" s="218" t="s">
        <v>4090</v>
      </c>
      <c r="G112" s="219" t="s">
        <v>3982</v>
      </c>
      <c r="H112" s="220">
        <v>62</v>
      </c>
      <c r="I112" s="221"/>
      <c r="J112" s="222">
        <f>ROUND(I112*H112,2)</f>
        <v>0</v>
      </c>
      <c r="K112" s="218" t="s">
        <v>21</v>
      </c>
      <c r="L112" s="70"/>
      <c r="M112" s="223" t="s">
        <v>21</v>
      </c>
      <c r="N112" s="224" t="s">
        <v>42</v>
      </c>
      <c r="O112" s="45"/>
      <c r="P112" s="225">
        <f>O112*H112</f>
        <v>0</v>
      </c>
      <c r="Q112" s="225">
        <v>0</v>
      </c>
      <c r="R112" s="225">
        <f>Q112*H112</f>
        <v>0</v>
      </c>
      <c r="S112" s="225">
        <v>0</v>
      </c>
      <c r="T112" s="226">
        <f>S112*H112</f>
        <v>0</v>
      </c>
      <c r="AR112" s="22" t="s">
        <v>517</v>
      </c>
      <c r="AT112" s="22" t="s">
        <v>154</v>
      </c>
      <c r="AU112" s="22" t="s">
        <v>76</v>
      </c>
      <c r="AY112" s="22" t="s">
        <v>151</v>
      </c>
      <c r="BE112" s="227">
        <f>IF(N112="základní",J112,0)</f>
        <v>0</v>
      </c>
      <c r="BF112" s="227">
        <f>IF(N112="snížená",J112,0)</f>
        <v>0</v>
      </c>
      <c r="BG112" s="227">
        <f>IF(N112="zákl. přenesená",J112,0)</f>
        <v>0</v>
      </c>
      <c r="BH112" s="227">
        <f>IF(N112="sníž. přenesená",J112,0)</f>
        <v>0</v>
      </c>
      <c r="BI112" s="227">
        <f>IF(N112="nulová",J112,0)</f>
        <v>0</v>
      </c>
      <c r="BJ112" s="22" t="s">
        <v>76</v>
      </c>
      <c r="BK112" s="227">
        <f>ROUND(I112*H112,2)</f>
        <v>0</v>
      </c>
      <c r="BL112" s="22" t="s">
        <v>517</v>
      </c>
      <c r="BM112" s="22" t="s">
        <v>4091</v>
      </c>
    </row>
    <row r="113" spans="2:65" s="1" customFormat="1" ht="16.5" customHeight="1">
      <c r="B113" s="44"/>
      <c r="C113" s="216" t="s">
        <v>3897</v>
      </c>
      <c r="D113" s="216" t="s">
        <v>154</v>
      </c>
      <c r="E113" s="217" t="s">
        <v>4092</v>
      </c>
      <c r="F113" s="218" t="s">
        <v>4093</v>
      </c>
      <c r="G113" s="219" t="s">
        <v>3982</v>
      </c>
      <c r="H113" s="220">
        <v>150</v>
      </c>
      <c r="I113" s="221"/>
      <c r="J113" s="222">
        <f>ROUND(I113*H113,2)</f>
        <v>0</v>
      </c>
      <c r="K113" s="218" t="s">
        <v>21</v>
      </c>
      <c r="L113" s="70"/>
      <c r="M113" s="223" t="s">
        <v>21</v>
      </c>
      <c r="N113" s="224" t="s">
        <v>42</v>
      </c>
      <c r="O113" s="45"/>
      <c r="P113" s="225">
        <f>O113*H113</f>
        <v>0</v>
      </c>
      <c r="Q113" s="225">
        <v>0</v>
      </c>
      <c r="R113" s="225">
        <f>Q113*H113</f>
        <v>0</v>
      </c>
      <c r="S113" s="225">
        <v>0</v>
      </c>
      <c r="T113" s="226">
        <f>S113*H113</f>
        <v>0</v>
      </c>
      <c r="AR113" s="22" t="s">
        <v>517</v>
      </c>
      <c r="AT113" s="22" t="s">
        <v>154</v>
      </c>
      <c r="AU113" s="22" t="s">
        <v>76</v>
      </c>
      <c r="AY113" s="22" t="s">
        <v>151</v>
      </c>
      <c r="BE113" s="227">
        <f>IF(N113="základní",J113,0)</f>
        <v>0</v>
      </c>
      <c r="BF113" s="227">
        <f>IF(N113="snížená",J113,0)</f>
        <v>0</v>
      </c>
      <c r="BG113" s="227">
        <f>IF(N113="zákl. přenesená",J113,0)</f>
        <v>0</v>
      </c>
      <c r="BH113" s="227">
        <f>IF(N113="sníž. přenesená",J113,0)</f>
        <v>0</v>
      </c>
      <c r="BI113" s="227">
        <f>IF(N113="nulová",J113,0)</f>
        <v>0</v>
      </c>
      <c r="BJ113" s="22" t="s">
        <v>76</v>
      </c>
      <c r="BK113" s="227">
        <f>ROUND(I113*H113,2)</f>
        <v>0</v>
      </c>
      <c r="BL113" s="22" t="s">
        <v>517</v>
      </c>
      <c r="BM113" s="22" t="s">
        <v>4094</v>
      </c>
    </row>
    <row r="114" spans="2:65" s="1" customFormat="1" ht="16.5" customHeight="1">
      <c r="B114" s="44"/>
      <c r="C114" s="216" t="s">
        <v>3901</v>
      </c>
      <c r="D114" s="216" t="s">
        <v>154</v>
      </c>
      <c r="E114" s="217" t="s">
        <v>4095</v>
      </c>
      <c r="F114" s="218" t="s">
        <v>4096</v>
      </c>
      <c r="G114" s="219" t="s">
        <v>3967</v>
      </c>
      <c r="H114" s="220">
        <v>1</v>
      </c>
      <c r="I114" s="221"/>
      <c r="J114" s="222">
        <f>ROUND(I114*H114,2)</f>
        <v>0</v>
      </c>
      <c r="K114" s="218" t="s">
        <v>21</v>
      </c>
      <c r="L114" s="70"/>
      <c r="M114" s="223" t="s">
        <v>21</v>
      </c>
      <c r="N114" s="224" t="s">
        <v>42</v>
      </c>
      <c r="O114" s="45"/>
      <c r="P114" s="225">
        <f>O114*H114</f>
        <v>0</v>
      </c>
      <c r="Q114" s="225">
        <v>0</v>
      </c>
      <c r="R114" s="225">
        <f>Q114*H114</f>
        <v>0</v>
      </c>
      <c r="S114" s="225">
        <v>0</v>
      </c>
      <c r="T114" s="226">
        <f>S114*H114</f>
        <v>0</v>
      </c>
      <c r="AR114" s="22" t="s">
        <v>517</v>
      </c>
      <c r="AT114" s="22" t="s">
        <v>154</v>
      </c>
      <c r="AU114" s="22" t="s">
        <v>76</v>
      </c>
      <c r="AY114" s="22" t="s">
        <v>151</v>
      </c>
      <c r="BE114" s="227">
        <f>IF(N114="základní",J114,0)</f>
        <v>0</v>
      </c>
      <c r="BF114" s="227">
        <f>IF(N114="snížená",J114,0)</f>
        <v>0</v>
      </c>
      <c r="BG114" s="227">
        <f>IF(N114="zákl. přenesená",J114,0)</f>
        <v>0</v>
      </c>
      <c r="BH114" s="227">
        <f>IF(N114="sníž. přenesená",J114,0)</f>
        <v>0</v>
      </c>
      <c r="BI114" s="227">
        <f>IF(N114="nulová",J114,0)</f>
        <v>0</v>
      </c>
      <c r="BJ114" s="22" t="s">
        <v>76</v>
      </c>
      <c r="BK114" s="227">
        <f>ROUND(I114*H114,2)</f>
        <v>0</v>
      </c>
      <c r="BL114" s="22" t="s">
        <v>517</v>
      </c>
      <c r="BM114" s="22" t="s">
        <v>4097</v>
      </c>
    </row>
    <row r="115" spans="2:65" s="1" customFormat="1" ht="16.5" customHeight="1">
      <c r="B115" s="44"/>
      <c r="C115" s="216" t="s">
        <v>3905</v>
      </c>
      <c r="D115" s="216" t="s">
        <v>154</v>
      </c>
      <c r="E115" s="217" t="s">
        <v>4098</v>
      </c>
      <c r="F115" s="218" t="s">
        <v>4099</v>
      </c>
      <c r="G115" s="219" t="s">
        <v>3967</v>
      </c>
      <c r="H115" s="220">
        <v>1</v>
      </c>
      <c r="I115" s="221"/>
      <c r="J115" s="222">
        <f>ROUND(I115*H115,2)</f>
        <v>0</v>
      </c>
      <c r="K115" s="218" t="s">
        <v>21</v>
      </c>
      <c r="L115" s="70"/>
      <c r="M115" s="223" t="s">
        <v>21</v>
      </c>
      <c r="N115" s="224" t="s">
        <v>42</v>
      </c>
      <c r="O115" s="45"/>
      <c r="P115" s="225">
        <f>O115*H115</f>
        <v>0</v>
      </c>
      <c r="Q115" s="225">
        <v>0</v>
      </c>
      <c r="R115" s="225">
        <f>Q115*H115</f>
        <v>0</v>
      </c>
      <c r="S115" s="225">
        <v>0</v>
      </c>
      <c r="T115" s="226">
        <f>S115*H115</f>
        <v>0</v>
      </c>
      <c r="AR115" s="22" t="s">
        <v>517</v>
      </c>
      <c r="AT115" s="22" t="s">
        <v>154</v>
      </c>
      <c r="AU115" s="22" t="s">
        <v>76</v>
      </c>
      <c r="AY115" s="22" t="s">
        <v>151</v>
      </c>
      <c r="BE115" s="227">
        <f>IF(N115="základní",J115,0)</f>
        <v>0</v>
      </c>
      <c r="BF115" s="227">
        <f>IF(N115="snížená",J115,0)</f>
        <v>0</v>
      </c>
      <c r="BG115" s="227">
        <f>IF(N115="zákl. přenesená",J115,0)</f>
        <v>0</v>
      </c>
      <c r="BH115" s="227">
        <f>IF(N115="sníž. přenesená",J115,0)</f>
        <v>0</v>
      </c>
      <c r="BI115" s="227">
        <f>IF(N115="nulová",J115,0)</f>
        <v>0</v>
      </c>
      <c r="BJ115" s="22" t="s">
        <v>76</v>
      </c>
      <c r="BK115" s="227">
        <f>ROUND(I115*H115,2)</f>
        <v>0</v>
      </c>
      <c r="BL115" s="22" t="s">
        <v>517</v>
      </c>
      <c r="BM115" s="22" t="s">
        <v>4100</v>
      </c>
    </row>
    <row r="116" spans="2:65" s="1" customFormat="1" ht="16.5" customHeight="1">
      <c r="B116" s="44"/>
      <c r="C116" s="216" t="s">
        <v>1567</v>
      </c>
      <c r="D116" s="216" t="s">
        <v>154</v>
      </c>
      <c r="E116" s="217" t="s">
        <v>4101</v>
      </c>
      <c r="F116" s="218" t="s">
        <v>4102</v>
      </c>
      <c r="G116" s="219" t="s">
        <v>1015</v>
      </c>
      <c r="H116" s="220">
        <v>1</v>
      </c>
      <c r="I116" s="221"/>
      <c r="J116" s="222">
        <f>ROUND(I116*H116,2)</f>
        <v>0</v>
      </c>
      <c r="K116" s="218" t="s">
        <v>21</v>
      </c>
      <c r="L116" s="70"/>
      <c r="M116" s="223" t="s">
        <v>21</v>
      </c>
      <c r="N116" s="224" t="s">
        <v>42</v>
      </c>
      <c r="O116" s="45"/>
      <c r="P116" s="225">
        <f>O116*H116</f>
        <v>0</v>
      </c>
      <c r="Q116" s="225">
        <v>0</v>
      </c>
      <c r="R116" s="225">
        <f>Q116*H116</f>
        <v>0</v>
      </c>
      <c r="S116" s="225">
        <v>0</v>
      </c>
      <c r="T116" s="226">
        <f>S116*H116</f>
        <v>0</v>
      </c>
      <c r="AR116" s="22" t="s">
        <v>517</v>
      </c>
      <c r="AT116" s="22" t="s">
        <v>154</v>
      </c>
      <c r="AU116" s="22" t="s">
        <v>76</v>
      </c>
      <c r="AY116" s="22" t="s">
        <v>151</v>
      </c>
      <c r="BE116" s="227">
        <f>IF(N116="základní",J116,0)</f>
        <v>0</v>
      </c>
      <c r="BF116" s="227">
        <f>IF(N116="snížená",J116,0)</f>
        <v>0</v>
      </c>
      <c r="BG116" s="227">
        <f>IF(N116="zákl. přenesená",J116,0)</f>
        <v>0</v>
      </c>
      <c r="BH116" s="227">
        <f>IF(N116="sníž. přenesená",J116,0)</f>
        <v>0</v>
      </c>
      <c r="BI116" s="227">
        <f>IF(N116="nulová",J116,0)</f>
        <v>0</v>
      </c>
      <c r="BJ116" s="22" t="s">
        <v>76</v>
      </c>
      <c r="BK116" s="227">
        <f>ROUND(I116*H116,2)</f>
        <v>0</v>
      </c>
      <c r="BL116" s="22" t="s">
        <v>517</v>
      </c>
      <c r="BM116" s="22" t="s">
        <v>4103</v>
      </c>
    </row>
    <row r="117" spans="2:65" s="1" customFormat="1" ht="16.5" customHeight="1">
      <c r="B117" s="44"/>
      <c r="C117" s="216" t="s">
        <v>1572</v>
      </c>
      <c r="D117" s="216" t="s">
        <v>154</v>
      </c>
      <c r="E117" s="217" t="s">
        <v>3996</v>
      </c>
      <c r="F117" s="218" t="s">
        <v>3997</v>
      </c>
      <c r="G117" s="219" t="s">
        <v>3982</v>
      </c>
      <c r="H117" s="220">
        <v>20</v>
      </c>
      <c r="I117" s="221"/>
      <c r="J117" s="222">
        <f>ROUND(I117*H117,2)</f>
        <v>0</v>
      </c>
      <c r="K117" s="218" t="s">
        <v>21</v>
      </c>
      <c r="L117" s="70"/>
      <c r="M117" s="223" t="s">
        <v>21</v>
      </c>
      <c r="N117" s="224" t="s">
        <v>42</v>
      </c>
      <c r="O117" s="45"/>
      <c r="P117" s="225">
        <f>O117*H117</f>
        <v>0</v>
      </c>
      <c r="Q117" s="225">
        <v>0</v>
      </c>
      <c r="R117" s="225">
        <f>Q117*H117</f>
        <v>0</v>
      </c>
      <c r="S117" s="225">
        <v>0</v>
      </c>
      <c r="T117" s="226">
        <f>S117*H117</f>
        <v>0</v>
      </c>
      <c r="AR117" s="22" t="s">
        <v>517</v>
      </c>
      <c r="AT117" s="22" t="s">
        <v>154</v>
      </c>
      <c r="AU117" s="22" t="s">
        <v>76</v>
      </c>
      <c r="AY117" s="22" t="s">
        <v>151</v>
      </c>
      <c r="BE117" s="227">
        <f>IF(N117="základní",J117,0)</f>
        <v>0</v>
      </c>
      <c r="BF117" s="227">
        <f>IF(N117="snížená",J117,0)</f>
        <v>0</v>
      </c>
      <c r="BG117" s="227">
        <f>IF(N117="zákl. přenesená",J117,0)</f>
        <v>0</v>
      </c>
      <c r="BH117" s="227">
        <f>IF(N117="sníž. přenesená",J117,0)</f>
        <v>0</v>
      </c>
      <c r="BI117" s="227">
        <f>IF(N117="nulová",J117,0)</f>
        <v>0</v>
      </c>
      <c r="BJ117" s="22" t="s">
        <v>76</v>
      </c>
      <c r="BK117" s="227">
        <f>ROUND(I117*H117,2)</f>
        <v>0</v>
      </c>
      <c r="BL117" s="22" t="s">
        <v>517</v>
      </c>
      <c r="BM117" s="22" t="s">
        <v>4104</v>
      </c>
    </row>
    <row r="118" spans="2:65" s="1" customFormat="1" ht="16.5" customHeight="1">
      <c r="B118" s="44"/>
      <c r="C118" s="216" t="s">
        <v>1560</v>
      </c>
      <c r="D118" s="216" t="s">
        <v>154</v>
      </c>
      <c r="E118" s="217" t="s">
        <v>3999</v>
      </c>
      <c r="F118" s="218" t="s">
        <v>4000</v>
      </c>
      <c r="G118" s="219" t="s">
        <v>1442</v>
      </c>
      <c r="H118" s="220">
        <v>10</v>
      </c>
      <c r="I118" s="221"/>
      <c r="J118" s="222">
        <f>ROUND(I118*H118,2)</f>
        <v>0</v>
      </c>
      <c r="K118" s="218" t="s">
        <v>21</v>
      </c>
      <c r="L118" s="70"/>
      <c r="M118" s="223" t="s">
        <v>21</v>
      </c>
      <c r="N118" s="269" t="s">
        <v>42</v>
      </c>
      <c r="O118" s="265"/>
      <c r="P118" s="270">
        <f>O118*H118</f>
        <v>0</v>
      </c>
      <c r="Q118" s="270">
        <v>0</v>
      </c>
      <c r="R118" s="270">
        <f>Q118*H118</f>
        <v>0</v>
      </c>
      <c r="S118" s="270">
        <v>0</v>
      </c>
      <c r="T118" s="271">
        <f>S118*H118</f>
        <v>0</v>
      </c>
      <c r="AR118" s="22" t="s">
        <v>517</v>
      </c>
      <c r="AT118" s="22" t="s">
        <v>154</v>
      </c>
      <c r="AU118" s="22" t="s">
        <v>76</v>
      </c>
      <c r="AY118" s="22" t="s">
        <v>151</v>
      </c>
      <c r="BE118" s="227">
        <f>IF(N118="základní",J118,0)</f>
        <v>0</v>
      </c>
      <c r="BF118" s="227">
        <f>IF(N118="snížená",J118,0)</f>
        <v>0</v>
      </c>
      <c r="BG118" s="227">
        <f>IF(N118="zákl. přenesená",J118,0)</f>
        <v>0</v>
      </c>
      <c r="BH118" s="227">
        <f>IF(N118="sníž. přenesená",J118,0)</f>
        <v>0</v>
      </c>
      <c r="BI118" s="227">
        <f>IF(N118="nulová",J118,0)</f>
        <v>0</v>
      </c>
      <c r="BJ118" s="22" t="s">
        <v>76</v>
      </c>
      <c r="BK118" s="227">
        <f>ROUND(I118*H118,2)</f>
        <v>0</v>
      </c>
      <c r="BL118" s="22" t="s">
        <v>517</v>
      </c>
      <c r="BM118" s="22" t="s">
        <v>4105</v>
      </c>
    </row>
    <row r="119" spans="2:12" s="1" customFormat="1" ht="6.95" customHeight="1">
      <c r="B119" s="65"/>
      <c r="C119" s="66"/>
      <c r="D119" s="66"/>
      <c r="E119" s="66"/>
      <c r="F119" s="66"/>
      <c r="G119" s="66"/>
      <c r="H119" s="66"/>
      <c r="I119" s="162"/>
      <c r="J119" s="66"/>
      <c r="K119" s="66"/>
      <c r="L119" s="70"/>
    </row>
  </sheetData>
  <sheetProtection password="CC35" sheet="1" objects="1" scenarios="1" formatColumns="0" formatRows="0" autoFilter="0"/>
  <autoFilter ref="C76:K118"/>
  <mergeCells count="10">
    <mergeCell ref="E7:H7"/>
    <mergeCell ref="E9:H9"/>
    <mergeCell ref="E24:H24"/>
    <mergeCell ref="E45:H45"/>
    <mergeCell ref="E47:H47"/>
    <mergeCell ref="J51:J52"/>
    <mergeCell ref="E67:H67"/>
    <mergeCell ref="E69:H69"/>
    <mergeCell ref="G1:H1"/>
    <mergeCell ref="L2:V2"/>
  </mergeCells>
  <hyperlinks>
    <hyperlink ref="F1:G1" location="C2" display="1) Krycí list soupisu"/>
    <hyperlink ref="G1:H1" location="C54" display="2) Rekapitulace"/>
    <hyperlink ref="J1" location="C7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72" customWidth="1"/>
    <col min="2" max="2" width="1.66796875" style="272" customWidth="1"/>
    <col min="3" max="4" width="5" style="272" customWidth="1"/>
    <col min="5" max="5" width="11.66015625" style="272" customWidth="1"/>
    <col min="6" max="6" width="9.16015625" style="272" customWidth="1"/>
    <col min="7" max="7" width="5" style="272" customWidth="1"/>
    <col min="8" max="8" width="77.83203125" style="272" customWidth="1"/>
    <col min="9" max="10" width="20" style="272" customWidth="1"/>
    <col min="11" max="11" width="1.66796875" style="272" customWidth="1"/>
  </cols>
  <sheetData>
    <row r="1" ht="37.5" customHeight="1"/>
    <row r="2" spans="2:11" ht="7.5" customHeight="1">
      <c r="B2" s="273"/>
      <c r="C2" s="274"/>
      <c r="D2" s="274"/>
      <c r="E2" s="274"/>
      <c r="F2" s="274"/>
      <c r="G2" s="274"/>
      <c r="H2" s="274"/>
      <c r="I2" s="274"/>
      <c r="J2" s="274"/>
      <c r="K2" s="275"/>
    </row>
    <row r="3" spans="2:11" s="13" customFormat="1" ht="45" customHeight="1">
      <c r="B3" s="276"/>
      <c r="C3" s="277" t="s">
        <v>4106</v>
      </c>
      <c r="D3" s="277"/>
      <c r="E3" s="277"/>
      <c r="F3" s="277"/>
      <c r="G3" s="277"/>
      <c r="H3" s="277"/>
      <c r="I3" s="277"/>
      <c r="J3" s="277"/>
      <c r="K3" s="278"/>
    </row>
    <row r="4" spans="2:11" ht="25.5" customHeight="1">
      <c r="B4" s="279"/>
      <c r="C4" s="280" t="s">
        <v>4107</v>
      </c>
      <c r="D4" s="280"/>
      <c r="E4" s="280"/>
      <c r="F4" s="280"/>
      <c r="G4" s="280"/>
      <c r="H4" s="280"/>
      <c r="I4" s="280"/>
      <c r="J4" s="280"/>
      <c r="K4" s="281"/>
    </row>
    <row r="5" spans="2:11" ht="5.25" customHeight="1">
      <c r="B5" s="279"/>
      <c r="C5" s="282"/>
      <c r="D5" s="282"/>
      <c r="E5" s="282"/>
      <c r="F5" s="282"/>
      <c r="G5" s="282"/>
      <c r="H5" s="282"/>
      <c r="I5" s="282"/>
      <c r="J5" s="282"/>
      <c r="K5" s="281"/>
    </row>
    <row r="6" spans="2:11" ht="15" customHeight="1">
      <c r="B6" s="279"/>
      <c r="C6" s="283" t="s">
        <v>4108</v>
      </c>
      <c r="D6" s="283"/>
      <c r="E6" s="283"/>
      <c r="F6" s="283"/>
      <c r="G6" s="283"/>
      <c r="H6" s="283"/>
      <c r="I6" s="283"/>
      <c r="J6" s="283"/>
      <c r="K6" s="281"/>
    </row>
    <row r="7" spans="2:11" ht="15" customHeight="1">
      <c r="B7" s="284"/>
      <c r="C7" s="283" t="s">
        <v>4109</v>
      </c>
      <c r="D7" s="283"/>
      <c r="E7" s="283"/>
      <c r="F7" s="283"/>
      <c r="G7" s="283"/>
      <c r="H7" s="283"/>
      <c r="I7" s="283"/>
      <c r="J7" s="283"/>
      <c r="K7" s="281"/>
    </row>
    <row r="8" spans="2:11" ht="12.75" customHeight="1">
      <c r="B8" s="284"/>
      <c r="C8" s="283"/>
      <c r="D8" s="283"/>
      <c r="E8" s="283"/>
      <c r="F8" s="283"/>
      <c r="G8" s="283"/>
      <c r="H8" s="283"/>
      <c r="I8" s="283"/>
      <c r="J8" s="283"/>
      <c r="K8" s="281"/>
    </row>
    <row r="9" spans="2:11" ht="15" customHeight="1">
      <c r="B9" s="284"/>
      <c r="C9" s="283" t="s">
        <v>4110</v>
      </c>
      <c r="D9" s="283"/>
      <c r="E9" s="283"/>
      <c r="F9" s="283"/>
      <c r="G9" s="283"/>
      <c r="H9" s="283"/>
      <c r="I9" s="283"/>
      <c r="J9" s="283"/>
      <c r="K9" s="281"/>
    </row>
    <row r="10" spans="2:11" ht="15" customHeight="1">
      <c r="B10" s="284"/>
      <c r="C10" s="283"/>
      <c r="D10" s="283" t="s">
        <v>4111</v>
      </c>
      <c r="E10" s="283"/>
      <c r="F10" s="283"/>
      <c r="G10" s="283"/>
      <c r="H10" s="283"/>
      <c r="I10" s="283"/>
      <c r="J10" s="283"/>
      <c r="K10" s="281"/>
    </row>
    <row r="11" spans="2:11" ht="15" customHeight="1">
      <c r="B11" s="284"/>
      <c r="C11" s="285"/>
      <c r="D11" s="283" t="s">
        <v>4112</v>
      </c>
      <c r="E11" s="283"/>
      <c r="F11" s="283"/>
      <c r="G11" s="283"/>
      <c r="H11" s="283"/>
      <c r="I11" s="283"/>
      <c r="J11" s="283"/>
      <c r="K11" s="281"/>
    </row>
    <row r="12" spans="2:11" ht="12.75" customHeight="1">
      <c r="B12" s="284"/>
      <c r="C12" s="285"/>
      <c r="D12" s="285"/>
      <c r="E12" s="285"/>
      <c r="F12" s="285"/>
      <c r="G12" s="285"/>
      <c r="H12" s="285"/>
      <c r="I12" s="285"/>
      <c r="J12" s="285"/>
      <c r="K12" s="281"/>
    </row>
    <row r="13" spans="2:11" ht="15" customHeight="1">
      <c r="B13" s="284"/>
      <c r="C13" s="285"/>
      <c r="D13" s="283" t="s">
        <v>4113</v>
      </c>
      <c r="E13" s="283"/>
      <c r="F13" s="283"/>
      <c r="G13" s="283"/>
      <c r="H13" s="283"/>
      <c r="I13" s="283"/>
      <c r="J13" s="283"/>
      <c r="K13" s="281"/>
    </row>
    <row r="14" spans="2:11" ht="15" customHeight="1">
      <c r="B14" s="284"/>
      <c r="C14" s="285"/>
      <c r="D14" s="283" t="s">
        <v>4114</v>
      </c>
      <c r="E14" s="283"/>
      <c r="F14" s="283"/>
      <c r="G14" s="283"/>
      <c r="H14" s="283"/>
      <c r="I14" s="283"/>
      <c r="J14" s="283"/>
      <c r="K14" s="281"/>
    </row>
    <row r="15" spans="2:11" ht="15" customHeight="1">
      <c r="B15" s="284"/>
      <c r="C15" s="285"/>
      <c r="D15" s="283" t="s">
        <v>4115</v>
      </c>
      <c r="E15" s="283"/>
      <c r="F15" s="283"/>
      <c r="G15" s="283"/>
      <c r="H15" s="283"/>
      <c r="I15" s="283"/>
      <c r="J15" s="283"/>
      <c r="K15" s="281"/>
    </row>
    <row r="16" spans="2:11" ht="15" customHeight="1">
      <c r="B16" s="284"/>
      <c r="C16" s="285"/>
      <c r="D16" s="285"/>
      <c r="E16" s="286" t="s">
        <v>75</v>
      </c>
      <c r="F16" s="283" t="s">
        <v>4116</v>
      </c>
      <c r="G16" s="283"/>
      <c r="H16" s="283"/>
      <c r="I16" s="283"/>
      <c r="J16" s="283"/>
      <c r="K16" s="281"/>
    </row>
    <row r="17" spans="2:11" ht="15" customHeight="1">
      <c r="B17" s="284"/>
      <c r="C17" s="285"/>
      <c r="D17" s="285"/>
      <c r="E17" s="286" t="s">
        <v>4117</v>
      </c>
      <c r="F17" s="283" t="s">
        <v>4118</v>
      </c>
      <c r="G17" s="283"/>
      <c r="H17" s="283"/>
      <c r="I17" s="283"/>
      <c r="J17" s="283"/>
      <c r="K17" s="281"/>
    </row>
    <row r="18" spans="2:11" ht="15" customHeight="1">
      <c r="B18" s="284"/>
      <c r="C18" s="285"/>
      <c r="D18" s="285"/>
      <c r="E18" s="286" t="s">
        <v>4119</v>
      </c>
      <c r="F18" s="283" t="s">
        <v>4120</v>
      </c>
      <c r="G18" s="283"/>
      <c r="H18" s="283"/>
      <c r="I18" s="283"/>
      <c r="J18" s="283"/>
      <c r="K18" s="281"/>
    </row>
    <row r="19" spans="2:11" ht="15" customHeight="1">
      <c r="B19" s="284"/>
      <c r="C19" s="285"/>
      <c r="D19" s="285"/>
      <c r="E19" s="286" t="s">
        <v>4121</v>
      </c>
      <c r="F19" s="283" t="s">
        <v>4122</v>
      </c>
      <c r="G19" s="283"/>
      <c r="H19" s="283"/>
      <c r="I19" s="283"/>
      <c r="J19" s="283"/>
      <c r="K19" s="281"/>
    </row>
    <row r="20" spans="2:11" ht="15" customHeight="1">
      <c r="B20" s="284"/>
      <c r="C20" s="285"/>
      <c r="D20" s="285"/>
      <c r="E20" s="286" t="s">
        <v>3443</v>
      </c>
      <c r="F20" s="283" t="s">
        <v>4123</v>
      </c>
      <c r="G20" s="283"/>
      <c r="H20" s="283"/>
      <c r="I20" s="283"/>
      <c r="J20" s="283"/>
      <c r="K20" s="281"/>
    </row>
    <row r="21" spans="2:11" ht="15" customHeight="1">
      <c r="B21" s="284"/>
      <c r="C21" s="285"/>
      <c r="D21" s="285"/>
      <c r="E21" s="286" t="s">
        <v>4124</v>
      </c>
      <c r="F21" s="283" t="s">
        <v>4125</v>
      </c>
      <c r="G21" s="283"/>
      <c r="H21" s="283"/>
      <c r="I21" s="283"/>
      <c r="J21" s="283"/>
      <c r="K21" s="281"/>
    </row>
    <row r="22" spans="2:11" ht="12.75" customHeight="1">
      <c r="B22" s="284"/>
      <c r="C22" s="285"/>
      <c r="D22" s="285"/>
      <c r="E22" s="285"/>
      <c r="F22" s="285"/>
      <c r="G22" s="285"/>
      <c r="H22" s="285"/>
      <c r="I22" s="285"/>
      <c r="J22" s="285"/>
      <c r="K22" s="281"/>
    </row>
    <row r="23" spans="2:11" ht="15" customHeight="1">
      <c r="B23" s="284"/>
      <c r="C23" s="283" t="s">
        <v>4126</v>
      </c>
      <c r="D23" s="283"/>
      <c r="E23" s="283"/>
      <c r="F23" s="283"/>
      <c r="G23" s="283"/>
      <c r="H23" s="283"/>
      <c r="I23" s="283"/>
      <c r="J23" s="283"/>
      <c r="K23" s="281"/>
    </row>
    <row r="24" spans="2:11" ht="15" customHeight="1">
      <c r="B24" s="284"/>
      <c r="C24" s="283" t="s">
        <v>4127</v>
      </c>
      <c r="D24" s="283"/>
      <c r="E24" s="283"/>
      <c r="F24" s="283"/>
      <c r="G24" s="283"/>
      <c r="H24" s="283"/>
      <c r="I24" s="283"/>
      <c r="J24" s="283"/>
      <c r="K24" s="281"/>
    </row>
    <row r="25" spans="2:11" ht="15" customHeight="1">
      <c r="B25" s="284"/>
      <c r="C25" s="283"/>
      <c r="D25" s="283" t="s">
        <v>4128</v>
      </c>
      <c r="E25" s="283"/>
      <c r="F25" s="283"/>
      <c r="G25" s="283"/>
      <c r="H25" s="283"/>
      <c r="I25" s="283"/>
      <c r="J25" s="283"/>
      <c r="K25" s="281"/>
    </row>
    <row r="26" spans="2:11" ht="15" customHeight="1">
      <c r="B26" s="284"/>
      <c r="C26" s="285"/>
      <c r="D26" s="283" t="s">
        <v>4129</v>
      </c>
      <c r="E26" s="283"/>
      <c r="F26" s="283"/>
      <c r="G26" s="283"/>
      <c r="H26" s="283"/>
      <c r="I26" s="283"/>
      <c r="J26" s="283"/>
      <c r="K26" s="281"/>
    </row>
    <row r="27" spans="2:11" ht="12.75" customHeight="1">
      <c r="B27" s="284"/>
      <c r="C27" s="285"/>
      <c r="D27" s="285"/>
      <c r="E27" s="285"/>
      <c r="F27" s="285"/>
      <c r="G27" s="285"/>
      <c r="H27" s="285"/>
      <c r="I27" s="285"/>
      <c r="J27" s="285"/>
      <c r="K27" s="281"/>
    </row>
    <row r="28" spans="2:11" ht="15" customHeight="1">
      <c r="B28" s="284"/>
      <c r="C28" s="285"/>
      <c r="D28" s="283" t="s">
        <v>4130</v>
      </c>
      <c r="E28" s="283"/>
      <c r="F28" s="283"/>
      <c r="G28" s="283"/>
      <c r="H28" s="283"/>
      <c r="I28" s="283"/>
      <c r="J28" s="283"/>
      <c r="K28" s="281"/>
    </row>
    <row r="29" spans="2:11" ht="15" customHeight="1">
      <c r="B29" s="284"/>
      <c r="C29" s="285"/>
      <c r="D29" s="283" t="s">
        <v>4131</v>
      </c>
      <c r="E29" s="283"/>
      <c r="F29" s="283"/>
      <c r="G29" s="283"/>
      <c r="H29" s="283"/>
      <c r="I29" s="283"/>
      <c r="J29" s="283"/>
      <c r="K29" s="281"/>
    </row>
    <row r="30" spans="2:11" ht="12.75" customHeight="1">
      <c r="B30" s="284"/>
      <c r="C30" s="285"/>
      <c r="D30" s="285"/>
      <c r="E30" s="285"/>
      <c r="F30" s="285"/>
      <c r="G30" s="285"/>
      <c r="H30" s="285"/>
      <c r="I30" s="285"/>
      <c r="J30" s="285"/>
      <c r="K30" s="281"/>
    </row>
    <row r="31" spans="2:11" ht="15" customHeight="1">
      <c r="B31" s="284"/>
      <c r="C31" s="285"/>
      <c r="D31" s="283" t="s">
        <v>4132</v>
      </c>
      <c r="E31" s="283"/>
      <c r="F31" s="283"/>
      <c r="G31" s="283"/>
      <c r="H31" s="283"/>
      <c r="I31" s="283"/>
      <c r="J31" s="283"/>
      <c r="K31" s="281"/>
    </row>
    <row r="32" spans="2:11" ht="15" customHeight="1">
      <c r="B32" s="284"/>
      <c r="C32" s="285"/>
      <c r="D32" s="283" t="s">
        <v>4133</v>
      </c>
      <c r="E32" s="283"/>
      <c r="F32" s="283"/>
      <c r="G32" s="283"/>
      <c r="H32" s="283"/>
      <c r="I32" s="283"/>
      <c r="J32" s="283"/>
      <c r="K32" s="281"/>
    </row>
    <row r="33" spans="2:11" ht="15" customHeight="1">
      <c r="B33" s="284"/>
      <c r="C33" s="285"/>
      <c r="D33" s="283" t="s">
        <v>4134</v>
      </c>
      <c r="E33" s="283"/>
      <c r="F33" s="283"/>
      <c r="G33" s="283"/>
      <c r="H33" s="283"/>
      <c r="I33" s="283"/>
      <c r="J33" s="283"/>
      <c r="K33" s="281"/>
    </row>
    <row r="34" spans="2:11" ht="15" customHeight="1">
      <c r="B34" s="284"/>
      <c r="C34" s="285"/>
      <c r="D34" s="283"/>
      <c r="E34" s="287" t="s">
        <v>137</v>
      </c>
      <c r="F34" s="283"/>
      <c r="G34" s="283" t="s">
        <v>4135</v>
      </c>
      <c r="H34" s="283"/>
      <c r="I34" s="283"/>
      <c r="J34" s="283"/>
      <c r="K34" s="281"/>
    </row>
    <row r="35" spans="2:11" ht="30.75" customHeight="1">
      <c r="B35" s="284"/>
      <c r="C35" s="285"/>
      <c r="D35" s="283"/>
      <c r="E35" s="287" t="s">
        <v>4136</v>
      </c>
      <c r="F35" s="283"/>
      <c r="G35" s="283" t="s">
        <v>4137</v>
      </c>
      <c r="H35" s="283"/>
      <c r="I35" s="283"/>
      <c r="J35" s="283"/>
      <c r="K35" s="281"/>
    </row>
    <row r="36" spans="2:11" ht="15" customHeight="1">
      <c r="B36" s="284"/>
      <c r="C36" s="285"/>
      <c r="D36" s="283"/>
      <c r="E36" s="287" t="s">
        <v>52</v>
      </c>
      <c r="F36" s="283"/>
      <c r="G36" s="283" t="s">
        <v>4138</v>
      </c>
      <c r="H36" s="283"/>
      <c r="I36" s="283"/>
      <c r="J36" s="283"/>
      <c r="K36" s="281"/>
    </row>
    <row r="37" spans="2:11" ht="15" customHeight="1">
      <c r="B37" s="284"/>
      <c r="C37" s="285"/>
      <c r="D37" s="283"/>
      <c r="E37" s="287" t="s">
        <v>138</v>
      </c>
      <c r="F37" s="283"/>
      <c r="G37" s="283" t="s">
        <v>4139</v>
      </c>
      <c r="H37" s="283"/>
      <c r="I37" s="283"/>
      <c r="J37" s="283"/>
      <c r="K37" s="281"/>
    </row>
    <row r="38" spans="2:11" ht="15" customHeight="1">
      <c r="B38" s="284"/>
      <c r="C38" s="285"/>
      <c r="D38" s="283"/>
      <c r="E38" s="287" t="s">
        <v>139</v>
      </c>
      <c r="F38" s="283"/>
      <c r="G38" s="283" t="s">
        <v>4140</v>
      </c>
      <c r="H38" s="283"/>
      <c r="I38" s="283"/>
      <c r="J38" s="283"/>
      <c r="K38" s="281"/>
    </row>
    <row r="39" spans="2:11" ht="15" customHeight="1">
      <c r="B39" s="284"/>
      <c r="C39" s="285"/>
      <c r="D39" s="283"/>
      <c r="E39" s="287" t="s">
        <v>140</v>
      </c>
      <c r="F39" s="283"/>
      <c r="G39" s="283" t="s">
        <v>4141</v>
      </c>
      <c r="H39" s="283"/>
      <c r="I39" s="283"/>
      <c r="J39" s="283"/>
      <c r="K39" s="281"/>
    </row>
    <row r="40" spans="2:11" ht="15" customHeight="1">
      <c r="B40" s="284"/>
      <c r="C40" s="285"/>
      <c r="D40" s="283"/>
      <c r="E40" s="287" t="s">
        <v>4142</v>
      </c>
      <c r="F40" s="283"/>
      <c r="G40" s="283" t="s">
        <v>4143</v>
      </c>
      <c r="H40" s="283"/>
      <c r="I40" s="283"/>
      <c r="J40" s="283"/>
      <c r="K40" s="281"/>
    </row>
    <row r="41" spans="2:11" ht="15" customHeight="1">
      <c r="B41" s="284"/>
      <c r="C41" s="285"/>
      <c r="D41" s="283"/>
      <c r="E41" s="287"/>
      <c r="F41" s="283"/>
      <c r="G41" s="283" t="s">
        <v>4144</v>
      </c>
      <c r="H41" s="283"/>
      <c r="I41" s="283"/>
      <c r="J41" s="283"/>
      <c r="K41" s="281"/>
    </row>
    <row r="42" spans="2:11" ht="15" customHeight="1">
      <c r="B42" s="284"/>
      <c r="C42" s="285"/>
      <c r="D42" s="283"/>
      <c r="E42" s="287" t="s">
        <v>4145</v>
      </c>
      <c r="F42" s="283"/>
      <c r="G42" s="283" t="s">
        <v>4146</v>
      </c>
      <c r="H42" s="283"/>
      <c r="I42" s="283"/>
      <c r="J42" s="283"/>
      <c r="K42" s="281"/>
    </row>
    <row r="43" spans="2:11" ht="15" customHeight="1">
      <c r="B43" s="284"/>
      <c r="C43" s="285"/>
      <c r="D43" s="283"/>
      <c r="E43" s="287" t="s">
        <v>142</v>
      </c>
      <c r="F43" s="283"/>
      <c r="G43" s="283" t="s">
        <v>4147</v>
      </c>
      <c r="H43" s="283"/>
      <c r="I43" s="283"/>
      <c r="J43" s="283"/>
      <c r="K43" s="281"/>
    </row>
    <row r="44" spans="2:11" ht="12.75" customHeight="1">
      <c r="B44" s="284"/>
      <c r="C44" s="285"/>
      <c r="D44" s="283"/>
      <c r="E44" s="283"/>
      <c r="F44" s="283"/>
      <c r="G44" s="283"/>
      <c r="H44" s="283"/>
      <c r="I44" s="283"/>
      <c r="J44" s="283"/>
      <c r="K44" s="281"/>
    </row>
    <row r="45" spans="2:11" ht="15" customHeight="1">
      <c r="B45" s="284"/>
      <c r="C45" s="285"/>
      <c r="D45" s="283" t="s">
        <v>4148</v>
      </c>
      <c r="E45" s="283"/>
      <c r="F45" s="283"/>
      <c r="G45" s="283"/>
      <c r="H45" s="283"/>
      <c r="I45" s="283"/>
      <c r="J45" s="283"/>
      <c r="K45" s="281"/>
    </row>
    <row r="46" spans="2:11" ht="15" customHeight="1">
      <c r="B46" s="284"/>
      <c r="C46" s="285"/>
      <c r="D46" s="285"/>
      <c r="E46" s="283" t="s">
        <v>4149</v>
      </c>
      <c r="F46" s="283"/>
      <c r="G46" s="283"/>
      <c r="H46" s="283"/>
      <c r="I46" s="283"/>
      <c r="J46" s="283"/>
      <c r="K46" s="281"/>
    </row>
    <row r="47" spans="2:11" ht="15" customHeight="1">
      <c r="B47" s="284"/>
      <c r="C47" s="285"/>
      <c r="D47" s="285"/>
      <c r="E47" s="283" t="s">
        <v>4150</v>
      </c>
      <c r="F47" s="283"/>
      <c r="G47" s="283"/>
      <c r="H47" s="283"/>
      <c r="I47" s="283"/>
      <c r="J47" s="283"/>
      <c r="K47" s="281"/>
    </row>
    <row r="48" spans="2:11" ht="15" customHeight="1">
      <c r="B48" s="284"/>
      <c r="C48" s="285"/>
      <c r="D48" s="285"/>
      <c r="E48" s="283" t="s">
        <v>4151</v>
      </c>
      <c r="F48" s="283"/>
      <c r="G48" s="283"/>
      <c r="H48" s="283"/>
      <c r="I48" s="283"/>
      <c r="J48" s="283"/>
      <c r="K48" s="281"/>
    </row>
    <row r="49" spans="2:11" ht="15" customHeight="1">
      <c r="B49" s="284"/>
      <c r="C49" s="285"/>
      <c r="D49" s="283" t="s">
        <v>4152</v>
      </c>
      <c r="E49" s="283"/>
      <c r="F49" s="283"/>
      <c r="G49" s="283"/>
      <c r="H49" s="283"/>
      <c r="I49" s="283"/>
      <c r="J49" s="283"/>
      <c r="K49" s="281"/>
    </row>
    <row r="50" spans="2:11" ht="25.5" customHeight="1">
      <c r="B50" s="279"/>
      <c r="C50" s="280" t="s">
        <v>4153</v>
      </c>
      <c r="D50" s="280"/>
      <c r="E50" s="280"/>
      <c r="F50" s="280"/>
      <c r="G50" s="280"/>
      <c r="H50" s="280"/>
      <c r="I50" s="280"/>
      <c r="J50" s="280"/>
      <c r="K50" s="281"/>
    </row>
    <row r="51" spans="2:11" ht="5.25" customHeight="1">
      <c r="B51" s="279"/>
      <c r="C51" s="282"/>
      <c r="D51" s="282"/>
      <c r="E51" s="282"/>
      <c r="F51" s="282"/>
      <c r="G51" s="282"/>
      <c r="H51" s="282"/>
      <c r="I51" s="282"/>
      <c r="J51" s="282"/>
      <c r="K51" s="281"/>
    </row>
    <row r="52" spans="2:11" ht="15" customHeight="1">
      <c r="B52" s="279"/>
      <c r="C52" s="283" t="s">
        <v>4154</v>
      </c>
      <c r="D52" s="283"/>
      <c r="E52" s="283"/>
      <c r="F52" s="283"/>
      <c r="G52" s="283"/>
      <c r="H52" s="283"/>
      <c r="I52" s="283"/>
      <c r="J52" s="283"/>
      <c r="K52" s="281"/>
    </row>
    <row r="53" spans="2:11" ht="15" customHeight="1">
      <c r="B53" s="279"/>
      <c r="C53" s="283" t="s">
        <v>4155</v>
      </c>
      <c r="D53" s="283"/>
      <c r="E53" s="283"/>
      <c r="F53" s="283"/>
      <c r="G53" s="283"/>
      <c r="H53" s="283"/>
      <c r="I53" s="283"/>
      <c r="J53" s="283"/>
      <c r="K53" s="281"/>
    </row>
    <row r="54" spans="2:11" ht="12.75" customHeight="1">
      <c r="B54" s="279"/>
      <c r="C54" s="283"/>
      <c r="D54" s="283"/>
      <c r="E54" s="283"/>
      <c r="F54" s="283"/>
      <c r="G54" s="283"/>
      <c r="H54" s="283"/>
      <c r="I54" s="283"/>
      <c r="J54" s="283"/>
      <c r="K54" s="281"/>
    </row>
    <row r="55" spans="2:11" ht="15" customHeight="1">
      <c r="B55" s="279"/>
      <c r="C55" s="283" t="s">
        <v>4156</v>
      </c>
      <c r="D55" s="283"/>
      <c r="E55" s="283"/>
      <c r="F55" s="283"/>
      <c r="G55" s="283"/>
      <c r="H55" s="283"/>
      <c r="I55" s="283"/>
      <c r="J55" s="283"/>
      <c r="K55" s="281"/>
    </row>
    <row r="56" spans="2:11" ht="15" customHeight="1">
      <c r="B56" s="279"/>
      <c r="C56" s="285"/>
      <c r="D56" s="283" t="s">
        <v>4157</v>
      </c>
      <c r="E56" s="283"/>
      <c r="F56" s="283"/>
      <c r="G56" s="283"/>
      <c r="H56" s="283"/>
      <c r="I56" s="283"/>
      <c r="J56" s="283"/>
      <c r="K56" s="281"/>
    </row>
    <row r="57" spans="2:11" ht="15" customHeight="1">
      <c r="B57" s="279"/>
      <c r="C57" s="285"/>
      <c r="D57" s="283" t="s">
        <v>4158</v>
      </c>
      <c r="E57" s="283"/>
      <c r="F57" s="283"/>
      <c r="G57" s="283"/>
      <c r="H57" s="283"/>
      <c r="I57" s="283"/>
      <c r="J57" s="283"/>
      <c r="K57" s="281"/>
    </row>
    <row r="58" spans="2:11" ht="15" customHeight="1">
      <c r="B58" s="279"/>
      <c r="C58" s="285"/>
      <c r="D58" s="283" t="s">
        <v>4159</v>
      </c>
      <c r="E58" s="283"/>
      <c r="F58" s="283"/>
      <c r="G58" s="283"/>
      <c r="H58" s="283"/>
      <c r="I58" s="283"/>
      <c r="J58" s="283"/>
      <c r="K58" s="281"/>
    </row>
    <row r="59" spans="2:11" ht="15" customHeight="1">
      <c r="B59" s="279"/>
      <c r="C59" s="285"/>
      <c r="D59" s="283" t="s">
        <v>4160</v>
      </c>
      <c r="E59" s="283"/>
      <c r="F59" s="283"/>
      <c r="G59" s="283"/>
      <c r="H59" s="283"/>
      <c r="I59" s="283"/>
      <c r="J59" s="283"/>
      <c r="K59" s="281"/>
    </row>
    <row r="60" spans="2:11" ht="15" customHeight="1">
      <c r="B60" s="279"/>
      <c r="C60" s="285"/>
      <c r="D60" s="288" t="s">
        <v>4161</v>
      </c>
      <c r="E60" s="288"/>
      <c r="F60" s="288"/>
      <c r="G60" s="288"/>
      <c r="H60" s="288"/>
      <c r="I60" s="288"/>
      <c r="J60" s="288"/>
      <c r="K60" s="281"/>
    </row>
    <row r="61" spans="2:11" ht="15" customHeight="1">
      <c r="B61" s="279"/>
      <c r="C61" s="285"/>
      <c r="D61" s="283" t="s">
        <v>4162</v>
      </c>
      <c r="E61" s="283"/>
      <c r="F61" s="283"/>
      <c r="G61" s="283"/>
      <c r="H61" s="283"/>
      <c r="I61" s="283"/>
      <c r="J61" s="283"/>
      <c r="K61" s="281"/>
    </row>
    <row r="62" spans="2:11" ht="12.75" customHeight="1">
      <c r="B62" s="279"/>
      <c r="C62" s="285"/>
      <c r="D62" s="285"/>
      <c r="E62" s="289"/>
      <c r="F62" s="285"/>
      <c r="G62" s="285"/>
      <c r="H62" s="285"/>
      <c r="I62" s="285"/>
      <c r="J62" s="285"/>
      <c r="K62" s="281"/>
    </row>
    <row r="63" spans="2:11" ht="15" customHeight="1">
      <c r="B63" s="279"/>
      <c r="C63" s="285"/>
      <c r="D63" s="283" t="s">
        <v>4163</v>
      </c>
      <c r="E63" s="283"/>
      <c r="F63" s="283"/>
      <c r="G63" s="283"/>
      <c r="H63" s="283"/>
      <c r="I63" s="283"/>
      <c r="J63" s="283"/>
      <c r="K63" s="281"/>
    </row>
    <row r="64" spans="2:11" ht="15" customHeight="1">
      <c r="B64" s="279"/>
      <c r="C64" s="285"/>
      <c r="D64" s="288" t="s">
        <v>4164</v>
      </c>
      <c r="E64" s="288"/>
      <c r="F64" s="288"/>
      <c r="G64" s="288"/>
      <c r="H64" s="288"/>
      <c r="I64" s="288"/>
      <c r="J64" s="288"/>
      <c r="K64" s="281"/>
    </row>
    <row r="65" spans="2:11" ht="15" customHeight="1">
      <c r="B65" s="279"/>
      <c r="C65" s="285"/>
      <c r="D65" s="283" t="s">
        <v>4165</v>
      </c>
      <c r="E65" s="283"/>
      <c r="F65" s="283"/>
      <c r="G65" s="283"/>
      <c r="H65" s="283"/>
      <c r="I65" s="283"/>
      <c r="J65" s="283"/>
      <c r="K65" s="281"/>
    </row>
    <row r="66" spans="2:11" ht="15" customHeight="1">
      <c r="B66" s="279"/>
      <c r="C66" s="285"/>
      <c r="D66" s="283" t="s">
        <v>4166</v>
      </c>
      <c r="E66" s="283"/>
      <c r="F66" s="283"/>
      <c r="G66" s="283"/>
      <c r="H66" s="283"/>
      <c r="I66" s="283"/>
      <c r="J66" s="283"/>
      <c r="K66" s="281"/>
    </row>
    <row r="67" spans="2:11" ht="15" customHeight="1">
      <c r="B67" s="279"/>
      <c r="C67" s="285"/>
      <c r="D67" s="283" t="s">
        <v>4167</v>
      </c>
      <c r="E67" s="283"/>
      <c r="F67" s="283"/>
      <c r="G67" s="283"/>
      <c r="H67" s="283"/>
      <c r="I67" s="283"/>
      <c r="J67" s="283"/>
      <c r="K67" s="281"/>
    </row>
    <row r="68" spans="2:11" ht="15" customHeight="1">
      <c r="B68" s="279"/>
      <c r="C68" s="285"/>
      <c r="D68" s="283" t="s">
        <v>4168</v>
      </c>
      <c r="E68" s="283"/>
      <c r="F68" s="283"/>
      <c r="G68" s="283"/>
      <c r="H68" s="283"/>
      <c r="I68" s="283"/>
      <c r="J68" s="283"/>
      <c r="K68" s="281"/>
    </row>
    <row r="69" spans="2:11" ht="12.75" customHeight="1">
      <c r="B69" s="290"/>
      <c r="C69" s="291"/>
      <c r="D69" s="291"/>
      <c r="E69" s="291"/>
      <c r="F69" s="291"/>
      <c r="G69" s="291"/>
      <c r="H69" s="291"/>
      <c r="I69" s="291"/>
      <c r="J69" s="291"/>
      <c r="K69" s="292"/>
    </row>
    <row r="70" spans="2:11" ht="18.75" customHeight="1">
      <c r="B70" s="293"/>
      <c r="C70" s="293"/>
      <c r="D70" s="293"/>
      <c r="E70" s="293"/>
      <c r="F70" s="293"/>
      <c r="G70" s="293"/>
      <c r="H70" s="293"/>
      <c r="I70" s="293"/>
      <c r="J70" s="293"/>
      <c r="K70" s="294"/>
    </row>
    <row r="71" spans="2:11" ht="18.75" customHeight="1">
      <c r="B71" s="294"/>
      <c r="C71" s="294"/>
      <c r="D71" s="294"/>
      <c r="E71" s="294"/>
      <c r="F71" s="294"/>
      <c r="G71" s="294"/>
      <c r="H71" s="294"/>
      <c r="I71" s="294"/>
      <c r="J71" s="294"/>
      <c r="K71" s="294"/>
    </row>
    <row r="72" spans="2:11" ht="7.5" customHeight="1">
      <c r="B72" s="295"/>
      <c r="C72" s="296"/>
      <c r="D72" s="296"/>
      <c r="E72" s="296"/>
      <c r="F72" s="296"/>
      <c r="G72" s="296"/>
      <c r="H72" s="296"/>
      <c r="I72" s="296"/>
      <c r="J72" s="296"/>
      <c r="K72" s="297"/>
    </row>
    <row r="73" spans="2:11" ht="45" customHeight="1">
      <c r="B73" s="298"/>
      <c r="C73" s="299" t="s">
        <v>89</v>
      </c>
      <c r="D73" s="299"/>
      <c r="E73" s="299"/>
      <c r="F73" s="299"/>
      <c r="G73" s="299"/>
      <c r="H73" s="299"/>
      <c r="I73" s="299"/>
      <c r="J73" s="299"/>
      <c r="K73" s="300"/>
    </row>
    <row r="74" spans="2:11" ht="17.25" customHeight="1">
      <c r="B74" s="298"/>
      <c r="C74" s="301" t="s">
        <v>4169</v>
      </c>
      <c r="D74" s="301"/>
      <c r="E74" s="301"/>
      <c r="F74" s="301" t="s">
        <v>4170</v>
      </c>
      <c r="G74" s="302"/>
      <c r="H74" s="301" t="s">
        <v>138</v>
      </c>
      <c r="I74" s="301" t="s">
        <v>56</v>
      </c>
      <c r="J74" s="301" t="s">
        <v>4171</v>
      </c>
      <c r="K74" s="300"/>
    </row>
    <row r="75" spans="2:11" ht="17.25" customHeight="1">
      <c r="B75" s="298"/>
      <c r="C75" s="303" t="s">
        <v>4172</v>
      </c>
      <c r="D75" s="303"/>
      <c r="E75" s="303"/>
      <c r="F75" s="304" t="s">
        <v>4173</v>
      </c>
      <c r="G75" s="305"/>
      <c r="H75" s="303"/>
      <c r="I75" s="303"/>
      <c r="J75" s="303" t="s">
        <v>4174</v>
      </c>
      <c r="K75" s="300"/>
    </row>
    <row r="76" spans="2:11" ht="5.25" customHeight="1">
      <c r="B76" s="298"/>
      <c r="C76" s="306"/>
      <c r="D76" s="306"/>
      <c r="E76" s="306"/>
      <c r="F76" s="306"/>
      <c r="G76" s="307"/>
      <c r="H76" s="306"/>
      <c r="I76" s="306"/>
      <c r="J76" s="306"/>
      <c r="K76" s="300"/>
    </row>
    <row r="77" spans="2:11" ht="15" customHeight="1">
      <c r="B77" s="298"/>
      <c r="C77" s="287" t="s">
        <v>52</v>
      </c>
      <c r="D77" s="306"/>
      <c r="E77" s="306"/>
      <c r="F77" s="308" t="s">
        <v>4175</v>
      </c>
      <c r="G77" s="307"/>
      <c r="H77" s="287" t="s">
        <v>4176</v>
      </c>
      <c r="I77" s="287" t="s">
        <v>4177</v>
      </c>
      <c r="J77" s="287">
        <v>20</v>
      </c>
      <c r="K77" s="300"/>
    </row>
    <row r="78" spans="2:11" ht="15" customHeight="1">
      <c r="B78" s="298"/>
      <c r="C78" s="287" t="s">
        <v>4178</v>
      </c>
      <c r="D78" s="287"/>
      <c r="E78" s="287"/>
      <c r="F78" s="308" t="s">
        <v>4175</v>
      </c>
      <c r="G78" s="307"/>
      <c r="H78" s="287" t="s">
        <v>4179</v>
      </c>
      <c r="I78" s="287" t="s">
        <v>4177</v>
      </c>
      <c r="J78" s="287">
        <v>120</v>
      </c>
      <c r="K78" s="300"/>
    </row>
    <row r="79" spans="2:11" ht="15" customHeight="1">
      <c r="B79" s="309"/>
      <c r="C79" s="287" t="s">
        <v>4180</v>
      </c>
      <c r="D79" s="287"/>
      <c r="E79" s="287"/>
      <c r="F79" s="308" t="s">
        <v>4181</v>
      </c>
      <c r="G79" s="307"/>
      <c r="H79" s="287" t="s">
        <v>4182</v>
      </c>
      <c r="I79" s="287" t="s">
        <v>4177</v>
      </c>
      <c r="J79" s="287">
        <v>50</v>
      </c>
      <c r="K79" s="300"/>
    </row>
    <row r="80" spans="2:11" ht="15" customHeight="1">
      <c r="B80" s="309"/>
      <c r="C80" s="287" t="s">
        <v>4183</v>
      </c>
      <c r="D80" s="287"/>
      <c r="E80" s="287"/>
      <c r="F80" s="308" t="s">
        <v>4175</v>
      </c>
      <c r="G80" s="307"/>
      <c r="H80" s="287" t="s">
        <v>4184</v>
      </c>
      <c r="I80" s="287" t="s">
        <v>4185</v>
      </c>
      <c r="J80" s="287"/>
      <c r="K80" s="300"/>
    </row>
    <row r="81" spans="2:11" ht="15" customHeight="1">
      <c r="B81" s="309"/>
      <c r="C81" s="310" t="s">
        <v>4186</v>
      </c>
      <c r="D81" s="310"/>
      <c r="E81" s="310"/>
      <c r="F81" s="311" t="s">
        <v>4181</v>
      </c>
      <c r="G81" s="310"/>
      <c r="H81" s="310" t="s">
        <v>4187</v>
      </c>
      <c r="I81" s="310" t="s">
        <v>4177</v>
      </c>
      <c r="J81" s="310">
        <v>15</v>
      </c>
      <c r="K81" s="300"/>
    </row>
    <row r="82" spans="2:11" ht="15" customHeight="1">
      <c r="B82" s="309"/>
      <c r="C82" s="310" t="s">
        <v>4188</v>
      </c>
      <c r="D82" s="310"/>
      <c r="E82" s="310"/>
      <c r="F82" s="311" t="s">
        <v>4181</v>
      </c>
      <c r="G82" s="310"/>
      <c r="H82" s="310" t="s">
        <v>4189</v>
      </c>
      <c r="I82" s="310" t="s">
        <v>4177</v>
      </c>
      <c r="J82" s="310">
        <v>15</v>
      </c>
      <c r="K82" s="300"/>
    </row>
    <row r="83" spans="2:11" ht="15" customHeight="1">
      <c r="B83" s="309"/>
      <c r="C83" s="310" t="s">
        <v>4190</v>
      </c>
      <c r="D83" s="310"/>
      <c r="E83" s="310"/>
      <c r="F83" s="311" t="s">
        <v>4181</v>
      </c>
      <c r="G83" s="310"/>
      <c r="H83" s="310" t="s">
        <v>4191</v>
      </c>
      <c r="I83" s="310" t="s">
        <v>4177</v>
      </c>
      <c r="J83" s="310">
        <v>20</v>
      </c>
      <c r="K83" s="300"/>
    </row>
    <row r="84" spans="2:11" ht="15" customHeight="1">
      <c r="B84" s="309"/>
      <c r="C84" s="310" t="s">
        <v>4192</v>
      </c>
      <c r="D84" s="310"/>
      <c r="E84" s="310"/>
      <c r="F84" s="311" t="s">
        <v>4181</v>
      </c>
      <c r="G84" s="310"/>
      <c r="H84" s="310" t="s">
        <v>4193</v>
      </c>
      <c r="I84" s="310" t="s">
        <v>4177</v>
      </c>
      <c r="J84" s="310">
        <v>20</v>
      </c>
      <c r="K84" s="300"/>
    </row>
    <row r="85" spans="2:11" ht="15" customHeight="1">
      <c r="B85" s="309"/>
      <c r="C85" s="287" t="s">
        <v>4194</v>
      </c>
      <c r="D85" s="287"/>
      <c r="E85" s="287"/>
      <c r="F85" s="308" t="s">
        <v>4181</v>
      </c>
      <c r="G85" s="307"/>
      <c r="H85" s="287" t="s">
        <v>4195</v>
      </c>
      <c r="I85" s="287" t="s">
        <v>4177</v>
      </c>
      <c r="J85" s="287">
        <v>50</v>
      </c>
      <c r="K85" s="300"/>
    </row>
    <row r="86" spans="2:11" ht="15" customHeight="1">
      <c r="B86" s="309"/>
      <c r="C86" s="287" t="s">
        <v>4196</v>
      </c>
      <c r="D86" s="287"/>
      <c r="E86" s="287"/>
      <c r="F86" s="308" t="s">
        <v>4181</v>
      </c>
      <c r="G86" s="307"/>
      <c r="H86" s="287" t="s">
        <v>4197</v>
      </c>
      <c r="I86" s="287" t="s">
        <v>4177</v>
      </c>
      <c r="J86" s="287">
        <v>20</v>
      </c>
      <c r="K86" s="300"/>
    </row>
    <row r="87" spans="2:11" ht="15" customHeight="1">
      <c r="B87" s="309"/>
      <c r="C87" s="287" t="s">
        <v>4198</v>
      </c>
      <c r="D87" s="287"/>
      <c r="E87" s="287"/>
      <c r="F87" s="308" t="s">
        <v>4181</v>
      </c>
      <c r="G87" s="307"/>
      <c r="H87" s="287" t="s">
        <v>4199</v>
      </c>
      <c r="I87" s="287" t="s">
        <v>4177</v>
      </c>
      <c r="J87" s="287">
        <v>20</v>
      </c>
      <c r="K87" s="300"/>
    </row>
    <row r="88" spans="2:11" ht="15" customHeight="1">
      <c r="B88" s="309"/>
      <c r="C88" s="287" t="s">
        <v>4200</v>
      </c>
      <c r="D88" s="287"/>
      <c r="E88" s="287"/>
      <c r="F88" s="308" t="s">
        <v>4181</v>
      </c>
      <c r="G88" s="307"/>
      <c r="H88" s="287" t="s">
        <v>4201</v>
      </c>
      <c r="I88" s="287" t="s">
        <v>4177</v>
      </c>
      <c r="J88" s="287">
        <v>50</v>
      </c>
      <c r="K88" s="300"/>
    </row>
    <row r="89" spans="2:11" ht="15" customHeight="1">
      <c r="B89" s="309"/>
      <c r="C89" s="287" t="s">
        <v>4202</v>
      </c>
      <c r="D89" s="287"/>
      <c r="E89" s="287"/>
      <c r="F89" s="308" t="s">
        <v>4181</v>
      </c>
      <c r="G89" s="307"/>
      <c r="H89" s="287" t="s">
        <v>4202</v>
      </c>
      <c r="I89" s="287" t="s">
        <v>4177</v>
      </c>
      <c r="J89" s="287">
        <v>50</v>
      </c>
      <c r="K89" s="300"/>
    </row>
    <row r="90" spans="2:11" ht="15" customHeight="1">
      <c r="B90" s="309"/>
      <c r="C90" s="287" t="s">
        <v>143</v>
      </c>
      <c r="D90" s="287"/>
      <c r="E90" s="287"/>
      <c r="F90" s="308" t="s">
        <v>4181</v>
      </c>
      <c r="G90" s="307"/>
      <c r="H90" s="287" t="s">
        <v>4203</v>
      </c>
      <c r="I90" s="287" t="s">
        <v>4177</v>
      </c>
      <c r="J90" s="287">
        <v>255</v>
      </c>
      <c r="K90" s="300"/>
    </row>
    <row r="91" spans="2:11" ht="15" customHeight="1">
      <c r="B91" s="309"/>
      <c r="C91" s="287" t="s">
        <v>4204</v>
      </c>
      <c r="D91" s="287"/>
      <c r="E91" s="287"/>
      <c r="F91" s="308" t="s">
        <v>4175</v>
      </c>
      <c r="G91" s="307"/>
      <c r="H91" s="287" t="s">
        <v>4205</v>
      </c>
      <c r="I91" s="287" t="s">
        <v>4206</v>
      </c>
      <c r="J91" s="287"/>
      <c r="K91" s="300"/>
    </row>
    <row r="92" spans="2:11" ht="15" customHeight="1">
      <c r="B92" s="309"/>
      <c r="C92" s="287" t="s">
        <v>4207</v>
      </c>
      <c r="D92" s="287"/>
      <c r="E92" s="287"/>
      <c r="F92" s="308" t="s">
        <v>4175</v>
      </c>
      <c r="G92" s="307"/>
      <c r="H92" s="287" t="s">
        <v>4208</v>
      </c>
      <c r="I92" s="287" t="s">
        <v>4209</v>
      </c>
      <c r="J92" s="287"/>
      <c r="K92" s="300"/>
    </row>
    <row r="93" spans="2:11" ht="15" customHeight="1">
      <c r="B93" s="309"/>
      <c r="C93" s="287" t="s">
        <v>4210</v>
      </c>
      <c r="D93" s="287"/>
      <c r="E93" s="287"/>
      <c r="F93" s="308" t="s">
        <v>4175</v>
      </c>
      <c r="G93" s="307"/>
      <c r="H93" s="287" t="s">
        <v>4210</v>
      </c>
      <c r="I93" s="287" t="s">
        <v>4209</v>
      </c>
      <c r="J93" s="287"/>
      <c r="K93" s="300"/>
    </row>
    <row r="94" spans="2:11" ht="15" customHeight="1">
      <c r="B94" s="309"/>
      <c r="C94" s="287" t="s">
        <v>37</v>
      </c>
      <c r="D94" s="287"/>
      <c r="E94" s="287"/>
      <c r="F94" s="308" t="s">
        <v>4175</v>
      </c>
      <c r="G94" s="307"/>
      <c r="H94" s="287" t="s">
        <v>4211</v>
      </c>
      <c r="I94" s="287" t="s">
        <v>4209</v>
      </c>
      <c r="J94" s="287"/>
      <c r="K94" s="300"/>
    </row>
    <row r="95" spans="2:11" ht="15" customHeight="1">
      <c r="B95" s="309"/>
      <c r="C95" s="287" t="s">
        <v>47</v>
      </c>
      <c r="D95" s="287"/>
      <c r="E95" s="287"/>
      <c r="F95" s="308" t="s">
        <v>4175</v>
      </c>
      <c r="G95" s="307"/>
      <c r="H95" s="287" t="s">
        <v>4212</v>
      </c>
      <c r="I95" s="287" t="s">
        <v>4209</v>
      </c>
      <c r="J95" s="287"/>
      <c r="K95" s="300"/>
    </row>
    <row r="96" spans="2:11" ht="15" customHeight="1">
      <c r="B96" s="312"/>
      <c r="C96" s="313"/>
      <c r="D96" s="313"/>
      <c r="E96" s="313"/>
      <c r="F96" s="313"/>
      <c r="G96" s="313"/>
      <c r="H96" s="313"/>
      <c r="I96" s="313"/>
      <c r="J96" s="313"/>
      <c r="K96" s="314"/>
    </row>
    <row r="97" spans="2:11" ht="18.75" customHeight="1">
      <c r="B97" s="315"/>
      <c r="C97" s="316"/>
      <c r="D97" s="316"/>
      <c r="E97" s="316"/>
      <c r="F97" s="316"/>
      <c r="G97" s="316"/>
      <c r="H97" s="316"/>
      <c r="I97" s="316"/>
      <c r="J97" s="316"/>
      <c r="K97" s="315"/>
    </row>
    <row r="98" spans="2:11" ht="18.75" customHeight="1">
      <c r="B98" s="294"/>
      <c r="C98" s="294"/>
      <c r="D98" s="294"/>
      <c r="E98" s="294"/>
      <c r="F98" s="294"/>
      <c r="G98" s="294"/>
      <c r="H98" s="294"/>
      <c r="I98" s="294"/>
      <c r="J98" s="294"/>
      <c r="K98" s="294"/>
    </row>
    <row r="99" spans="2:11" ht="7.5" customHeight="1">
      <c r="B99" s="295"/>
      <c r="C99" s="296"/>
      <c r="D99" s="296"/>
      <c r="E99" s="296"/>
      <c r="F99" s="296"/>
      <c r="G99" s="296"/>
      <c r="H99" s="296"/>
      <c r="I99" s="296"/>
      <c r="J99" s="296"/>
      <c r="K99" s="297"/>
    </row>
    <row r="100" spans="2:11" ht="45" customHeight="1">
      <c r="B100" s="298"/>
      <c r="C100" s="299" t="s">
        <v>4213</v>
      </c>
      <c r="D100" s="299"/>
      <c r="E100" s="299"/>
      <c r="F100" s="299"/>
      <c r="G100" s="299"/>
      <c r="H100" s="299"/>
      <c r="I100" s="299"/>
      <c r="J100" s="299"/>
      <c r="K100" s="300"/>
    </row>
    <row r="101" spans="2:11" ht="17.25" customHeight="1">
      <c r="B101" s="298"/>
      <c r="C101" s="301" t="s">
        <v>4169</v>
      </c>
      <c r="D101" s="301"/>
      <c r="E101" s="301"/>
      <c r="F101" s="301" t="s">
        <v>4170</v>
      </c>
      <c r="G101" s="302"/>
      <c r="H101" s="301" t="s">
        <v>138</v>
      </c>
      <c r="I101" s="301" t="s">
        <v>56</v>
      </c>
      <c r="J101" s="301" t="s">
        <v>4171</v>
      </c>
      <c r="K101" s="300"/>
    </row>
    <row r="102" spans="2:11" ht="17.25" customHeight="1">
      <c r="B102" s="298"/>
      <c r="C102" s="303" t="s">
        <v>4172</v>
      </c>
      <c r="D102" s="303"/>
      <c r="E102" s="303"/>
      <c r="F102" s="304" t="s">
        <v>4173</v>
      </c>
      <c r="G102" s="305"/>
      <c r="H102" s="303"/>
      <c r="I102" s="303"/>
      <c r="J102" s="303" t="s">
        <v>4174</v>
      </c>
      <c r="K102" s="300"/>
    </row>
    <row r="103" spans="2:11" ht="5.25" customHeight="1">
      <c r="B103" s="298"/>
      <c r="C103" s="301"/>
      <c r="D103" s="301"/>
      <c r="E103" s="301"/>
      <c r="F103" s="301"/>
      <c r="G103" s="317"/>
      <c r="H103" s="301"/>
      <c r="I103" s="301"/>
      <c r="J103" s="301"/>
      <c r="K103" s="300"/>
    </row>
    <row r="104" spans="2:11" ht="15" customHeight="1">
      <c r="B104" s="298"/>
      <c r="C104" s="287" t="s">
        <v>52</v>
      </c>
      <c r="D104" s="306"/>
      <c r="E104" s="306"/>
      <c r="F104" s="308" t="s">
        <v>4175</v>
      </c>
      <c r="G104" s="317"/>
      <c r="H104" s="287" t="s">
        <v>4214</v>
      </c>
      <c r="I104" s="287" t="s">
        <v>4177</v>
      </c>
      <c r="J104" s="287">
        <v>20</v>
      </c>
      <c r="K104" s="300"/>
    </row>
    <row r="105" spans="2:11" ht="15" customHeight="1">
      <c r="B105" s="298"/>
      <c r="C105" s="287" t="s">
        <v>4178</v>
      </c>
      <c r="D105" s="287"/>
      <c r="E105" s="287"/>
      <c r="F105" s="308" t="s">
        <v>4175</v>
      </c>
      <c r="G105" s="287"/>
      <c r="H105" s="287" t="s">
        <v>4214</v>
      </c>
      <c r="I105" s="287" t="s">
        <v>4177</v>
      </c>
      <c r="J105" s="287">
        <v>120</v>
      </c>
      <c r="K105" s="300"/>
    </row>
    <row r="106" spans="2:11" ht="15" customHeight="1">
      <c r="B106" s="309"/>
      <c r="C106" s="287" t="s">
        <v>4180</v>
      </c>
      <c r="D106" s="287"/>
      <c r="E106" s="287"/>
      <c r="F106" s="308" t="s">
        <v>4181</v>
      </c>
      <c r="G106" s="287"/>
      <c r="H106" s="287" t="s">
        <v>4214</v>
      </c>
      <c r="I106" s="287" t="s">
        <v>4177</v>
      </c>
      <c r="J106" s="287">
        <v>50</v>
      </c>
      <c r="K106" s="300"/>
    </row>
    <row r="107" spans="2:11" ht="15" customHeight="1">
      <c r="B107" s="309"/>
      <c r="C107" s="287" t="s">
        <v>4183</v>
      </c>
      <c r="D107" s="287"/>
      <c r="E107" s="287"/>
      <c r="F107" s="308" t="s">
        <v>4175</v>
      </c>
      <c r="G107" s="287"/>
      <c r="H107" s="287" t="s">
        <v>4214</v>
      </c>
      <c r="I107" s="287" t="s">
        <v>4185</v>
      </c>
      <c r="J107" s="287"/>
      <c r="K107" s="300"/>
    </row>
    <row r="108" spans="2:11" ht="15" customHeight="1">
      <c r="B108" s="309"/>
      <c r="C108" s="287" t="s">
        <v>4194</v>
      </c>
      <c r="D108" s="287"/>
      <c r="E108" s="287"/>
      <c r="F108" s="308" t="s">
        <v>4181</v>
      </c>
      <c r="G108" s="287"/>
      <c r="H108" s="287" t="s">
        <v>4214</v>
      </c>
      <c r="I108" s="287" t="s">
        <v>4177</v>
      </c>
      <c r="J108" s="287">
        <v>50</v>
      </c>
      <c r="K108" s="300"/>
    </row>
    <row r="109" spans="2:11" ht="15" customHeight="1">
      <c r="B109" s="309"/>
      <c r="C109" s="287" t="s">
        <v>4202</v>
      </c>
      <c r="D109" s="287"/>
      <c r="E109" s="287"/>
      <c r="F109" s="308" t="s">
        <v>4181</v>
      </c>
      <c r="G109" s="287"/>
      <c r="H109" s="287" t="s">
        <v>4214</v>
      </c>
      <c r="I109" s="287" t="s">
        <v>4177</v>
      </c>
      <c r="J109" s="287">
        <v>50</v>
      </c>
      <c r="K109" s="300"/>
    </row>
    <row r="110" spans="2:11" ht="15" customHeight="1">
      <c r="B110" s="309"/>
      <c r="C110" s="287" t="s">
        <v>4200</v>
      </c>
      <c r="D110" s="287"/>
      <c r="E110" s="287"/>
      <c r="F110" s="308" t="s">
        <v>4181</v>
      </c>
      <c r="G110" s="287"/>
      <c r="H110" s="287" t="s">
        <v>4214</v>
      </c>
      <c r="I110" s="287" t="s">
        <v>4177</v>
      </c>
      <c r="J110" s="287">
        <v>50</v>
      </c>
      <c r="K110" s="300"/>
    </row>
    <row r="111" spans="2:11" ht="15" customHeight="1">
      <c r="B111" s="309"/>
      <c r="C111" s="287" t="s">
        <v>52</v>
      </c>
      <c r="D111" s="287"/>
      <c r="E111" s="287"/>
      <c r="F111" s="308" t="s">
        <v>4175</v>
      </c>
      <c r="G111" s="287"/>
      <c r="H111" s="287" t="s">
        <v>4215</v>
      </c>
      <c r="I111" s="287" t="s">
        <v>4177</v>
      </c>
      <c r="J111" s="287">
        <v>20</v>
      </c>
      <c r="K111" s="300"/>
    </row>
    <row r="112" spans="2:11" ht="15" customHeight="1">
      <c r="B112" s="309"/>
      <c r="C112" s="287" t="s">
        <v>4216</v>
      </c>
      <c r="D112" s="287"/>
      <c r="E112" s="287"/>
      <c r="F112" s="308" t="s">
        <v>4175</v>
      </c>
      <c r="G112" s="287"/>
      <c r="H112" s="287" t="s">
        <v>4217</v>
      </c>
      <c r="I112" s="287" t="s">
        <v>4177</v>
      </c>
      <c r="J112" s="287">
        <v>120</v>
      </c>
      <c r="K112" s="300"/>
    </row>
    <row r="113" spans="2:11" ht="15" customHeight="1">
      <c r="B113" s="309"/>
      <c r="C113" s="287" t="s">
        <v>37</v>
      </c>
      <c r="D113" s="287"/>
      <c r="E113" s="287"/>
      <c r="F113" s="308" t="s">
        <v>4175</v>
      </c>
      <c r="G113" s="287"/>
      <c r="H113" s="287" t="s">
        <v>4218</v>
      </c>
      <c r="I113" s="287" t="s">
        <v>4209</v>
      </c>
      <c r="J113" s="287"/>
      <c r="K113" s="300"/>
    </row>
    <row r="114" spans="2:11" ht="15" customHeight="1">
      <c r="B114" s="309"/>
      <c r="C114" s="287" t="s">
        <v>47</v>
      </c>
      <c r="D114" s="287"/>
      <c r="E114" s="287"/>
      <c r="F114" s="308" t="s">
        <v>4175</v>
      </c>
      <c r="G114" s="287"/>
      <c r="H114" s="287" t="s">
        <v>4219</v>
      </c>
      <c r="I114" s="287" t="s">
        <v>4209</v>
      </c>
      <c r="J114" s="287"/>
      <c r="K114" s="300"/>
    </row>
    <row r="115" spans="2:11" ht="15" customHeight="1">
      <c r="B115" s="309"/>
      <c r="C115" s="287" t="s">
        <v>56</v>
      </c>
      <c r="D115" s="287"/>
      <c r="E115" s="287"/>
      <c r="F115" s="308" t="s">
        <v>4175</v>
      </c>
      <c r="G115" s="287"/>
      <c r="H115" s="287" t="s">
        <v>4220</v>
      </c>
      <c r="I115" s="287" t="s">
        <v>4221</v>
      </c>
      <c r="J115" s="287"/>
      <c r="K115" s="300"/>
    </row>
    <row r="116" spans="2:11" ht="15" customHeight="1">
      <c r="B116" s="312"/>
      <c r="C116" s="318"/>
      <c r="D116" s="318"/>
      <c r="E116" s="318"/>
      <c r="F116" s="318"/>
      <c r="G116" s="318"/>
      <c r="H116" s="318"/>
      <c r="I116" s="318"/>
      <c r="J116" s="318"/>
      <c r="K116" s="314"/>
    </row>
    <row r="117" spans="2:11" ht="18.75" customHeight="1">
      <c r="B117" s="319"/>
      <c r="C117" s="283"/>
      <c r="D117" s="283"/>
      <c r="E117" s="283"/>
      <c r="F117" s="320"/>
      <c r="G117" s="283"/>
      <c r="H117" s="283"/>
      <c r="I117" s="283"/>
      <c r="J117" s="283"/>
      <c r="K117" s="319"/>
    </row>
    <row r="118" spans="2:11" ht="18.75" customHeight="1">
      <c r="B118" s="294"/>
      <c r="C118" s="294"/>
      <c r="D118" s="294"/>
      <c r="E118" s="294"/>
      <c r="F118" s="294"/>
      <c r="G118" s="294"/>
      <c r="H118" s="294"/>
      <c r="I118" s="294"/>
      <c r="J118" s="294"/>
      <c r="K118" s="294"/>
    </row>
    <row r="119" spans="2:11" ht="7.5" customHeight="1">
      <c r="B119" s="321"/>
      <c r="C119" s="322"/>
      <c r="D119" s="322"/>
      <c r="E119" s="322"/>
      <c r="F119" s="322"/>
      <c r="G119" s="322"/>
      <c r="H119" s="322"/>
      <c r="I119" s="322"/>
      <c r="J119" s="322"/>
      <c r="K119" s="323"/>
    </row>
    <row r="120" spans="2:11" ht="45" customHeight="1">
      <c r="B120" s="324"/>
      <c r="C120" s="277" t="s">
        <v>4222</v>
      </c>
      <c r="D120" s="277"/>
      <c r="E120" s="277"/>
      <c r="F120" s="277"/>
      <c r="G120" s="277"/>
      <c r="H120" s="277"/>
      <c r="I120" s="277"/>
      <c r="J120" s="277"/>
      <c r="K120" s="325"/>
    </row>
    <row r="121" spans="2:11" ht="17.25" customHeight="1">
      <c r="B121" s="326"/>
      <c r="C121" s="301" t="s">
        <v>4169</v>
      </c>
      <c r="D121" s="301"/>
      <c r="E121" s="301"/>
      <c r="F121" s="301" t="s">
        <v>4170</v>
      </c>
      <c r="G121" s="302"/>
      <c r="H121" s="301" t="s">
        <v>138</v>
      </c>
      <c r="I121" s="301" t="s">
        <v>56</v>
      </c>
      <c r="J121" s="301" t="s">
        <v>4171</v>
      </c>
      <c r="K121" s="327"/>
    </row>
    <row r="122" spans="2:11" ht="17.25" customHeight="1">
      <c r="B122" s="326"/>
      <c r="C122" s="303" t="s">
        <v>4172</v>
      </c>
      <c r="D122" s="303"/>
      <c r="E122" s="303"/>
      <c r="F122" s="304" t="s">
        <v>4173</v>
      </c>
      <c r="G122" s="305"/>
      <c r="H122" s="303"/>
      <c r="I122" s="303"/>
      <c r="J122" s="303" t="s">
        <v>4174</v>
      </c>
      <c r="K122" s="327"/>
    </row>
    <row r="123" spans="2:11" ht="5.25" customHeight="1">
      <c r="B123" s="328"/>
      <c r="C123" s="306"/>
      <c r="D123" s="306"/>
      <c r="E123" s="306"/>
      <c r="F123" s="306"/>
      <c r="G123" s="287"/>
      <c r="H123" s="306"/>
      <c r="I123" s="306"/>
      <c r="J123" s="306"/>
      <c r="K123" s="329"/>
    </row>
    <row r="124" spans="2:11" ht="15" customHeight="1">
      <c r="B124" s="328"/>
      <c r="C124" s="287" t="s">
        <v>4178</v>
      </c>
      <c r="D124" s="306"/>
      <c r="E124" s="306"/>
      <c r="F124" s="308" t="s">
        <v>4175</v>
      </c>
      <c r="G124" s="287"/>
      <c r="H124" s="287" t="s">
        <v>4214</v>
      </c>
      <c r="I124" s="287" t="s">
        <v>4177</v>
      </c>
      <c r="J124" s="287">
        <v>120</v>
      </c>
      <c r="K124" s="330"/>
    </row>
    <row r="125" spans="2:11" ht="15" customHeight="1">
      <c r="B125" s="328"/>
      <c r="C125" s="287" t="s">
        <v>4223</v>
      </c>
      <c r="D125" s="287"/>
      <c r="E125" s="287"/>
      <c r="F125" s="308" t="s">
        <v>4175</v>
      </c>
      <c r="G125" s="287"/>
      <c r="H125" s="287" t="s">
        <v>4224</v>
      </c>
      <c r="I125" s="287" t="s">
        <v>4177</v>
      </c>
      <c r="J125" s="287" t="s">
        <v>4225</v>
      </c>
      <c r="K125" s="330"/>
    </row>
    <row r="126" spans="2:11" ht="15" customHeight="1">
      <c r="B126" s="328"/>
      <c r="C126" s="287" t="s">
        <v>4124</v>
      </c>
      <c r="D126" s="287"/>
      <c r="E126" s="287"/>
      <c r="F126" s="308" t="s">
        <v>4175</v>
      </c>
      <c r="G126" s="287"/>
      <c r="H126" s="287" t="s">
        <v>4226</v>
      </c>
      <c r="I126" s="287" t="s">
        <v>4177</v>
      </c>
      <c r="J126" s="287" t="s">
        <v>4225</v>
      </c>
      <c r="K126" s="330"/>
    </row>
    <row r="127" spans="2:11" ht="15" customHeight="1">
      <c r="B127" s="328"/>
      <c r="C127" s="287" t="s">
        <v>4186</v>
      </c>
      <c r="D127" s="287"/>
      <c r="E127" s="287"/>
      <c r="F127" s="308" t="s">
        <v>4181</v>
      </c>
      <c r="G127" s="287"/>
      <c r="H127" s="287" t="s">
        <v>4187</v>
      </c>
      <c r="I127" s="287" t="s">
        <v>4177</v>
      </c>
      <c r="J127" s="287">
        <v>15</v>
      </c>
      <c r="K127" s="330"/>
    </row>
    <row r="128" spans="2:11" ht="15" customHeight="1">
      <c r="B128" s="328"/>
      <c r="C128" s="310" t="s">
        <v>4188</v>
      </c>
      <c r="D128" s="310"/>
      <c r="E128" s="310"/>
      <c r="F128" s="311" t="s">
        <v>4181</v>
      </c>
      <c r="G128" s="310"/>
      <c r="H128" s="310" t="s">
        <v>4189</v>
      </c>
      <c r="I128" s="310" t="s">
        <v>4177</v>
      </c>
      <c r="J128" s="310">
        <v>15</v>
      </c>
      <c r="K128" s="330"/>
    </row>
    <row r="129" spans="2:11" ht="15" customHeight="1">
      <c r="B129" s="328"/>
      <c r="C129" s="310" t="s">
        <v>4190</v>
      </c>
      <c r="D129" s="310"/>
      <c r="E129" s="310"/>
      <c r="F129" s="311" t="s">
        <v>4181</v>
      </c>
      <c r="G129" s="310"/>
      <c r="H129" s="310" t="s">
        <v>4191</v>
      </c>
      <c r="I129" s="310" t="s">
        <v>4177</v>
      </c>
      <c r="J129" s="310">
        <v>20</v>
      </c>
      <c r="K129" s="330"/>
    </row>
    <row r="130" spans="2:11" ht="15" customHeight="1">
      <c r="B130" s="328"/>
      <c r="C130" s="310" t="s">
        <v>4192</v>
      </c>
      <c r="D130" s="310"/>
      <c r="E130" s="310"/>
      <c r="F130" s="311" t="s">
        <v>4181</v>
      </c>
      <c r="G130" s="310"/>
      <c r="H130" s="310" t="s">
        <v>4193</v>
      </c>
      <c r="I130" s="310" t="s">
        <v>4177</v>
      </c>
      <c r="J130" s="310">
        <v>20</v>
      </c>
      <c r="K130" s="330"/>
    </row>
    <row r="131" spans="2:11" ht="15" customHeight="1">
      <c r="B131" s="328"/>
      <c r="C131" s="287" t="s">
        <v>4180</v>
      </c>
      <c r="D131" s="287"/>
      <c r="E131" s="287"/>
      <c r="F131" s="308" t="s">
        <v>4181</v>
      </c>
      <c r="G131" s="287"/>
      <c r="H131" s="287" t="s">
        <v>4214</v>
      </c>
      <c r="I131" s="287" t="s">
        <v>4177</v>
      </c>
      <c r="J131" s="287">
        <v>50</v>
      </c>
      <c r="K131" s="330"/>
    </row>
    <row r="132" spans="2:11" ht="15" customHeight="1">
      <c r="B132" s="328"/>
      <c r="C132" s="287" t="s">
        <v>4194</v>
      </c>
      <c r="D132" s="287"/>
      <c r="E132" s="287"/>
      <c r="F132" s="308" t="s">
        <v>4181</v>
      </c>
      <c r="G132" s="287"/>
      <c r="H132" s="287" t="s">
        <v>4214</v>
      </c>
      <c r="I132" s="287" t="s">
        <v>4177</v>
      </c>
      <c r="J132" s="287">
        <v>50</v>
      </c>
      <c r="K132" s="330"/>
    </row>
    <row r="133" spans="2:11" ht="15" customHeight="1">
      <c r="B133" s="328"/>
      <c r="C133" s="287" t="s">
        <v>4200</v>
      </c>
      <c r="D133" s="287"/>
      <c r="E133" s="287"/>
      <c r="F133" s="308" t="s">
        <v>4181</v>
      </c>
      <c r="G133" s="287"/>
      <c r="H133" s="287" t="s">
        <v>4214</v>
      </c>
      <c r="I133" s="287" t="s">
        <v>4177</v>
      </c>
      <c r="J133" s="287">
        <v>50</v>
      </c>
      <c r="K133" s="330"/>
    </row>
    <row r="134" spans="2:11" ht="15" customHeight="1">
      <c r="B134" s="328"/>
      <c r="C134" s="287" t="s">
        <v>4202</v>
      </c>
      <c r="D134" s="287"/>
      <c r="E134" s="287"/>
      <c r="F134" s="308" t="s">
        <v>4181</v>
      </c>
      <c r="G134" s="287"/>
      <c r="H134" s="287" t="s">
        <v>4214</v>
      </c>
      <c r="I134" s="287" t="s">
        <v>4177</v>
      </c>
      <c r="J134" s="287">
        <v>50</v>
      </c>
      <c r="K134" s="330"/>
    </row>
    <row r="135" spans="2:11" ht="15" customHeight="1">
      <c r="B135" s="328"/>
      <c r="C135" s="287" t="s">
        <v>143</v>
      </c>
      <c r="D135" s="287"/>
      <c r="E135" s="287"/>
      <c r="F135" s="308" t="s">
        <v>4181</v>
      </c>
      <c r="G135" s="287"/>
      <c r="H135" s="287" t="s">
        <v>4227</v>
      </c>
      <c r="I135" s="287" t="s">
        <v>4177</v>
      </c>
      <c r="J135" s="287">
        <v>255</v>
      </c>
      <c r="K135" s="330"/>
    </row>
    <row r="136" spans="2:11" ht="15" customHeight="1">
      <c r="B136" s="328"/>
      <c r="C136" s="287" t="s">
        <v>4204</v>
      </c>
      <c r="D136" s="287"/>
      <c r="E136" s="287"/>
      <c r="F136" s="308" t="s">
        <v>4175</v>
      </c>
      <c r="G136" s="287"/>
      <c r="H136" s="287" t="s">
        <v>4228</v>
      </c>
      <c r="I136" s="287" t="s">
        <v>4206</v>
      </c>
      <c r="J136" s="287"/>
      <c r="K136" s="330"/>
    </row>
    <row r="137" spans="2:11" ht="15" customHeight="1">
      <c r="B137" s="328"/>
      <c r="C137" s="287" t="s">
        <v>4207</v>
      </c>
      <c r="D137" s="287"/>
      <c r="E137" s="287"/>
      <c r="F137" s="308" t="s">
        <v>4175</v>
      </c>
      <c r="G137" s="287"/>
      <c r="H137" s="287" t="s">
        <v>4229</v>
      </c>
      <c r="I137" s="287" t="s">
        <v>4209</v>
      </c>
      <c r="J137" s="287"/>
      <c r="K137" s="330"/>
    </row>
    <row r="138" spans="2:11" ht="15" customHeight="1">
      <c r="B138" s="328"/>
      <c r="C138" s="287" t="s">
        <v>4210</v>
      </c>
      <c r="D138" s="287"/>
      <c r="E138" s="287"/>
      <c r="F138" s="308" t="s">
        <v>4175</v>
      </c>
      <c r="G138" s="287"/>
      <c r="H138" s="287" t="s">
        <v>4210</v>
      </c>
      <c r="I138" s="287" t="s">
        <v>4209</v>
      </c>
      <c r="J138" s="287"/>
      <c r="K138" s="330"/>
    </row>
    <row r="139" spans="2:11" ht="15" customHeight="1">
      <c r="B139" s="328"/>
      <c r="C139" s="287" t="s">
        <v>37</v>
      </c>
      <c r="D139" s="287"/>
      <c r="E139" s="287"/>
      <c r="F139" s="308" t="s">
        <v>4175</v>
      </c>
      <c r="G139" s="287"/>
      <c r="H139" s="287" t="s">
        <v>4230</v>
      </c>
      <c r="I139" s="287" t="s">
        <v>4209</v>
      </c>
      <c r="J139" s="287"/>
      <c r="K139" s="330"/>
    </row>
    <row r="140" spans="2:11" ht="15" customHeight="1">
      <c r="B140" s="328"/>
      <c r="C140" s="287" t="s">
        <v>4231</v>
      </c>
      <c r="D140" s="287"/>
      <c r="E140" s="287"/>
      <c r="F140" s="308" t="s">
        <v>4175</v>
      </c>
      <c r="G140" s="287"/>
      <c r="H140" s="287" t="s">
        <v>4232</v>
      </c>
      <c r="I140" s="287" t="s">
        <v>4209</v>
      </c>
      <c r="J140" s="287"/>
      <c r="K140" s="330"/>
    </row>
    <row r="141" spans="2:11" ht="15" customHeight="1">
      <c r="B141" s="331"/>
      <c r="C141" s="332"/>
      <c r="D141" s="332"/>
      <c r="E141" s="332"/>
      <c r="F141" s="332"/>
      <c r="G141" s="332"/>
      <c r="H141" s="332"/>
      <c r="I141" s="332"/>
      <c r="J141" s="332"/>
      <c r="K141" s="333"/>
    </row>
    <row r="142" spans="2:11" ht="18.75" customHeight="1">
      <c r="B142" s="283"/>
      <c r="C142" s="283"/>
      <c r="D142" s="283"/>
      <c r="E142" s="283"/>
      <c r="F142" s="320"/>
      <c r="G142" s="283"/>
      <c r="H142" s="283"/>
      <c r="I142" s="283"/>
      <c r="J142" s="283"/>
      <c r="K142" s="283"/>
    </row>
    <row r="143" spans="2:11" ht="18.75" customHeight="1">
      <c r="B143" s="294"/>
      <c r="C143" s="294"/>
      <c r="D143" s="294"/>
      <c r="E143" s="294"/>
      <c r="F143" s="294"/>
      <c r="G143" s="294"/>
      <c r="H143" s="294"/>
      <c r="I143" s="294"/>
      <c r="J143" s="294"/>
      <c r="K143" s="294"/>
    </row>
    <row r="144" spans="2:11" ht="7.5" customHeight="1">
      <c r="B144" s="295"/>
      <c r="C144" s="296"/>
      <c r="D144" s="296"/>
      <c r="E144" s="296"/>
      <c r="F144" s="296"/>
      <c r="G144" s="296"/>
      <c r="H144" s="296"/>
      <c r="I144" s="296"/>
      <c r="J144" s="296"/>
      <c r="K144" s="297"/>
    </row>
    <row r="145" spans="2:11" ht="45" customHeight="1">
      <c r="B145" s="298"/>
      <c r="C145" s="299" t="s">
        <v>4233</v>
      </c>
      <c r="D145" s="299"/>
      <c r="E145" s="299"/>
      <c r="F145" s="299"/>
      <c r="G145" s="299"/>
      <c r="H145" s="299"/>
      <c r="I145" s="299"/>
      <c r="J145" s="299"/>
      <c r="K145" s="300"/>
    </row>
    <row r="146" spans="2:11" ht="17.25" customHeight="1">
      <c r="B146" s="298"/>
      <c r="C146" s="301" t="s">
        <v>4169</v>
      </c>
      <c r="D146" s="301"/>
      <c r="E146" s="301"/>
      <c r="F146" s="301" t="s">
        <v>4170</v>
      </c>
      <c r="G146" s="302"/>
      <c r="H146" s="301" t="s">
        <v>138</v>
      </c>
      <c r="I146" s="301" t="s">
        <v>56</v>
      </c>
      <c r="J146" s="301" t="s">
        <v>4171</v>
      </c>
      <c r="K146" s="300"/>
    </row>
    <row r="147" spans="2:11" ht="17.25" customHeight="1">
      <c r="B147" s="298"/>
      <c r="C147" s="303" t="s">
        <v>4172</v>
      </c>
      <c r="D147" s="303"/>
      <c r="E147" s="303"/>
      <c r="F147" s="304" t="s">
        <v>4173</v>
      </c>
      <c r="G147" s="305"/>
      <c r="H147" s="303"/>
      <c r="I147" s="303"/>
      <c r="J147" s="303" t="s">
        <v>4174</v>
      </c>
      <c r="K147" s="300"/>
    </row>
    <row r="148" spans="2:11" ht="5.25" customHeight="1">
      <c r="B148" s="309"/>
      <c r="C148" s="306"/>
      <c r="D148" s="306"/>
      <c r="E148" s="306"/>
      <c r="F148" s="306"/>
      <c r="G148" s="307"/>
      <c r="H148" s="306"/>
      <c r="I148" s="306"/>
      <c r="J148" s="306"/>
      <c r="K148" s="330"/>
    </row>
    <row r="149" spans="2:11" ht="15" customHeight="1">
      <c r="B149" s="309"/>
      <c r="C149" s="334" t="s">
        <v>4178</v>
      </c>
      <c r="D149" s="287"/>
      <c r="E149" s="287"/>
      <c r="F149" s="335" t="s">
        <v>4175</v>
      </c>
      <c r="G149" s="287"/>
      <c r="H149" s="334" t="s">
        <v>4214</v>
      </c>
      <c r="I149" s="334" t="s">
        <v>4177</v>
      </c>
      <c r="J149" s="334">
        <v>120</v>
      </c>
      <c r="K149" s="330"/>
    </row>
    <row r="150" spans="2:11" ht="15" customHeight="1">
      <c r="B150" s="309"/>
      <c r="C150" s="334" t="s">
        <v>4223</v>
      </c>
      <c r="D150" s="287"/>
      <c r="E150" s="287"/>
      <c r="F150" s="335" t="s">
        <v>4175</v>
      </c>
      <c r="G150" s="287"/>
      <c r="H150" s="334" t="s">
        <v>4234</v>
      </c>
      <c r="I150" s="334" t="s">
        <v>4177</v>
      </c>
      <c r="J150" s="334" t="s">
        <v>4225</v>
      </c>
      <c r="K150" s="330"/>
    </row>
    <row r="151" spans="2:11" ht="15" customHeight="1">
      <c r="B151" s="309"/>
      <c r="C151" s="334" t="s">
        <v>4124</v>
      </c>
      <c r="D151" s="287"/>
      <c r="E151" s="287"/>
      <c r="F151" s="335" t="s">
        <v>4175</v>
      </c>
      <c r="G151" s="287"/>
      <c r="H151" s="334" t="s">
        <v>4235</v>
      </c>
      <c r="I151" s="334" t="s">
        <v>4177</v>
      </c>
      <c r="J151" s="334" t="s">
        <v>4225</v>
      </c>
      <c r="K151" s="330"/>
    </row>
    <row r="152" spans="2:11" ht="15" customHeight="1">
      <c r="B152" s="309"/>
      <c r="C152" s="334" t="s">
        <v>4180</v>
      </c>
      <c r="D152" s="287"/>
      <c r="E152" s="287"/>
      <c r="F152" s="335" t="s">
        <v>4181</v>
      </c>
      <c r="G152" s="287"/>
      <c r="H152" s="334" t="s">
        <v>4214</v>
      </c>
      <c r="I152" s="334" t="s">
        <v>4177</v>
      </c>
      <c r="J152" s="334">
        <v>50</v>
      </c>
      <c r="K152" s="330"/>
    </row>
    <row r="153" spans="2:11" ht="15" customHeight="1">
      <c r="B153" s="309"/>
      <c r="C153" s="334" t="s">
        <v>4183</v>
      </c>
      <c r="D153" s="287"/>
      <c r="E153" s="287"/>
      <c r="F153" s="335" t="s">
        <v>4175</v>
      </c>
      <c r="G153" s="287"/>
      <c r="H153" s="334" t="s">
        <v>4214</v>
      </c>
      <c r="I153" s="334" t="s">
        <v>4185</v>
      </c>
      <c r="J153" s="334"/>
      <c r="K153" s="330"/>
    </row>
    <row r="154" spans="2:11" ht="15" customHeight="1">
      <c r="B154" s="309"/>
      <c r="C154" s="334" t="s">
        <v>4194</v>
      </c>
      <c r="D154" s="287"/>
      <c r="E154" s="287"/>
      <c r="F154" s="335" t="s">
        <v>4181</v>
      </c>
      <c r="G154" s="287"/>
      <c r="H154" s="334" t="s">
        <v>4214</v>
      </c>
      <c r="I154" s="334" t="s">
        <v>4177</v>
      </c>
      <c r="J154" s="334">
        <v>50</v>
      </c>
      <c r="K154" s="330"/>
    </row>
    <row r="155" spans="2:11" ht="15" customHeight="1">
      <c r="B155" s="309"/>
      <c r="C155" s="334" t="s">
        <v>4202</v>
      </c>
      <c r="D155" s="287"/>
      <c r="E155" s="287"/>
      <c r="F155" s="335" t="s">
        <v>4181</v>
      </c>
      <c r="G155" s="287"/>
      <c r="H155" s="334" t="s">
        <v>4214</v>
      </c>
      <c r="I155" s="334" t="s">
        <v>4177</v>
      </c>
      <c r="J155" s="334">
        <v>50</v>
      </c>
      <c r="K155" s="330"/>
    </row>
    <row r="156" spans="2:11" ht="15" customHeight="1">
      <c r="B156" s="309"/>
      <c r="C156" s="334" t="s">
        <v>4200</v>
      </c>
      <c r="D156" s="287"/>
      <c r="E156" s="287"/>
      <c r="F156" s="335" t="s">
        <v>4181</v>
      </c>
      <c r="G156" s="287"/>
      <c r="H156" s="334" t="s">
        <v>4214</v>
      </c>
      <c r="I156" s="334" t="s">
        <v>4177</v>
      </c>
      <c r="J156" s="334">
        <v>50</v>
      </c>
      <c r="K156" s="330"/>
    </row>
    <row r="157" spans="2:11" ht="15" customHeight="1">
      <c r="B157" s="309"/>
      <c r="C157" s="334" t="s">
        <v>92</v>
      </c>
      <c r="D157" s="287"/>
      <c r="E157" s="287"/>
      <c r="F157" s="335" t="s">
        <v>4175</v>
      </c>
      <c r="G157" s="287"/>
      <c r="H157" s="334" t="s">
        <v>4236</v>
      </c>
      <c r="I157" s="334" t="s">
        <v>4177</v>
      </c>
      <c r="J157" s="334" t="s">
        <v>4237</v>
      </c>
      <c r="K157" s="330"/>
    </row>
    <row r="158" spans="2:11" ht="15" customHeight="1">
      <c r="B158" s="309"/>
      <c r="C158" s="334" t="s">
        <v>4238</v>
      </c>
      <c r="D158" s="287"/>
      <c r="E158" s="287"/>
      <c r="F158" s="335" t="s">
        <v>4175</v>
      </c>
      <c r="G158" s="287"/>
      <c r="H158" s="334" t="s">
        <v>4239</v>
      </c>
      <c r="I158" s="334" t="s">
        <v>4209</v>
      </c>
      <c r="J158" s="334"/>
      <c r="K158" s="330"/>
    </row>
    <row r="159" spans="2:11" ht="15" customHeight="1">
      <c r="B159" s="336"/>
      <c r="C159" s="318"/>
      <c r="D159" s="318"/>
      <c r="E159" s="318"/>
      <c r="F159" s="318"/>
      <c r="G159" s="318"/>
      <c r="H159" s="318"/>
      <c r="I159" s="318"/>
      <c r="J159" s="318"/>
      <c r="K159" s="337"/>
    </row>
    <row r="160" spans="2:11" ht="18.75" customHeight="1">
      <c r="B160" s="283"/>
      <c r="C160" s="287"/>
      <c r="D160" s="287"/>
      <c r="E160" s="287"/>
      <c r="F160" s="308"/>
      <c r="G160" s="287"/>
      <c r="H160" s="287"/>
      <c r="I160" s="287"/>
      <c r="J160" s="287"/>
      <c r="K160" s="283"/>
    </row>
    <row r="161" spans="2:11" ht="18.75" customHeight="1">
      <c r="B161" s="294"/>
      <c r="C161" s="294"/>
      <c r="D161" s="294"/>
      <c r="E161" s="294"/>
      <c r="F161" s="294"/>
      <c r="G161" s="294"/>
      <c r="H161" s="294"/>
      <c r="I161" s="294"/>
      <c r="J161" s="294"/>
      <c r="K161" s="294"/>
    </row>
    <row r="162" spans="2:11" ht="7.5" customHeight="1">
      <c r="B162" s="273"/>
      <c r="C162" s="274"/>
      <c r="D162" s="274"/>
      <c r="E162" s="274"/>
      <c r="F162" s="274"/>
      <c r="G162" s="274"/>
      <c r="H162" s="274"/>
      <c r="I162" s="274"/>
      <c r="J162" s="274"/>
      <c r="K162" s="275"/>
    </row>
    <row r="163" spans="2:11" ht="45" customHeight="1">
      <c r="B163" s="276"/>
      <c r="C163" s="277" t="s">
        <v>4240</v>
      </c>
      <c r="D163" s="277"/>
      <c r="E163" s="277"/>
      <c r="F163" s="277"/>
      <c r="G163" s="277"/>
      <c r="H163" s="277"/>
      <c r="I163" s="277"/>
      <c r="J163" s="277"/>
      <c r="K163" s="278"/>
    </row>
    <row r="164" spans="2:11" ht="17.25" customHeight="1">
      <c r="B164" s="276"/>
      <c r="C164" s="301" t="s">
        <v>4169</v>
      </c>
      <c r="D164" s="301"/>
      <c r="E164" s="301"/>
      <c r="F164" s="301" t="s">
        <v>4170</v>
      </c>
      <c r="G164" s="338"/>
      <c r="H164" s="339" t="s">
        <v>138</v>
      </c>
      <c r="I164" s="339" t="s">
        <v>56</v>
      </c>
      <c r="J164" s="301" t="s">
        <v>4171</v>
      </c>
      <c r="K164" s="278"/>
    </row>
    <row r="165" spans="2:11" ht="17.25" customHeight="1">
      <c r="B165" s="279"/>
      <c r="C165" s="303" t="s">
        <v>4172</v>
      </c>
      <c r="D165" s="303"/>
      <c r="E165" s="303"/>
      <c r="F165" s="304" t="s">
        <v>4173</v>
      </c>
      <c r="G165" s="340"/>
      <c r="H165" s="341"/>
      <c r="I165" s="341"/>
      <c r="J165" s="303" t="s">
        <v>4174</v>
      </c>
      <c r="K165" s="281"/>
    </row>
    <row r="166" spans="2:11" ht="5.25" customHeight="1">
      <c r="B166" s="309"/>
      <c r="C166" s="306"/>
      <c r="D166" s="306"/>
      <c r="E166" s="306"/>
      <c r="F166" s="306"/>
      <c r="G166" s="307"/>
      <c r="H166" s="306"/>
      <c r="I166" s="306"/>
      <c r="J166" s="306"/>
      <c r="K166" s="330"/>
    </row>
    <row r="167" spans="2:11" ht="15" customHeight="1">
      <c r="B167" s="309"/>
      <c r="C167" s="287" t="s">
        <v>4178</v>
      </c>
      <c r="D167" s="287"/>
      <c r="E167" s="287"/>
      <c r="F167" s="308" t="s">
        <v>4175</v>
      </c>
      <c r="G167" s="287"/>
      <c r="H167" s="287" t="s">
        <v>4214</v>
      </c>
      <c r="I167" s="287" t="s">
        <v>4177</v>
      </c>
      <c r="J167" s="287">
        <v>120</v>
      </c>
      <c r="K167" s="330"/>
    </row>
    <row r="168" spans="2:11" ht="15" customHeight="1">
      <c r="B168" s="309"/>
      <c r="C168" s="287" t="s">
        <v>4223</v>
      </c>
      <c r="D168" s="287"/>
      <c r="E168" s="287"/>
      <c r="F168" s="308" t="s">
        <v>4175</v>
      </c>
      <c r="G168" s="287"/>
      <c r="H168" s="287" t="s">
        <v>4224</v>
      </c>
      <c r="I168" s="287" t="s">
        <v>4177</v>
      </c>
      <c r="J168" s="287" t="s">
        <v>4225</v>
      </c>
      <c r="K168" s="330"/>
    </row>
    <row r="169" spans="2:11" ht="15" customHeight="1">
      <c r="B169" s="309"/>
      <c r="C169" s="287" t="s">
        <v>4124</v>
      </c>
      <c r="D169" s="287"/>
      <c r="E169" s="287"/>
      <c r="F169" s="308" t="s">
        <v>4175</v>
      </c>
      <c r="G169" s="287"/>
      <c r="H169" s="287" t="s">
        <v>4241</v>
      </c>
      <c r="I169" s="287" t="s">
        <v>4177</v>
      </c>
      <c r="J169" s="287" t="s">
        <v>4225</v>
      </c>
      <c r="K169" s="330"/>
    </row>
    <row r="170" spans="2:11" ht="15" customHeight="1">
      <c r="B170" s="309"/>
      <c r="C170" s="287" t="s">
        <v>4180</v>
      </c>
      <c r="D170" s="287"/>
      <c r="E170" s="287"/>
      <c r="F170" s="308" t="s">
        <v>4181</v>
      </c>
      <c r="G170" s="287"/>
      <c r="H170" s="287" t="s">
        <v>4241</v>
      </c>
      <c r="I170" s="287" t="s">
        <v>4177</v>
      </c>
      <c r="J170" s="287">
        <v>50</v>
      </c>
      <c r="K170" s="330"/>
    </row>
    <row r="171" spans="2:11" ht="15" customHeight="1">
      <c r="B171" s="309"/>
      <c r="C171" s="287" t="s">
        <v>4183</v>
      </c>
      <c r="D171" s="287"/>
      <c r="E171" s="287"/>
      <c r="F171" s="308" t="s">
        <v>4175</v>
      </c>
      <c r="G171" s="287"/>
      <c r="H171" s="287" t="s">
        <v>4241</v>
      </c>
      <c r="I171" s="287" t="s">
        <v>4185</v>
      </c>
      <c r="J171" s="287"/>
      <c r="K171" s="330"/>
    </row>
    <row r="172" spans="2:11" ht="15" customHeight="1">
      <c r="B172" s="309"/>
      <c r="C172" s="287" t="s">
        <v>4194</v>
      </c>
      <c r="D172" s="287"/>
      <c r="E172" s="287"/>
      <c r="F172" s="308" t="s">
        <v>4181</v>
      </c>
      <c r="G172" s="287"/>
      <c r="H172" s="287" t="s">
        <v>4241</v>
      </c>
      <c r="I172" s="287" t="s">
        <v>4177</v>
      </c>
      <c r="J172" s="287">
        <v>50</v>
      </c>
      <c r="K172" s="330"/>
    </row>
    <row r="173" spans="2:11" ht="15" customHeight="1">
      <c r="B173" s="309"/>
      <c r="C173" s="287" t="s">
        <v>4202</v>
      </c>
      <c r="D173" s="287"/>
      <c r="E173" s="287"/>
      <c r="F173" s="308" t="s">
        <v>4181</v>
      </c>
      <c r="G173" s="287"/>
      <c r="H173" s="287" t="s">
        <v>4241</v>
      </c>
      <c r="I173" s="287" t="s">
        <v>4177</v>
      </c>
      <c r="J173" s="287">
        <v>50</v>
      </c>
      <c r="K173" s="330"/>
    </row>
    <row r="174" spans="2:11" ht="15" customHeight="1">
      <c r="B174" s="309"/>
      <c r="C174" s="287" t="s">
        <v>4200</v>
      </c>
      <c r="D174" s="287"/>
      <c r="E174" s="287"/>
      <c r="F174" s="308" t="s">
        <v>4181</v>
      </c>
      <c r="G174" s="287"/>
      <c r="H174" s="287" t="s">
        <v>4241</v>
      </c>
      <c r="I174" s="287" t="s">
        <v>4177</v>
      </c>
      <c r="J174" s="287">
        <v>50</v>
      </c>
      <c r="K174" s="330"/>
    </row>
    <row r="175" spans="2:11" ht="15" customHeight="1">
      <c r="B175" s="309"/>
      <c r="C175" s="287" t="s">
        <v>137</v>
      </c>
      <c r="D175" s="287"/>
      <c r="E175" s="287"/>
      <c r="F175" s="308" t="s">
        <v>4175</v>
      </c>
      <c r="G175" s="287"/>
      <c r="H175" s="287" t="s">
        <v>4242</v>
      </c>
      <c r="I175" s="287" t="s">
        <v>4243</v>
      </c>
      <c r="J175" s="287"/>
      <c r="K175" s="330"/>
    </row>
    <row r="176" spans="2:11" ht="15" customHeight="1">
      <c r="B176" s="309"/>
      <c r="C176" s="287" t="s">
        <v>56</v>
      </c>
      <c r="D176" s="287"/>
      <c r="E176" s="287"/>
      <c r="F176" s="308" t="s">
        <v>4175</v>
      </c>
      <c r="G176" s="287"/>
      <c r="H176" s="287" t="s">
        <v>4244</v>
      </c>
      <c r="I176" s="287" t="s">
        <v>4245</v>
      </c>
      <c r="J176" s="287">
        <v>1</v>
      </c>
      <c r="K176" s="330"/>
    </row>
    <row r="177" spans="2:11" ht="15" customHeight="1">
      <c r="B177" s="309"/>
      <c r="C177" s="287" t="s">
        <v>52</v>
      </c>
      <c r="D177" s="287"/>
      <c r="E177" s="287"/>
      <c r="F177" s="308" t="s">
        <v>4175</v>
      </c>
      <c r="G177" s="287"/>
      <c r="H177" s="287" t="s">
        <v>4246</v>
      </c>
      <c r="I177" s="287" t="s">
        <v>4177</v>
      </c>
      <c r="J177" s="287">
        <v>20</v>
      </c>
      <c r="K177" s="330"/>
    </row>
    <row r="178" spans="2:11" ht="15" customHeight="1">
      <c r="B178" s="309"/>
      <c r="C178" s="287" t="s">
        <v>138</v>
      </c>
      <c r="D178" s="287"/>
      <c r="E178" s="287"/>
      <c r="F178" s="308" t="s">
        <v>4175</v>
      </c>
      <c r="G178" s="287"/>
      <c r="H178" s="287" t="s">
        <v>4247</v>
      </c>
      <c r="I178" s="287" t="s">
        <v>4177</v>
      </c>
      <c r="J178" s="287">
        <v>255</v>
      </c>
      <c r="K178" s="330"/>
    </row>
    <row r="179" spans="2:11" ht="15" customHeight="1">
      <c r="B179" s="309"/>
      <c r="C179" s="287" t="s">
        <v>139</v>
      </c>
      <c r="D179" s="287"/>
      <c r="E179" s="287"/>
      <c r="F179" s="308" t="s">
        <v>4175</v>
      </c>
      <c r="G179" s="287"/>
      <c r="H179" s="287" t="s">
        <v>4140</v>
      </c>
      <c r="I179" s="287" t="s">
        <v>4177</v>
      </c>
      <c r="J179" s="287">
        <v>10</v>
      </c>
      <c r="K179" s="330"/>
    </row>
    <row r="180" spans="2:11" ht="15" customHeight="1">
      <c r="B180" s="309"/>
      <c r="C180" s="287" t="s">
        <v>140</v>
      </c>
      <c r="D180" s="287"/>
      <c r="E180" s="287"/>
      <c r="F180" s="308" t="s">
        <v>4175</v>
      </c>
      <c r="G180" s="287"/>
      <c r="H180" s="287" t="s">
        <v>4248</v>
      </c>
      <c r="I180" s="287" t="s">
        <v>4209</v>
      </c>
      <c r="J180" s="287"/>
      <c r="K180" s="330"/>
    </row>
    <row r="181" spans="2:11" ht="15" customHeight="1">
      <c r="B181" s="309"/>
      <c r="C181" s="287" t="s">
        <v>4249</v>
      </c>
      <c r="D181" s="287"/>
      <c r="E181" s="287"/>
      <c r="F181" s="308" t="s">
        <v>4175</v>
      </c>
      <c r="G181" s="287"/>
      <c r="H181" s="287" t="s">
        <v>4250</v>
      </c>
      <c r="I181" s="287" t="s">
        <v>4209</v>
      </c>
      <c r="J181" s="287"/>
      <c r="K181" s="330"/>
    </row>
    <row r="182" spans="2:11" ht="15" customHeight="1">
      <c r="B182" s="309"/>
      <c r="C182" s="287" t="s">
        <v>4238</v>
      </c>
      <c r="D182" s="287"/>
      <c r="E182" s="287"/>
      <c r="F182" s="308" t="s">
        <v>4175</v>
      </c>
      <c r="G182" s="287"/>
      <c r="H182" s="287" t="s">
        <v>4251</v>
      </c>
      <c r="I182" s="287" t="s">
        <v>4209</v>
      </c>
      <c r="J182" s="287"/>
      <c r="K182" s="330"/>
    </row>
    <row r="183" spans="2:11" ht="15" customHeight="1">
      <c r="B183" s="309"/>
      <c r="C183" s="287" t="s">
        <v>142</v>
      </c>
      <c r="D183" s="287"/>
      <c r="E183" s="287"/>
      <c r="F183" s="308" t="s">
        <v>4181</v>
      </c>
      <c r="G183" s="287"/>
      <c r="H183" s="287" t="s">
        <v>4252</v>
      </c>
      <c r="I183" s="287" t="s">
        <v>4177</v>
      </c>
      <c r="J183" s="287">
        <v>50</v>
      </c>
      <c r="K183" s="330"/>
    </row>
    <row r="184" spans="2:11" ht="15" customHeight="1">
      <c r="B184" s="309"/>
      <c r="C184" s="287" t="s">
        <v>4253</v>
      </c>
      <c r="D184" s="287"/>
      <c r="E184" s="287"/>
      <c r="F184" s="308" t="s">
        <v>4181</v>
      </c>
      <c r="G184" s="287"/>
      <c r="H184" s="287" t="s">
        <v>4254</v>
      </c>
      <c r="I184" s="287" t="s">
        <v>4255</v>
      </c>
      <c r="J184" s="287"/>
      <c r="K184" s="330"/>
    </row>
    <row r="185" spans="2:11" ht="15" customHeight="1">
      <c r="B185" s="309"/>
      <c r="C185" s="287" t="s">
        <v>4256</v>
      </c>
      <c r="D185" s="287"/>
      <c r="E185" s="287"/>
      <c r="F185" s="308" t="s">
        <v>4181</v>
      </c>
      <c r="G185" s="287"/>
      <c r="H185" s="287" t="s">
        <v>4257</v>
      </c>
      <c r="I185" s="287" t="s">
        <v>4255</v>
      </c>
      <c r="J185" s="287"/>
      <c r="K185" s="330"/>
    </row>
    <row r="186" spans="2:11" ht="15" customHeight="1">
      <c r="B186" s="309"/>
      <c r="C186" s="287" t="s">
        <v>4258</v>
      </c>
      <c r="D186" s="287"/>
      <c r="E186" s="287"/>
      <c r="F186" s="308" t="s">
        <v>4181</v>
      </c>
      <c r="G186" s="287"/>
      <c r="H186" s="287" t="s">
        <v>4259</v>
      </c>
      <c r="I186" s="287" t="s">
        <v>4255</v>
      </c>
      <c r="J186" s="287"/>
      <c r="K186" s="330"/>
    </row>
    <row r="187" spans="2:11" ht="15" customHeight="1">
      <c r="B187" s="309"/>
      <c r="C187" s="342" t="s">
        <v>4260</v>
      </c>
      <c r="D187" s="287"/>
      <c r="E187" s="287"/>
      <c r="F187" s="308" t="s">
        <v>4181</v>
      </c>
      <c r="G187" s="287"/>
      <c r="H187" s="287" t="s">
        <v>4261</v>
      </c>
      <c r="I187" s="287" t="s">
        <v>4262</v>
      </c>
      <c r="J187" s="343" t="s">
        <v>4263</v>
      </c>
      <c r="K187" s="330"/>
    </row>
    <row r="188" spans="2:11" ht="15" customHeight="1">
      <c r="B188" s="309"/>
      <c r="C188" s="293" t="s">
        <v>41</v>
      </c>
      <c r="D188" s="287"/>
      <c r="E188" s="287"/>
      <c r="F188" s="308" t="s">
        <v>4175</v>
      </c>
      <c r="G188" s="287"/>
      <c r="H188" s="283" t="s">
        <v>4264</v>
      </c>
      <c r="I188" s="287" t="s">
        <v>4265</v>
      </c>
      <c r="J188" s="287"/>
      <c r="K188" s="330"/>
    </row>
    <row r="189" spans="2:11" ht="15" customHeight="1">
      <c r="B189" s="309"/>
      <c r="C189" s="293" t="s">
        <v>4266</v>
      </c>
      <c r="D189" s="287"/>
      <c r="E189" s="287"/>
      <c r="F189" s="308" t="s">
        <v>4175</v>
      </c>
      <c r="G189" s="287"/>
      <c r="H189" s="287" t="s">
        <v>4267</v>
      </c>
      <c r="I189" s="287" t="s">
        <v>4209</v>
      </c>
      <c r="J189" s="287"/>
      <c r="K189" s="330"/>
    </row>
    <row r="190" spans="2:11" ht="15" customHeight="1">
      <c r="B190" s="309"/>
      <c r="C190" s="293" t="s">
        <v>4268</v>
      </c>
      <c r="D190" s="287"/>
      <c r="E190" s="287"/>
      <c r="F190" s="308" t="s">
        <v>4175</v>
      </c>
      <c r="G190" s="287"/>
      <c r="H190" s="287" t="s">
        <v>4269</v>
      </c>
      <c r="I190" s="287" t="s">
        <v>4209</v>
      </c>
      <c r="J190" s="287"/>
      <c r="K190" s="330"/>
    </row>
    <row r="191" spans="2:11" ht="15" customHeight="1">
      <c r="B191" s="309"/>
      <c r="C191" s="293" t="s">
        <v>4270</v>
      </c>
      <c r="D191" s="287"/>
      <c r="E191" s="287"/>
      <c r="F191" s="308" t="s">
        <v>4181</v>
      </c>
      <c r="G191" s="287"/>
      <c r="H191" s="287" t="s">
        <v>4271</v>
      </c>
      <c r="I191" s="287" t="s">
        <v>4209</v>
      </c>
      <c r="J191" s="287"/>
      <c r="K191" s="330"/>
    </row>
    <row r="192" spans="2:11" ht="15" customHeight="1">
      <c r="B192" s="336"/>
      <c r="C192" s="344"/>
      <c r="D192" s="318"/>
      <c r="E192" s="318"/>
      <c r="F192" s="318"/>
      <c r="G192" s="318"/>
      <c r="H192" s="318"/>
      <c r="I192" s="318"/>
      <c r="J192" s="318"/>
      <c r="K192" s="337"/>
    </row>
    <row r="193" spans="2:11" ht="18.75" customHeight="1">
      <c r="B193" s="283"/>
      <c r="C193" s="287"/>
      <c r="D193" s="287"/>
      <c r="E193" s="287"/>
      <c r="F193" s="308"/>
      <c r="G193" s="287"/>
      <c r="H193" s="287"/>
      <c r="I193" s="287"/>
      <c r="J193" s="287"/>
      <c r="K193" s="283"/>
    </row>
    <row r="194" spans="2:11" ht="18.75" customHeight="1">
      <c r="B194" s="283"/>
      <c r="C194" s="287"/>
      <c r="D194" s="287"/>
      <c r="E194" s="287"/>
      <c r="F194" s="308"/>
      <c r="G194" s="287"/>
      <c r="H194" s="287"/>
      <c r="I194" s="287"/>
      <c r="J194" s="287"/>
      <c r="K194" s="283"/>
    </row>
    <row r="195" spans="2:11" ht="18.75" customHeight="1">
      <c r="B195" s="294"/>
      <c r="C195" s="294"/>
      <c r="D195" s="294"/>
      <c r="E195" s="294"/>
      <c r="F195" s="294"/>
      <c r="G195" s="294"/>
      <c r="H195" s="294"/>
      <c r="I195" s="294"/>
      <c r="J195" s="294"/>
      <c r="K195" s="294"/>
    </row>
    <row r="196" spans="2:11" ht="13.5">
      <c r="B196" s="273"/>
      <c r="C196" s="274"/>
      <c r="D196" s="274"/>
      <c r="E196" s="274"/>
      <c r="F196" s="274"/>
      <c r="G196" s="274"/>
      <c r="H196" s="274"/>
      <c r="I196" s="274"/>
      <c r="J196" s="274"/>
      <c r="K196" s="275"/>
    </row>
    <row r="197" spans="2:11" ht="21">
      <c r="B197" s="276"/>
      <c r="C197" s="277" t="s">
        <v>4272</v>
      </c>
      <c r="D197" s="277"/>
      <c r="E197" s="277"/>
      <c r="F197" s="277"/>
      <c r="G197" s="277"/>
      <c r="H197" s="277"/>
      <c r="I197" s="277"/>
      <c r="J197" s="277"/>
      <c r="K197" s="278"/>
    </row>
    <row r="198" spans="2:11" ht="25.5" customHeight="1">
      <c r="B198" s="276"/>
      <c r="C198" s="345" t="s">
        <v>4273</v>
      </c>
      <c r="D198" s="345"/>
      <c r="E198" s="345"/>
      <c r="F198" s="345" t="s">
        <v>4274</v>
      </c>
      <c r="G198" s="346"/>
      <c r="H198" s="345" t="s">
        <v>4275</v>
      </c>
      <c r="I198" s="345"/>
      <c r="J198" s="345"/>
      <c r="K198" s="278"/>
    </row>
    <row r="199" spans="2:11" ht="5.25" customHeight="1">
      <c r="B199" s="309"/>
      <c r="C199" s="306"/>
      <c r="D199" s="306"/>
      <c r="E199" s="306"/>
      <c r="F199" s="306"/>
      <c r="G199" s="287"/>
      <c r="H199" s="306"/>
      <c r="I199" s="306"/>
      <c r="J199" s="306"/>
      <c r="K199" s="330"/>
    </row>
    <row r="200" spans="2:11" ht="15" customHeight="1">
      <c r="B200" s="309"/>
      <c r="C200" s="287" t="s">
        <v>4265</v>
      </c>
      <c r="D200" s="287"/>
      <c r="E200" s="287"/>
      <c r="F200" s="308" t="s">
        <v>42</v>
      </c>
      <c r="G200" s="287"/>
      <c r="H200" s="287" t="s">
        <v>4276</v>
      </c>
      <c r="I200" s="287"/>
      <c r="J200" s="287"/>
      <c r="K200" s="330"/>
    </row>
    <row r="201" spans="2:11" ht="15" customHeight="1">
      <c r="B201" s="309"/>
      <c r="C201" s="315"/>
      <c r="D201" s="287"/>
      <c r="E201" s="287"/>
      <c r="F201" s="308" t="s">
        <v>43</v>
      </c>
      <c r="G201" s="287"/>
      <c r="H201" s="287" t="s">
        <v>4277</v>
      </c>
      <c r="I201" s="287"/>
      <c r="J201" s="287"/>
      <c r="K201" s="330"/>
    </row>
    <row r="202" spans="2:11" ht="15" customHeight="1">
      <c r="B202" s="309"/>
      <c r="C202" s="315"/>
      <c r="D202" s="287"/>
      <c r="E202" s="287"/>
      <c r="F202" s="308" t="s">
        <v>46</v>
      </c>
      <c r="G202" s="287"/>
      <c r="H202" s="287" t="s">
        <v>4278</v>
      </c>
      <c r="I202" s="287"/>
      <c r="J202" s="287"/>
      <c r="K202" s="330"/>
    </row>
    <row r="203" spans="2:11" ht="15" customHeight="1">
      <c r="B203" s="309"/>
      <c r="C203" s="287"/>
      <c r="D203" s="287"/>
      <c r="E203" s="287"/>
      <c r="F203" s="308" t="s">
        <v>44</v>
      </c>
      <c r="G203" s="287"/>
      <c r="H203" s="287" t="s">
        <v>4279</v>
      </c>
      <c r="I203" s="287"/>
      <c r="J203" s="287"/>
      <c r="K203" s="330"/>
    </row>
    <row r="204" spans="2:11" ht="15" customHeight="1">
      <c r="B204" s="309"/>
      <c r="C204" s="287"/>
      <c r="D204" s="287"/>
      <c r="E204" s="287"/>
      <c r="F204" s="308" t="s">
        <v>45</v>
      </c>
      <c r="G204" s="287"/>
      <c r="H204" s="287" t="s">
        <v>4280</v>
      </c>
      <c r="I204" s="287"/>
      <c r="J204" s="287"/>
      <c r="K204" s="330"/>
    </row>
    <row r="205" spans="2:11" ht="15" customHeight="1">
      <c r="B205" s="309"/>
      <c r="C205" s="287"/>
      <c r="D205" s="287"/>
      <c r="E205" s="287"/>
      <c r="F205" s="308"/>
      <c r="G205" s="287"/>
      <c r="H205" s="287"/>
      <c r="I205" s="287"/>
      <c r="J205" s="287"/>
      <c r="K205" s="330"/>
    </row>
    <row r="206" spans="2:11" ht="15" customHeight="1">
      <c r="B206" s="309"/>
      <c r="C206" s="287" t="s">
        <v>4221</v>
      </c>
      <c r="D206" s="287"/>
      <c r="E206" s="287"/>
      <c r="F206" s="308" t="s">
        <v>75</v>
      </c>
      <c r="G206" s="287"/>
      <c r="H206" s="287" t="s">
        <v>4281</v>
      </c>
      <c r="I206" s="287"/>
      <c r="J206" s="287"/>
      <c r="K206" s="330"/>
    </row>
    <row r="207" spans="2:11" ht="15" customHeight="1">
      <c r="B207" s="309"/>
      <c r="C207" s="315"/>
      <c r="D207" s="287"/>
      <c r="E207" s="287"/>
      <c r="F207" s="308" t="s">
        <v>4119</v>
      </c>
      <c r="G207" s="287"/>
      <c r="H207" s="287" t="s">
        <v>4120</v>
      </c>
      <c r="I207" s="287"/>
      <c r="J207" s="287"/>
      <c r="K207" s="330"/>
    </row>
    <row r="208" spans="2:11" ht="15" customHeight="1">
      <c r="B208" s="309"/>
      <c r="C208" s="287"/>
      <c r="D208" s="287"/>
      <c r="E208" s="287"/>
      <c r="F208" s="308" t="s">
        <v>4117</v>
      </c>
      <c r="G208" s="287"/>
      <c r="H208" s="287" t="s">
        <v>4282</v>
      </c>
      <c r="I208" s="287"/>
      <c r="J208" s="287"/>
      <c r="K208" s="330"/>
    </row>
    <row r="209" spans="2:11" ht="15" customHeight="1">
      <c r="B209" s="347"/>
      <c r="C209" s="315"/>
      <c r="D209" s="315"/>
      <c r="E209" s="315"/>
      <c r="F209" s="308" t="s">
        <v>4121</v>
      </c>
      <c r="G209" s="293"/>
      <c r="H209" s="334" t="s">
        <v>4122</v>
      </c>
      <c r="I209" s="334"/>
      <c r="J209" s="334"/>
      <c r="K209" s="348"/>
    </row>
    <row r="210" spans="2:11" ht="15" customHeight="1">
      <c r="B210" s="347"/>
      <c r="C210" s="315"/>
      <c r="D210" s="315"/>
      <c r="E210" s="315"/>
      <c r="F210" s="308" t="s">
        <v>3443</v>
      </c>
      <c r="G210" s="293"/>
      <c r="H210" s="334" t="s">
        <v>4283</v>
      </c>
      <c r="I210" s="334"/>
      <c r="J210" s="334"/>
      <c r="K210" s="348"/>
    </row>
    <row r="211" spans="2:11" ht="15" customHeight="1">
      <c r="B211" s="347"/>
      <c r="C211" s="315"/>
      <c r="D211" s="315"/>
      <c r="E211" s="315"/>
      <c r="F211" s="349"/>
      <c r="G211" s="293"/>
      <c r="H211" s="350"/>
      <c r="I211" s="350"/>
      <c r="J211" s="350"/>
      <c r="K211" s="348"/>
    </row>
    <row r="212" spans="2:11" ht="15" customHeight="1">
      <c r="B212" s="347"/>
      <c r="C212" s="287" t="s">
        <v>4245</v>
      </c>
      <c r="D212" s="315"/>
      <c r="E212" s="315"/>
      <c r="F212" s="308">
        <v>1</v>
      </c>
      <c r="G212" s="293"/>
      <c r="H212" s="334" t="s">
        <v>4284</v>
      </c>
      <c r="I212" s="334"/>
      <c r="J212" s="334"/>
      <c r="K212" s="348"/>
    </row>
    <row r="213" spans="2:11" ht="15" customHeight="1">
      <c r="B213" s="347"/>
      <c r="C213" s="315"/>
      <c r="D213" s="315"/>
      <c r="E213" s="315"/>
      <c r="F213" s="308">
        <v>2</v>
      </c>
      <c r="G213" s="293"/>
      <c r="H213" s="334" t="s">
        <v>4285</v>
      </c>
      <c r="I213" s="334"/>
      <c r="J213" s="334"/>
      <c r="K213" s="348"/>
    </row>
    <row r="214" spans="2:11" ht="15" customHeight="1">
      <c r="B214" s="347"/>
      <c r="C214" s="315"/>
      <c r="D214" s="315"/>
      <c r="E214" s="315"/>
      <c r="F214" s="308">
        <v>3</v>
      </c>
      <c r="G214" s="293"/>
      <c r="H214" s="334" t="s">
        <v>4286</v>
      </c>
      <c r="I214" s="334"/>
      <c r="J214" s="334"/>
      <c r="K214" s="348"/>
    </row>
    <row r="215" spans="2:11" ht="15" customHeight="1">
      <c r="B215" s="347"/>
      <c r="C215" s="315"/>
      <c r="D215" s="315"/>
      <c r="E215" s="315"/>
      <c r="F215" s="308">
        <v>4</v>
      </c>
      <c r="G215" s="293"/>
      <c r="H215" s="334" t="s">
        <v>4287</v>
      </c>
      <c r="I215" s="334"/>
      <c r="J215" s="334"/>
      <c r="K215" s="348"/>
    </row>
    <row r="216" spans="2:11" ht="12.75" customHeight="1">
      <c r="B216" s="351"/>
      <c r="C216" s="352"/>
      <c r="D216" s="352"/>
      <c r="E216" s="352"/>
      <c r="F216" s="352"/>
      <c r="G216" s="352"/>
      <c r="H216" s="352"/>
      <c r="I216" s="352"/>
      <c r="J216" s="352"/>
      <c r="K216" s="353"/>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PC_MILAN\Milan</dc:creator>
  <cp:keywords/>
  <dc:description/>
  <cp:lastModifiedBy>PC_MILAN\Milan</cp:lastModifiedBy>
  <dcterms:created xsi:type="dcterms:W3CDTF">2019-01-31T13:52:41Z</dcterms:created>
  <dcterms:modified xsi:type="dcterms:W3CDTF">2019-01-31T13:53:04Z</dcterms:modified>
  <cp:category/>
  <cp:version/>
  <cp:contentType/>
  <cp:contentStatus/>
</cp:coreProperties>
</file>