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ri.cvecek\Downloads\"/>
    </mc:Choice>
  </mc:AlternateContent>
  <xr:revisionPtr revIDLastSave="0" documentId="8_{845B8075-C9A7-40F7-9D1F-DD8081CB6A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vba" sheetId="1" r:id="rId1"/>
    <sheet name="VzorPolozky" sheetId="10" state="hidden" r:id="rId2"/>
    <sheet name="SO01 01-1 Pol" sheetId="12" r:id="rId3"/>
    <sheet name="SO01 01-10 Pol" sheetId="13" r:id="rId4"/>
    <sheet name="SO01 01-2 Pol" sheetId="14" r:id="rId5"/>
    <sheet name="SO01 01-3 Pol" sheetId="15" r:id="rId6"/>
    <sheet name="SO01 01-4 Pol" sheetId="16" r:id="rId7"/>
    <sheet name="SO01 01-5 Pol" sheetId="17" r:id="rId8"/>
    <sheet name="SO01 01-6 Pol" sheetId="18" r:id="rId9"/>
    <sheet name="SO01 01-7 Pol" sheetId="19" r:id="rId10"/>
    <sheet name="SO01 01-8 Pol" sheetId="20" r:id="rId11"/>
    <sheet name="SO01 01-9 Pol" sheetId="21" r:id="rId12"/>
  </sheets>
  <externalReferences>
    <externalReference r:id="rId13"/>
  </externalReferences>
  <definedNames>
    <definedName name="CelkemDPHVypocet" localSheetId="0">Stavba!$H$51</definedName>
    <definedName name="CenaCelkem">Stavba!$G$29</definedName>
    <definedName name="CenaCelkemBezDPH">Stavba!$G$28</definedName>
    <definedName name="CenaCelkemVypocet" localSheetId="0">Stavba!$I$51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01-1 Pol'!$1:$7</definedName>
    <definedName name="_xlnm.Print_Titles" localSheetId="3">'SO01 01-10 Pol'!$1:$7</definedName>
    <definedName name="_xlnm.Print_Titles" localSheetId="4">'SO01 01-2 Pol'!$1:$7</definedName>
    <definedName name="_xlnm.Print_Titles" localSheetId="5">'SO01 01-3 Pol'!$1:$7</definedName>
    <definedName name="_xlnm.Print_Titles" localSheetId="6">'SO01 01-4 Pol'!$1:$7</definedName>
    <definedName name="_xlnm.Print_Titles" localSheetId="7">'SO01 01-5 Pol'!$1:$7</definedName>
    <definedName name="_xlnm.Print_Titles" localSheetId="8">'SO01 01-6 Pol'!$1:$7</definedName>
    <definedName name="_xlnm.Print_Titles" localSheetId="9">'SO01 01-7 Pol'!$1:$7</definedName>
    <definedName name="_xlnm.Print_Titles" localSheetId="10">'SO01 01-8 Pol'!$1:$7</definedName>
    <definedName name="_xlnm.Print_Titles" localSheetId="11">'SO01 01-9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01-1 Pol'!$A$1:$X$1572</definedName>
    <definedName name="_xlnm.Print_Area" localSheetId="3">'SO01 01-10 Pol'!$A$1:$X$30</definedName>
    <definedName name="_xlnm.Print_Area" localSheetId="4">'SO01 01-2 Pol'!$A$1:$X$128</definedName>
    <definedName name="_xlnm.Print_Area" localSheetId="5">'SO01 01-3 Pol'!$A$1:$X$133</definedName>
    <definedName name="_xlnm.Print_Area" localSheetId="6">'SO01 01-4 Pol'!$A$1:$X$124</definedName>
    <definedName name="_xlnm.Print_Area" localSheetId="7">'SO01 01-5 Pol'!$A$1:$X$81</definedName>
    <definedName name="_xlnm.Print_Area" localSheetId="8">'SO01 01-6 Pol'!$A$1:$X$65</definedName>
    <definedName name="_xlnm.Print_Area" localSheetId="9">'SO01 01-7 Pol'!$A$1:$X$79</definedName>
    <definedName name="_xlnm.Print_Area" localSheetId="10">'SO01 01-8 Pol'!$A$1:$X$124</definedName>
    <definedName name="_xlnm.Print_Area" localSheetId="11">'SO01 01-9 Pol'!$A$1:$X$92</definedName>
    <definedName name="_xlnm.Print_Area" localSheetId="0">Stavba!$A$1:$J$130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Stavba!$F$51</definedName>
    <definedName name="ZakladDPHZakl">Stavba!$G$25</definedName>
    <definedName name="ZakladDPHZaklVypocet" localSheetId="0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1" l="1"/>
  <c r="M9" i="21" s="1"/>
  <c r="I9" i="21"/>
  <c r="K9" i="21"/>
  <c r="O9" i="21"/>
  <c r="Q9" i="21"/>
  <c r="V9" i="21"/>
  <c r="G10" i="21"/>
  <c r="I10" i="21"/>
  <c r="K10" i="21"/>
  <c r="M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7" i="21"/>
  <c r="I27" i="21"/>
  <c r="K27" i="21"/>
  <c r="M27" i="21"/>
  <c r="O27" i="21"/>
  <c r="Q27" i="21"/>
  <c r="V27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8" i="21"/>
  <c r="I38" i="21"/>
  <c r="K38" i="21"/>
  <c r="K37" i="21" s="1"/>
  <c r="M38" i="21"/>
  <c r="O38" i="21"/>
  <c r="Q38" i="21"/>
  <c r="V38" i="21"/>
  <c r="V37" i="21" s="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2" i="21"/>
  <c r="M42" i="21" s="1"/>
  <c r="I42" i="21"/>
  <c r="K42" i="21"/>
  <c r="O42" i="21"/>
  <c r="Q42" i="21"/>
  <c r="V42" i="21"/>
  <c r="G43" i="21"/>
  <c r="M43" i="21" s="1"/>
  <c r="I43" i="21"/>
  <c r="K43" i="21"/>
  <c r="O43" i="21"/>
  <c r="Q43" i="21"/>
  <c r="V43" i="21"/>
  <c r="G44" i="21"/>
  <c r="M44" i="21" s="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M50" i="21" s="1"/>
  <c r="I50" i="21"/>
  <c r="K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5" i="21"/>
  <c r="I55" i="21"/>
  <c r="K55" i="21"/>
  <c r="M55" i="21"/>
  <c r="O55" i="21"/>
  <c r="Q55" i="21"/>
  <c r="V55" i="21"/>
  <c r="G56" i="21"/>
  <c r="I56" i="21"/>
  <c r="K56" i="21"/>
  <c r="M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G59" i="21"/>
  <c r="M59" i="21" s="1"/>
  <c r="I59" i="21"/>
  <c r="K59" i="21"/>
  <c r="O59" i="21"/>
  <c r="Q59" i="21"/>
  <c r="V59" i="21"/>
  <c r="G60" i="21"/>
  <c r="I60" i="21"/>
  <c r="K60" i="21"/>
  <c r="M60" i="21"/>
  <c r="O60" i="21"/>
  <c r="Q60" i="21"/>
  <c r="V60" i="21"/>
  <c r="G62" i="21"/>
  <c r="I62" i="21"/>
  <c r="K62" i="21"/>
  <c r="K61" i="21" s="1"/>
  <c r="M62" i="21"/>
  <c r="O62" i="21"/>
  <c r="Q62" i="21"/>
  <c r="V62" i="21"/>
  <c r="G63" i="21"/>
  <c r="I63" i="21"/>
  <c r="K63" i="21"/>
  <c r="M63" i="21"/>
  <c r="O63" i="21"/>
  <c r="Q63" i="21"/>
  <c r="V63" i="21"/>
  <c r="G64" i="21"/>
  <c r="M64" i="21" s="1"/>
  <c r="I64" i="21"/>
  <c r="K64" i="21"/>
  <c r="O64" i="21"/>
  <c r="Q64" i="21"/>
  <c r="V64" i="21"/>
  <c r="G65" i="21"/>
  <c r="M65" i="21" s="1"/>
  <c r="I65" i="21"/>
  <c r="K65" i="21"/>
  <c r="O65" i="21"/>
  <c r="Q65" i="21"/>
  <c r="V65" i="21"/>
  <c r="G66" i="21"/>
  <c r="M66" i="21" s="1"/>
  <c r="I66" i="21"/>
  <c r="K66" i="21"/>
  <c r="O66" i="21"/>
  <c r="Q66" i="21"/>
  <c r="V66" i="21"/>
  <c r="G67" i="21"/>
  <c r="I67" i="21"/>
  <c r="K67" i="21"/>
  <c r="O67" i="21"/>
  <c r="Q67" i="21"/>
  <c r="V67" i="21"/>
  <c r="G69" i="21"/>
  <c r="I69" i="21"/>
  <c r="K69" i="21"/>
  <c r="O69" i="21"/>
  <c r="Q69" i="21"/>
  <c r="V69" i="21"/>
  <c r="G70" i="21"/>
  <c r="M70" i="21" s="1"/>
  <c r="I70" i="21"/>
  <c r="K70" i="21"/>
  <c r="O70" i="21"/>
  <c r="Q70" i="21"/>
  <c r="V70" i="21"/>
  <c r="G71" i="21"/>
  <c r="I71" i="21"/>
  <c r="K71" i="21"/>
  <c r="M71" i="21"/>
  <c r="O71" i="21"/>
  <c r="Q71" i="21"/>
  <c r="V71" i="21"/>
  <c r="G72" i="21"/>
  <c r="M72" i="21" s="1"/>
  <c r="I72" i="21"/>
  <c r="K72" i="21"/>
  <c r="O72" i="21"/>
  <c r="Q72" i="21"/>
  <c r="V72" i="21"/>
  <c r="G73" i="21"/>
  <c r="M73" i="21" s="1"/>
  <c r="I73" i="21"/>
  <c r="K73" i="21"/>
  <c r="O73" i="21"/>
  <c r="Q73" i="21"/>
  <c r="V73" i="21"/>
  <c r="G74" i="21"/>
  <c r="M74" i="21" s="1"/>
  <c r="I74" i="21"/>
  <c r="K74" i="21"/>
  <c r="O74" i="21"/>
  <c r="Q74" i="21"/>
  <c r="V74" i="21"/>
  <c r="G75" i="21"/>
  <c r="M75" i="21" s="1"/>
  <c r="I75" i="21"/>
  <c r="K75" i="21"/>
  <c r="O75" i="21"/>
  <c r="Q75" i="21"/>
  <c r="V75" i="21"/>
  <c r="G76" i="21"/>
  <c r="I76" i="21"/>
  <c r="K76" i="21"/>
  <c r="M76" i="21"/>
  <c r="O76" i="21"/>
  <c r="Q76" i="21"/>
  <c r="V76" i="21"/>
  <c r="G77" i="21"/>
  <c r="M77" i="21" s="1"/>
  <c r="I77" i="21"/>
  <c r="K77" i="21"/>
  <c r="O77" i="21"/>
  <c r="Q77" i="21"/>
  <c r="V77" i="21"/>
  <c r="G78" i="21"/>
  <c r="M78" i="21" s="1"/>
  <c r="I78" i="21"/>
  <c r="K78" i="21"/>
  <c r="O78" i="21"/>
  <c r="Q78" i="21"/>
  <c r="V78" i="21"/>
  <c r="G79" i="21"/>
  <c r="I79" i="21"/>
  <c r="K79" i="21"/>
  <c r="M79" i="21"/>
  <c r="O79" i="21"/>
  <c r="Q79" i="21"/>
  <c r="V79" i="21"/>
  <c r="G80" i="21"/>
  <c r="M80" i="21" s="1"/>
  <c r="I80" i="21"/>
  <c r="K80" i="21"/>
  <c r="O80" i="21"/>
  <c r="Q80" i="21"/>
  <c r="V80" i="21"/>
  <c r="AE82" i="21"/>
  <c r="F50" i="1" s="1"/>
  <c r="AF82" i="21"/>
  <c r="G50" i="1" s="1"/>
  <c r="BA107" i="20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3" i="20"/>
  <c r="I43" i="20"/>
  <c r="K43" i="20"/>
  <c r="M43" i="20"/>
  <c r="O43" i="20"/>
  <c r="Q43" i="20"/>
  <c r="V43" i="20"/>
  <c r="G44" i="20"/>
  <c r="I44" i="20"/>
  <c r="K44" i="20"/>
  <c r="O44" i="20"/>
  <c r="Q44" i="20"/>
  <c r="V44" i="20"/>
  <c r="G45" i="20"/>
  <c r="M45" i="20" s="1"/>
  <c r="I45" i="20"/>
  <c r="K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G53" i="20"/>
  <c r="M53" i="20" s="1"/>
  <c r="I53" i="20"/>
  <c r="K53" i="20"/>
  <c r="O53" i="20"/>
  <c r="Q53" i="20"/>
  <c r="V53" i="20"/>
  <c r="G54" i="20"/>
  <c r="M54" i="20" s="1"/>
  <c r="I54" i="20"/>
  <c r="K54" i="20"/>
  <c r="O54" i="20"/>
  <c r="Q54" i="20"/>
  <c r="V54" i="20"/>
  <c r="G55" i="20"/>
  <c r="M55" i="20" s="1"/>
  <c r="I55" i="20"/>
  <c r="K55" i="20"/>
  <c r="O55" i="20"/>
  <c r="Q55" i="20"/>
  <c r="V55" i="20"/>
  <c r="G56" i="20"/>
  <c r="M56" i="20" s="1"/>
  <c r="I56" i="20"/>
  <c r="K56" i="20"/>
  <c r="O56" i="20"/>
  <c r="Q56" i="20"/>
  <c r="V56" i="20"/>
  <c r="G57" i="20"/>
  <c r="I57" i="20"/>
  <c r="K57" i="20"/>
  <c r="M57" i="20"/>
  <c r="O57" i="20"/>
  <c r="Q57" i="20"/>
  <c r="V57" i="20"/>
  <c r="G58" i="20"/>
  <c r="I86" i="1" s="1"/>
  <c r="G59" i="20"/>
  <c r="I59" i="20"/>
  <c r="K59" i="20"/>
  <c r="K58" i="20" s="1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M61" i="20" s="1"/>
  <c r="I61" i="20"/>
  <c r="K61" i="20"/>
  <c r="O61" i="20"/>
  <c r="Q61" i="20"/>
  <c r="V61" i="20"/>
  <c r="V58" i="20" s="1"/>
  <c r="G63" i="20"/>
  <c r="I63" i="20"/>
  <c r="K63" i="20"/>
  <c r="M63" i="20"/>
  <c r="O63" i="20"/>
  <c r="Q63" i="20"/>
  <c r="V63" i="20"/>
  <c r="G65" i="20"/>
  <c r="I65" i="20"/>
  <c r="K65" i="20"/>
  <c r="O65" i="20"/>
  <c r="Q65" i="20"/>
  <c r="V65" i="20"/>
  <c r="G67" i="20"/>
  <c r="M67" i="20" s="1"/>
  <c r="I67" i="20"/>
  <c r="K67" i="20"/>
  <c r="O67" i="20"/>
  <c r="Q67" i="20"/>
  <c r="V67" i="20"/>
  <c r="G69" i="20"/>
  <c r="M69" i="20" s="1"/>
  <c r="I69" i="20"/>
  <c r="K69" i="20"/>
  <c r="O69" i="20"/>
  <c r="O62" i="20" s="1"/>
  <c r="Q69" i="20"/>
  <c r="V69" i="20"/>
  <c r="G71" i="20"/>
  <c r="M71" i="20" s="1"/>
  <c r="I71" i="20"/>
  <c r="K71" i="20"/>
  <c r="O71" i="20"/>
  <c r="Q71" i="20"/>
  <c r="V71" i="20"/>
  <c r="G73" i="20"/>
  <c r="M73" i="20" s="1"/>
  <c r="I73" i="20"/>
  <c r="K73" i="20"/>
  <c r="O73" i="20"/>
  <c r="Q73" i="20"/>
  <c r="V73" i="20"/>
  <c r="G75" i="20"/>
  <c r="M75" i="20" s="1"/>
  <c r="I75" i="20"/>
  <c r="K75" i="20"/>
  <c r="O75" i="20"/>
  <c r="Q75" i="20"/>
  <c r="V75" i="20"/>
  <c r="G77" i="20"/>
  <c r="M77" i="20" s="1"/>
  <c r="I77" i="20"/>
  <c r="K77" i="20"/>
  <c r="O77" i="20"/>
  <c r="Q77" i="20"/>
  <c r="V77" i="20"/>
  <c r="G79" i="20"/>
  <c r="M79" i="20" s="1"/>
  <c r="I79" i="20"/>
  <c r="K79" i="20"/>
  <c r="O79" i="20"/>
  <c r="Q79" i="20"/>
  <c r="V79" i="20"/>
  <c r="G82" i="20"/>
  <c r="M82" i="20" s="1"/>
  <c r="I82" i="20"/>
  <c r="K82" i="20"/>
  <c r="O82" i="20"/>
  <c r="Q82" i="20"/>
  <c r="V82" i="20"/>
  <c r="G84" i="20"/>
  <c r="I84" i="20"/>
  <c r="K84" i="20"/>
  <c r="M84" i="20"/>
  <c r="O84" i="20"/>
  <c r="Q84" i="20"/>
  <c r="V84" i="20"/>
  <c r="G86" i="20"/>
  <c r="M86" i="20" s="1"/>
  <c r="I86" i="20"/>
  <c r="K86" i="20"/>
  <c r="O86" i="20"/>
  <c r="Q86" i="20"/>
  <c r="V86" i="20"/>
  <c r="G88" i="20"/>
  <c r="M88" i="20" s="1"/>
  <c r="I88" i="20"/>
  <c r="K88" i="20"/>
  <c r="O88" i="20"/>
  <c r="Q88" i="20"/>
  <c r="V88" i="20"/>
  <c r="G90" i="20"/>
  <c r="M90" i="20" s="1"/>
  <c r="I90" i="20"/>
  <c r="K90" i="20"/>
  <c r="O90" i="20"/>
  <c r="Q90" i="20"/>
  <c r="V90" i="20"/>
  <c r="G93" i="20"/>
  <c r="M93" i="20" s="1"/>
  <c r="I93" i="20"/>
  <c r="K93" i="20"/>
  <c r="O93" i="20"/>
  <c r="Q93" i="20"/>
  <c r="V93" i="20"/>
  <c r="G95" i="20"/>
  <c r="M95" i="20" s="1"/>
  <c r="I95" i="20"/>
  <c r="K95" i="20"/>
  <c r="O95" i="20"/>
  <c r="Q95" i="20"/>
  <c r="V95" i="20"/>
  <c r="G97" i="20"/>
  <c r="M97" i="20" s="1"/>
  <c r="I97" i="20"/>
  <c r="K97" i="20"/>
  <c r="O97" i="20"/>
  <c r="Q97" i="20"/>
  <c r="V97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3" i="20"/>
  <c r="M103" i="20" s="1"/>
  <c r="I103" i="20"/>
  <c r="K103" i="20"/>
  <c r="O103" i="20"/>
  <c r="Q103" i="20"/>
  <c r="V103" i="20"/>
  <c r="Q105" i="20"/>
  <c r="G106" i="20"/>
  <c r="M106" i="20" s="1"/>
  <c r="I106" i="20"/>
  <c r="K106" i="20"/>
  <c r="O106" i="20"/>
  <c r="Q106" i="20"/>
  <c r="V106" i="20"/>
  <c r="G108" i="20"/>
  <c r="M108" i="20" s="1"/>
  <c r="I108" i="20"/>
  <c r="K108" i="20"/>
  <c r="O108" i="20"/>
  <c r="Q108" i="20"/>
  <c r="V108" i="20"/>
  <c r="G109" i="20"/>
  <c r="I109" i="20"/>
  <c r="K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M112" i="20" s="1"/>
  <c r="I112" i="20"/>
  <c r="K112" i="20"/>
  <c r="O112" i="20"/>
  <c r="Q112" i="20"/>
  <c r="V112" i="20"/>
  <c r="AF114" i="20"/>
  <c r="G49" i="1" s="1"/>
  <c r="G9" i="19"/>
  <c r="G8" i="19" s="1"/>
  <c r="I9" i="19"/>
  <c r="I8" i="19" s="1"/>
  <c r="K9" i="19"/>
  <c r="O9" i="19"/>
  <c r="Q9" i="19"/>
  <c r="Q8" i="19" s="1"/>
  <c r="V9" i="19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3" i="19"/>
  <c r="M13" i="19" s="1"/>
  <c r="I13" i="19"/>
  <c r="K13" i="19"/>
  <c r="O13" i="19"/>
  <c r="O12" i="19" s="1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4" i="19"/>
  <c r="M44" i="19" s="1"/>
  <c r="I44" i="19"/>
  <c r="I43" i="19" s="1"/>
  <c r="K44" i="19"/>
  <c r="O44" i="19"/>
  <c r="Q44" i="19"/>
  <c r="V44" i="19"/>
  <c r="V43" i="19" s="1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I67" i="19"/>
  <c r="K67" i="19"/>
  <c r="M67" i="19"/>
  <c r="O67" i="19"/>
  <c r="Q67" i="19"/>
  <c r="V67" i="19"/>
  <c r="AF69" i="19"/>
  <c r="G48" i="1" s="1"/>
  <c r="G9" i="18"/>
  <c r="I9" i="18"/>
  <c r="K9" i="18"/>
  <c r="O9" i="18"/>
  <c r="Q9" i="18"/>
  <c r="V9" i="18"/>
  <c r="G13" i="18"/>
  <c r="I13" i="18"/>
  <c r="K13" i="18"/>
  <c r="M13" i="18"/>
  <c r="O13" i="18"/>
  <c r="Q13" i="18"/>
  <c r="V13" i="18"/>
  <c r="G15" i="18"/>
  <c r="M15" i="18" s="1"/>
  <c r="I15" i="18"/>
  <c r="K15" i="18"/>
  <c r="O15" i="18"/>
  <c r="Q15" i="18"/>
  <c r="V15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7" i="18"/>
  <c r="M27" i="18" s="1"/>
  <c r="I27" i="18"/>
  <c r="K27" i="18"/>
  <c r="O27" i="18"/>
  <c r="Q27" i="18"/>
  <c r="V27" i="18"/>
  <c r="G30" i="18"/>
  <c r="I30" i="18"/>
  <c r="K30" i="18"/>
  <c r="M30" i="18"/>
  <c r="O30" i="18"/>
  <c r="Q30" i="18"/>
  <c r="V30" i="18"/>
  <c r="G33" i="18"/>
  <c r="M33" i="18" s="1"/>
  <c r="I33" i="18"/>
  <c r="K33" i="18"/>
  <c r="O33" i="18"/>
  <c r="Q33" i="18"/>
  <c r="V33" i="18"/>
  <c r="G36" i="18"/>
  <c r="M36" i="18" s="1"/>
  <c r="I36" i="18"/>
  <c r="K36" i="18"/>
  <c r="O36" i="18"/>
  <c r="Q36" i="18"/>
  <c r="V36" i="18"/>
  <c r="G42" i="18"/>
  <c r="M42" i="18" s="1"/>
  <c r="I42" i="18"/>
  <c r="K42" i="18"/>
  <c r="O42" i="18"/>
  <c r="Q42" i="18"/>
  <c r="V42" i="18"/>
  <c r="G44" i="18"/>
  <c r="M44" i="18" s="1"/>
  <c r="I44" i="18"/>
  <c r="K44" i="18"/>
  <c r="O44" i="18"/>
  <c r="Q44" i="18"/>
  <c r="V44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3" i="18"/>
  <c r="M53" i="18" s="1"/>
  <c r="I53" i="18"/>
  <c r="K53" i="18"/>
  <c r="O53" i="18"/>
  <c r="Q53" i="18"/>
  <c r="V53" i="18"/>
  <c r="AF55" i="18"/>
  <c r="G47" i="1" s="1"/>
  <c r="BA29" i="17"/>
  <c r="G9" i="17"/>
  <c r="M9" i="17" s="1"/>
  <c r="I9" i="17"/>
  <c r="K9" i="17"/>
  <c r="O9" i="17"/>
  <c r="Q9" i="17"/>
  <c r="V9" i="17"/>
  <c r="G10" i="17"/>
  <c r="I10" i="17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6" i="17"/>
  <c r="I66" i="17"/>
  <c r="K66" i="17"/>
  <c r="O66" i="17"/>
  <c r="Q66" i="17"/>
  <c r="Q65" i="17" s="1"/>
  <c r="V66" i="17"/>
  <c r="G67" i="17"/>
  <c r="M67" i="17" s="1"/>
  <c r="I67" i="17"/>
  <c r="K67" i="17"/>
  <c r="O67" i="17"/>
  <c r="Q67" i="17"/>
  <c r="V67" i="17"/>
  <c r="V65" i="17" s="1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AF71" i="17"/>
  <c r="G46" i="1" s="1"/>
  <c r="G9" i="16"/>
  <c r="I9" i="16"/>
  <c r="K9" i="16"/>
  <c r="M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7" i="16"/>
  <c r="I27" i="16"/>
  <c r="K27" i="16"/>
  <c r="M27" i="16"/>
  <c r="O27" i="16"/>
  <c r="Q27" i="16"/>
  <c r="V27" i="16"/>
  <c r="G30" i="16"/>
  <c r="I30" i="16"/>
  <c r="K30" i="16"/>
  <c r="K29" i="16" s="1"/>
  <c r="O30" i="16"/>
  <c r="Q30" i="16"/>
  <c r="V30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G49" i="16" s="1"/>
  <c r="I76" i="1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G57" i="16"/>
  <c r="M57" i="16" s="1"/>
  <c r="I57" i="16"/>
  <c r="K57" i="16"/>
  <c r="O57" i="16"/>
  <c r="O56" i="16" s="1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7" i="16"/>
  <c r="I77" i="16"/>
  <c r="K77" i="16"/>
  <c r="M77" i="16"/>
  <c r="O77" i="16"/>
  <c r="Q77" i="16"/>
  <c r="V77" i="16"/>
  <c r="G78" i="16"/>
  <c r="M78" i="16" s="1"/>
  <c r="M76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V76" i="16" s="1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I87" i="16"/>
  <c r="K87" i="16"/>
  <c r="M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3" i="16"/>
  <c r="I103" i="16"/>
  <c r="I102" i="16" s="1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AF114" i="16"/>
  <c r="G45" i="1" s="1"/>
  <c r="G9" i="15"/>
  <c r="I9" i="15"/>
  <c r="K9" i="15"/>
  <c r="M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5" i="15"/>
  <c r="M25" i="15" s="1"/>
  <c r="M24" i="15" s="1"/>
  <c r="I25" i="15"/>
  <c r="I24" i="15" s="1"/>
  <c r="K25" i="15"/>
  <c r="O25" i="15"/>
  <c r="Q25" i="15"/>
  <c r="Q24" i="15" s="1"/>
  <c r="V25" i="15"/>
  <c r="V24" i="15" s="1"/>
  <c r="G26" i="15"/>
  <c r="M26" i="15" s="1"/>
  <c r="I26" i="15"/>
  <c r="K26" i="15"/>
  <c r="K24" i="15" s="1"/>
  <c r="O26" i="15"/>
  <c r="Q26" i="15"/>
  <c r="V26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O44" i="15" s="1"/>
  <c r="Q45" i="15"/>
  <c r="V45" i="15"/>
  <c r="G46" i="15"/>
  <c r="M46" i="15" s="1"/>
  <c r="I46" i="15"/>
  <c r="I44" i="15" s="1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3" i="15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9" i="15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V75" i="15" s="1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I111" i="15"/>
  <c r="K111" i="15"/>
  <c r="M111" i="15"/>
  <c r="O111" i="15"/>
  <c r="Q111" i="15"/>
  <c r="V111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I117" i="15"/>
  <c r="K117" i="15"/>
  <c r="M117" i="15"/>
  <c r="O117" i="15"/>
  <c r="Q117" i="15"/>
  <c r="V117" i="15"/>
  <c r="G118" i="15"/>
  <c r="M118" i="15" s="1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AF123" i="15"/>
  <c r="G44" i="1" s="1"/>
  <c r="G9" i="14"/>
  <c r="M9" i="14" s="1"/>
  <c r="I9" i="14"/>
  <c r="K9" i="14"/>
  <c r="O9" i="14"/>
  <c r="Q9" i="14"/>
  <c r="V9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Q8" i="14" s="1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5" i="14"/>
  <c r="M25" i="14" s="1"/>
  <c r="M24" i="14" s="1"/>
  <c r="I25" i="14"/>
  <c r="K25" i="14"/>
  <c r="O25" i="14"/>
  <c r="O24" i="14" s="1"/>
  <c r="Q25" i="14"/>
  <c r="Q24" i="14" s="1"/>
  <c r="V25" i="14"/>
  <c r="G26" i="14"/>
  <c r="M26" i="14" s="1"/>
  <c r="I26" i="14"/>
  <c r="K26" i="14"/>
  <c r="O26" i="14"/>
  <c r="Q26" i="14"/>
  <c r="V26" i="14"/>
  <c r="V24" i="14" s="1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O44" i="14" s="1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V44" i="14" s="1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O51" i="14"/>
  <c r="Q51" i="14"/>
  <c r="V51" i="14"/>
  <c r="G53" i="14"/>
  <c r="I53" i="14"/>
  <c r="I52" i="14" s="1"/>
  <c r="K53" i="14"/>
  <c r="M53" i="14"/>
  <c r="O53" i="14"/>
  <c r="Q53" i="14"/>
  <c r="V53" i="14"/>
  <c r="G54" i="14"/>
  <c r="G52" i="14" s="1"/>
  <c r="I91" i="1" s="1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O75" i="14"/>
  <c r="Q75" i="14"/>
  <c r="V75" i="14"/>
  <c r="G77" i="14"/>
  <c r="M77" i="14" s="1"/>
  <c r="I77" i="14"/>
  <c r="I76" i="14" s="1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K107" i="14" s="1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AF118" i="14"/>
  <c r="G43" i="1" s="1"/>
  <c r="G9" i="13"/>
  <c r="I9" i="13"/>
  <c r="K9" i="13"/>
  <c r="O9" i="13"/>
  <c r="O8" i="13" s="1"/>
  <c r="Q9" i="13"/>
  <c r="V9" i="13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AF20" i="13"/>
  <c r="G42" i="1" s="1"/>
  <c r="G9" i="12"/>
  <c r="I9" i="12"/>
  <c r="K9" i="12"/>
  <c r="M9" i="12"/>
  <c r="O9" i="12"/>
  <c r="Q9" i="12"/>
  <c r="V9" i="12"/>
  <c r="G16" i="12"/>
  <c r="M16" i="12" s="1"/>
  <c r="I16" i="12"/>
  <c r="K16" i="12"/>
  <c r="O16" i="12"/>
  <c r="Q16" i="12"/>
  <c r="V16" i="12"/>
  <c r="G20" i="12"/>
  <c r="M20" i="12" s="1"/>
  <c r="I20" i="12"/>
  <c r="K20" i="12"/>
  <c r="O20" i="12"/>
  <c r="Q20" i="12"/>
  <c r="V20" i="12"/>
  <c r="G29" i="12"/>
  <c r="M29" i="12" s="1"/>
  <c r="I29" i="12"/>
  <c r="K29" i="12"/>
  <c r="O29" i="12"/>
  <c r="Q29" i="12"/>
  <c r="V29" i="12"/>
  <c r="G36" i="12"/>
  <c r="M36" i="12" s="1"/>
  <c r="I36" i="12"/>
  <c r="K36" i="12"/>
  <c r="O36" i="12"/>
  <c r="Q36" i="12"/>
  <c r="V36" i="12"/>
  <c r="G42" i="12"/>
  <c r="M42" i="12" s="1"/>
  <c r="I42" i="12"/>
  <c r="K42" i="12"/>
  <c r="O42" i="12"/>
  <c r="Q42" i="12"/>
  <c r="V42" i="12"/>
  <c r="G49" i="12"/>
  <c r="M49" i="12" s="1"/>
  <c r="I49" i="12"/>
  <c r="K49" i="12"/>
  <c r="O49" i="12"/>
  <c r="Q49" i="12"/>
  <c r="V49" i="12"/>
  <c r="G56" i="12"/>
  <c r="I56" i="12"/>
  <c r="K56" i="12"/>
  <c r="O56" i="12"/>
  <c r="Q56" i="12"/>
  <c r="V56" i="12"/>
  <c r="G60" i="12"/>
  <c r="M60" i="12" s="1"/>
  <c r="I60" i="12"/>
  <c r="K60" i="12"/>
  <c r="O60" i="12"/>
  <c r="Q60" i="12"/>
  <c r="V60" i="12"/>
  <c r="G67" i="12"/>
  <c r="M67" i="12" s="1"/>
  <c r="I67" i="12"/>
  <c r="K67" i="12"/>
  <c r="O67" i="12"/>
  <c r="Q67" i="12"/>
  <c r="V67" i="12"/>
  <c r="G74" i="12"/>
  <c r="M74" i="12" s="1"/>
  <c r="I74" i="12"/>
  <c r="K74" i="12"/>
  <c r="O74" i="12"/>
  <c r="Q74" i="12"/>
  <c r="V74" i="12"/>
  <c r="G78" i="12"/>
  <c r="M78" i="12" s="1"/>
  <c r="I78" i="12"/>
  <c r="K78" i="12"/>
  <c r="O78" i="12"/>
  <c r="Q78" i="12"/>
  <c r="V78" i="12"/>
  <c r="G85" i="12"/>
  <c r="M85" i="12" s="1"/>
  <c r="I85" i="12"/>
  <c r="K85" i="12"/>
  <c r="O85" i="12"/>
  <c r="Q85" i="12"/>
  <c r="V85" i="12"/>
  <c r="G93" i="12"/>
  <c r="I99" i="1" s="1"/>
  <c r="O93" i="12"/>
  <c r="V93" i="12"/>
  <c r="G94" i="12"/>
  <c r="M94" i="12" s="1"/>
  <c r="M93" i="12" s="1"/>
  <c r="I94" i="12"/>
  <c r="I93" i="12" s="1"/>
  <c r="K94" i="12"/>
  <c r="K93" i="12" s="1"/>
  <c r="O94" i="12"/>
  <c r="Q94" i="12"/>
  <c r="Q93" i="12" s="1"/>
  <c r="V94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08" i="12"/>
  <c r="M108" i="12" s="1"/>
  <c r="I108" i="12"/>
  <c r="K108" i="12"/>
  <c r="O108" i="12"/>
  <c r="Q108" i="12"/>
  <c r="V108" i="12"/>
  <c r="G125" i="12"/>
  <c r="M125" i="12" s="1"/>
  <c r="I125" i="12"/>
  <c r="K125" i="12"/>
  <c r="O125" i="12"/>
  <c r="Q125" i="12"/>
  <c r="V125" i="12"/>
  <c r="G135" i="12"/>
  <c r="M135" i="12" s="1"/>
  <c r="I135" i="12"/>
  <c r="K135" i="12"/>
  <c r="O135" i="12"/>
  <c r="Q135" i="12"/>
  <c r="V135" i="12"/>
  <c r="G159" i="12"/>
  <c r="M159" i="12" s="1"/>
  <c r="I159" i="12"/>
  <c r="K159" i="12"/>
  <c r="O159" i="12"/>
  <c r="Q159" i="12"/>
  <c r="V159" i="12"/>
  <c r="G168" i="12"/>
  <c r="I168" i="12"/>
  <c r="K168" i="12"/>
  <c r="M168" i="12"/>
  <c r="O168" i="12"/>
  <c r="Q168" i="12"/>
  <c r="V168" i="12"/>
  <c r="G172" i="12"/>
  <c r="M172" i="12" s="1"/>
  <c r="I172" i="12"/>
  <c r="K172" i="12"/>
  <c r="O172" i="12"/>
  <c r="Q172" i="12"/>
  <c r="V172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5" i="12"/>
  <c r="M195" i="12" s="1"/>
  <c r="I195" i="12"/>
  <c r="K195" i="12"/>
  <c r="O195" i="12"/>
  <c r="O190" i="12" s="1"/>
  <c r="Q195" i="12"/>
  <c r="V195" i="12"/>
  <c r="G199" i="12"/>
  <c r="M199" i="12" s="1"/>
  <c r="I199" i="12"/>
  <c r="K199" i="12"/>
  <c r="O199" i="12"/>
  <c r="Q199" i="12"/>
  <c r="V199" i="12"/>
  <c r="G221" i="12"/>
  <c r="I221" i="12"/>
  <c r="K221" i="12"/>
  <c r="M221" i="12"/>
  <c r="O221" i="12"/>
  <c r="Q221" i="12"/>
  <c r="V221" i="12"/>
  <c r="G255" i="12"/>
  <c r="I255" i="12"/>
  <c r="K255" i="12"/>
  <c r="M255" i="12"/>
  <c r="O255" i="12"/>
  <c r="Q255" i="12"/>
  <c r="V255" i="12"/>
  <c r="G256" i="12"/>
  <c r="M256" i="12" s="1"/>
  <c r="I256" i="12"/>
  <c r="K256" i="12"/>
  <c r="O256" i="12"/>
  <c r="Q256" i="12"/>
  <c r="V256" i="12"/>
  <c r="G279" i="12"/>
  <c r="M279" i="12" s="1"/>
  <c r="I279" i="12"/>
  <c r="K279" i="12"/>
  <c r="O279" i="12"/>
  <c r="Q279" i="12"/>
  <c r="V279" i="12"/>
  <c r="G292" i="12"/>
  <c r="M292" i="12" s="1"/>
  <c r="I292" i="12"/>
  <c r="K292" i="12"/>
  <c r="O292" i="12"/>
  <c r="Q292" i="12"/>
  <c r="V292" i="12"/>
  <c r="G297" i="12"/>
  <c r="M297" i="12" s="1"/>
  <c r="I297" i="12"/>
  <c r="K297" i="12"/>
  <c r="O297" i="12"/>
  <c r="Q297" i="12"/>
  <c r="V297" i="12"/>
  <c r="G331" i="12"/>
  <c r="M331" i="12" s="1"/>
  <c r="I331" i="12"/>
  <c r="K331" i="12"/>
  <c r="O331" i="12"/>
  <c r="Q331" i="12"/>
  <c r="V331" i="12"/>
  <c r="G336" i="12"/>
  <c r="M336" i="12" s="1"/>
  <c r="I336" i="12"/>
  <c r="K336" i="12"/>
  <c r="O336" i="12"/>
  <c r="Q336" i="12"/>
  <c r="V336" i="12"/>
  <c r="G342" i="12"/>
  <c r="I342" i="12"/>
  <c r="K342" i="12"/>
  <c r="M342" i="12"/>
  <c r="O342" i="12"/>
  <c r="Q342" i="12"/>
  <c r="V342" i="12"/>
  <c r="G347" i="12"/>
  <c r="M347" i="12" s="1"/>
  <c r="I347" i="12"/>
  <c r="K347" i="12"/>
  <c r="O347" i="12"/>
  <c r="Q347" i="12"/>
  <c r="V347" i="12"/>
  <c r="G359" i="12"/>
  <c r="M359" i="12" s="1"/>
  <c r="I359" i="12"/>
  <c r="K359" i="12"/>
  <c r="O359" i="12"/>
  <c r="Q359" i="12"/>
  <c r="V359" i="12"/>
  <c r="G374" i="12"/>
  <c r="M374" i="12" s="1"/>
  <c r="I374" i="12"/>
  <c r="K374" i="12"/>
  <c r="O374" i="12"/>
  <c r="Q374" i="12"/>
  <c r="V374" i="12"/>
  <c r="G389" i="12"/>
  <c r="M389" i="12" s="1"/>
  <c r="I389" i="12"/>
  <c r="K389" i="12"/>
  <c r="O389" i="12"/>
  <c r="Q389" i="12"/>
  <c r="V389" i="12"/>
  <c r="G404" i="12"/>
  <c r="M404" i="12" s="1"/>
  <c r="I404" i="12"/>
  <c r="K404" i="12"/>
  <c r="O404" i="12"/>
  <c r="Q404" i="12"/>
  <c r="V404" i="12"/>
  <c r="G430" i="12"/>
  <c r="I430" i="12"/>
  <c r="K430" i="12"/>
  <c r="M430" i="12"/>
  <c r="O430" i="12"/>
  <c r="Q430" i="12"/>
  <c r="V430" i="12"/>
  <c r="G445" i="12"/>
  <c r="M445" i="12" s="1"/>
  <c r="I445" i="12"/>
  <c r="K445" i="12"/>
  <c r="O445" i="12"/>
  <c r="Q445" i="12"/>
  <c r="V445" i="12"/>
  <c r="G460" i="12"/>
  <c r="I460" i="12"/>
  <c r="K460" i="12"/>
  <c r="M460" i="12"/>
  <c r="O460" i="12"/>
  <c r="Q460" i="12"/>
  <c r="V460" i="12"/>
  <c r="G499" i="12"/>
  <c r="M499" i="12" s="1"/>
  <c r="I499" i="12"/>
  <c r="K499" i="12"/>
  <c r="O499" i="12"/>
  <c r="Q499" i="12"/>
  <c r="V499" i="12"/>
  <c r="G510" i="12"/>
  <c r="M510" i="12" s="1"/>
  <c r="I510" i="12"/>
  <c r="K510" i="12"/>
  <c r="O510" i="12"/>
  <c r="Q510" i="12"/>
  <c r="V510" i="12"/>
  <c r="G516" i="12"/>
  <c r="M516" i="12" s="1"/>
  <c r="I516" i="12"/>
  <c r="K516" i="12"/>
  <c r="O516" i="12"/>
  <c r="Q516" i="12"/>
  <c r="V516" i="12"/>
  <c r="G524" i="12"/>
  <c r="M524" i="12" s="1"/>
  <c r="I524" i="12"/>
  <c r="K524" i="12"/>
  <c r="O524" i="12"/>
  <c r="Q524" i="12"/>
  <c r="V524" i="12"/>
  <c r="G528" i="12"/>
  <c r="M528" i="12" s="1"/>
  <c r="I528" i="12"/>
  <c r="K528" i="12"/>
  <c r="O528" i="12"/>
  <c r="Q528" i="12"/>
  <c r="V528" i="12"/>
  <c r="G535" i="12"/>
  <c r="I535" i="12"/>
  <c r="K535" i="12"/>
  <c r="M535" i="12"/>
  <c r="O535" i="12"/>
  <c r="Q535" i="12"/>
  <c r="V535" i="12"/>
  <c r="G569" i="12"/>
  <c r="M569" i="12" s="1"/>
  <c r="I569" i="12"/>
  <c r="K569" i="12"/>
  <c r="O569" i="12"/>
  <c r="Q569" i="12"/>
  <c r="V569" i="12"/>
  <c r="G574" i="12"/>
  <c r="M574" i="12" s="1"/>
  <c r="I574" i="12"/>
  <c r="K574" i="12"/>
  <c r="O574" i="12"/>
  <c r="O573" i="12" s="1"/>
  <c r="Q574" i="12"/>
  <c r="V574" i="12"/>
  <c r="V573" i="12" s="1"/>
  <c r="G575" i="12"/>
  <c r="I575" i="12"/>
  <c r="K575" i="12"/>
  <c r="M575" i="12"/>
  <c r="O575" i="12"/>
  <c r="Q575" i="12"/>
  <c r="Q573" i="12" s="1"/>
  <c r="V575" i="12"/>
  <c r="G576" i="12"/>
  <c r="G573" i="12" s="1"/>
  <c r="I104" i="1" s="1"/>
  <c r="I576" i="12"/>
  <c r="K576" i="12"/>
  <c r="O576" i="12"/>
  <c r="Q576" i="12"/>
  <c r="V576" i="12"/>
  <c r="G578" i="12"/>
  <c r="M578" i="12" s="1"/>
  <c r="I578" i="12"/>
  <c r="K578" i="12"/>
  <c r="O578" i="12"/>
  <c r="O577" i="12" s="1"/>
  <c r="Q578" i="12"/>
  <c r="V578" i="12"/>
  <c r="V577" i="12" s="1"/>
  <c r="G595" i="12"/>
  <c r="I595" i="12"/>
  <c r="I577" i="12" s="1"/>
  <c r="K595" i="12"/>
  <c r="M595" i="12"/>
  <c r="O595" i="12"/>
  <c r="Q595" i="12"/>
  <c r="V595" i="12"/>
  <c r="G611" i="12"/>
  <c r="M611" i="12" s="1"/>
  <c r="I611" i="12"/>
  <c r="K611" i="12"/>
  <c r="K610" i="12" s="1"/>
  <c r="O611" i="12"/>
  <c r="Q611" i="12"/>
  <c r="V611" i="12"/>
  <c r="G615" i="12"/>
  <c r="I615" i="12"/>
  <c r="K615" i="12"/>
  <c r="M615" i="12"/>
  <c r="O615" i="12"/>
  <c r="Q615" i="12"/>
  <c r="V615" i="12"/>
  <c r="G625" i="12"/>
  <c r="M625" i="12" s="1"/>
  <c r="I625" i="12"/>
  <c r="K625" i="12"/>
  <c r="O625" i="12"/>
  <c r="Q625" i="12"/>
  <c r="V625" i="12"/>
  <c r="G641" i="12"/>
  <c r="M641" i="12" s="1"/>
  <c r="I641" i="12"/>
  <c r="K641" i="12"/>
  <c r="O641" i="12"/>
  <c r="Q641" i="12"/>
  <c r="V641" i="12"/>
  <c r="G646" i="12"/>
  <c r="M646" i="12" s="1"/>
  <c r="I646" i="12"/>
  <c r="K646" i="12"/>
  <c r="O646" i="12"/>
  <c r="Q646" i="12"/>
  <c r="V646" i="12"/>
  <c r="G652" i="12"/>
  <c r="I652" i="12"/>
  <c r="K652" i="12"/>
  <c r="M652" i="12"/>
  <c r="O652" i="12"/>
  <c r="Q652" i="12"/>
  <c r="V652" i="12"/>
  <c r="G655" i="12"/>
  <c r="M655" i="12" s="1"/>
  <c r="I655" i="12"/>
  <c r="K655" i="12"/>
  <c r="O655" i="12"/>
  <c r="Q655" i="12"/>
  <c r="V655" i="12"/>
  <c r="G658" i="12"/>
  <c r="M658" i="12" s="1"/>
  <c r="I658" i="12"/>
  <c r="K658" i="12"/>
  <c r="O658" i="12"/>
  <c r="Q658" i="12"/>
  <c r="V658" i="12"/>
  <c r="G659" i="12"/>
  <c r="I659" i="12"/>
  <c r="K659" i="12"/>
  <c r="M659" i="12"/>
  <c r="O659" i="12"/>
  <c r="Q659" i="12"/>
  <c r="V659" i="12"/>
  <c r="G660" i="12"/>
  <c r="M660" i="12" s="1"/>
  <c r="I660" i="12"/>
  <c r="K660" i="12"/>
  <c r="O660" i="12"/>
  <c r="Q660" i="12"/>
  <c r="V660" i="12"/>
  <c r="G663" i="12"/>
  <c r="M663" i="12" s="1"/>
  <c r="I663" i="12"/>
  <c r="K663" i="12"/>
  <c r="O663" i="12"/>
  <c r="Q663" i="12"/>
  <c r="V663" i="12"/>
  <c r="G664" i="12"/>
  <c r="M664" i="12" s="1"/>
  <c r="I664" i="12"/>
  <c r="K664" i="12"/>
  <c r="O664" i="12"/>
  <c r="Q664" i="12"/>
  <c r="V664" i="12"/>
  <c r="G665" i="12"/>
  <c r="M665" i="12" s="1"/>
  <c r="I665" i="12"/>
  <c r="K665" i="12"/>
  <c r="O665" i="12"/>
  <c r="Q665" i="12"/>
  <c r="V665" i="12"/>
  <c r="G667" i="12"/>
  <c r="I667" i="12"/>
  <c r="I666" i="12" s="1"/>
  <c r="K667" i="12"/>
  <c r="O667" i="12"/>
  <c r="Q667" i="12"/>
  <c r="V667" i="12"/>
  <c r="G668" i="12"/>
  <c r="M668" i="12" s="1"/>
  <c r="I668" i="12"/>
  <c r="K668" i="12"/>
  <c r="O668" i="12"/>
  <c r="Q668" i="12"/>
  <c r="V668" i="12"/>
  <c r="G673" i="12"/>
  <c r="I673" i="12"/>
  <c r="K673" i="12"/>
  <c r="M673" i="12"/>
  <c r="O673" i="12"/>
  <c r="Q673" i="12"/>
  <c r="V673" i="12"/>
  <c r="G677" i="12"/>
  <c r="M677" i="12" s="1"/>
  <c r="I677" i="12"/>
  <c r="K677" i="12"/>
  <c r="O677" i="12"/>
  <c r="Q677" i="12"/>
  <c r="V677" i="12"/>
  <c r="G682" i="12"/>
  <c r="M682" i="12" s="1"/>
  <c r="I682" i="12"/>
  <c r="K682" i="12"/>
  <c r="O682" i="12"/>
  <c r="Q682" i="12"/>
  <c r="V682" i="12"/>
  <c r="V681" i="12" s="1"/>
  <c r="G686" i="12"/>
  <c r="M686" i="12" s="1"/>
  <c r="I686" i="12"/>
  <c r="K686" i="12"/>
  <c r="O686" i="12"/>
  <c r="Q686" i="12"/>
  <c r="V686" i="12"/>
  <c r="G690" i="12"/>
  <c r="M690" i="12" s="1"/>
  <c r="I690" i="12"/>
  <c r="K690" i="12"/>
  <c r="O690" i="12"/>
  <c r="Q690" i="12"/>
  <c r="V690" i="12"/>
  <c r="G694" i="12"/>
  <c r="M694" i="12" s="1"/>
  <c r="I694" i="12"/>
  <c r="K694" i="12"/>
  <c r="O694" i="12"/>
  <c r="Q694" i="12"/>
  <c r="V694" i="12"/>
  <c r="G697" i="12"/>
  <c r="I697" i="12"/>
  <c r="K697" i="12"/>
  <c r="M697" i="12"/>
  <c r="O697" i="12"/>
  <c r="Q697" i="12"/>
  <c r="V697" i="12"/>
  <c r="G701" i="12"/>
  <c r="M701" i="12" s="1"/>
  <c r="I701" i="12"/>
  <c r="K701" i="12"/>
  <c r="O701" i="12"/>
  <c r="Q701" i="12"/>
  <c r="V701" i="12"/>
  <c r="G702" i="12"/>
  <c r="I702" i="12"/>
  <c r="K702" i="12"/>
  <c r="M702" i="12"/>
  <c r="O702" i="12"/>
  <c r="Q702" i="12"/>
  <c r="V702" i="12"/>
  <c r="G736" i="12"/>
  <c r="M736" i="12" s="1"/>
  <c r="I736" i="12"/>
  <c r="K736" i="12"/>
  <c r="O736" i="12"/>
  <c r="Q736" i="12"/>
  <c r="V736" i="12"/>
  <c r="G739" i="12"/>
  <c r="M739" i="12" s="1"/>
  <c r="I739" i="12"/>
  <c r="K739" i="12"/>
  <c r="O739" i="12"/>
  <c r="Q739" i="12"/>
  <c r="V739" i="12"/>
  <c r="G742" i="12"/>
  <c r="M742" i="12" s="1"/>
  <c r="I742" i="12"/>
  <c r="K742" i="12"/>
  <c r="O742" i="12"/>
  <c r="Q742" i="12"/>
  <c r="V742" i="12"/>
  <c r="G745" i="12"/>
  <c r="M745" i="12" s="1"/>
  <c r="I745" i="12"/>
  <c r="K745" i="12"/>
  <c r="O745" i="12"/>
  <c r="Q745" i="12"/>
  <c r="V745" i="12"/>
  <c r="G748" i="12"/>
  <c r="M748" i="12" s="1"/>
  <c r="I748" i="12"/>
  <c r="K748" i="12"/>
  <c r="O748" i="12"/>
  <c r="Q748" i="12"/>
  <c r="V748" i="12"/>
  <c r="G752" i="12"/>
  <c r="I752" i="12"/>
  <c r="K752" i="12"/>
  <c r="M752" i="12"/>
  <c r="O752" i="12"/>
  <c r="Q752" i="12"/>
  <c r="V752" i="12"/>
  <c r="G755" i="12"/>
  <c r="M755" i="12" s="1"/>
  <c r="I755" i="12"/>
  <c r="K755" i="12"/>
  <c r="O755" i="12"/>
  <c r="Q755" i="12"/>
  <c r="V755" i="12"/>
  <c r="G758" i="12"/>
  <c r="I758" i="12"/>
  <c r="K758" i="12"/>
  <c r="M758" i="12"/>
  <c r="O758" i="12"/>
  <c r="Q758" i="12"/>
  <c r="V758" i="12"/>
  <c r="G762" i="12"/>
  <c r="M762" i="12" s="1"/>
  <c r="I762" i="12"/>
  <c r="K762" i="12"/>
  <c r="O762" i="12"/>
  <c r="Q762" i="12"/>
  <c r="V762" i="12"/>
  <c r="G763" i="12"/>
  <c r="M763" i="12" s="1"/>
  <c r="I763" i="12"/>
  <c r="K763" i="12"/>
  <c r="O763" i="12"/>
  <c r="Q763" i="12"/>
  <c r="V763" i="12"/>
  <c r="G766" i="12"/>
  <c r="M766" i="12" s="1"/>
  <c r="I766" i="12"/>
  <c r="K766" i="12"/>
  <c r="O766" i="12"/>
  <c r="Q766" i="12"/>
  <c r="V766" i="12"/>
  <c r="G769" i="12"/>
  <c r="M769" i="12" s="1"/>
  <c r="I769" i="12"/>
  <c r="K769" i="12"/>
  <c r="O769" i="12"/>
  <c r="Q769" i="12"/>
  <c r="V769" i="12"/>
  <c r="G772" i="12"/>
  <c r="M772" i="12" s="1"/>
  <c r="I772" i="12"/>
  <c r="K772" i="12"/>
  <c r="O772" i="12"/>
  <c r="Q772" i="12"/>
  <c r="V772" i="12"/>
  <c r="G775" i="12"/>
  <c r="I775" i="12"/>
  <c r="K775" i="12"/>
  <c r="M775" i="12"/>
  <c r="O775" i="12"/>
  <c r="Q775" i="12"/>
  <c r="V775" i="12"/>
  <c r="G779" i="12"/>
  <c r="M779" i="12" s="1"/>
  <c r="I779" i="12"/>
  <c r="K779" i="12"/>
  <c r="O779" i="12"/>
  <c r="Q779" i="12"/>
  <c r="V779" i="12"/>
  <c r="G782" i="12"/>
  <c r="I782" i="12"/>
  <c r="K782" i="12"/>
  <c r="M782" i="12"/>
  <c r="O782" i="12"/>
  <c r="Q782" i="12"/>
  <c r="V782" i="12"/>
  <c r="G785" i="12"/>
  <c r="M785" i="12" s="1"/>
  <c r="I785" i="12"/>
  <c r="K785" i="12"/>
  <c r="O785" i="12"/>
  <c r="Q785" i="12"/>
  <c r="V785" i="12"/>
  <c r="G789" i="12"/>
  <c r="M789" i="12" s="1"/>
  <c r="I789" i="12"/>
  <c r="K789" i="12"/>
  <c r="O789" i="12"/>
  <c r="Q789" i="12"/>
  <c r="V789" i="12"/>
  <c r="G790" i="12"/>
  <c r="M790" i="12" s="1"/>
  <c r="I790" i="12"/>
  <c r="K790" i="12"/>
  <c r="O790" i="12"/>
  <c r="Q790" i="12"/>
  <c r="V790" i="12"/>
  <c r="G807" i="12"/>
  <c r="G806" i="12" s="1"/>
  <c r="I110" i="1" s="1"/>
  <c r="I807" i="12"/>
  <c r="I806" i="12" s="1"/>
  <c r="K807" i="12"/>
  <c r="O807" i="12"/>
  <c r="Q807" i="12"/>
  <c r="V807" i="12"/>
  <c r="G815" i="12"/>
  <c r="M815" i="12" s="1"/>
  <c r="I815" i="12"/>
  <c r="K815" i="12"/>
  <c r="O815" i="12"/>
  <c r="Q815" i="12"/>
  <c r="V815" i="12"/>
  <c r="G822" i="12"/>
  <c r="M822" i="12" s="1"/>
  <c r="I822" i="12"/>
  <c r="K822" i="12"/>
  <c r="O822" i="12"/>
  <c r="Q822" i="12"/>
  <c r="V822" i="12"/>
  <c r="G828" i="12"/>
  <c r="I828" i="12"/>
  <c r="K828" i="12"/>
  <c r="M828" i="12"/>
  <c r="O828" i="12"/>
  <c r="Q828" i="12"/>
  <c r="V828" i="12"/>
  <c r="G832" i="12"/>
  <c r="M832" i="12" s="1"/>
  <c r="I832" i="12"/>
  <c r="K832" i="12"/>
  <c r="O832" i="12"/>
  <c r="Q832" i="12"/>
  <c r="V832" i="12"/>
  <c r="Q836" i="12"/>
  <c r="G837" i="12"/>
  <c r="M837" i="12" s="1"/>
  <c r="M836" i="12" s="1"/>
  <c r="I837" i="12"/>
  <c r="I836" i="12" s="1"/>
  <c r="K837" i="12"/>
  <c r="K836" i="12" s="1"/>
  <c r="O837" i="12"/>
  <c r="O836" i="12" s="1"/>
  <c r="Q837" i="12"/>
  <c r="V837" i="12"/>
  <c r="V836" i="12" s="1"/>
  <c r="G839" i="12"/>
  <c r="I839" i="12"/>
  <c r="K839" i="12"/>
  <c r="O839" i="12"/>
  <c r="Q839" i="12"/>
  <c r="V839" i="12"/>
  <c r="G842" i="12"/>
  <c r="I842" i="12"/>
  <c r="K842" i="12"/>
  <c r="M842" i="12"/>
  <c r="O842" i="12"/>
  <c r="Q842" i="12"/>
  <c r="V842" i="12"/>
  <c r="G846" i="12"/>
  <c r="M846" i="12" s="1"/>
  <c r="I846" i="12"/>
  <c r="K846" i="12"/>
  <c r="O846" i="12"/>
  <c r="Q846" i="12"/>
  <c r="V846" i="12"/>
  <c r="G849" i="12"/>
  <c r="I849" i="12"/>
  <c r="K849" i="12"/>
  <c r="M849" i="12"/>
  <c r="O849" i="12"/>
  <c r="Q849" i="12"/>
  <c r="V849" i="12"/>
  <c r="G853" i="12"/>
  <c r="M853" i="12" s="1"/>
  <c r="I853" i="12"/>
  <c r="K853" i="12"/>
  <c r="O853" i="12"/>
  <c r="Q853" i="12"/>
  <c r="V853" i="12"/>
  <c r="G856" i="12"/>
  <c r="M856" i="12" s="1"/>
  <c r="I856" i="12"/>
  <c r="K856" i="12"/>
  <c r="O856" i="12"/>
  <c r="Q856" i="12"/>
  <c r="V856" i="12"/>
  <c r="G859" i="12"/>
  <c r="M859" i="12" s="1"/>
  <c r="I859" i="12"/>
  <c r="K859" i="12"/>
  <c r="O859" i="12"/>
  <c r="Q859" i="12"/>
  <c r="V859" i="12"/>
  <c r="G862" i="12"/>
  <c r="M862" i="12" s="1"/>
  <c r="I862" i="12"/>
  <c r="K862" i="12"/>
  <c r="O862" i="12"/>
  <c r="Q862" i="12"/>
  <c r="V862" i="12"/>
  <c r="G864" i="12"/>
  <c r="M864" i="12" s="1"/>
  <c r="I864" i="12"/>
  <c r="K864" i="12"/>
  <c r="K863" i="12" s="1"/>
  <c r="O864" i="12"/>
  <c r="Q864" i="12"/>
  <c r="V864" i="12"/>
  <c r="G870" i="12"/>
  <c r="M870" i="12" s="1"/>
  <c r="I870" i="12"/>
  <c r="K870" i="12"/>
  <c r="O870" i="12"/>
  <c r="Q870" i="12"/>
  <c r="V870" i="12"/>
  <c r="G877" i="12"/>
  <c r="I877" i="12"/>
  <c r="K877" i="12"/>
  <c r="M877" i="12"/>
  <c r="O877" i="12"/>
  <c r="Q877" i="12"/>
  <c r="V877" i="12"/>
  <c r="G887" i="12"/>
  <c r="M887" i="12" s="1"/>
  <c r="I887" i="12"/>
  <c r="K887" i="12"/>
  <c r="O887" i="12"/>
  <c r="Q887" i="12"/>
  <c r="V887" i="12"/>
  <c r="G891" i="12"/>
  <c r="M891" i="12" s="1"/>
  <c r="I891" i="12"/>
  <c r="K891" i="12"/>
  <c r="O891" i="12"/>
  <c r="Q891" i="12"/>
  <c r="V891" i="12"/>
  <c r="G895" i="12"/>
  <c r="I895" i="12"/>
  <c r="K895" i="12"/>
  <c r="O895" i="12"/>
  <c r="Q895" i="12"/>
  <c r="V895" i="12"/>
  <c r="G899" i="12"/>
  <c r="M899" i="12" s="1"/>
  <c r="I899" i="12"/>
  <c r="K899" i="12"/>
  <c r="O899" i="12"/>
  <c r="Q899" i="12"/>
  <c r="V899" i="12"/>
  <c r="G903" i="12"/>
  <c r="M903" i="12" s="1"/>
  <c r="I903" i="12"/>
  <c r="K903" i="12"/>
  <c r="O903" i="12"/>
  <c r="Q903" i="12"/>
  <c r="V903" i="12"/>
  <c r="G909" i="12"/>
  <c r="I909" i="12"/>
  <c r="K909" i="12"/>
  <c r="M909" i="12"/>
  <c r="O909" i="12"/>
  <c r="Q909" i="12"/>
  <c r="V909" i="12"/>
  <c r="G910" i="12"/>
  <c r="M910" i="12" s="1"/>
  <c r="I910" i="12"/>
  <c r="K910" i="12"/>
  <c r="O910" i="12"/>
  <c r="Q910" i="12"/>
  <c r="V910" i="12"/>
  <c r="G911" i="12"/>
  <c r="M911" i="12" s="1"/>
  <c r="I911" i="12"/>
  <c r="K911" i="12"/>
  <c r="O911" i="12"/>
  <c r="Q911" i="12"/>
  <c r="V911" i="12"/>
  <c r="G918" i="12"/>
  <c r="M918" i="12" s="1"/>
  <c r="I918" i="12"/>
  <c r="K918" i="12"/>
  <c r="O918" i="12"/>
  <c r="Q918" i="12"/>
  <c r="V918" i="12"/>
  <c r="G925" i="12"/>
  <c r="I925" i="12"/>
  <c r="K925" i="12"/>
  <c r="M925" i="12"/>
  <c r="O925" i="12"/>
  <c r="Q925" i="12"/>
  <c r="V925" i="12"/>
  <c r="G926" i="12"/>
  <c r="M926" i="12" s="1"/>
  <c r="I926" i="12"/>
  <c r="K926" i="12"/>
  <c r="O926" i="12"/>
  <c r="Q926" i="12"/>
  <c r="V926" i="12"/>
  <c r="G934" i="12"/>
  <c r="M934" i="12" s="1"/>
  <c r="I934" i="12"/>
  <c r="K934" i="12"/>
  <c r="O934" i="12"/>
  <c r="Q934" i="12"/>
  <c r="V934" i="12"/>
  <c r="G936" i="12"/>
  <c r="I936" i="12"/>
  <c r="K936" i="12"/>
  <c r="M936" i="12"/>
  <c r="O936" i="12"/>
  <c r="Q936" i="12"/>
  <c r="V936" i="12"/>
  <c r="G945" i="12"/>
  <c r="M945" i="12" s="1"/>
  <c r="I945" i="12"/>
  <c r="K945" i="12"/>
  <c r="O945" i="12"/>
  <c r="Q945" i="12"/>
  <c r="V945" i="12"/>
  <c r="G952" i="12"/>
  <c r="M952" i="12" s="1"/>
  <c r="I952" i="12"/>
  <c r="K952" i="12"/>
  <c r="K935" i="12" s="1"/>
  <c r="O952" i="12"/>
  <c r="Q952" i="12"/>
  <c r="V952" i="12"/>
  <c r="G960" i="12"/>
  <c r="M960" i="12" s="1"/>
  <c r="I960" i="12"/>
  <c r="K960" i="12"/>
  <c r="O960" i="12"/>
  <c r="Q960" i="12"/>
  <c r="V960" i="12"/>
  <c r="G967" i="12"/>
  <c r="M967" i="12" s="1"/>
  <c r="I967" i="12"/>
  <c r="K967" i="12"/>
  <c r="O967" i="12"/>
  <c r="Q967" i="12"/>
  <c r="V967" i="12"/>
  <c r="G976" i="12"/>
  <c r="I976" i="12"/>
  <c r="K976" i="12"/>
  <c r="O976" i="12"/>
  <c r="Q976" i="12"/>
  <c r="V976" i="12"/>
  <c r="G991" i="12"/>
  <c r="M991" i="12" s="1"/>
  <c r="I991" i="12"/>
  <c r="K991" i="12"/>
  <c r="O991" i="12"/>
  <c r="Q991" i="12"/>
  <c r="V991" i="12"/>
  <c r="G994" i="12"/>
  <c r="M994" i="12" s="1"/>
  <c r="I994" i="12"/>
  <c r="K994" i="12"/>
  <c r="O994" i="12"/>
  <c r="Q994" i="12"/>
  <c r="V994" i="12"/>
  <c r="G996" i="12"/>
  <c r="I996" i="12"/>
  <c r="K996" i="12"/>
  <c r="M996" i="12"/>
  <c r="O996" i="12"/>
  <c r="Q996" i="12"/>
  <c r="V996" i="12"/>
  <c r="G1003" i="12"/>
  <c r="M1003" i="12" s="1"/>
  <c r="I1003" i="12"/>
  <c r="K1003" i="12"/>
  <c r="O1003" i="12"/>
  <c r="Q1003" i="12"/>
  <c r="V1003" i="12"/>
  <c r="G1012" i="12"/>
  <c r="I1012" i="12"/>
  <c r="K1012" i="12"/>
  <c r="M1012" i="12"/>
  <c r="O1012" i="12"/>
  <c r="Q1012" i="12"/>
  <c r="V1012" i="12"/>
  <c r="G1016" i="12"/>
  <c r="M1016" i="12" s="1"/>
  <c r="I1016" i="12"/>
  <c r="K1016" i="12"/>
  <c r="O1016" i="12"/>
  <c r="Q1016" i="12"/>
  <c r="V1016" i="12"/>
  <c r="G1023" i="12"/>
  <c r="I1023" i="12"/>
  <c r="K1023" i="12"/>
  <c r="O1023" i="12"/>
  <c r="Q1023" i="12"/>
  <c r="V1023" i="12"/>
  <c r="G1033" i="12"/>
  <c r="M1033" i="12" s="1"/>
  <c r="I1033" i="12"/>
  <c r="K1033" i="12"/>
  <c r="O1033" i="12"/>
  <c r="Q1033" i="12"/>
  <c r="V1033" i="12"/>
  <c r="G1040" i="12"/>
  <c r="M1040" i="12" s="1"/>
  <c r="I1040" i="12"/>
  <c r="K1040" i="12"/>
  <c r="O1040" i="12"/>
  <c r="Q1040" i="12"/>
  <c r="V1040" i="12"/>
  <c r="G1047" i="12"/>
  <c r="I1047" i="12"/>
  <c r="K1047" i="12"/>
  <c r="M1047" i="12"/>
  <c r="O1047" i="12"/>
  <c r="Q1047" i="12"/>
  <c r="V1047" i="12"/>
  <c r="G1081" i="12"/>
  <c r="M1081" i="12" s="1"/>
  <c r="I1081" i="12"/>
  <c r="K1081" i="12"/>
  <c r="O1081" i="12"/>
  <c r="Q1081" i="12"/>
  <c r="V1081" i="12"/>
  <c r="G1103" i="12"/>
  <c r="M1103" i="12" s="1"/>
  <c r="I1103" i="12"/>
  <c r="K1103" i="12"/>
  <c r="O1103" i="12"/>
  <c r="Q1103" i="12"/>
  <c r="V1103" i="12"/>
  <c r="G1108" i="12"/>
  <c r="I1108" i="12"/>
  <c r="K1108" i="12"/>
  <c r="M1108" i="12"/>
  <c r="O1108" i="12"/>
  <c r="Q1108" i="12"/>
  <c r="V1108" i="12"/>
  <c r="G1111" i="12"/>
  <c r="M1111" i="12" s="1"/>
  <c r="I1111" i="12"/>
  <c r="K1111" i="12"/>
  <c r="O1111" i="12"/>
  <c r="Q1111" i="12"/>
  <c r="V1111" i="12"/>
  <c r="G1114" i="12"/>
  <c r="M1114" i="12" s="1"/>
  <c r="I1114" i="12"/>
  <c r="K1114" i="12"/>
  <c r="O1114" i="12"/>
  <c r="Q1114" i="12"/>
  <c r="V1114" i="12"/>
  <c r="G1120" i="12"/>
  <c r="M1120" i="12" s="1"/>
  <c r="I1120" i="12"/>
  <c r="K1120" i="12"/>
  <c r="O1120" i="12"/>
  <c r="Q1120" i="12"/>
  <c r="V1120" i="12"/>
  <c r="G1149" i="12"/>
  <c r="M1149" i="12" s="1"/>
  <c r="I1149" i="12"/>
  <c r="K1149" i="12"/>
  <c r="O1149" i="12"/>
  <c r="Q1149" i="12"/>
  <c r="V1149" i="12"/>
  <c r="G1157" i="12"/>
  <c r="I1157" i="12"/>
  <c r="K1157" i="12"/>
  <c r="M1157" i="12"/>
  <c r="O1157" i="12"/>
  <c r="Q1157" i="12"/>
  <c r="V1157" i="12"/>
  <c r="G1159" i="12"/>
  <c r="I1159" i="12"/>
  <c r="K1159" i="12"/>
  <c r="M1159" i="12"/>
  <c r="O1159" i="12"/>
  <c r="Q1159" i="12"/>
  <c r="V1159" i="12"/>
  <c r="G1165" i="12"/>
  <c r="M1165" i="12" s="1"/>
  <c r="I1165" i="12"/>
  <c r="K1165" i="12"/>
  <c r="O1165" i="12"/>
  <c r="O1158" i="12" s="1"/>
  <c r="Q1165" i="12"/>
  <c r="V1165" i="12"/>
  <c r="G1172" i="12"/>
  <c r="I1172" i="12"/>
  <c r="K1172" i="12"/>
  <c r="M1172" i="12"/>
  <c r="O1172" i="12"/>
  <c r="Q1172" i="12"/>
  <c r="V1172" i="12"/>
  <c r="G1177" i="12"/>
  <c r="I1177" i="12"/>
  <c r="K1177" i="12"/>
  <c r="O1177" i="12"/>
  <c r="Q1177" i="12"/>
  <c r="V1177" i="12"/>
  <c r="G1194" i="12"/>
  <c r="M1194" i="12" s="1"/>
  <c r="I1194" i="12"/>
  <c r="K1194" i="12"/>
  <c r="O1194" i="12"/>
  <c r="Q1194" i="12"/>
  <c r="V1194" i="12"/>
  <c r="G1198" i="12"/>
  <c r="M1198" i="12" s="1"/>
  <c r="I1198" i="12"/>
  <c r="K1198" i="12"/>
  <c r="O1198" i="12"/>
  <c r="Q1198" i="12"/>
  <c r="V1198" i="12"/>
  <c r="G1204" i="12"/>
  <c r="M1204" i="12" s="1"/>
  <c r="I1204" i="12"/>
  <c r="K1204" i="12"/>
  <c r="O1204" i="12"/>
  <c r="Q1204" i="12"/>
  <c r="V1204" i="12"/>
  <c r="G1209" i="12"/>
  <c r="M1209" i="12" s="1"/>
  <c r="I1209" i="12"/>
  <c r="K1209" i="12"/>
  <c r="O1209" i="12"/>
  <c r="Q1209" i="12"/>
  <c r="V1209" i="12"/>
  <c r="G1224" i="12"/>
  <c r="I1224" i="12"/>
  <c r="K1224" i="12"/>
  <c r="M1224" i="12"/>
  <c r="O1224" i="12"/>
  <c r="Q1224" i="12"/>
  <c r="V1224" i="12"/>
  <c r="G1228" i="12"/>
  <c r="M1228" i="12" s="1"/>
  <c r="I1228" i="12"/>
  <c r="K1228" i="12"/>
  <c r="O1228" i="12"/>
  <c r="Q1228" i="12"/>
  <c r="V1228" i="12"/>
  <c r="G1229" i="12"/>
  <c r="I1229" i="12"/>
  <c r="K1229" i="12"/>
  <c r="M1229" i="12"/>
  <c r="O1229" i="12"/>
  <c r="Q1229" i="12"/>
  <c r="V1229" i="12"/>
  <c r="G1233" i="12"/>
  <c r="M1233" i="12" s="1"/>
  <c r="I1233" i="12"/>
  <c r="K1233" i="12"/>
  <c r="O1233" i="12"/>
  <c r="Q1233" i="12"/>
  <c r="V1233" i="12"/>
  <c r="G1237" i="12"/>
  <c r="M1237" i="12" s="1"/>
  <c r="I1237" i="12"/>
  <c r="K1237" i="12"/>
  <c r="O1237" i="12"/>
  <c r="Q1237" i="12"/>
  <c r="V1237" i="12"/>
  <c r="G1239" i="12"/>
  <c r="I1239" i="12"/>
  <c r="K1239" i="12"/>
  <c r="M1239" i="12"/>
  <c r="O1239" i="12"/>
  <c r="Q1239" i="12"/>
  <c r="V1239" i="12"/>
  <c r="G1273" i="12"/>
  <c r="M1273" i="12" s="1"/>
  <c r="I1273" i="12"/>
  <c r="K1273" i="12"/>
  <c r="K1238" i="12" s="1"/>
  <c r="O1273" i="12"/>
  <c r="Q1273" i="12"/>
  <c r="V1273" i="12"/>
  <c r="G1294" i="12"/>
  <c r="M1294" i="12" s="1"/>
  <c r="I1294" i="12"/>
  <c r="K1294" i="12"/>
  <c r="O1294" i="12"/>
  <c r="Q1294" i="12"/>
  <c r="V1294" i="12"/>
  <c r="G1298" i="12"/>
  <c r="M1298" i="12" s="1"/>
  <c r="I1298" i="12"/>
  <c r="K1298" i="12"/>
  <c r="O1298" i="12"/>
  <c r="Q1298" i="12"/>
  <c r="V1298" i="12"/>
  <c r="V1238" i="12" s="1"/>
  <c r="G1302" i="12"/>
  <c r="I1302" i="12"/>
  <c r="K1302" i="12"/>
  <c r="M1302" i="12"/>
  <c r="O1302" i="12"/>
  <c r="Q1302" i="12"/>
  <c r="V1302" i="12"/>
  <c r="G1326" i="12"/>
  <c r="M1326" i="12" s="1"/>
  <c r="I1326" i="12"/>
  <c r="K1326" i="12"/>
  <c r="O1326" i="12"/>
  <c r="Q1326" i="12"/>
  <c r="V1326" i="12"/>
  <c r="G1330" i="12"/>
  <c r="M1330" i="12" s="1"/>
  <c r="I1330" i="12"/>
  <c r="K1330" i="12"/>
  <c r="O1330" i="12"/>
  <c r="Q1330" i="12"/>
  <c r="V1330" i="12"/>
  <c r="G1334" i="12"/>
  <c r="M1334" i="12" s="1"/>
  <c r="I1334" i="12"/>
  <c r="K1334" i="12"/>
  <c r="O1334" i="12"/>
  <c r="Q1334" i="12"/>
  <c r="V1334" i="12"/>
  <c r="G1336" i="12"/>
  <c r="M1336" i="12" s="1"/>
  <c r="I1336" i="12"/>
  <c r="K1336" i="12"/>
  <c r="O1336" i="12"/>
  <c r="Q1336" i="12"/>
  <c r="V1336" i="12"/>
  <c r="G1341" i="12"/>
  <c r="I1341" i="12"/>
  <c r="K1341" i="12"/>
  <c r="M1341" i="12"/>
  <c r="O1341" i="12"/>
  <c r="Q1341" i="12"/>
  <c r="V1341" i="12"/>
  <c r="G1346" i="12"/>
  <c r="M1346" i="12" s="1"/>
  <c r="I1346" i="12"/>
  <c r="K1346" i="12"/>
  <c r="O1346" i="12"/>
  <c r="Q1346" i="12"/>
  <c r="V1346" i="12"/>
  <c r="G1349" i="12"/>
  <c r="I1349" i="12"/>
  <c r="K1349" i="12"/>
  <c r="M1349" i="12"/>
  <c r="O1349" i="12"/>
  <c r="Q1349" i="12"/>
  <c r="V1349" i="12"/>
  <c r="G1354" i="12"/>
  <c r="M1354" i="12" s="1"/>
  <c r="I1354" i="12"/>
  <c r="K1354" i="12"/>
  <c r="O1354" i="12"/>
  <c r="Q1354" i="12"/>
  <c r="V1354" i="12"/>
  <c r="G1359" i="12"/>
  <c r="M1359" i="12" s="1"/>
  <c r="I1359" i="12"/>
  <c r="K1359" i="12"/>
  <c r="O1359" i="12"/>
  <c r="Q1359" i="12"/>
  <c r="V1359" i="12"/>
  <c r="G1364" i="12"/>
  <c r="M1364" i="12" s="1"/>
  <c r="I1364" i="12"/>
  <c r="K1364" i="12"/>
  <c r="O1364" i="12"/>
  <c r="Q1364" i="12"/>
  <c r="V1364" i="12"/>
  <c r="G1369" i="12"/>
  <c r="M1369" i="12" s="1"/>
  <c r="I1369" i="12"/>
  <c r="K1369" i="12"/>
  <c r="O1369" i="12"/>
  <c r="Q1369" i="12"/>
  <c r="V1369" i="12"/>
  <c r="G1374" i="12"/>
  <c r="M1374" i="12" s="1"/>
  <c r="I1374" i="12"/>
  <c r="K1374" i="12"/>
  <c r="O1374" i="12"/>
  <c r="Q1374" i="12"/>
  <c r="V1374" i="12"/>
  <c r="G1382" i="12"/>
  <c r="I1382" i="12"/>
  <c r="K1382" i="12"/>
  <c r="M1382" i="12"/>
  <c r="O1382" i="12"/>
  <c r="Q1382" i="12"/>
  <c r="V1382" i="12"/>
  <c r="G1383" i="12"/>
  <c r="M1383" i="12" s="1"/>
  <c r="I1383" i="12"/>
  <c r="K1383" i="12"/>
  <c r="O1383" i="12"/>
  <c r="Q1383" i="12"/>
  <c r="V1383" i="12"/>
  <c r="G1385" i="12"/>
  <c r="M1385" i="12" s="1"/>
  <c r="I1385" i="12"/>
  <c r="K1385" i="12"/>
  <c r="K1384" i="12" s="1"/>
  <c r="O1385" i="12"/>
  <c r="Q1385" i="12"/>
  <c r="V1385" i="12"/>
  <c r="G1412" i="12"/>
  <c r="M1412" i="12" s="1"/>
  <c r="I1412" i="12"/>
  <c r="K1412" i="12"/>
  <c r="O1412" i="12"/>
  <c r="Q1412" i="12"/>
  <c r="Q1384" i="12" s="1"/>
  <c r="V1412" i="12"/>
  <c r="G1442" i="12"/>
  <c r="M1442" i="12" s="1"/>
  <c r="M1441" i="12" s="1"/>
  <c r="I1442" i="12"/>
  <c r="K1442" i="12"/>
  <c r="K1441" i="12" s="1"/>
  <c r="O1442" i="12"/>
  <c r="O1441" i="12" s="1"/>
  <c r="Q1442" i="12"/>
  <c r="V1442" i="12"/>
  <c r="V1441" i="12" s="1"/>
  <c r="G1445" i="12"/>
  <c r="M1445" i="12" s="1"/>
  <c r="I1445" i="12"/>
  <c r="K1445" i="12"/>
  <c r="O1445" i="12"/>
  <c r="Q1445" i="12"/>
  <c r="V1445" i="12"/>
  <c r="Q1455" i="12"/>
  <c r="G1456" i="12"/>
  <c r="G1455" i="12" s="1"/>
  <c r="I122" i="1" s="1"/>
  <c r="I1456" i="12"/>
  <c r="I1455" i="12" s="1"/>
  <c r="K1456" i="12"/>
  <c r="K1455" i="12" s="1"/>
  <c r="M1456" i="12"/>
  <c r="M1455" i="12" s="1"/>
  <c r="O1456" i="12"/>
  <c r="O1455" i="12" s="1"/>
  <c r="Q1456" i="12"/>
  <c r="V1456" i="12"/>
  <c r="V1455" i="12" s="1"/>
  <c r="G1458" i="12"/>
  <c r="M1458" i="12" s="1"/>
  <c r="I1458" i="12"/>
  <c r="K1458" i="12"/>
  <c r="O1458" i="12"/>
  <c r="Q1458" i="12"/>
  <c r="V1458" i="12"/>
  <c r="G1462" i="12"/>
  <c r="M1462" i="12" s="1"/>
  <c r="I1462" i="12"/>
  <c r="K1462" i="12"/>
  <c r="O1462" i="12"/>
  <c r="Q1462" i="12"/>
  <c r="V1462" i="12"/>
  <c r="G1472" i="12"/>
  <c r="M1472" i="12" s="1"/>
  <c r="I1472" i="12"/>
  <c r="K1472" i="12"/>
  <c r="O1472" i="12"/>
  <c r="Q1472" i="12"/>
  <c r="V1472" i="12"/>
  <c r="G1476" i="12"/>
  <c r="M1476" i="12" s="1"/>
  <c r="I1476" i="12"/>
  <c r="K1476" i="12"/>
  <c r="O1476" i="12"/>
  <c r="Q1476" i="12"/>
  <c r="V1476" i="12"/>
  <c r="G1486" i="12"/>
  <c r="I1486" i="12"/>
  <c r="K1486" i="12"/>
  <c r="M1486" i="12"/>
  <c r="O1486" i="12"/>
  <c r="Q1486" i="12"/>
  <c r="V1486" i="12"/>
  <c r="G1496" i="12"/>
  <c r="M1496" i="12" s="1"/>
  <c r="I1496" i="12"/>
  <c r="K1496" i="12"/>
  <c r="O1496" i="12"/>
  <c r="Q1496" i="12"/>
  <c r="V1496" i="12"/>
  <c r="G1502" i="12"/>
  <c r="M1502" i="12" s="1"/>
  <c r="M1501" i="12" s="1"/>
  <c r="I1502" i="12"/>
  <c r="K1502" i="12"/>
  <c r="K1501" i="12" s="1"/>
  <c r="O1502" i="12"/>
  <c r="Q1502" i="12"/>
  <c r="V1502" i="12"/>
  <c r="V1501" i="12" s="1"/>
  <c r="G1521" i="12"/>
  <c r="M1521" i="12" s="1"/>
  <c r="I1521" i="12"/>
  <c r="K1521" i="12"/>
  <c r="O1521" i="12"/>
  <c r="Q1521" i="12"/>
  <c r="V1521" i="12"/>
  <c r="G1523" i="12"/>
  <c r="I1523" i="12"/>
  <c r="K1523" i="12"/>
  <c r="M1523" i="12"/>
  <c r="O1523" i="12"/>
  <c r="Q1523" i="12"/>
  <c r="V1523" i="12"/>
  <c r="G1526" i="12"/>
  <c r="M1526" i="12" s="1"/>
  <c r="I1526" i="12"/>
  <c r="K1526" i="12"/>
  <c r="O1526" i="12"/>
  <c r="Q1526" i="12"/>
  <c r="V1526" i="12"/>
  <c r="G1531" i="12"/>
  <c r="M1531" i="12" s="1"/>
  <c r="I1531" i="12"/>
  <c r="K1531" i="12"/>
  <c r="K1522" i="12" s="1"/>
  <c r="O1531" i="12"/>
  <c r="Q1531" i="12"/>
  <c r="V1531" i="12"/>
  <c r="G1536" i="12"/>
  <c r="I1536" i="12"/>
  <c r="K1536" i="12"/>
  <c r="M1536" i="12"/>
  <c r="O1536" i="12"/>
  <c r="Q1536" i="12"/>
  <c r="V1536" i="12"/>
  <c r="G1540" i="12"/>
  <c r="M1540" i="12" s="1"/>
  <c r="I1540" i="12"/>
  <c r="K1540" i="12"/>
  <c r="O1540" i="12"/>
  <c r="Q1540" i="12"/>
  <c r="V1540" i="12"/>
  <c r="M1543" i="12"/>
  <c r="V1543" i="12"/>
  <c r="G1544" i="12"/>
  <c r="G1543" i="12" s="1"/>
  <c r="I128" i="1" s="1"/>
  <c r="I1544" i="12"/>
  <c r="I1543" i="12" s="1"/>
  <c r="K1544" i="12"/>
  <c r="K1543" i="12" s="1"/>
  <c r="M1544" i="12"/>
  <c r="O1544" i="12"/>
  <c r="O1543" i="12" s="1"/>
  <c r="Q1544" i="12"/>
  <c r="Q1543" i="12" s="1"/>
  <c r="V1544" i="12"/>
  <c r="G1548" i="12"/>
  <c r="M1548" i="12" s="1"/>
  <c r="M1547" i="12" s="1"/>
  <c r="I1548" i="12"/>
  <c r="K1548" i="12"/>
  <c r="O1548" i="12"/>
  <c r="Q1548" i="12"/>
  <c r="V1548" i="12"/>
  <c r="G1551" i="12"/>
  <c r="M1551" i="12" s="1"/>
  <c r="I1551" i="12"/>
  <c r="K1551" i="12"/>
  <c r="O1551" i="12"/>
  <c r="Q1551" i="12"/>
  <c r="V1551" i="12"/>
  <c r="G1555" i="12"/>
  <c r="I1555" i="12"/>
  <c r="K1555" i="12"/>
  <c r="M1555" i="12"/>
  <c r="O1555" i="12"/>
  <c r="Q1555" i="12"/>
  <c r="V1555" i="12"/>
  <c r="G1556" i="12"/>
  <c r="M1556" i="12" s="1"/>
  <c r="I1556" i="12"/>
  <c r="K1556" i="12"/>
  <c r="O1556" i="12"/>
  <c r="Q1556" i="12"/>
  <c r="V1556" i="12"/>
  <c r="V1547" i="12" s="1"/>
  <c r="G1557" i="12"/>
  <c r="I1557" i="12"/>
  <c r="K1557" i="12"/>
  <c r="M1557" i="12"/>
  <c r="O1557" i="12"/>
  <c r="Q1557" i="12"/>
  <c r="V1557" i="12"/>
  <c r="G1558" i="12"/>
  <c r="M1558" i="12" s="1"/>
  <c r="I1558" i="12"/>
  <c r="K1558" i="12"/>
  <c r="O1558" i="12"/>
  <c r="Q1558" i="12"/>
  <c r="V1558" i="12"/>
  <c r="G1559" i="12"/>
  <c r="M1559" i="12" s="1"/>
  <c r="I1559" i="12"/>
  <c r="K1559" i="12"/>
  <c r="O1559" i="12"/>
  <c r="Q1559" i="12"/>
  <c r="V1559" i="12"/>
  <c r="G1560" i="12"/>
  <c r="M1560" i="12" s="1"/>
  <c r="I1560" i="12"/>
  <c r="K1560" i="12"/>
  <c r="O1560" i="12"/>
  <c r="Q1560" i="12"/>
  <c r="V1560" i="12"/>
  <c r="AF1562" i="12"/>
  <c r="I20" i="1"/>
  <c r="I19" i="1"/>
  <c r="I1335" i="12" l="1"/>
  <c r="O1335" i="12"/>
  <c r="G1158" i="12"/>
  <c r="I117" i="1" s="1"/>
  <c r="K1158" i="12"/>
  <c r="Q1158" i="12"/>
  <c r="I1158" i="12"/>
  <c r="I995" i="12"/>
  <c r="Q935" i="12"/>
  <c r="I935" i="12"/>
  <c r="I838" i="12"/>
  <c r="O838" i="12"/>
  <c r="K806" i="12"/>
  <c r="O681" i="12"/>
  <c r="Q681" i="12"/>
  <c r="Q666" i="12"/>
  <c r="G666" i="12"/>
  <c r="I108" i="1" s="1"/>
  <c r="I645" i="12"/>
  <c r="V610" i="12"/>
  <c r="G610" i="12"/>
  <c r="I106" i="1" s="1"/>
  <c r="I573" i="12"/>
  <c r="Q296" i="12"/>
  <c r="I158" i="12"/>
  <c r="V8" i="12"/>
  <c r="G8" i="12"/>
  <c r="G76" i="14"/>
  <c r="I95" i="1" s="1"/>
  <c r="K57" i="14"/>
  <c r="Q52" i="14"/>
  <c r="I68" i="15"/>
  <c r="V57" i="15"/>
  <c r="Q44" i="15"/>
  <c r="I56" i="16"/>
  <c r="M1522" i="12"/>
  <c r="I1238" i="12"/>
  <c r="G40" i="1"/>
  <c r="G41" i="1"/>
  <c r="G39" i="1"/>
  <c r="G51" i="1" s="1"/>
  <c r="G25" i="1" s="1"/>
  <c r="A25" i="1" s="1"/>
  <c r="A26" i="1" s="1"/>
  <c r="G26" i="1" s="1"/>
  <c r="K1547" i="12"/>
  <c r="O1547" i="12"/>
  <c r="I1522" i="12"/>
  <c r="Q1501" i="12"/>
  <c r="V1475" i="12"/>
  <c r="I1475" i="12"/>
  <c r="O1475" i="12"/>
  <c r="O1522" i="12"/>
  <c r="I1501" i="12"/>
  <c r="K1475" i="12"/>
  <c r="V1457" i="12"/>
  <c r="I1457" i="12"/>
  <c r="Q1441" i="12"/>
  <c r="I1441" i="12"/>
  <c r="O1384" i="12"/>
  <c r="K1335" i="12"/>
  <c r="V995" i="12"/>
  <c r="K995" i="12"/>
  <c r="G935" i="12"/>
  <c r="I114" i="1" s="1"/>
  <c r="O935" i="12"/>
  <c r="G863" i="12"/>
  <c r="I113" i="1" s="1"/>
  <c r="Q863" i="12"/>
  <c r="I863" i="12"/>
  <c r="K838" i="12"/>
  <c r="V806" i="12"/>
  <c r="V666" i="12"/>
  <c r="O666" i="12"/>
  <c r="Q645" i="12"/>
  <c r="K645" i="12"/>
  <c r="Q610" i="12"/>
  <c r="I610" i="12"/>
  <c r="Q577" i="12"/>
  <c r="M577" i="12"/>
  <c r="I296" i="12"/>
  <c r="O296" i="12"/>
  <c r="V190" i="12"/>
  <c r="K190" i="12"/>
  <c r="Q158" i="12"/>
  <c r="K158" i="12"/>
  <c r="O98" i="12"/>
  <c r="G8" i="13"/>
  <c r="M9" i="13"/>
  <c r="I69" i="14"/>
  <c r="I44" i="14"/>
  <c r="M69" i="15"/>
  <c r="M68" i="15" s="1"/>
  <c r="G68" i="15"/>
  <c r="I67" i="1" s="1"/>
  <c r="M57" i="15"/>
  <c r="G62" i="16"/>
  <c r="I78" i="1" s="1"/>
  <c r="M65" i="16"/>
  <c r="I62" i="16"/>
  <c r="G12" i="19"/>
  <c r="I70" i="1" s="1"/>
  <c r="I58" i="1"/>
  <c r="K296" i="12"/>
  <c r="G75" i="15"/>
  <c r="I68" i="1" s="1"/>
  <c r="Q49" i="16"/>
  <c r="G29" i="16"/>
  <c r="I75" i="1" s="1"/>
  <c r="M30" i="16"/>
  <c r="M29" i="16" s="1"/>
  <c r="Q1547" i="12"/>
  <c r="V1335" i="12"/>
  <c r="Q1238" i="12"/>
  <c r="Q995" i="12"/>
  <c r="V863" i="12"/>
  <c r="O863" i="12"/>
  <c r="V838" i="12"/>
  <c r="Q806" i="12"/>
  <c r="K681" i="12"/>
  <c r="K666" i="12"/>
  <c r="V645" i="12"/>
  <c r="I190" i="12"/>
  <c r="V158" i="12"/>
  <c r="V98" i="12"/>
  <c r="G98" i="12"/>
  <c r="I100" i="1" s="1"/>
  <c r="I1547" i="12"/>
  <c r="V1522" i="12"/>
  <c r="Q1522" i="12"/>
  <c r="O1501" i="12"/>
  <c r="Q1475" i="12"/>
  <c r="M1475" i="12"/>
  <c r="K1457" i="12"/>
  <c r="Q1457" i="12"/>
  <c r="O1457" i="12"/>
  <c r="V1384" i="12"/>
  <c r="I1384" i="12"/>
  <c r="Q1335" i="12"/>
  <c r="O1238" i="12"/>
  <c r="V1158" i="12"/>
  <c r="G995" i="12"/>
  <c r="I116" i="1" s="1"/>
  <c r="O995" i="12"/>
  <c r="V935" i="12"/>
  <c r="Q838" i="12"/>
  <c r="G838" i="12"/>
  <c r="I112" i="1" s="1"/>
  <c r="O806" i="12"/>
  <c r="I681" i="12"/>
  <c r="O645" i="12"/>
  <c r="O610" i="12"/>
  <c r="K577" i="12"/>
  <c r="K573" i="12"/>
  <c r="V296" i="12"/>
  <c r="Q190" i="12"/>
  <c r="G44" i="14"/>
  <c r="I87" i="1" s="1"/>
  <c r="I27" i="14"/>
  <c r="M53" i="15"/>
  <c r="G51" i="15"/>
  <c r="I65" i="1" s="1"/>
  <c r="G76" i="16"/>
  <c r="I79" i="1" s="1"/>
  <c r="O32" i="16"/>
  <c r="I46" i="19"/>
  <c r="O105" i="20"/>
  <c r="Q92" i="20"/>
  <c r="V42" i="20"/>
  <c r="V24" i="20"/>
  <c r="K24" i="20"/>
  <c r="K8" i="12"/>
  <c r="O107" i="14"/>
  <c r="Q76" i="14"/>
  <c r="O69" i="14"/>
  <c r="V57" i="14"/>
  <c r="I57" i="14"/>
  <c r="V52" i="14"/>
  <c r="O52" i="14"/>
  <c r="K27" i="14"/>
  <c r="K24" i="14"/>
  <c r="O8" i="14"/>
  <c r="O112" i="15"/>
  <c r="K112" i="15"/>
  <c r="I98" i="15"/>
  <c r="O98" i="15"/>
  <c r="Q68" i="15"/>
  <c r="O68" i="15"/>
  <c r="Q57" i="15"/>
  <c r="O51" i="15"/>
  <c r="I51" i="15"/>
  <c r="K44" i="15"/>
  <c r="G44" i="15"/>
  <c r="I64" i="1" s="1"/>
  <c r="I27" i="15"/>
  <c r="G27" i="15"/>
  <c r="Q27" i="15"/>
  <c r="O27" i="15"/>
  <c r="K8" i="15"/>
  <c r="G102" i="16"/>
  <c r="O102" i="16"/>
  <c r="K91" i="16"/>
  <c r="O91" i="16"/>
  <c r="K83" i="16"/>
  <c r="O83" i="16"/>
  <c r="K62" i="16"/>
  <c r="Q56" i="16"/>
  <c r="O49" i="16"/>
  <c r="K32" i="16"/>
  <c r="O65" i="17"/>
  <c r="K8" i="17"/>
  <c r="K46" i="19"/>
  <c r="O28" i="19"/>
  <c r="K28" i="19"/>
  <c r="K105" i="20"/>
  <c r="V62" i="20"/>
  <c r="O24" i="20"/>
  <c r="O158" i="12"/>
  <c r="K98" i="12"/>
  <c r="Q98" i="12"/>
  <c r="I98" i="12"/>
  <c r="Q8" i="12"/>
  <c r="I8" i="12"/>
  <c r="V8" i="13"/>
  <c r="K8" i="13"/>
  <c r="Q107" i="14"/>
  <c r="V96" i="14"/>
  <c r="I96" i="14"/>
  <c r="V76" i="14"/>
  <c r="O76" i="14"/>
  <c r="V69" i="14"/>
  <c r="K69" i="14"/>
  <c r="K44" i="14"/>
  <c r="Q27" i="14"/>
  <c r="I24" i="14"/>
  <c r="K8" i="14"/>
  <c r="Q112" i="15"/>
  <c r="V112" i="15"/>
  <c r="I112" i="15"/>
  <c r="Q98" i="15"/>
  <c r="K98" i="15"/>
  <c r="O75" i="15"/>
  <c r="I75" i="15"/>
  <c r="K68" i="15"/>
  <c r="O57" i="15"/>
  <c r="K51" i="15"/>
  <c r="Q51" i="15"/>
  <c r="V44" i="15"/>
  <c r="K27" i="15"/>
  <c r="Q8" i="15"/>
  <c r="I8" i="15"/>
  <c r="K102" i="16"/>
  <c r="K76" i="16"/>
  <c r="Q76" i="16"/>
  <c r="I76" i="16"/>
  <c r="V56" i="16"/>
  <c r="K49" i="16"/>
  <c r="V32" i="16"/>
  <c r="I32" i="16"/>
  <c r="O29" i="16"/>
  <c r="V29" i="16"/>
  <c r="V8" i="16"/>
  <c r="K8" i="16"/>
  <c r="Q8" i="16"/>
  <c r="I8" i="16"/>
  <c r="K65" i="17"/>
  <c r="V8" i="17"/>
  <c r="I8" i="17"/>
  <c r="H47" i="1"/>
  <c r="I47" i="1" s="1"/>
  <c r="V8" i="18"/>
  <c r="I8" i="18"/>
  <c r="V28" i="19"/>
  <c r="I28" i="19"/>
  <c r="K8" i="19"/>
  <c r="M58" i="20"/>
  <c r="I8" i="20"/>
  <c r="AE1562" i="12"/>
  <c r="O8" i="12"/>
  <c r="Q8" i="13"/>
  <c r="I8" i="13"/>
  <c r="V107" i="14"/>
  <c r="I107" i="14"/>
  <c r="O96" i="14"/>
  <c r="K96" i="14"/>
  <c r="Q96" i="14"/>
  <c r="K76" i="14"/>
  <c r="AE118" i="14"/>
  <c r="F43" i="1" s="1"/>
  <c r="H43" i="1" s="1"/>
  <c r="G69" i="14"/>
  <c r="I94" i="1" s="1"/>
  <c r="Q69" i="14"/>
  <c r="Q57" i="14"/>
  <c r="O57" i="14"/>
  <c r="M52" i="14"/>
  <c r="K52" i="14"/>
  <c r="Q44" i="14"/>
  <c r="G27" i="14"/>
  <c r="I115" i="1" s="1"/>
  <c r="V27" i="14"/>
  <c r="O27" i="14"/>
  <c r="V8" i="14"/>
  <c r="I8" i="14"/>
  <c r="V98" i="15"/>
  <c r="K75" i="15"/>
  <c r="Q75" i="15"/>
  <c r="V68" i="15"/>
  <c r="K57" i="15"/>
  <c r="I57" i="15"/>
  <c r="V51" i="15"/>
  <c r="M44" i="15"/>
  <c r="V27" i="15"/>
  <c r="O24" i="15"/>
  <c r="V8" i="15"/>
  <c r="Q102" i="16"/>
  <c r="V102" i="16"/>
  <c r="Q91" i="16"/>
  <c r="V91" i="16"/>
  <c r="I91" i="16"/>
  <c r="Q83" i="16"/>
  <c r="V83" i="16"/>
  <c r="I83" i="16"/>
  <c r="O76" i="16"/>
  <c r="Q62" i="16"/>
  <c r="O62" i="16"/>
  <c r="V62" i="16"/>
  <c r="K56" i="16"/>
  <c r="V49" i="16"/>
  <c r="I49" i="16"/>
  <c r="Q32" i="16"/>
  <c r="G32" i="16"/>
  <c r="Q29" i="16"/>
  <c r="I29" i="16"/>
  <c r="O8" i="16"/>
  <c r="I65" i="17"/>
  <c r="V30" i="17"/>
  <c r="I30" i="17"/>
  <c r="Q8" i="17"/>
  <c r="Q8" i="18"/>
  <c r="AE55" i="18"/>
  <c r="F47" i="1" s="1"/>
  <c r="G8" i="18"/>
  <c r="G55" i="18" s="1"/>
  <c r="Q28" i="19"/>
  <c r="Q12" i="19"/>
  <c r="V8" i="19"/>
  <c r="O92" i="20"/>
  <c r="AE114" i="20"/>
  <c r="F49" i="1" s="1"/>
  <c r="H49" i="1" s="1"/>
  <c r="I49" i="1" s="1"/>
  <c r="G42" i="20"/>
  <c r="I83" i="1" s="1"/>
  <c r="Q8" i="20"/>
  <c r="V68" i="21"/>
  <c r="O68" i="21"/>
  <c r="V61" i="21"/>
  <c r="I41" i="21"/>
  <c r="G37" i="21"/>
  <c r="I71" i="1" s="1"/>
  <c r="V8" i="21"/>
  <c r="O8" i="18"/>
  <c r="O46" i="19"/>
  <c r="K43" i="19"/>
  <c r="Q43" i="19"/>
  <c r="M43" i="19"/>
  <c r="G28" i="19"/>
  <c r="K12" i="19"/>
  <c r="O8" i="19"/>
  <c r="V105" i="20"/>
  <c r="I105" i="20"/>
  <c r="K92" i="20"/>
  <c r="K62" i="20"/>
  <c r="Q62" i="20"/>
  <c r="I62" i="20"/>
  <c r="Q58" i="20"/>
  <c r="I58" i="20"/>
  <c r="K42" i="20"/>
  <c r="Q42" i="20"/>
  <c r="I42" i="20"/>
  <c r="Q24" i="20"/>
  <c r="I24" i="20"/>
  <c r="I68" i="21"/>
  <c r="K68" i="21"/>
  <c r="G61" i="21"/>
  <c r="Q61" i="21"/>
  <c r="I61" i="21"/>
  <c r="Q41" i="21"/>
  <c r="Q37" i="21"/>
  <c r="I37" i="21"/>
  <c r="K8" i="21"/>
  <c r="I8" i="21"/>
  <c r="AE71" i="17"/>
  <c r="F46" i="1" s="1"/>
  <c r="H46" i="1" s="1"/>
  <c r="I46" i="1" s="1"/>
  <c r="Q30" i="17"/>
  <c r="O30" i="17"/>
  <c r="K30" i="17"/>
  <c r="O8" i="17"/>
  <c r="K8" i="18"/>
  <c r="V46" i="19"/>
  <c r="Q46" i="19"/>
  <c r="O43" i="19"/>
  <c r="V12" i="19"/>
  <c r="I12" i="19"/>
  <c r="M9" i="19"/>
  <c r="M8" i="19" s="1"/>
  <c r="G105" i="20"/>
  <c r="V92" i="20"/>
  <c r="I92" i="20"/>
  <c r="O58" i="20"/>
  <c r="O42" i="20"/>
  <c r="O8" i="20"/>
  <c r="V8" i="20"/>
  <c r="K8" i="20"/>
  <c r="O8" i="21"/>
  <c r="Q68" i="21"/>
  <c r="G68" i="21"/>
  <c r="O61" i="21"/>
  <c r="V41" i="21"/>
  <c r="O41" i="21"/>
  <c r="K41" i="21"/>
  <c r="O37" i="21"/>
  <c r="M37" i="21"/>
  <c r="Q8" i="21"/>
  <c r="H50" i="1"/>
  <c r="I50" i="1" s="1"/>
  <c r="I45" i="1"/>
  <c r="I44" i="1"/>
  <c r="M41" i="21"/>
  <c r="M8" i="21"/>
  <c r="G8" i="21"/>
  <c r="M69" i="21"/>
  <c r="M68" i="21" s="1"/>
  <c r="G41" i="21"/>
  <c r="M67" i="21"/>
  <c r="M61" i="21" s="1"/>
  <c r="M8" i="20"/>
  <c r="M92" i="20"/>
  <c r="M24" i="20"/>
  <c r="M44" i="20"/>
  <c r="M42" i="20" s="1"/>
  <c r="G24" i="20"/>
  <c r="I73" i="1" s="1"/>
  <c r="G8" i="20"/>
  <c r="G62" i="20"/>
  <c r="I89" i="1" s="1"/>
  <c r="M109" i="20"/>
  <c r="M105" i="20" s="1"/>
  <c r="G92" i="20"/>
  <c r="I92" i="1" s="1"/>
  <c r="M65" i="20"/>
  <c r="M62" i="20" s="1"/>
  <c r="M46" i="19"/>
  <c r="M28" i="19"/>
  <c r="M12" i="19"/>
  <c r="G46" i="19"/>
  <c r="I90" i="1" s="1"/>
  <c r="M32" i="19"/>
  <c r="M16" i="19"/>
  <c r="AE69" i="19"/>
  <c r="F48" i="1" s="1"/>
  <c r="H48" i="1" s="1"/>
  <c r="I48" i="1" s="1"/>
  <c r="G43" i="19"/>
  <c r="M9" i="18"/>
  <c r="M8" i="18" s="1"/>
  <c r="M8" i="17"/>
  <c r="M30" i="17"/>
  <c r="G8" i="17"/>
  <c r="G65" i="17"/>
  <c r="M66" i="17"/>
  <c r="M65" i="17" s="1"/>
  <c r="G30" i="17"/>
  <c r="I85" i="1" s="1"/>
  <c r="M56" i="16"/>
  <c r="M91" i="16"/>
  <c r="M8" i="16"/>
  <c r="M62" i="16"/>
  <c r="M83" i="16"/>
  <c r="G8" i="16"/>
  <c r="G91" i="16"/>
  <c r="I81" i="1" s="1"/>
  <c r="G83" i="16"/>
  <c r="I80" i="1" s="1"/>
  <c r="AE114" i="16"/>
  <c r="F45" i="1" s="1"/>
  <c r="H45" i="1" s="1"/>
  <c r="M108" i="16"/>
  <c r="M102" i="16" s="1"/>
  <c r="M52" i="16"/>
  <c r="M49" i="16" s="1"/>
  <c r="M35" i="16"/>
  <c r="M32" i="16" s="1"/>
  <c r="G56" i="16"/>
  <c r="I77" i="1" s="1"/>
  <c r="M51" i="15"/>
  <c r="M75" i="15"/>
  <c r="M8" i="15"/>
  <c r="M112" i="15"/>
  <c r="M98" i="15"/>
  <c r="G8" i="15"/>
  <c r="AE123" i="15"/>
  <c r="F44" i="1" s="1"/>
  <c r="H44" i="1" s="1"/>
  <c r="G98" i="15"/>
  <c r="I69" i="1" s="1"/>
  <c r="G57" i="15"/>
  <c r="I66" i="1" s="1"/>
  <c r="G24" i="15"/>
  <c r="I63" i="1" s="1"/>
  <c r="G112" i="15"/>
  <c r="M32" i="15"/>
  <c r="M27" i="15" s="1"/>
  <c r="M96" i="14"/>
  <c r="M8" i="14"/>
  <c r="M107" i="14"/>
  <c r="M57" i="14"/>
  <c r="G107" i="14"/>
  <c r="G8" i="14"/>
  <c r="M84" i="14"/>
  <c r="M76" i="14" s="1"/>
  <c r="G57" i="14"/>
  <c r="I93" i="1" s="1"/>
  <c r="G24" i="14"/>
  <c r="I72" i="1" s="1"/>
  <c r="G96" i="14"/>
  <c r="I96" i="1" s="1"/>
  <c r="M75" i="14"/>
  <c r="M51" i="14"/>
  <c r="M44" i="14" s="1"/>
  <c r="M73" i="14"/>
  <c r="M32" i="14"/>
  <c r="M27" i="14" s="1"/>
  <c r="M8" i="13"/>
  <c r="AE20" i="13"/>
  <c r="F42" i="1" s="1"/>
  <c r="H42" i="1" s="1"/>
  <c r="M98" i="12"/>
  <c r="M935" i="12"/>
  <c r="M1384" i="12"/>
  <c r="M1238" i="12"/>
  <c r="M190" i="12"/>
  <c r="M158" i="12"/>
  <c r="M1457" i="12"/>
  <c r="M1335" i="12"/>
  <c r="M681" i="12"/>
  <c r="M296" i="12"/>
  <c r="M645" i="12"/>
  <c r="M610" i="12"/>
  <c r="G1501" i="12"/>
  <c r="I125" i="1" s="1"/>
  <c r="G1457" i="12"/>
  <c r="I123" i="1" s="1"/>
  <c r="G1384" i="12"/>
  <c r="I120" i="1" s="1"/>
  <c r="M839" i="12"/>
  <c r="M838" i="12" s="1"/>
  <c r="G836" i="12"/>
  <c r="I111" i="1" s="1"/>
  <c r="M807" i="12"/>
  <c r="M806" i="12" s="1"/>
  <c r="M667" i="12"/>
  <c r="M666" i="12" s="1"/>
  <c r="G645" i="12"/>
  <c r="I107" i="1" s="1"/>
  <c r="G577" i="12"/>
  <c r="I105" i="1" s="1"/>
  <c r="G296" i="12"/>
  <c r="I103" i="1" s="1"/>
  <c r="G158" i="12"/>
  <c r="I101" i="1" s="1"/>
  <c r="G681" i="12"/>
  <c r="I109" i="1" s="1"/>
  <c r="G190" i="12"/>
  <c r="I102" i="1" s="1"/>
  <c r="M1177" i="12"/>
  <c r="M1158" i="12" s="1"/>
  <c r="M1023" i="12"/>
  <c r="M995" i="12" s="1"/>
  <c r="M976" i="12"/>
  <c r="M895" i="12"/>
  <c r="M863" i="12" s="1"/>
  <c r="M56" i="12"/>
  <c r="M8" i="12" s="1"/>
  <c r="G1475" i="12"/>
  <c r="I124" i="1" s="1"/>
  <c r="G1335" i="12"/>
  <c r="M576" i="12"/>
  <c r="M573" i="12" s="1"/>
  <c r="G1522" i="12"/>
  <c r="I127" i="1" s="1"/>
  <c r="I18" i="1" s="1"/>
  <c r="G1238" i="12"/>
  <c r="I118" i="1" s="1"/>
  <c r="G1547" i="12"/>
  <c r="I129" i="1" s="1"/>
  <c r="G1441" i="12"/>
  <c r="I121" i="1" s="1"/>
  <c r="J28" i="1"/>
  <c r="J26" i="1"/>
  <c r="G38" i="1"/>
  <c r="F38" i="1"/>
  <c r="J23" i="1"/>
  <c r="J24" i="1"/>
  <c r="J25" i="1"/>
  <c r="J27" i="1"/>
  <c r="E24" i="1"/>
  <c r="E26" i="1"/>
  <c r="I98" i="1" l="1"/>
  <c r="G1562" i="12"/>
  <c r="G82" i="21"/>
  <c r="I59" i="1"/>
  <c r="F40" i="1"/>
  <c r="F41" i="1"/>
  <c r="F39" i="1"/>
  <c r="I74" i="1"/>
  <c r="G114" i="16"/>
  <c r="I61" i="1"/>
  <c r="G118" i="14"/>
  <c r="I42" i="1"/>
  <c r="I119" i="1"/>
  <c r="I17" i="1" s="1"/>
  <c r="M69" i="14"/>
  <c r="I126" i="1"/>
  <c r="I62" i="1"/>
  <c r="G123" i="15"/>
  <c r="I84" i="1"/>
  <c r="G71" i="17"/>
  <c r="I88" i="1"/>
  <c r="I60" i="1"/>
  <c r="G114" i="20"/>
  <c r="I43" i="1"/>
  <c r="I82" i="1"/>
  <c r="G69" i="19"/>
  <c r="I97" i="1"/>
  <c r="G20" i="13"/>
  <c r="H40" i="1" l="1"/>
  <c r="I40" i="1" s="1"/>
  <c r="I16" i="1"/>
  <c r="I21" i="1" s="1"/>
  <c r="I130" i="1"/>
  <c r="H41" i="1"/>
  <c r="I41" i="1" s="1"/>
  <c r="F51" i="1"/>
  <c r="H39" i="1"/>
  <c r="I39" i="1" l="1"/>
  <c r="I51" i="1" s="1"/>
  <c r="H51" i="1"/>
  <c r="J125" i="1"/>
  <c r="J119" i="1"/>
  <c r="J102" i="1"/>
  <c r="J83" i="1"/>
  <c r="J73" i="1"/>
  <c r="J77" i="1"/>
  <c r="J117" i="1"/>
  <c r="J78" i="1"/>
  <c r="J108" i="1"/>
  <c r="J110" i="1"/>
  <c r="J68" i="1"/>
  <c r="J111" i="1"/>
  <c r="J99" i="1"/>
  <c r="J70" i="1"/>
  <c r="J66" i="1"/>
  <c r="J128" i="1"/>
  <c r="J127" i="1"/>
  <c r="J105" i="1"/>
  <c r="J94" i="1"/>
  <c r="J98" i="1"/>
  <c r="J71" i="1"/>
  <c r="J89" i="1"/>
  <c r="J80" i="1"/>
  <c r="J116" i="1"/>
  <c r="J97" i="1"/>
  <c r="J59" i="1"/>
  <c r="J62" i="1"/>
  <c r="J93" i="1"/>
  <c r="J61" i="1"/>
  <c r="J107" i="1"/>
  <c r="J75" i="1"/>
  <c r="J100" i="1"/>
  <c r="J104" i="1"/>
  <c r="J87" i="1"/>
  <c r="J64" i="1"/>
  <c r="J113" i="1"/>
  <c r="J106" i="1"/>
  <c r="J65" i="1"/>
  <c r="J69" i="1"/>
  <c r="J120" i="1"/>
  <c r="J91" i="1"/>
  <c r="J92" i="1"/>
  <c r="J95" i="1"/>
  <c r="J112" i="1"/>
  <c r="J114" i="1"/>
  <c r="J121" i="1"/>
  <c r="J88" i="1"/>
  <c r="J124" i="1"/>
  <c r="J81" i="1"/>
  <c r="J123" i="1"/>
  <c r="J60" i="1"/>
  <c r="J101" i="1"/>
  <c r="J90" i="1"/>
  <c r="J58" i="1"/>
  <c r="J67" i="1"/>
  <c r="J115" i="1"/>
  <c r="J103" i="1"/>
  <c r="J72" i="1"/>
  <c r="J129" i="1"/>
  <c r="J109" i="1"/>
  <c r="J63" i="1"/>
  <c r="J76" i="1"/>
  <c r="J96" i="1"/>
  <c r="J86" i="1"/>
  <c r="J79" i="1"/>
  <c r="J74" i="1"/>
  <c r="J126" i="1"/>
  <c r="J84" i="1"/>
  <c r="J122" i="1"/>
  <c r="J82" i="1"/>
  <c r="J118" i="1"/>
  <c r="J85" i="1"/>
  <c r="G28" i="1"/>
  <c r="G23" i="1"/>
  <c r="A23" i="1" s="1"/>
  <c r="A24" i="1" s="1"/>
  <c r="G24" i="1" s="1"/>
  <c r="A27" i="1" s="1"/>
  <c r="A29" i="1" s="1"/>
  <c r="G29" i="1" s="1"/>
  <c r="G27" i="1" s="1"/>
  <c r="J130" i="1" l="1"/>
  <c r="J39" i="1"/>
  <c r="J51" i="1" s="1"/>
  <c r="J45" i="1"/>
  <c r="J44" i="1"/>
  <c r="J46" i="1"/>
  <c r="J41" i="1"/>
  <c r="J49" i="1"/>
  <c r="J50" i="1"/>
  <c r="J42" i="1"/>
  <c r="J48" i="1"/>
  <c r="J43" i="1"/>
  <c r="J40" i="1"/>
  <c r="J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laci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<sst xmlns="http://schemas.openxmlformats.org/spreadsheetml/2006/main" count="9314" uniqueCount="1875">
  <si>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</si>
  <si>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</si>
  <si>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</si>
  <si>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</si>
  <si>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</si>
  <si>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</si>
  <si>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</si>
  <si>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</si>
  <si>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</si>
  <si>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</si>
  <si>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</si>
  <si>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</si>
  <si>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</si>
  <si>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</si>
  <si>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</si>
  <si>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</si>
  <si>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</si>
  <si>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</si>
  <si>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</si>
  <si>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</si>
  <si>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</si>
  <si>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</si>
  <si>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</si>
  <si>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</si>
  <si>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</si>
  <si>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</si>
  <si>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</si>
  <si>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</si>
  <si>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</si>
  <si>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</si>
  <si>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</si>
  <si>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</si>
  <si>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</si>
  <si>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</si>
  <si>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</si>
  <si>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</si>
  <si>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</si>
  <si>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</si>
  <si>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</si>
  <si>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</si>
  <si>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</si>
  <si>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Ondřej Lacko</t>
  </si>
  <si>
    <t>EB19-07-01</t>
  </si>
  <si>
    <t>Domov Domino Zavidov</t>
  </si>
  <si>
    <t>Stavba</t>
  </si>
  <si>
    <t>SO01</t>
  </si>
  <si>
    <t>Domov Domino</t>
  </si>
  <si>
    <t>01-1</t>
  </si>
  <si>
    <t>ARCHITEKTONICKO-STAVEBNÍ ŘEŠENÍ</t>
  </si>
  <si>
    <t>01-10</t>
  </si>
  <si>
    <t>VEDLEJŠÍ NÁKLADY</t>
  </si>
  <si>
    <t>01-2</t>
  </si>
  <si>
    <t>VYTÁPĚNÍ HOSPODÁŘSKÝ PAVILÓN</t>
  </si>
  <si>
    <t>01-3</t>
  </si>
  <si>
    <t>VYTÁPĚNÍ UČEBNOVÝ PAVILÓN</t>
  </si>
  <si>
    <t>01-4</t>
  </si>
  <si>
    <t>VYTÁPĚNÍ LŮŽKOVÝ PAVILÓN</t>
  </si>
  <si>
    <t>01-5</t>
  </si>
  <si>
    <t>SOLÁRNÍ SYSTÉM</t>
  </si>
  <si>
    <t>01-6</t>
  </si>
  <si>
    <t>OCELOVÁ KONSTRUKCE</t>
  </si>
  <si>
    <t>01-7</t>
  </si>
  <si>
    <t>SILOVÉ ELEKTROROZVODY</t>
  </si>
  <si>
    <t>01-8</t>
  </si>
  <si>
    <t>MĚŘENÍ A REGULACE</t>
  </si>
  <si>
    <t>01-9</t>
  </si>
  <si>
    <t>HROMOSVOD</t>
  </si>
  <si>
    <t>Celkem za stavbu</t>
  </si>
  <si>
    <t>CZK</t>
  </si>
  <si>
    <t>Rekapitulace dílů</t>
  </si>
  <si>
    <t>Typ dílu</t>
  </si>
  <si>
    <t>_1</t>
  </si>
  <si>
    <t>Dodávky zařízení</t>
  </si>
  <si>
    <t>Materiál elektromontážní</t>
  </si>
  <si>
    <t>Rozvaděč RMR1</t>
  </si>
  <si>
    <t>Zařízení</t>
  </si>
  <si>
    <t>_11</t>
  </si>
  <si>
    <t>_12</t>
  </si>
  <si>
    <t>Oběhová čerpadla</t>
  </si>
  <si>
    <t>_14</t>
  </si>
  <si>
    <t>Potrubí</t>
  </si>
  <si>
    <t>_15</t>
  </si>
  <si>
    <t>Tepelné izolace</t>
  </si>
  <si>
    <t>_16</t>
  </si>
  <si>
    <t>ZTI</t>
  </si>
  <si>
    <t>_17</t>
  </si>
  <si>
    <t>Demontáže</t>
  </si>
  <si>
    <t>_18</t>
  </si>
  <si>
    <t>Stavební úpravy</t>
  </si>
  <si>
    <t>_19</t>
  </si>
  <si>
    <t>Výměna otopných těles</t>
  </si>
  <si>
    <t>_2</t>
  </si>
  <si>
    <t>Materiál zemní</t>
  </si>
  <si>
    <t>Rozvaděč RMR2</t>
  </si>
  <si>
    <t>_21</t>
  </si>
  <si>
    <t>_22</t>
  </si>
  <si>
    <t>_24</t>
  </si>
  <si>
    <t>_25</t>
  </si>
  <si>
    <t>_26</t>
  </si>
  <si>
    <t>_27</t>
  </si>
  <si>
    <t>_28</t>
  </si>
  <si>
    <t>_29</t>
  </si>
  <si>
    <t>_3</t>
  </si>
  <si>
    <t>Elektromontáže</t>
  </si>
  <si>
    <t>Rozvaděč RMR3</t>
  </si>
  <si>
    <t>_31</t>
  </si>
  <si>
    <t>_32</t>
  </si>
  <si>
    <t>Připojení do ohřevu TV</t>
  </si>
  <si>
    <t>_4</t>
  </si>
  <si>
    <t>Dodávky</t>
  </si>
  <si>
    <t>Zemní práce</t>
  </si>
  <si>
    <t>_5</t>
  </si>
  <si>
    <t>Montážní materiál a práce</t>
  </si>
  <si>
    <t>_6</t>
  </si>
  <si>
    <t>_7</t>
  </si>
  <si>
    <t>_8</t>
  </si>
  <si>
    <t>_9</t>
  </si>
  <si>
    <t>01</t>
  </si>
  <si>
    <t>Vedlejší rozpočtové náklady</t>
  </si>
  <si>
    <t>1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</si>
  <si>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</si>
  <si>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</si>
  <si>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</si>
  <si>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</si>
  <si>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</si>
  <si>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</si>
  <si>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</si>
  <si>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</si>
  <si>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</si>
  <si>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Úpravy povrchů vnější</t>
  </si>
  <si>
    <t>621</t>
  </si>
  <si>
    <t>Průzkumy a zkoušky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</si>
  <si>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</si>
  <si>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</si>
  <si>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</si>
  <si>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</si>
  <si>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</si>
  <si>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</si>
  <si>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</si>
  <si>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</si>
  <si>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</si>
  <si>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</si>
  <si>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</si>
  <si>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</si>
  <si>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</si>
  <si>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</si>
  <si>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</si>
  <si>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</si>
  <si>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</si>
  <si>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</si>
  <si>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</si>
  <si>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</si>
  <si>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734</t>
  </si>
  <si>
    <t>Armatury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</si>
  <si>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</si>
  <si>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</si>
  <si>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</si>
  <si>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</si>
  <si>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</si>
  <si>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</si>
  <si>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</si>
  <si>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</si>
  <si>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</si>
  <si>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</si>
  <si>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</si>
  <si>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</si>
  <si>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</si>
  <si>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</si>
  <si>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</si>
  <si>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</si>
  <si>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</si>
  <si>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</si>
  <si>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</si>
  <si>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</si>
  <si>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799</t>
  </si>
  <si>
    <t>Ostatní</t>
  </si>
  <si>
    <t>M21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</si>
  <si>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</si>
  <si>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</si>
  <si>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</si>
  <si>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</si>
  <si>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</si>
  <si>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</si>
  <si>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</si>
  <si>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</si>
  <si>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</si>
  <si>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</si>
  <si>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</si>
  <si>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</si>
  <si>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</si>
  <si>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</si>
  <si>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</si>
  <si>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</si>
  <si>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</si>
  <si>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</si>
  <si>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</si>
  <si>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</si>
  <si>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</si>
  <si>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</si>
  <si>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</si>
  <si>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</si>
  <si>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</si>
  <si>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</si>
  <si>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</si>
  <si>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</si>
  <si>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</si>
  <si>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</si>
  <si>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</si>
  <si>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</si>
  <si>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</si>
  <si>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</si>
  <si>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</si>
  <si>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</si>
  <si>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</si>
  <si>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20/ I</t>
  </si>
  <si>
    <t>RTS 19/ I</t>
  </si>
  <si>
    <t>Práce</t>
  </si>
  <si>
    <t>POL1_1</t>
  </si>
  <si>
    <t xml:space="preserve">výměra změřena kreslícím programem: : </t>
  </si>
  <si>
    <t>VV</t>
  </si>
  <si>
    <t xml:space="preserve">HP:42,3+4,6+11 : </t>
  </si>
  <si>
    <t xml:space="preserve">UP:11,5+85+4,4 : </t>
  </si>
  <si>
    <t xml:space="preserve">LP:44,6+3,2 : </t>
  </si>
  <si>
    <t xml:space="preserve">SK:11+7 : </t>
  </si>
  <si>
    <t>224,6</t>
  </si>
  <si>
    <t>113106231R00</t>
  </si>
  <si>
    <t>Rozebrání dlažeb ze zámkové dlažby v kamenivu</t>
  </si>
  <si>
    <t xml:space="preserve">LP:37,6 : </t>
  </si>
  <si>
    <t>37,6</t>
  </si>
  <si>
    <t>113107320R00</t>
  </si>
  <si>
    <t>Odstranění podkladu pl. 50 m2,kam.těžené tl.20 cm</t>
  </si>
  <si>
    <t>262,2</t>
  </si>
  <si>
    <t>113201111R00</t>
  </si>
  <si>
    <t>Vytrhání obrubníků chodníkových a parkových</t>
  </si>
  <si>
    <t>m</t>
  </si>
  <si>
    <t xml:space="preserve">HP:8,5+27,5+32,6 : </t>
  </si>
  <si>
    <t xml:space="preserve">UP:34+11,5+29 : </t>
  </si>
  <si>
    <t xml:space="preserve">LP:43+6,5+20 : </t>
  </si>
  <si>
    <t xml:space="preserve">SK:14+14,5 : </t>
  </si>
  <si>
    <t>241,1</t>
  </si>
  <si>
    <t>139601102R00</t>
  </si>
  <si>
    <t>Ruční výkop jam, rýh a šachet v hornině tř. 3</t>
  </si>
  <si>
    <t>m3</t>
  </si>
  <si>
    <t xml:space="preserve">schodiště LP:0,4*0,4*1*6 : </t>
  </si>
  <si>
    <t xml:space="preserve">1,2*0,4*1*2 : </t>
  </si>
  <si>
    <t xml:space="preserve">odkop okolo objektů: : </t>
  </si>
  <si>
    <t xml:space="preserve">sokl pod terénem na šířku 80 cm:(51+88)*0,8 : </t>
  </si>
  <si>
    <t>113,12</t>
  </si>
  <si>
    <t>162201203R00</t>
  </si>
  <si>
    <t>Vodorovné přemíst.výkopku, kolečko hor.1-4, do 10m</t>
  </si>
  <si>
    <t xml:space="preserve">odpočet zpětný zásyp :-(51+88)*0,8*0,5 : </t>
  </si>
  <si>
    <t>57,52</t>
  </si>
  <si>
    <t>162701105R00</t>
  </si>
  <si>
    <t>Vodorovné přemístění výkopku z hor.1-4 do 10000 m</t>
  </si>
  <si>
    <t>166101101R00</t>
  </si>
  <si>
    <t>Přehození výkopku z hor.1-4</t>
  </si>
  <si>
    <t xml:space="preserve">zpětný zásyp 50 %: : </t>
  </si>
  <si>
    <t xml:space="preserve">sokl pod terénem na šířku 80 cm:(51+88)*0,8*0,5 : </t>
  </si>
  <si>
    <t>55,6</t>
  </si>
  <si>
    <t>167101101R00</t>
  </si>
  <si>
    <t>Nakládání výkopku z hor.1-4 v množství do 100 m3</t>
  </si>
  <si>
    <t>171201201R00</t>
  </si>
  <si>
    <t>Uložení sypaniny na skl.-modelace na výšku přes 2m</t>
  </si>
  <si>
    <t>174101102R00</t>
  </si>
  <si>
    <t>Zásyp ruční se zhutněním</t>
  </si>
  <si>
    <t>199000002R00</t>
  </si>
  <si>
    <t>Poplatek za skládku horniny 1- 4</t>
  </si>
  <si>
    <t>181050011RA0</t>
  </si>
  <si>
    <t>Dosyp okolo okapnicového chodníčku stávající zemina, zatravnění</t>
  </si>
  <si>
    <t>Vlastní</t>
  </si>
  <si>
    <t>Indiv</t>
  </si>
  <si>
    <t>Agregovaná položka</t>
  </si>
  <si>
    <t>POL2_1</t>
  </si>
  <si>
    <t xml:space="preserve">šířka 50 cm:-241,1*0,5 : </t>
  </si>
  <si>
    <t>120,55</t>
  </si>
  <si>
    <t>275313611R00</t>
  </si>
  <si>
    <t>Beton základových patek prostý C 16/20</t>
  </si>
  <si>
    <t>1,92</t>
  </si>
  <si>
    <t>342261112RS1</t>
  </si>
  <si>
    <t>Příčka sádrokarton. ocel.kce, 1x oplášť. tl.100 mm desky standard tl.12,5 mm, izol. minerál tl.6 cm</t>
  </si>
  <si>
    <t xml:space="preserve">strojovna UP:2,8*3-0,8*2 : </t>
  </si>
  <si>
    <t>6,8</t>
  </si>
  <si>
    <t>342267111RT1</t>
  </si>
  <si>
    <t>Obklad trámů sádrokartonem dvoustranný do 0,5/0,5m desky standard tl. 12,5 mm</t>
  </si>
  <si>
    <t xml:space="preserve">chodba 1.NP:6,2+3 : </t>
  </si>
  <si>
    <t>9,2</t>
  </si>
  <si>
    <t>342267112RT1</t>
  </si>
  <si>
    <t>Obklad trámů sádrokartonem třístranný do 0,5/0,5 m desky standard tl. 12,5 mm</t>
  </si>
  <si>
    <t xml:space="preserve">chodba 1.NP:3 : </t>
  </si>
  <si>
    <t>3422671RR00</t>
  </si>
  <si>
    <t>Obklad ostění SDK dvoustranný do 0,3/0,3m desky standard tl. 12,5 mm</t>
  </si>
  <si>
    <t xml:space="preserve">obklad vnitřního ostění SDK deskou 12,5 mm standart, OSB deska 25 mm : : </t>
  </si>
  <si>
    <t xml:space="preserve">veškeré práce na vnitřním ostění, nadpraží a parapetu dle detailů D04, D05: : </t>
  </si>
  <si>
    <t xml:space="preserve">W02:(2*0,85+2*1,45)*9 : </t>
  </si>
  <si>
    <t xml:space="preserve">W04:(2*1,15+2*1,45)*22 : </t>
  </si>
  <si>
    <t xml:space="preserve">W07:(2*2,3+2*1,45)*4 : </t>
  </si>
  <si>
    <t xml:space="preserve">W12:(2*1,15+2*1,75)*10 : </t>
  </si>
  <si>
    <t xml:space="preserve">W13:(2*2,3+2*1,75)*8 : </t>
  </si>
  <si>
    <t xml:space="preserve">W14:(2*2+2*1,75)*2 : </t>
  </si>
  <si>
    <t xml:space="preserve">D03:(0,85+2*2,6)*2 : </t>
  </si>
  <si>
    <t xml:space="preserve">1,15*2 : </t>
  </si>
  <si>
    <t xml:space="preserve">D06:(0,9+2*2)*1 : </t>
  </si>
  <si>
    <t xml:space="preserve">D09:(1,7+2*2,2)*1 : </t>
  </si>
  <si>
    <t xml:space="preserve">D10:(1,7+2*2,15)*1 : </t>
  </si>
  <si>
    <t xml:space="preserve">D11:(1,75+2*2,15)*1 : </t>
  </si>
  <si>
    <t xml:space="preserve">D12:(0,95+2*2)*1 : </t>
  </si>
  <si>
    <t>366</t>
  </si>
  <si>
    <t>347111313R00</t>
  </si>
  <si>
    <t>Obklad konstrukcí SDVK  tl.15 mm včetně dodávky SDVK desky tl. 15 mm</t>
  </si>
  <si>
    <t xml:space="preserve">položka obsahuje veškeré práce a materiály: : </t>
  </si>
  <si>
    <t xml:space="preserve">SDVK desky tl. 15 mm, na stávající konstrukci: : </t>
  </si>
  <si>
    <t xml:space="preserve">obvodové stěny: : </t>
  </si>
  <si>
    <t xml:space="preserve">HP:309 : </t>
  </si>
  <si>
    <t xml:space="preserve">UP:492 : </t>
  </si>
  <si>
    <t xml:space="preserve">LP:0 : </t>
  </si>
  <si>
    <t xml:space="preserve">SK:0 : </t>
  </si>
  <si>
    <t>801</t>
  </si>
  <si>
    <t>349231810R00</t>
  </si>
  <si>
    <t>Přisekání a hrubé vyrovnání ostění po bourání výplní otvorů</t>
  </si>
  <si>
    <t xml:space="preserve">výplně ve zdivu LP+SK: : </t>
  </si>
  <si>
    <t xml:space="preserve">W01:(0,6+2*0,9)*15 : </t>
  </si>
  <si>
    <t xml:space="preserve">W03:(0,9+2*1,1)*2 : </t>
  </si>
  <si>
    <t xml:space="preserve">W05:(2,4+2*0,6)*1 : </t>
  </si>
  <si>
    <t xml:space="preserve">W06:(1,5+2*1,5)*1 : </t>
  </si>
  <si>
    <t xml:space="preserve">W08:(2,4+2*1,5)*17 : </t>
  </si>
  <si>
    <t xml:space="preserve">W09:(0,59+2*1,8)*2 : </t>
  </si>
  <si>
    <t xml:space="preserve">W10:(1,2+2*1,8)*2 : </t>
  </si>
  <si>
    <t xml:space="preserve">W11:(1,3+2*1,8)*2 : </t>
  </si>
  <si>
    <t xml:space="preserve">W15:(2,4+2*3,12)*1 : </t>
  </si>
  <si>
    <t xml:space="preserve">D01:(0,95+2*2,4)*1 : </t>
  </si>
  <si>
    <t xml:space="preserve">0,55*1 : </t>
  </si>
  <si>
    <t xml:space="preserve">D02:(0,9+2*2,1)*2 : </t>
  </si>
  <si>
    <t xml:space="preserve">1,2*2 : </t>
  </si>
  <si>
    <t xml:space="preserve">D04:(1,2+2*2)*1 : </t>
  </si>
  <si>
    <t xml:space="preserve">0,45*1 : </t>
  </si>
  <si>
    <t xml:space="preserve">D05:(0,95+2*2,4)*2 : </t>
  </si>
  <si>
    <t xml:space="preserve">D07:(1,8+2*2,7)*1 : </t>
  </si>
  <si>
    <t xml:space="preserve">D08:(1,6+2*2)*1 : </t>
  </si>
  <si>
    <t xml:space="preserve">D13:(1,55+2*2,15)*1 : </t>
  </si>
  <si>
    <t xml:space="preserve">šířka 40 cm:-233,22*0,6 : </t>
  </si>
  <si>
    <t>93,288</t>
  </si>
  <si>
    <t>564271111R00</t>
  </si>
  <si>
    <t>Podklad ze štěrkopísku po zhutnění tloušťky 25 cm</t>
  </si>
  <si>
    <t>596215041R00</t>
  </si>
  <si>
    <t>Kladení zámkové dlažby tl. 8 cm do drtě tl. 5 cm</t>
  </si>
  <si>
    <t>596811111RT4</t>
  </si>
  <si>
    <t>Kladení dlaždic kom.pro pěší, lože z kameniva těž. včetně dlaždic betonových 50/50/5 cm</t>
  </si>
  <si>
    <t>597101111RT1</t>
  </si>
  <si>
    <t>Montáž odvodňovacího žlabu - polymerbeton včetně betonového lože C 12/15, zatížení A 15 kN</t>
  </si>
  <si>
    <t xml:space="preserve">LP:7 : </t>
  </si>
  <si>
    <t>7</t>
  </si>
  <si>
    <t>916561111RT2</t>
  </si>
  <si>
    <t>Osazení záhon.obrubníků do lože z C 12/15 s opěrou včetně obrubníku   50/5/20 cm</t>
  </si>
  <si>
    <t>900      RT1</t>
  </si>
  <si>
    <t>HZS - dmtž odvod. žlabu Práce v tarifní třídě 4</t>
  </si>
  <si>
    <t>h</t>
  </si>
  <si>
    <t>601011141RT3</t>
  </si>
  <si>
    <t>Štuk na stropech  ručně tloušťka vrstvy 4 mm</t>
  </si>
  <si>
    <t xml:space="preserve">LP - strop 1.NP:18 : </t>
  </si>
  <si>
    <t>18</t>
  </si>
  <si>
    <t>601016191R00</t>
  </si>
  <si>
    <t>Penetrační nátěr stropů standart</t>
  </si>
  <si>
    <t>610991004R00</t>
  </si>
  <si>
    <t>Začišťovací okenní lišta pro omítku tl. 15 mm</t>
  </si>
  <si>
    <t>233,22</t>
  </si>
  <si>
    <t>610991111R00</t>
  </si>
  <si>
    <t>Zakrývání výplní vnitřních otvorů</t>
  </si>
  <si>
    <t xml:space="preserve">W01:0,6*0,9*15 : </t>
  </si>
  <si>
    <t xml:space="preserve">W02:0,85*1,45*9 : </t>
  </si>
  <si>
    <t xml:space="preserve">W03:0,9*1,1*2 : </t>
  </si>
  <si>
    <t xml:space="preserve">W04:1,15*1,45*22 : </t>
  </si>
  <si>
    <t xml:space="preserve">W05:2,4*0,6*1 : </t>
  </si>
  <si>
    <t xml:space="preserve">W06:1,5*1,5*1 : </t>
  </si>
  <si>
    <t xml:space="preserve">W07:2,3*1,45*4 : </t>
  </si>
  <si>
    <t xml:space="preserve">W08:2,4*1,5*17 : </t>
  </si>
  <si>
    <t xml:space="preserve">W09:0,59*1,8*2 : </t>
  </si>
  <si>
    <t xml:space="preserve">W10:1,2*1,8*2 : </t>
  </si>
  <si>
    <t xml:space="preserve">W11:1,3*1,8*2 : </t>
  </si>
  <si>
    <t xml:space="preserve">W12:1,15*1,75*10 : </t>
  </si>
  <si>
    <t xml:space="preserve">W13:2,3*1,75*8 : </t>
  </si>
  <si>
    <t xml:space="preserve">W14:2*1,75*2 : </t>
  </si>
  <si>
    <t xml:space="preserve">W15:2,4*3,12*1 : </t>
  </si>
  <si>
    <t xml:space="preserve">D01:0,95*2,4*1 : </t>
  </si>
  <si>
    <t xml:space="preserve">0,55*1,5*1 : </t>
  </si>
  <si>
    <t xml:space="preserve">D02:0,9*2,1*2 : </t>
  </si>
  <si>
    <t xml:space="preserve">1,2*1,5*2 : </t>
  </si>
  <si>
    <t xml:space="preserve">D03:0,85*2,6*2 : </t>
  </si>
  <si>
    <t xml:space="preserve">1,15*1,75*2 : </t>
  </si>
  <si>
    <t xml:space="preserve">D04:1,2*2*1 : </t>
  </si>
  <si>
    <t xml:space="preserve">0,45*1,25*1 : </t>
  </si>
  <si>
    <t xml:space="preserve">D05:0,95*2,4*2 : </t>
  </si>
  <si>
    <t xml:space="preserve">D06:0,9*2*1 : </t>
  </si>
  <si>
    <t xml:space="preserve">D07:1,8*2,7*1 : </t>
  </si>
  <si>
    <t xml:space="preserve">D08:1,6*2*1 : </t>
  </si>
  <si>
    <t xml:space="preserve">D09:1,7*2,2*1 : </t>
  </si>
  <si>
    <t xml:space="preserve">D10:1,7*2,15*1 : </t>
  </si>
  <si>
    <t xml:space="preserve">D11:1,75*2,15*1 : </t>
  </si>
  <si>
    <t xml:space="preserve">D12:0,95*2*1 : </t>
  </si>
  <si>
    <t xml:space="preserve">D13:1,55*2,15*1 : </t>
  </si>
  <si>
    <t>266,727</t>
  </si>
  <si>
    <t>612401391R00</t>
  </si>
  <si>
    <t>Omítka malých ploch vnitřních stěn do 1 m2</t>
  </si>
  <si>
    <t>kus</t>
  </si>
  <si>
    <t>612425931R00</t>
  </si>
  <si>
    <t>Omítka vápenná vnitřního ostění - štuková</t>
  </si>
  <si>
    <t>622311835RV1</t>
  </si>
  <si>
    <t>ZS ETICS, podhled, miner.desky PV 160 mm zakončený stěrkou s výztužnou tkaninou</t>
  </si>
  <si>
    <t xml:space="preserve">ZS - detaily dle technologického předpisu výrobce včetně všech lišt, rohů atd.: : </t>
  </si>
  <si>
    <t xml:space="preserve">kvalitativní třída A: : </t>
  </si>
  <si>
    <t xml:space="preserve">podrobná specifikace v Technické zprávě: : </t>
  </si>
  <si>
    <t xml:space="preserve">1. lepicí stěrka  : : </t>
  </si>
  <si>
    <t xml:space="preserve">2. tepelná izolace MV PV - lambda = 0,036 W/m.K  tl. 160 mm kotvená hmoždinkami: : </t>
  </si>
  <si>
    <t xml:space="preserve">3. lepicí stěrka s vtlačenou sklotextilní síťovinou : : </t>
  </si>
  <si>
    <t xml:space="preserve">HP:0 : </t>
  </si>
  <si>
    <t xml:space="preserve">UP:0 : </t>
  </si>
  <si>
    <t>622391002R00</t>
  </si>
  <si>
    <t>Příplatek-mtž KZS podhledu,izolant,stěrka+výzt.tk.</t>
  </si>
  <si>
    <t>620991121R00</t>
  </si>
  <si>
    <t>Zakrývání výplní vnějších otvorů z lešení</t>
  </si>
  <si>
    <t>622311000S00</t>
  </si>
  <si>
    <t>Penetrace podkladu</t>
  </si>
  <si>
    <t>Specifikace</t>
  </si>
  <si>
    <t>POL3_0</t>
  </si>
  <si>
    <t xml:space="preserve">omítka soklů:221,5 : </t>
  </si>
  <si>
    <t xml:space="preserve">oprava fasády 10 %:818 : </t>
  </si>
  <si>
    <t xml:space="preserve">SDVK:837 : </t>
  </si>
  <si>
    <t>1876,5</t>
  </si>
  <si>
    <t>622311016R00</t>
  </si>
  <si>
    <t>Soklová lišta hliník ZS ETICS tl. 160 mm</t>
  </si>
  <si>
    <t xml:space="preserve">HP:12,16+12,16+27,735+24,855 : </t>
  </si>
  <si>
    <t xml:space="preserve">UP:13,3+7,98+1,6*5+21,41*2+18,5 : </t>
  </si>
  <si>
    <t xml:space="preserve">LP:13,5+16+32,4+12,7+12,5+7,5 : </t>
  </si>
  <si>
    <t xml:space="preserve">SK:25+11+3,2+4+3,5+2 : </t>
  </si>
  <si>
    <t>310,81</t>
  </si>
  <si>
    <t>622311113R00</t>
  </si>
  <si>
    <t>Dilatační profil KZS</t>
  </si>
  <si>
    <t xml:space="preserve">HP - SK:3,065*2 : </t>
  </si>
  <si>
    <t xml:space="preserve">LP - SK:3,3+6,6+3,4 : </t>
  </si>
  <si>
    <t xml:space="preserve">UP - SK:6,6*2 : </t>
  </si>
  <si>
    <t>32,63</t>
  </si>
  <si>
    <t>622311511R00</t>
  </si>
  <si>
    <t>Izolace suterénu ZS ETICS XPS tl. 80 mm, bez PÚ</t>
  </si>
  <si>
    <t xml:space="preserve">2. tepelná izolace XPS - lambda = 0,038 W/m.K  tl. 80 mm : : </t>
  </si>
  <si>
    <t xml:space="preserve">HP:23 : </t>
  </si>
  <si>
    <t xml:space="preserve">UP:28 : </t>
  </si>
  <si>
    <t>51</t>
  </si>
  <si>
    <t>622311514R00</t>
  </si>
  <si>
    <t>Izolace suterénu ZS ETICS XPS tl. 140 mm, bez PÚ</t>
  </si>
  <si>
    <t xml:space="preserve">2. tepelná izolace XPS - lambda = 0,038 W/m.K  tl. 140 mm : : </t>
  </si>
  <si>
    <t xml:space="preserve">HP:6 : </t>
  </si>
  <si>
    <t xml:space="preserve">LP:56 : </t>
  </si>
  <si>
    <t xml:space="preserve">SK:18,5 : </t>
  </si>
  <si>
    <t xml:space="preserve">sokl lodžie: : </t>
  </si>
  <si>
    <t xml:space="preserve">UP:5 : </t>
  </si>
  <si>
    <t xml:space="preserve">LP:2,5 : </t>
  </si>
  <si>
    <t>88</t>
  </si>
  <si>
    <t>622311521RU1</t>
  </si>
  <si>
    <t>ZS ETICS, sokl, XPS tl. 80 mm s mozaikovou omítkou</t>
  </si>
  <si>
    <t xml:space="preserve">4. difůzně otevřená penetrace: : </t>
  </si>
  <si>
    <t xml:space="preserve">5. soklová probarvená omítka: : </t>
  </si>
  <si>
    <t xml:space="preserve">HP:41-23 : </t>
  </si>
  <si>
    <t xml:space="preserve">UP:67-28 : </t>
  </si>
  <si>
    <t>57</t>
  </si>
  <si>
    <t>622311524RU1</t>
  </si>
  <si>
    <t>ZS ETICS, sokl, XPS tl. 140 mm s mozaikovou omítkou</t>
  </si>
  <si>
    <t xml:space="preserve">HP:13-6 : </t>
  </si>
  <si>
    <t xml:space="preserve">LP:68-56 : </t>
  </si>
  <si>
    <t xml:space="preserve">SK:25-18,5 : </t>
  </si>
  <si>
    <t>25,5</t>
  </si>
  <si>
    <t>622311563R00</t>
  </si>
  <si>
    <t>ZS ETICS, parapet, XPS tl. 30 mm</t>
  </si>
  <si>
    <t xml:space="preserve">Položka obsahuje řezání desek, nanesení lepicího tmelu na izolační desky, nalepení desek, natažení stěrky, osazení parapetní lišty  a přehlazení stěrky.: : </t>
  </si>
  <si>
    <t xml:space="preserve">W01:0,6*15 : </t>
  </si>
  <si>
    <t xml:space="preserve">W02:0,85*9 : </t>
  </si>
  <si>
    <t xml:space="preserve">W03:0,9*2 : </t>
  </si>
  <si>
    <t xml:space="preserve">W04:1,15*22 : </t>
  </si>
  <si>
    <t xml:space="preserve">W05:2,4*1 : </t>
  </si>
  <si>
    <t xml:space="preserve">W06:1,5*1 : </t>
  </si>
  <si>
    <t xml:space="preserve">W07:2,3*4 : </t>
  </si>
  <si>
    <t xml:space="preserve">W08:2,4*17 : </t>
  </si>
  <si>
    <t xml:space="preserve">W09:0,59*2 : </t>
  </si>
  <si>
    <t xml:space="preserve">W10:1,2*2 : </t>
  </si>
  <si>
    <t xml:space="preserve">W11:1,3*2 : </t>
  </si>
  <si>
    <t xml:space="preserve">W12:1,15*10 : </t>
  </si>
  <si>
    <t xml:space="preserve">W13:2,3*8 : </t>
  </si>
  <si>
    <t xml:space="preserve">W14:2*2 : </t>
  </si>
  <si>
    <t xml:space="preserve">W15:2,4*1 : </t>
  </si>
  <si>
    <t xml:space="preserve">D01:0,55*1 : </t>
  </si>
  <si>
    <t xml:space="preserve">D02:1,2*2 : </t>
  </si>
  <si>
    <t xml:space="preserve">D03:1,15*2 : </t>
  </si>
  <si>
    <t xml:space="preserve">D04:0,45*1 : </t>
  </si>
  <si>
    <t xml:space="preserve">šířka 17 cm:-146,83*0,83 : </t>
  </si>
  <si>
    <t>23,9611</t>
  </si>
  <si>
    <t>622311830RT3</t>
  </si>
  <si>
    <t>ZS ETICS, fasáda, miner.desky PV 40 mm s omítkou silikonovou</t>
  </si>
  <si>
    <t xml:space="preserve">2. tepelná izolace MV PV - lambda = 0,036 W/m.K  tl. 40 mm kotvená hmoždinkami: : </t>
  </si>
  <si>
    <t xml:space="preserve">5. tenkovrstvá probarvená strukturální omítka silikonová : : </t>
  </si>
  <si>
    <t xml:space="preserve">UP - podhled lodžie:36 : </t>
  </si>
  <si>
    <t>36</t>
  </si>
  <si>
    <t>622311835RT3</t>
  </si>
  <si>
    <t>ZS ETICS, fasáda, miner.desky PV 160 mm s omítkou silikonovou</t>
  </si>
  <si>
    <t xml:space="preserve">LP:630 : </t>
  </si>
  <si>
    <t xml:space="preserve">SK:144 : </t>
  </si>
  <si>
    <t>1575</t>
  </si>
  <si>
    <t>622311850RT3</t>
  </si>
  <si>
    <t>ZS ETICS, povrchová úprava ostění KZS s min.vlnou s omítkou silikonovou</t>
  </si>
  <si>
    <t xml:space="preserve">Položka obsahuje okenní a rohové lišty, výztužnou stěrku, kontaktní nátěr a povrchovou úpravu omítkou: : </t>
  </si>
  <si>
    <t xml:space="preserve">W02:(0,85+2*1,45)*9 : </t>
  </si>
  <si>
    <t xml:space="preserve">W04:(1,15+2*1,45)*22 : </t>
  </si>
  <si>
    <t xml:space="preserve">W07:(2,3+2*1,45)*4 : </t>
  </si>
  <si>
    <t xml:space="preserve">W12:(1,15+2*1,75)*10 : </t>
  </si>
  <si>
    <t xml:space="preserve">W13:(2,3+2*1,75)*8 : </t>
  </si>
  <si>
    <t xml:space="preserve">W14:(2+2*1,75)*2 : </t>
  </si>
  <si>
    <t xml:space="preserve">šířka 17 cm:-523,17*0,83 : </t>
  </si>
  <si>
    <t>88,9389</t>
  </si>
  <si>
    <t>622391001R00</t>
  </si>
  <si>
    <t>Příplatek-mtž KZS podhledu,izolant,tenkovrst.om.</t>
  </si>
  <si>
    <t xml:space="preserve">UP - podhled lodžie ZS MV 40 mm:36 : </t>
  </si>
  <si>
    <t xml:space="preserve">podhledy střechy ZS MV 160 mm: : </t>
  </si>
  <si>
    <t xml:space="preserve">HP:27,74*0,75*2 : </t>
  </si>
  <si>
    <t xml:space="preserve">UP:21,41*0,63 : </t>
  </si>
  <si>
    <t xml:space="preserve">21,41*1,84 : </t>
  </si>
  <si>
    <t xml:space="preserve">LP:32,4*0,5 : </t>
  </si>
  <si>
    <t xml:space="preserve">(15,4+13,5)*0,5 : </t>
  </si>
  <si>
    <t xml:space="preserve">SK:(1,25*2+1,645*2+3,325)*0,57 : </t>
  </si>
  <si>
    <t>166,3382</t>
  </si>
  <si>
    <t>622391125RT2</t>
  </si>
  <si>
    <t>Příplatek za hmoždinky do SDVK desek včetně dodávky hmoždinek</t>
  </si>
  <si>
    <t>837</t>
  </si>
  <si>
    <t>622422111R00</t>
  </si>
  <si>
    <t>Oprava vnějších omítek vápen. hladk. II, do 10 %</t>
  </si>
  <si>
    <t xml:space="preserve">ZS MV 160 mm: : </t>
  </si>
  <si>
    <t xml:space="preserve">stěny vnějších schodišť HP + UP:28+16 : </t>
  </si>
  <si>
    <t>818</t>
  </si>
  <si>
    <t>622432112R00</t>
  </si>
  <si>
    <t>Omítka stěn mozaiková</t>
  </si>
  <si>
    <t>44</t>
  </si>
  <si>
    <t>622451122R00</t>
  </si>
  <si>
    <t>Omítka vnější stěn, MC, hrubá zatřená</t>
  </si>
  <si>
    <t xml:space="preserve">sokl pod terénem 80 mm a 140 mm:51+80,5 : </t>
  </si>
  <si>
    <t xml:space="preserve">sokl nad terénem 80 mm a 140 mm:57+25,5 : </t>
  </si>
  <si>
    <t>221,5</t>
  </si>
  <si>
    <t>622473187RT2</t>
  </si>
  <si>
    <t>Příplatek za okenní lištu (APU) - montáž včetně dodávky lišty</t>
  </si>
  <si>
    <t>523,17</t>
  </si>
  <si>
    <t>622481211RT2</t>
  </si>
  <si>
    <t>Montáž výztužné sítě (perlinky) do stěrky-stěny včetně výztužné sítě a stěrkového tmelu</t>
  </si>
  <si>
    <t>ZK1</t>
  </si>
  <si>
    <t>Odtrhové zkoušky</t>
  </si>
  <si>
    <t>ZK2</t>
  </si>
  <si>
    <t>Podrobný statický průzkum obvodového pláště lokalizace a popis míst s výskytem poruch</t>
  </si>
  <si>
    <t>ZK3</t>
  </si>
  <si>
    <t>Vyhotovení sond pro ověření skladeb</t>
  </si>
  <si>
    <t>632451023R00</t>
  </si>
  <si>
    <t>Vyrovnávací potěr MC 15, v pásu, tl. 40 mm</t>
  </si>
  <si>
    <t xml:space="preserve">0 : </t>
  </si>
  <si>
    <t xml:space="preserve">šířka 40 cm:-67,48*0,6 : </t>
  </si>
  <si>
    <t>26,992</t>
  </si>
  <si>
    <t>631100001RA0</t>
  </si>
  <si>
    <t>Drobné opravy stáv.podlah dle PD po vybourání otvorů</t>
  </si>
  <si>
    <t xml:space="preserve">D01:0,95*1 : </t>
  </si>
  <si>
    <t xml:space="preserve">D02:0,9*2 : </t>
  </si>
  <si>
    <t xml:space="preserve">D03:0,85*2 : </t>
  </si>
  <si>
    <t xml:space="preserve">D04:1,2*1 : </t>
  </si>
  <si>
    <t xml:space="preserve">D05:0,95*2 : </t>
  </si>
  <si>
    <t xml:space="preserve">D06:0,9*1 : </t>
  </si>
  <si>
    <t xml:space="preserve">D07:1,8*1 : </t>
  </si>
  <si>
    <t xml:space="preserve">D08:1,*1 : </t>
  </si>
  <si>
    <t xml:space="preserve">D09:1,7*1 : </t>
  </si>
  <si>
    <t xml:space="preserve">D10:1,7*1 : </t>
  </si>
  <si>
    <t xml:space="preserve">D11:1,75*1 : </t>
  </si>
  <si>
    <t xml:space="preserve">D12:0,9*1 : </t>
  </si>
  <si>
    <t xml:space="preserve">D13:1,55*1 : </t>
  </si>
  <si>
    <t>18,85</t>
  </si>
  <si>
    <t>642942212R00</t>
  </si>
  <si>
    <t>Osazení zárubně do sádrokarton. příčky tl. 100 mm</t>
  </si>
  <si>
    <t xml:space="preserve">podrobná specifikace v Technické zprávě a Výpisu výplní otvorů: : </t>
  </si>
  <si>
    <t xml:space="preserve">D14:1 : </t>
  </si>
  <si>
    <t>648951411RT2</t>
  </si>
  <si>
    <t>Osazení parapetních desek dřevěných š. do 25 cm včetně dodávky parapetní desky š. 20 cm</t>
  </si>
  <si>
    <t xml:space="preserve">výplně v LOP HP + UP: : </t>
  </si>
  <si>
    <t>78,35</t>
  </si>
  <si>
    <t>648952421RT3</t>
  </si>
  <si>
    <t>Osazení parapetních desek dřevěných š. do 50 cm včetně dodávky parapetní desky š. 35 cm</t>
  </si>
  <si>
    <t>67,48</t>
  </si>
  <si>
    <t>553308120</t>
  </si>
  <si>
    <t>Zárubeň ocelová S 100 DV 800x1970x100 L</t>
  </si>
  <si>
    <t>941941032R00</t>
  </si>
  <si>
    <t>Montáž lešení leh.řad.s podlahami,š.do 1 m, H 30 m</t>
  </si>
  <si>
    <t xml:space="preserve">HP:15*5+15*5+31*5+27*5 : </t>
  </si>
  <si>
    <t xml:space="preserve">UP:18*9+10*9+3*9+25*8+25*8 : </t>
  </si>
  <si>
    <t xml:space="preserve">LP:12*5+19*8+35*8+16*10+16*8 : </t>
  </si>
  <si>
    <t xml:space="preserve">SK:23*4+11*4+6*5+6*7 : </t>
  </si>
  <si>
    <t>2107</t>
  </si>
  <si>
    <t>941941192R00</t>
  </si>
  <si>
    <t>Příplatek za každý měsíc použití lešení k pol.1032</t>
  </si>
  <si>
    <t xml:space="preserve">4 měsíce:2107*4 : </t>
  </si>
  <si>
    <t>8428</t>
  </si>
  <si>
    <t>941941501R00</t>
  </si>
  <si>
    <t>Doprava 1 m2 fasádního lešení (dovoz a odvoz)</t>
  </si>
  <si>
    <t>km</t>
  </si>
  <si>
    <t>RTS 18/ II</t>
  </si>
  <si>
    <t xml:space="preserve">30 km:2107*30 : </t>
  </si>
  <si>
    <t>63210</t>
  </si>
  <si>
    <t>941941832R00</t>
  </si>
  <si>
    <t>Demontáž lešení leh.řad.s podlahami,š.1 m, H 30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</si>
  <si>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</si>
  <si>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</si>
  <si>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</si>
  <si>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</si>
  <si>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</si>
  <si>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</si>
  <si>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9419000000RR0</t>
  </si>
  <si>
    <t>Lešení lehké pomocné, výška podlahy do 1,2 m pro veškeré pomocné práce</t>
  </si>
  <si>
    <t>949220088RR00</t>
  </si>
  <si>
    <t>Příplatek k lešení - roznášecí a ochr. konstrukce na všech střechách</t>
  </si>
  <si>
    <t>952901114R00</t>
  </si>
  <si>
    <t>Vyčištění budov o výšce podlaží nad 4 m</t>
  </si>
  <si>
    <t>952991111R00</t>
  </si>
  <si>
    <t>Zakrývání  vnitřních podlah dle PD OSB + geotextilie</t>
  </si>
  <si>
    <t xml:space="preserve">při bourání LOP: : </t>
  </si>
  <si>
    <t xml:space="preserve">HP:(12,16+27,735)*2*1*1 : </t>
  </si>
  <si>
    <t xml:space="preserve">UP:(12+21,41)*2*1*2 : </t>
  </si>
  <si>
    <t>213,43</t>
  </si>
  <si>
    <t>953946116R00</t>
  </si>
  <si>
    <t>D+M ventilačních mřížek 200x200 mm prodloužení o tl. ZS</t>
  </si>
  <si>
    <t xml:space="preserve">LP:4 : </t>
  </si>
  <si>
    <t xml:space="preserve">UP:2 : </t>
  </si>
  <si>
    <t>6</t>
  </si>
  <si>
    <t>955809630RR0</t>
  </si>
  <si>
    <t>Demontáž a opětovná montáž drobných kov.prvků umístěných na venkovní fasádě</t>
  </si>
  <si>
    <t xml:space="preserve">cedule na fasádě: : </t>
  </si>
  <si>
    <t xml:space="preserve">HP:3 : </t>
  </si>
  <si>
    <t>961044111R00</t>
  </si>
  <si>
    <t>Bourání základů z betonu prostého</t>
  </si>
  <si>
    <t>962031133R00</t>
  </si>
  <si>
    <t>Bourání příček cihelných tl. 15 cm</t>
  </si>
  <si>
    <t>RTS 17/ I</t>
  </si>
  <si>
    <t xml:space="preserve">skladba S04 LP:34 : </t>
  </si>
  <si>
    <t>34</t>
  </si>
  <si>
    <t>965043341RT1</t>
  </si>
  <si>
    <t>Bourání podkladů bet., potěr tl. 10 cm, nad 4 m2 ručně mazanina tl. 5 - 8 cm s potěrem</t>
  </si>
  <si>
    <t xml:space="preserve">UP - podlaha lodžie UP:19*1,7*0,07 : </t>
  </si>
  <si>
    <t xml:space="preserve">LP - podlaha lodžie LP:15,2*0,07 : </t>
  </si>
  <si>
    <t>3,325</t>
  </si>
  <si>
    <t>965081713RT1</t>
  </si>
  <si>
    <t>Bourání dlažeb keramických tl.10 mm, nad 1 m2 ručně, dlaždice keramické</t>
  </si>
  <si>
    <t xml:space="preserve">UP - podlaha lodžie UP:19*1,7 : </t>
  </si>
  <si>
    <t>32,3</t>
  </si>
  <si>
    <t>965081813RT1</t>
  </si>
  <si>
    <t>Bourání dlažeb terac.,čedič. tl.do 30 mm, nad 1 m2 ručně, dlaždice teracové</t>
  </si>
  <si>
    <t xml:space="preserve">LP - podlaha lodžie LP:15,2 : </t>
  </si>
  <si>
    <t xml:space="preserve">schodiště HP+ UP:22+10 : </t>
  </si>
  <si>
    <t>47,2</t>
  </si>
  <si>
    <t>967584811R00</t>
  </si>
  <si>
    <t>Demontáž větracích mřížek</t>
  </si>
  <si>
    <t>968062358R00</t>
  </si>
  <si>
    <t>Vyvěšení, vybourání výplní otvorů včetně vnitřního parapetu, sítí, žaluzií</t>
  </si>
  <si>
    <t xml:space="preserve">W07:2,3*1,5*4 : </t>
  </si>
  <si>
    <t xml:space="preserve">W08:2,4*1,45*17 : </t>
  </si>
  <si>
    <t>265,147</t>
  </si>
  <si>
    <t>96900001HP00</t>
  </si>
  <si>
    <t>Vytvoření Kontrolovaného pásma uzavřeného podtlakového pásu</t>
  </si>
  <si>
    <t>kpl</t>
  </si>
  <si>
    <t xml:space="preserve">v položce je zahrnut celý rozsah KP nutný k provedení demontáže veškerých materiálů z vnější strany konstrukce obvodového pláštěv uvažovaných dvou KP:2 : </t>
  </si>
  <si>
    <t>96900002HP00</t>
  </si>
  <si>
    <t>Vytvoření podtlaku odsávacím zařízením s HEPA filtrací H13</t>
  </si>
  <si>
    <t xml:space="preserve">v položce je obsažen výkon zařízení, který je potřebný k vytvoření dostatečného podtlaku a výměny vzduchu v v uvažovaných dvou KP:2 : </t>
  </si>
  <si>
    <t>96900003HP00</t>
  </si>
  <si>
    <t>Vybudování personální a dekontaminační komory</t>
  </si>
  <si>
    <t xml:space="preserve">V položce jsou zahrnuty personální a materiálové komory pro práce na obvodovém plášti v uvažovaných dvou KP:2 : </t>
  </si>
  <si>
    <t>96900004HP00</t>
  </si>
  <si>
    <t>Monitoring podtlaku v průběhu provádění prací</t>
  </si>
  <si>
    <t xml:space="preserve">V položce je monitorovací zařízení pro dvě KP. V případě, že bude více jednotlivých KP je nutné aby každé jednotlivé KP mělo své monitorovací zařízení:2 : </t>
  </si>
  <si>
    <t>96900005HP00</t>
  </si>
  <si>
    <t>Demontáž skladby obvodového pláště</t>
  </si>
  <si>
    <t xml:space="preserve">V položce je zahrnuta demontáž celé skladby obvodového pláště, vč. deskových materiálů s obsahem azbestu,včetně chemické stabilizace:157 : </t>
  </si>
  <si>
    <t xml:space="preserve">a  balení do obalových prostředků dle PD vč.demontáže okenních rámů, výměra je pohledová plocha: : </t>
  </si>
  <si>
    <t>157</t>
  </si>
  <si>
    <t>96900006HP00</t>
  </si>
  <si>
    <t>Demontáž tepelné izolace</t>
  </si>
  <si>
    <t xml:space="preserve">V položce je zahrnuta demontáž tepelné izolace z kontrukce obvodového pláště, včetně chemické stabilizace a  balení do obalových prostředků dle PD:157 : </t>
  </si>
  <si>
    <t>96900007HP00</t>
  </si>
  <si>
    <t>Odvoz a likvidace NO na příslušné skládce</t>
  </si>
  <si>
    <t>t</t>
  </si>
  <si>
    <t xml:space="preserve">V položce jsou zahrnuty veškeré přesuny materiálu, nakládka, odvoz a likvidace na příslušné skládce v souladu s PD:7 : </t>
  </si>
  <si>
    <t>96900008HP00</t>
  </si>
  <si>
    <t>Závěrečný monitoring dle ČSN ISO EN 16000-7</t>
  </si>
  <si>
    <t>ks</t>
  </si>
  <si>
    <t xml:space="preserve">V položce jsou zahrnuta závěrečná měření početní koncentrace v souladu s výše uvedenou normou a PD:6 : </t>
  </si>
  <si>
    <t xml:space="preserve">V uvažovaných dvou KP je minimální počet náhodně odebraných vzorků stanoven na 3 ks v každém jednotlivém KP: : </t>
  </si>
  <si>
    <t>96900009HP00</t>
  </si>
  <si>
    <t>Demontáž technických opatření a odvoz technologie</t>
  </si>
  <si>
    <t>96900011UP00</t>
  </si>
  <si>
    <t>96900012UP00</t>
  </si>
  <si>
    <t>96900013UP00</t>
  </si>
  <si>
    <t>96900014UP00</t>
  </si>
  <si>
    <t>96900015UP00</t>
  </si>
  <si>
    <t xml:space="preserve">V položce je zahrnuta demontáž celé skladby obvodového pláště, vč. deskových materiálů s obsahem azbestu,včetně chemické stabilizace:390 : </t>
  </si>
  <si>
    <t>390</t>
  </si>
  <si>
    <t>96900016UP00</t>
  </si>
  <si>
    <t xml:space="preserve">V položce je zahrnuta demontáž tepelné izolace z kontrukce obvodového pláště, včetně chemické stabilizace a  balení do obalových prostředků dle PD:390 : </t>
  </si>
  <si>
    <t>96900017UP00</t>
  </si>
  <si>
    <t xml:space="preserve">V položce jsou zahrnuty veškeré přesuny materiálu, nakládka, odvoz a likvidace na příslušné skládce v souladu s PD:17 : </t>
  </si>
  <si>
    <t>17</t>
  </si>
  <si>
    <t>96900018UP00</t>
  </si>
  <si>
    <t xml:space="preserve">V položce jsou zahrnuta závěrečná měření početní koncentrace v souladu s výše uvedenou normou a PD:10 : </t>
  </si>
  <si>
    <t xml:space="preserve">V uvažovaných dvou KP je minimální počet náhodně odebraných vzorků stanoven na 5 ks v každém jednotlivém KP: : </t>
  </si>
  <si>
    <t>10</t>
  </si>
  <si>
    <t>96900019UP00</t>
  </si>
  <si>
    <t>969099HP-UP00</t>
  </si>
  <si>
    <t>Ochranný nátěr vnitřní azbestové desky kontrastní barvou - šířka 10 cm</t>
  </si>
  <si>
    <t xml:space="preserve">celkem šířka 20 cm:-366*0,8 : </t>
  </si>
  <si>
    <t>73,2</t>
  </si>
  <si>
    <t>978015221R00</t>
  </si>
  <si>
    <t>Otlučení omítek vnějších MVC v složit.1-4 do 10 %</t>
  </si>
  <si>
    <t>978015291R00</t>
  </si>
  <si>
    <t>Otlučení omítek vnějších MVC v složit.1-4 do 100 %</t>
  </si>
  <si>
    <t>978059631R00</t>
  </si>
  <si>
    <t>Odsekání vnějších obkladů stěn nad 2 m2</t>
  </si>
  <si>
    <t>90</t>
  </si>
  <si>
    <t>979054441R00</t>
  </si>
  <si>
    <t>Očištění vybour. dlaždic s výplní kamen. těženým</t>
  </si>
  <si>
    <t>979071136R00</t>
  </si>
  <si>
    <t>Očištění, odmaštění a omytí fasád, střech tlakovou vodou</t>
  </si>
  <si>
    <t>1039,5</t>
  </si>
  <si>
    <t>999281211R00</t>
  </si>
  <si>
    <t>Přesun hmot, opravy vněj. plášťů výšky do 25 m</t>
  </si>
  <si>
    <t>711111001RZ1</t>
  </si>
  <si>
    <t>Izolace proti vlhkosti vodor. nátěr ALP za studena 1x nátěr - včetně dodávky penetračního laku ALP</t>
  </si>
  <si>
    <t>POL1_7</t>
  </si>
  <si>
    <t xml:space="preserve">LP - podlaha lodžie LP:15,2*1,1 : </t>
  </si>
  <si>
    <t>16,72</t>
  </si>
  <si>
    <t>711112001RZ1</t>
  </si>
  <si>
    <t>Izolace proti vlhkosti svis. nátěr ALP, za studena 1x nátěr - včetně dodávky asfaltového laku</t>
  </si>
  <si>
    <t>214</t>
  </si>
  <si>
    <t>711141559RY1</t>
  </si>
  <si>
    <t>Izolace proti vlhk. vodorovná pásy přitavením 1 vrstva - včetně dod. asf. mod. pásu s Al vložkou</t>
  </si>
  <si>
    <t>711142559RY1</t>
  </si>
  <si>
    <t>Izolace proti vlhkosti svislá pásy přitavením 1 vrstva - včetně dod. asf.pásu oxid bitumen</t>
  </si>
  <si>
    <t>711491172RZ1</t>
  </si>
  <si>
    <t>Izolace tlaková, ochranná textilie, vodorovná včetně dodávky textilie standart</t>
  </si>
  <si>
    <t>RTS 18/ I</t>
  </si>
  <si>
    <t xml:space="preserve">sokl pod terénem 80 mm a 140 mm - vodorovně:(51+80,5)*1,2 : </t>
  </si>
  <si>
    <t>157,8</t>
  </si>
  <si>
    <t>711491272RZ1</t>
  </si>
  <si>
    <t>Izolace tlaková, ochranná textilie svislá včetně dodávky textilie standart</t>
  </si>
  <si>
    <t>131,5</t>
  </si>
  <si>
    <t>771100050RSD</t>
  </si>
  <si>
    <t>Vyrovnání podkladu samoniv.hmotou standart exter vyrovnání v tl. 10 mm,  penetrace</t>
  </si>
  <si>
    <t>15,2</t>
  </si>
  <si>
    <t>998711102R00</t>
  </si>
  <si>
    <t>Přesun hmot pro izolace proti vodě, výšky do 12 m</t>
  </si>
  <si>
    <t>712300845R00</t>
  </si>
  <si>
    <t>Dmtž hlavice střecha -10°</t>
  </si>
  <si>
    <t xml:space="preserve">HP:5 : </t>
  </si>
  <si>
    <t xml:space="preserve">LP:1 : </t>
  </si>
  <si>
    <t>8</t>
  </si>
  <si>
    <t>712341560R00</t>
  </si>
  <si>
    <t>Parotěsná zábrana - asfaltový modif. pás vyztužený Al vložkou, difuzně uzavřené</t>
  </si>
  <si>
    <t xml:space="preserve">HP:384 : </t>
  </si>
  <si>
    <t xml:space="preserve">UP:326 : </t>
  </si>
  <si>
    <t xml:space="preserve">LP:461 : </t>
  </si>
  <si>
    <t xml:space="preserve">SK:130 : </t>
  </si>
  <si>
    <t>1301</t>
  </si>
  <si>
    <t>712373121RU3</t>
  </si>
  <si>
    <t>Krytina střech do 10° fólie, 6 kotev/m2,ocel,dřevo tl. izolace do 250 mm, folie tl. 1,5 mm</t>
  </si>
  <si>
    <t xml:space="preserve">Položka je určena pro montáž krytiny střech objektů výšky od 8 m do 20 m, fólií připevněnou kotvením do profilovaného plechu nebo do dřevěného bednění (6 ks/m2) : : </t>
  </si>
  <si>
    <t xml:space="preserve">včetně překrytí kotev fólií.  : : </t>
  </si>
  <si>
    <t xml:space="preserve">Položka obsahuje dodávku fólie a kotevních šroubů.: : </t>
  </si>
  <si>
    <t>712377001RS0</t>
  </si>
  <si>
    <t>Okapnice  RŠ 400 mm poplastovaný plech tl. 0,6 mm - systémové řešení</t>
  </si>
  <si>
    <t xml:space="preserve">dle výpisu klempířských konstrukcí: : </t>
  </si>
  <si>
    <t xml:space="preserve">k15:186 : </t>
  </si>
  <si>
    <t>186</t>
  </si>
  <si>
    <t>712377004RS0</t>
  </si>
  <si>
    <t>Okapnice atiky RŠ 310 mm poplastovaný plech tl. 0,6 mm - systémové řešení</t>
  </si>
  <si>
    <t xml:space="preserve">k14:128 : </t>
  </si>
  <si>
    <t>128</t>
  </si>
  <si>
    <t>712377016R00</t>
  </si>
  <si>
    <t>" L " profil vnější  RŠ 100 mm poplastovaný plech tl. 0,6 mm - systémové řešení</t>
  </si>
  <si>
    <t xml:space="preserve">k17:83 : </t>
  </si>
  <si>
    <t>83</t>
  </si>
  <si>
    <t>712377017R00</t>
  </si>
  <si>
    <t>" L " profill vnitřní  RŠ 100 mm poplastovaný plech tl. 0,6 mm - systémové řešení</t>
  </si>
  <si>
    <t xml:space="preserve">k16:114 : </t>
  </si>
  <si>
    <t>114</t>
  </si>
  <si>
    <t>712378101RT4</t>
  </si>
  <si>
    <t>Komínek odvětrání kanalizace s manžetou z PVC pro DN 125 mm</t>
  </si>
  <si>
    <t>712378104RT2</t>
  </si>
  <si>
    <t>Prostup pro kabely s manžetou PVC průměr prostupu 50 mm</t>
  </si>
  <si>
    <t>712378105RT1</t>
  </si>
  <si>
    <t>Prostup parozábranou s manžetou PVC průměr prostupu 50 mm</t>
  </si>
  <si>
    <t>712391171RT1</t>
  </si>
  <si>
    <t>Povlaková krytina střech do 10°, podklad. textilie 1 vrstva - materiál ve specifikaci</t>
  </si>
  <si>
    <t>712400831RT3</t>
  </si>
  <si>
    <t>Odstranění živičné krytiny střech do 30° 1vrstvé z ploch jednotlivě nad 20 m2</t>
  </si>
  <si>
    <t>R712</t>
  </si>
  <si>
    <t>Provizorní konstrukce na všech střechách proti zatečení</t>
  </si>
  <si>
    <t>69366195R</t>
  </si>
  <si>
    <t>Textilie sklovláknitá 120 g/m2 š. 200cm</t>
  </si>
  <si>
    <t>SPCM</t>
  </si>
  <si>
    <t xml:space="preserve">15 %:1301*0,15 : </t>
  </si>
  <si>
    <t>1496,15</t>
  </si>
  <si>
    <t>998712102R00</t>
  </si>
  <si>
    <t>Přesun hmot pro povlakové krytiny, výšky do 12 m</t>
  </si>
  <si>
    <t>713131121R00</t>
  </si>
  <si>
    <t>Izolace tepelná stěn přichycením drátem</t>
  </si>
  <si>
    <t xml:space="preserve">MV tl. 100 mm vložená do prostoru stěn: : </t>
  </si>
  <si>
    <t xml:space="preserve">lodžie UP:19*0,3 : </t>
  </si>
  <si>
    <t>806,7</t>
  </si>
  <si>
    <t>713141125R00</t>
  </si>
  <si>
    <t>Izolace tepelná střech, desky, na lepidlo PUK</t>
  </si>
  <si>
    <t>713141151R00</t>
  </si>
  <si>
    <t>Izolace tepelná střech kladená na sucho 1vrstvá</t>
  </si>
  <si>
    <t xml:space="preserve">MV tl. 100 mm vložená do prostoru střechy: : </t>
  </si>
  <si>
    <t xml:space="preserve">HP:73 : </t>
  </si>
  <si>
    <t xml:space="preserve">UP:110 : </t>
  </si>
  <si>
    <t xml:space="preserve">LP:106 : </t>
  </si>
  <si>
    <t>289</t>
  </si>
  <si>
    <t>713141152R00</t>
  </si>
  <si>
    <t>Izolace tepelná střech kladená na sucho 1vrstvá pracovní kotvení k podkladu ( 1 kotva / deska )</t>
  </si>
  <si>
    <t>28375768.AR</t>
  </si>
  <si>
    <t>Deska izolační polystyrén samozhášivý EPS 150 Součinitel tepelné vodivosti 0,035 W/m K</t>
  </si>
  <si>
    <t xml:space="preserve">Desky z pěnového polystyrenu pro vysoce tlakově namáhané podlahové a střešní konstrukce: : </t>
  </si>
  <si>
    <t xml:space="preserve">HP:384*0,24 : </t>
  </si>
  <si>
    <t xml:space="preserve">UP:326*0,24 : </t>
  </si>
  <si>
    <t xml:space="preserve">LP:461*0,24 : </t>
  </si>
  <si>
    <t xml:space="preserve">SK:130*0,24 : </t>
  </si>
  <si>
    <t xml:space="preserve">2 %:312,24*0,02 : </t>
  </si>
  <si>
    <t>318,4848</t>
  </si>
  <si>
    <t>63151543R</t>
  </si>
  <si>
    <t>Deska minerální  1000x600x100 mm Součinitel tepelné vodivosti: 0,036 W/m . K</t>
  </si>
  <si>
    <t xml:space="preserve">3 %:1090*0,03 : </t>
  </si>
  <si>
    <t>1122,7</t>
  </si>
  <si>
    <t>63151547R</t>
  </si>
  <si>
    <t>Deska minerální 1000x600x160 mm Součinitel tepelné vodivosti: 0,036 W/m . K</t>
  </si>
  <si>
    <t xml:space="preserve">lodžie UP:19*0,3*1,03 : </t>
  </si>
  <si>
    <t>5,871</t>
  </si>
  <si>
    <t>998713102R00</t>
  </si>
  <si>
    <t>Přesun hmot pro izolace tepelné, výšky do 12 m</t>
  </si>
  <si>
    <t>762332931R00</t>
  </si>
  <si>
    <t>Doplnění střešní vazby z hranolů do 120 cm2 vč.dod hranolů 80 x 80 mm</t>
  </si>
  <si>
    <t xml:space="preserve">80/80 mm: : </t>
  </si>
  <si>
    <t xml:space="preserve">HP:27,74*0,37*2 : </t>
  </si>
  <si>
    <t xml:space="preserve">UP:21,41*0,44 : </t>
  </si>
  <si>
    <t xml:space="preserve">UP:21,41*1,15 : </t>
  </si>
  <si>
    <t xml:space="preserve">SK:(1,25*2+1,645*2+3,32+3,8+4,7*2+3,6+3,8+4,7+2,5)*0,44 : </t>
  </si>
  <si>
    <t>70,8099</t>
  </si>
  <si>
    <t>762332931RT2</t>
  </si>
  <si>
    <t>Doplnění střešní vazby z hranolů do 120 cm2 vč.dod hranolů 100 x 100 mm</t>
  </si>
  <si>
    <t xml:space="preserve">100/100 mm: : </t>
  </si>
  <si>
    <t xml:space="preserve">HP:27,74*1*2 : </t>
  </si>
  <si>
    <t xml:space="preserve">UP:21,41*1 : </t>
  </si>
  <si>
    <t xml:space="preserve">HP:13,22*2 : </t>
  </si>
  <si>
    <t xml:space="preserve">UP:14,42*2 : </t>
  </si>
  <si>
    <t xml:space="preserve">SK:(1,25*2+1,645*2+3,32+3,8+4,7*2+3,6+3,8+4,7+2,5)*1 : </t>
  </si>
  <si>
    <t>190,49</t>
  </si>
  <si>
    <t>762332931RT3</t>
  </si>
  <si>
    <t>Doplnění střešní vazby z hranolů do 120 cm2 vč.dod hranolů 100 x 120 mm</t>
  </si>
  <si>
    <t xml:space="preserve">100/120 mm: : </t>
  </si>
  <si>
    <t xml:space="preserve">LP:(32,14+15,4+13,5)*1 : </t>
  </si>
  <si>
    <t>61,04</t>
  </si>
  <si>
    <t>762332931RT4</t>
  </si>
  <si>
    <t>Doplnění střešní vazby z hranolů do 120 cm2 vč.dod fošen 60 x 120 mm</t>
  </si>
  <si>
    <t xml:space="preserve">60/120 mm: : </t>
  </si>
  <si>
    <t xml:space="preserve">HP:27,74*0,6*4*2 : </t>
  </si>
  <si>
    <t xml:space="preserve">UP:21,41*0,6*4 : </t>
  </si>
  <si>
    <t xml:space="preserve">UP:21,41*0,8*4 : </t>
  </si>
  <si>
    <t xml:space="preserve">SK:(1,25*2+1,645*2+3,32+3,8+4,7*2+3,6+3,8+4,7+2,5)*0,6*4 : </t>
  </si>
  <si>
    <t>341,632</t>
  </si>
  <si>
    <t>762332932RT2</t>
  </si>
  <si>
    <t>Doplnění střešní vazby z hranolů do 224 cm2 vč.dod hranolů 120 x 120 mm</t>
  </si>
  <si>
    <t xml:space="preserve">120/120 mm: : </t>
  </si>
  <si>
    <t xml:space="preserve">HP:13,22*2*0,27 : </t>
  </si>
  <si>
    <t xml:space="preserve">UP:14,42*2*0,27 : </t>
  </si>
  <si>
    <t>211,1756</t>
  </si>
  <si>
    <t>762341220R00</t>
  </si>
  <si>
    <t>M. bedn.střech rovn. z aglomer.desek šroubováním</t>
  </si>
  <si>
    <t>762341811R00</t>
  </si>
  <si>
    <t>Demontáž bednění střech rovných z prken hrubých</t>
  </si>
  <si>
    <t>762395000R00</t>
  </si>
  <si>
    <t>Spojovací a ochranné prostředky pro střechy</t>
  </si>
  <si>
    <t xml:space="preserve">HP:27,74*0,37*2*0,08*0,08 : </t>
  </si>
  <si>
    <t xml:space="preserve">UP:21,41*0,44*0,08*0,08 : </t>
  </si>
  <si>
    <t xml:space="preserve">UP:21,41*1,15*0,08*0,08 : </t>
  </si>
  <si>
    <t xml:space="preserve">SK:(1,25*2+1,645*2+3,32+3,8+4,7*2+3,6+3,8+4,7+2,5)*0,44*0,08*0,08 : </t>
  </si>
  <si>
    <t xml:space="preserve">HP:27,74*1*2*0,1*0,1 : </t>
  </si>
  <si>
    <t xml:space="preserve">UP:21,41*1*0,1*0,1 : </t>
  </si>
  <si>
    <t xml:space="preserve">HP:13,22*2*0,1*0,1 : </t>
  </si>
  <si>
    <t xml:space="preserve">UP:14,42*2*0,1*0,1 : </t>
  </si>
  <si>
    <t xml:space="preserve">SK:(1,25*2+1,645*2+3,32+3,8+4,7*2+3,6+3,8+4,7+2,5)*1*0,1*0,1 : </t>
  </si>
  <si>
    <t xml:space="preserve">LP:(32,14+15,4+13,5)*1*0,1*0,12 : </t>
  </si>
  <si>
    <t xml:space="preserve">HP:27,74*0,6*4*2*0,06*0,12 : </t>
  </si>
  <si>
    <t xml:space="preserve">UP:21,41*0,6*4*0,06*0,12 : </t>
  </si>
  <si>
    <t xml:space="preserve">UP:21,41*0,8*4*0,06*0,12 : </t>
  </si>
  <si>
    <t xml:space="preserve">SK:(1,25*2+1,645*2+3,32+3,8+4,7*2+3,6+3,8+4,7+2,5)*0,6*4*0,06*0,12 : </t>
  </si>
  <si>
    <t xml:space="preserve">HP:27,74*1*2*0,12*0,12 : </t>
  </si>
  <si>
    <t xml:space="preserve">UP:21,41*1*0,12*0,12 : </t>
  </si>
  <si>
    <t xml:space="preserve">LP:(32,14+15,4+13,5)*1*0,12*0,12 : </t>
  </si>
  <si>
    <t xml:space="preserve">HP:13,22*2*0,27*0,12*0,12 : </t>
  </si>
  <si>
    <t xml:space="preserve">UP:14,42*2*0,27*0,12*0,12 : </t>
  </si>
  <si>
    <t xml:space="preserve">SK:(1,25*2+1,645*2+3,32+3,8+4,7*2+3,6+3,8+4,7+2,5)*1*0,12*0,12 : </t>
  </si>
  <si>
    <t xml:space="preserve">HP:384*0,025 : </t>
  </si>
  <si>
    <t xml:space="preserve">UP:326*0,025 : </t>
  </si>
  <si>
    <t xml:space="preserve">LP:461*0,025 : </t>
  </si>
  <si>
    <t xml:space="preserve">SK:130*0,025 : </t>
  </si>
  <si>
    <t>41,1162</t>
  </si>
  <si>
    <t>762441112R00</t>
  </si>
  <si>
    <t>Montáž obložení atiky,OSB desky,1vrst.,šroubováním včetně dodávky desky OSB tl. 25 mm</t>
  </si>
  <si>
    <t xml:space="preserve">boky střech ZS MV 160 mm: : </t>
  </si>
  <si>
    <t xml:space="preserve">HP:27,74*0,82*2 : </t>
  </si>
  <si>
    <t xml:space="preserve">12,16*(0,4+0,27)*2 : </t>
  </si>
  <si>
    <t xml:space="preserve">UP:21,41*0,89 : </t>
  </si>
  <si>
    <t xml:space="preserve">21,41*1,6 : </t>
  </si>
  <si>
    <t xml:space="preserve">14,42*(1,6+0,89)/2*2 : </t>
  </si>
  <si>
    <t xml:space="preserve">LP:32,4*1,15 : </t>
  </si>
  <si>
    <t xml:space="preserve">(15,4+13,5)*1,15 : </t>
  </si>
  <si>
    <t xml:space="preserve">SK:(1,25*2+1,645*2+3,325)*0,52 : </t>
  </si>
  <si>
    <t xml:space="preserve">(3,8+4,7+4,7+3,6)*0,6 : </t>
  </si>
  <si>
    <t xml:space="preserve">3,88*0,7 : </t>
  </si>
  <si>
    <t xml:space="preserve">6,4*0,6 : </t>
  </si>
  <si>
    <t xml:space="preserve">(3,8+4,7+2,5)*0,7 : </t>
  </si>
  <si>
    <t>380,9137</t>
  </si>
  <si>
    <t>762441113R00</t>
  </si>
  <si>
    <t>Montáž obložení atiky,OSB desky,1vrst.,hmoždinkami včetně dodávky desky OSB  tl. 20 mm</t>
  </si>
  <si>
    <t xml:space="preserve">k14:128*0,4 : </t>
  </si>
  <si>
    <t xml:space="preserve">k15:186*0,4 : </t>
  </si>
  <si>
    <t>125,6</t>
  </si>
  <si>
    <t>762441131RT1</t>
  </si>
  <si>
    <t>Montáž podhled lodžie,OSB desky 1vrst.,šroubováním včetně dodávky desek OSB  tl. 25 mm</t>
  </si>
  <si>
    <t xml:space="preserve">UP:19*(1,7+0,3) : </t>
  </si>
  <si>
    <t>38</t>
  </si>
  <si>
    <t>762441132RT1</t>
  </si>
  <si>
    <t>Montáž podlahy lodžie,OSB desky 2vrst.,šroubováním včetně dodávky desek OSB  tl. 20+20 mm</t>
  </si>
  <si>
    <t xml:space="preserve">UP:19*1,7 : </t>
  </si>
  <si>
    <t>762495000R00</t>
  </si>
  <si>
    <t>Spojovací a ochranné prostř. obložení stěn, stropů</t>
  </si>
  <si>
    <t xml:space="preserve">obklad atiky OSB 25 mm:380,9137 : </t>
  </si>
  <si>
    <t xml:space="preserve">obklad atiky OSB 20 mm:125,6000 : </t>
  </si>
  <si>
    <t xml:space="preserve">podhled lodžie OSB 25 mm:38 : </t>
  </si>
  <si>
    <t xml:space="preserve">podlaha lodžie OSB 20 + 20 mm:32,3*2 : </t>
  </si>
  <si>
    <t>609,1137</t>
  </si>
  <si>
    <t>762911121R00</t>
  </si>
  <si>
    <t>Impregnace řeziva tlakovakuová</t>
  </si>
  <si>
    <t>8,5912</t>
  </si>
  <si>
    <t>60726017.AR</t>
  </si>
  <si>
    <t>Deska dřevoštěpková OSB  - 4PD tl. 25 mm</t>
  </si>
  <si>
    <t xml:space="preserve">3 %:1301*0,03 : </t>
  </si>
  <si>
    <t>1340,03</t>
  </si>
  <si>
    <t>998762102R00</t>
  </si>
  <si>
    <t>Přesun hmot pro tesařské konstrukce, výšky do 12 m</t>
  </si>
  <si>
    <t>764242110R00</t>
  </si>
  <si>
    <t>Lapač střešních splavenin včetně úpravy napojení na stávající kanalizaci - posun dle tlouštky ZS</t>
  </si>
  <si>
    <t xml:space="preserve">LP:5 : </t>
  </si>
  <si>
    <t xml:space="preserve">SK:3 : </t>
  </si>
  <si>
    <t>13</t>
  </si>
  <si>
    <t>764311822R00</t>
  </si>
  <si>
    <t>Demont. krytiny, tabule 2 x 1 m, nad 25 m2, do 30°</t>
  </si>
  <si>
    <t>764321819R00</t>
  </si>
  <si>
    <t>Demontáž klempířských plechování do rš 500 mm, do 30°</t>
  </si>
  <si>
    <t>314</t>
  </si>
  <si>
    <t>764410850R00</t>
  </si>
  <si>
    <t>Demontáž oplechování parapetů,rš od 100 do 330 mm</t>
  </si>
  <si>
    <t xml:space="preserve">k01:9 : </t>
  </si>
  <si>
    <t xml:space="preserve">k02:7,7 : </t>
  </si>
  <si>
    <t xml:space="preserve">k03:1,8 : </t>
  </si>
  <si>
    <t xml:space="preserve">k04:36,8 : </t>
  </si>
  <si>
    <t xml:space="preserve">k05:1,5 : </t>
  </si>
  <si>
    <t xml:space="preserve">k06:4 : </t>
  </si>
  <si>
    <t xml:space="preserve">k07:27,6 : </t>
  </si>
  <si>
    <t xml:space="preserve">k08:45,6 : </t>
  </si>
  <si>
    <t xml:space="preserve">k10:0,45 : </t>
  </si>
  <si>
    <t xml:space="preserve">k11:0,55 : </t>
  </si>
  <si>
    <t xml:space="preserve">k12:2,3 : </t>
  </si>
  <si>
    <t xml:space="preserve">k13:2,4 : </t>
  </si>
  <si>
    <t xml:space="preserve">k09:7 : </t>
  </si>
  <si>
    <t>146,7</t>
  </si>
  <si>
    <t>764908102RT2</t>
  </si>
  <si>
    <t>Kotlík žlabový kónický,vel.žlabu 150 mm žárově pozink plech tl. 0,7 mm s ochranou proti UV</t>
  </si>
  <si>
    <t xml:space="preserve">k21:16 : </t>
  </si>
  <si>
    <t>16</t>
  </si>
  <si>
    <t>764908105RT2</t>
  </si>
  <si>
    <t>Žlab podokapní půlkruhový,velikost 150 mm žárově pozink plech tl. 0,7 mm s ochranou proti UV</t>
  </si>
  <si>
    <t xml:space="preserve">Dodávka a montáž podokapního půlkruhového žlabu včetně háků, čel, spojek žlabu a správkové barvy: : </t>
  </si>
  <si>
    <t xml:space="preserve">k18:174 : </t>
  </si>
  <si>
    <t xml:space="preserve">položka obsahuje k20= 195 ks háků: : </t>
  </si>
  <si>
    <t>174</t>
  </si>
  <si>
    <t>764908109R00</t>
  </si>
  <si>
    <t>Odpadní trouba kruhová , D 100 mm žárově pozink plech tl. 0,7 mm s ochranou proti UV</t>
  </si>
  <si>
    <t xml:space="preserve">Dodávka a montáž kruhových odpadních trub včetně mezikusů, kolen, objímek a správkové barvy.: : </t>
  </si>
  <si>
    <t xml:space="preserve">k19:85 : </t>
  </si>
  <si>
    <t>85</t>
  </si>
  <si>
    <t>764908322RT3</t>
  </si>
  <si>
    <t>Oplechování parapetů, rš 260 mm, žárově pozink plech tl. 0,7 mm s ochranou proti UV</t>
  </si>
  <si>
    <t>139,7</t>
  </si>
  <si>
    <t>764908323RT3</t>
  </si>
  <si>
    <t>Oplechování parapetů, rš 370 mm, žárově pozink plech tl. 0,7 mm s ochranou proti UV</t>
  </si>
  <si>
    <t>764908425RT3</t>
  </si>
  <si>
    <t>Oplech. elektroskříně, žárově pozink plech tl. 0,7 mm s ochranou proti UV</t>
  </si>
  <si>
    <t>764900035RA0</t>
  </si>
  <si>
    <t>Demontáž podokapních žlabů půlkruhových</t>
  </si>
  <si>
    <t>POL2_7</t>
  </si>
  <si>
    <t>764900040RA0</t>
  </si>
  <si>
    <t>Demontáž odpadních trub</t>
  </si>
  <si>
    <t>998764102R00</t>
  </si>
  <si>
    <t>Přesun hmot pro klempířské konstr., výšky do 12 m</t>
  </si>
  <si>
    <t>766601216RT1</t>
  </si>
  <si>
    <t>Těsnění oken.spáry, ostění</t>
  </si>
  <si>
    <t>766601229RT1</t>
  </si>
  <si>
    <t>Těsnění oken.spáry,parapet</t>
  </si>
  <si>
    <t>145,83</t>
  </si>
  <si>
    <t>766661112R00</t>
  </si>
  <si>
    <t>Montáž dveří do zárubně,otevíravých 1kř.do 0,8 m</t>
  </si>
  <si>
    <t>766670021R00</t>
  </si>
  <si>
    <t>Montáž kliky a štítku</t>
  </si>
  <si>
    <t>766900010RAB</t>
  </si>
  <si>
    <t>Demontáž obložení stěn z palubek včetně podkladního roštu</t>
  </si>
  <si>
    <t xml:space="preserve">UP - podhled lodžie:19*(1,7+0,3) : </t>
  </si>
  <si>
    <t>451,2138</t>
  </si>
  <si>
    <t>5491459512</t>
  </si>
  <si>
    <t>Kování klika-klika</t>
  </si>
  <si>
    <t>6116018611</t>
  </si>
  <si>
    <t>Dveře vnitřní hladké plné 1 kříd. 80x197 s polodrážkou</t>
  </si>
  <si>
    <t>998766102R00</t>
  </si>
  <si>
    <t>Přesun hmot pro truhlářské konstr., výšky do 12 m</t>
  </si>
  <si>
    <t>767581800R00</t>
  </si>
  <si>
    <t>Montáž podhledů - kazet</t>
  </si>
  <si>
    <t xml:space="preserve">strop u stěn LOP - mtž desek, po provedení kontrolovaného pásma: : </t>
  </si>
  <si>
    <t xml:space="preserve">HP:(12,16+27,735)*2*1,2*1 : </t>
  </si>
  <si>
    <t xml:space="preserve">UP:(12+21,41)*2*1,2*2 : </t>
  </si>
  <si>
    <t>256,116</t>
  </si>
  <si>
    <t>767581801R00</t>
  </si>
  <si>
    <t>Demontáž podhledů - kazet</t>
  </si>
  <si>
    <t xml:space="preserve">strop u stěn LOP - dmtž desek, pro provedení kontrolovaného pásma: : </t>
  </si>
  <si>
    <t>767996802R00</t>
  </si>
  <si>
    <t>Demontáž atypických ocelových konstr. do100 kg</t>
  </si>
  <si>
    <t>kg</t>
  </si>
  <si>
    <t xml:space="preserve">zábradlí lodžie:18,76*1,05*30 : </t>
  </si>
  <si>
    <t>590,94</t>
  </si>
  <si>
    <t>767200001RR00</t>
  </si>
  <si>
    <t>Dodávka + mtž zábradlí lodžie 2090x1050 mm rám profil 60/20 mm, příčle pásoviny 60/8 mm</t>
  </si>
  <si>
    <t xml:space="preserve">dle výpisu zámečnických konstrukcí:2 : </t>
  </si>
  <si>
    <t xml:space="preserve">Dodávka + mtž zábradlí lodžie: : </t>
  </si>
  <si>
    <t xml:space="preserve">Položka obsahuje veškeré práce a materily, včetně spojovacích prostředků, nátěrů: : </t>
  </si>
  <si>
    <t>767200002RR00</t>
  </si>
  <si>
    <t>Dodávka + mtž zábradlí lodžie 2340x1050 mm rám profil 60/20 mm, příčle pásoviny 60/8 mm</t>
  </si>
  <si>
    <t xml:space="preserve">dle výpisu zámečnických konstrukcí:6 : </t>
  </si>
  <si>
    <t>767200003RR00</t>
  </si>
  <si>
    <t>Dodávka + mtž markýzy 1400x1200 mm rám profil 40/40 mm, výplň polykarbonát dutinkový</t>
  </si>
  <si>
    <t xml:space="preserve">dle výpisu zámečnických konstrukcí - Z02:1 : </t>
  </si>
  <si>
    <t xml:space="preserve">Dodávka + mtž markýzy, rám profil 40/40 mm, výplň polykarbonát dutinkový 16 mm: : </t>
  </si>
  <si>
    <t>767200004RR00</t>
  </si>
  <si>
    <t>Dmtž + zpětná mtž markýzy 1500x1200 mm nová výplň polykarbonát dutinkový</t>
  </si>
  <si>
    <t xml:space="preserve">dodávka nová výplň polykarbonát dutinkový 16 mm = 3,5 m2, oprava nátěrů, úprava kotvení: : </t>
  </si>
  <si>
    <t xml:space="preserve">UP:1 : </t>
  </si>
  <si>
    <t>767200005RR00</t>
  </si>
  <si>
    <t>Dmtž + zpětná mtž markýzy 3000x1200 mm nová výplň polykarbonát dutinkový</t>
  </si>
  <si>
    <t xml:space="preserve">dodávka nová výplň polykarbonát dutinkový 16 mm = 7 m2, oprava nátěrů, úprava kotvení: : </t>
  </si>
  <si>
    <t xml:space="preserve">HP:1 : </t>
  </si>
  <si>
    <t>767200006RR00</t>
  </si>
  <si>
    <t>Dmtž + zpětná mtž schodiště LP</t>
  </si>
  <si>
    <t xml:space="preserve">Dmtž stávajícího schodiště, posun o tl. ZS, zpětná mtž - včetně úprav, dodávky všech prvků: : </t>
  </si>
  <si>
    <t xml:space="preserve">schodišťové rameno 6x1 m půdorys, podesta 7x2,5 m : : </t>
  </si>
  <si>
    <t xml:space="preserve">zemní práce a základy v HSV části rozpočtu: : </t>
  </si>
  <si>
    <t xml:space="preserve">očištění celé konstrukce ocelovým kartáčem, základní antikorozní nátěr, grafitový nátěr, úprava kotvení: : </t>
  </si>
  <si>
    <t>767001</t>
  </si>
  <si>
    <t>D+M výlezu na střechu vč.vysouvacího žebříku,lemování na střeše,poklop,kompletní konstrukce UPŘESNĚNÍ DLE PD</t>
  </si>
  <si>
    <t>POL1_</t>
  </si>
  <si>
    <t>998767102R00</t>
  </si>
  <si>
    <t>Přesun hmot pro zámečnické konstr., výšky do 12 m</t>
  </si>
  <si>
    <t>769611113S00</t>
  </si>
  <si>
    <t>Montáž a dodávka oken  plastových dle popisu výplně otvorů Uw = 0,9 W/m2K</t>
  </si>
  <si>
    <t xml:space="preserve">plastové okno dle popisu výplní otvorů  ( obecné požadavky): : </t>
  </si>
  <si>
    <t xml:space="preserve">izolační zasklení trojsklo, sklo dle výpisu výplní: : </t>
  </si>
  <si>
    <t xml:space="preserve">včetně vnitřního parapetu: : </t>
  </si>
  <si>
    <t xml:space="preserve">barva exterier - bílá: : </t>
  </si>
  <si>
    <t xml:space="preserve">barva interier - bílá: : </t>
  </si>
  <si>
    <t xml:space="preserve">napojení na okolní konstrukce dle normy: : </t>
  </si>
  <si>
    <t xml:space="preserve">od interieru - parotěsnící páska+TI vrstva+paropropustná,: : </t>
  </si>
  <si>
    <t xml:space="preserve">vodotěsná a větrotěsná páska: : </t>
  </si>
  <si>
    <t xml:space="preserve">systém ETICS přetažen přes rám: : </t>
  </si>
  <si>
    <t>214,0245</t>
  </si>
  <si>
    <t>769611114S00</t>
  </si>
  <si>
    <t>Montáž a dodávka dveří  plastových dle popisu výplně otvorů Ud = 1,2 W/m2K</t>
  </si>
  <si>
    <t xml:space="preserve">plastové dveře dle popisu výplní otvorů  ( obecné požadavky): : </t>
  </si>
  <si>
    <t xml:space="preserve">izolační zasklení, sklo bezpečnostní, kování: : </t>
  </si>
  <si>
    <t xml:space="preserve">včetně vnitřního parapetu, panikové kování u dveří - D01, D02, D03, D06, D07, D08, D09, D11, D12, D13: : </t>
  </si>
  <si>
    <t>52,7025</t>
  </si>
  <si>
    <t>771550014RA0</t>
  </si>
  <si>
    <t>Dlažba z dlaždic teracových 30 x 30 cm</t>
  </si>
  <si>
    <t>32</t>
  </si>
  <si>
    <t>771RR00</t>
  </si>
  <si>
    <t>D+M balkonového systémového souvrství vč. keramické mrazuvdorné dlažby</t>
  </si>
  <si>
    <t xml:space="preserve">Dodávka a montáž balkonového systému, včetně všech systémových doplňků, lišt, soklu  dle PD: : </t>
  </si>
  <si>
    <t xml:space="preserve">1. flexibilní lepidlo: : </t>
  </si>
  <si>
    <t xml:space="preserve">2. spádová konstrukční deska : : </t>
  </si>
  <si>
    <t xml:space="preserve">3. izolační nátěr 2 x: : </t>
  </si>
  <si>
    <t xml:space="preserve">4. flexibilní lepidlo: : </t>
  </si>
  <si>
    <t xml:space="preserve">5. keramická mrazuvdorná dlažba: : </t>
  </si>
  <si>
    <t xml:space="preserve">dle výkresu detailů D 13 - lodžie UP:19*1,7 : </t>
  </si>
  <si>
    <t xml:space="preserve">dle výkresu detailů D 14 - lodžie LP:15,2 : </t>
  </si>
  <si>
    <t>47,5</t>
  </si>
  <si>
    <t>781670114RA1</t>
  </si>
  <si>
    <t>Obklad parapetu a ostění, tmel , šířka do 15 cm obklad standart</t>
  </si>
  <si>
    <t>783222119S00</t>
  </si>
  <si>
    <t>Nátěr zárubní</t>
  </si>
  <si>
    <t>783950011R00</t>
  </si>
  <si>
    <t>Oprava nátěrů kovových konstrukcí obroušení, odmaštění, 1x krycí + 2x email</t>
  </si>
  <si>
    <t xml:space="preserve">ventilační mřížky: : </t>
  </si>
  <si>
    <t xml:space="preserve">UP:0,5*0,5*1 : </t>
  </si>
  <si>
    <t xml:space="preserve">HP:0,5*0,5*1 : </t>
  </si>
  <si>
    <t xml:space="preserve">LP:0,5*0,5*1 : </t>
  </si>
  <si>
    <t xml:space="preserve">sloupky zábradlí UP:9*1,2*0,1*4 : </t>
  </si>
  <si>
    <t xml:space="preserve">rozvaděč HP:1 : </t>
  </si>
  <si>
    <t xml:space="preserve">odvětrání VZT střecha HP:1 : </t>
  </si>
  <si>
    <t xml:space="preserve">konstrukce lodžie UP:15 : </t>
  </si>
  <si>
    <t>22,07</t>
  </si>
  <si>
    <t>783950029RAA</t>
  </si>
  <si>
    <t>Oprava nátěrů tesařskách výrobků syntet. lakem oškrábání, 1x krycí + 1x email</t>
  </si>
  <si>
    <t xml:space="preserve">konstrukce lodžie UP:20 : </t>
  </si>
  <si>
    <t>20</t>
  </si>
  <si>
    <t>784161601R00</t>
  </si>
  <si>
    <t>Penetrace podkladu nátěrem standart, 1 x</t>
  </si>
  <si>
    <t xml:space="preserve">SDK příčka:6,8*2 : </t>
  </si>
  <si>
    <t xml:space="preserve">SDK obklad trámů:(9,2+3)*1 : </t>
  </si>
  <si>
    <t xml:space="preserve">štuk strop:18 : </t>
  </si>
  <si>
    <t xml:space="preserve">štuk ostění:93,288 : </t>
  </si>
  <si>
    <t xml:space="preserve">stěny LOP: : </t>
  </si>
  <si>
    <t xml:space="preserve">HP:(12,16+27,735)*2*2,8*1 : </t>
  </si>
  <si>
    <t xml:space="preserve">UP:(12+21,41)*2*3*2 : </t>
  </si>
  <si>
    <t xml:space="preserve">odpočet otvorů v LOP:-143,745 : </t>
  </si>
  <si>
    <t>617,675</t>
  </si>
  <si>
    <t>784165522R00</t>
  </si>
  <si>
    <t>Malba tekutá, barva, bez penetrace, 2 x</t>
  </si>
  <si>
    <t>784950030RAA</t>
  </si>
  <si>
    <t>Oprava maleb z malířských směsí oškrábání, umytí, vyhlazení, 2x malba</t>
  </si>
  <si>
    <t xml:space="preserve">LP:(12,7+32,4)*2*3,05*2 : </t>
  </si>
  <si>
    <t xml:space="preserve">SK:(26,5+6,5)*3+6,5*3 : </t>
  </si>
  <si>
    <t xml:space="preserve">odpočet otvorů ve zdivu:-122,982 : </t>
  </si>
  <si>
    <t>545,738</t>
  </si>
  <si>
    <t>786622211RT2</t>
  </si>
  <si>
    <t>Žaluzie horizontální vnitřní AL lamely bílé včetně dodávky žaluzie</t>
  </si>
  <si>
    <t xml:space="preserve">W02:0,85*1,45*8 : </t>
  </si>
  <si>
    <t xml:space="preserve">W04:1,15*1,45*15 : </t>
  </si>
  <si>
    <t xml:space="preserve">W08:2,4*1,45*15 : </t>
  </si>
  <si>
    <t>190,9165</t>
  </si>
  <si>
    <t>998786102R00</t>
  </si>
  <si>
    <t>Přesun hmot pro zastiň. techniku, výšky do 12 m</t>
  </si>
  <si>
    <t>M2102</t>
  </si>
  <si>
    <t>Dmtž + dod + mtž zvonkového tabla</t>
  </si>
  <si>
    <t>POL1_9</t>
  </si>
  <si>
    <t xml:space="preserve">HP:2 : </t>
  </si>
  <si>
    <t>M2110</t>
  </si>
  <si>
    <t>Dmtž + Mtž+ dodávka nového venkovního osvětlení venkovní zařivkové  svítidlo - revize</t>
  </si>
  <si>
    <t xml:space="preserve">LP:3 : </t>
  </si>
  <si>
    <t>M2111</t>
  </si>
  <si>
    <t>Dmtž + zpětná mtž elektrozařízení na fasádě prodloužení kabelů, nové kotvení</t>
  </si>
  <si>
    <t xml:space="preserve">HP:11 : </t>
  </si>
  <si>
    <t xml:space="preserve">LP:2 : </t>
  </si>
  <si>
    <t>14</t>
  </si>
  <si>
    <t>M2112</t>
  </si>
  <si>
    <t>Dmtž + zpětná mtž CCTV kamera na fasádě prodloužení kabelů, nové kotvení</t>
  </si>
  <si>
    <t>4</t>
  </si>
  <si>
    <t>M2113</t>
  </si>
  <si>
    <t>Dmtž + zpětná mtž satelitní antény na fasádě prodloužení kabelů, nové kotvení</t>
  </si>
  <si>
    <t>M2414</t>
  </si>
  <si>
    <t>Dmtž + zpětná mtž klimatizační jednotky na fasádě prodlužení rozvodů</t>
  </si>
  <si>
    <t>979990121R00</t>
  </si>
  <si>
    <t>Poplatek za skládku suti - asfaltové pásy</t>
  </si>
  <si>
    <t xml:space="preserve">asf. pás střecha:7,8060 : </t>
  </si>
  <si>
    <t>7,806</t>
  </si>
  <si>
    <t>979990161R00</t>
  </si>
  <si>
    <t>Poplatek za skládku suti - dřevo</t>
  </si>
  <si>
    <t xml:space="preserve">obklad střech:7,23 : </t>
  </si>
  <si>
    <t xml:space="preserve">bednění střech:19,515 : </t>
  </si>
  <si>
    <t>26,745</t>
  </si>
  <si>
    <t>979011111R00</t>
  </si>
  <si>
    <t>Svislá doprava suti a vybour. hmot za 2.NP a 1.PP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</si>
  <si>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</si>
  <si>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</si>
  <si>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</si>
  <si>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</si>
  <si>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</si>
  <si>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</si>
  <si>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</si>
  <si>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</si>
  <si>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979990000R00</t>
  </si>
  <si>
    <t>Poplatek za skládku smíšené stavební suti</t>
  </si>
  <si>
    <t>SUM</t>
  </si>
  <si>
    <t>Poznámky uchazeče k zadání</t>
  </si>
  <si>
    <t>POPUZIV</t>
  </si>
  <si>
    <t>END</t>
  </si>
  <si>
    <t>Zařízení staveniště - Veškeré náklady spojené s vybudováním, provozem a odstraněním  ZS</t>
  </si>
  <si>
    <t>soubor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</si>
  <si>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</si>
  <si>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</si>
  <si>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</si>
  <si>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</si>
  <si>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</si>
  <si>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>Vytyčení všech stávajících podzemních sítí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</si>
  <si>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</si>
  <si>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</si>
  <si>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</si>
  <si>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</si>
  <si>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</si>
  <si>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</si>
  <si>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OPN</t>
  </si>
  <si>
    <t>POL13_0</t>
  </si>
  <si>
    <t>08</t>
  </si>
  <si>
    <t>Provedení měření vlhkosti zdiva před apikací ETICS</t>
  </si>
  <si>
    <t>09</t>
  </si>
  <si>
    <t>Bankovní záruka - náklady na bankovní záruky dle podmínek zadávací dokumentace</t>
  </si>
  <si>
    <t>Pojištění stavby - náklady na pojištění stavby dle podmínek zadávací dokumentace</t>
  </si>
  <si>
    <t>Kompaktní invertorové tepelné čerpadlo systém vzduch/voda, Q=13,64 kW(A2/W35), COP=4,14(A7/W35), hlad. Akustického výkonu 54dB(A), Minimální průtok čerpadla 1000kh/h, tw=55°C, 400 V/50 Hz</t>
  </si>
  <si>
    <t>Příslušenství TČ pro venkovní instalaci (antivibrační podložky, hadice pro odvod kondenzátu atd. )</t>
  </si>
  <si>
    <t>Ekvitermní regulátor provozu kaskády 2 TČ vzduch/voda, nástěnné provedení- příslušenství TČ (pouze dodávky, montáž MaR)</t>
  </si>
  <si>
    <t>Venkovní čidlo teploty- příslušenství TČ (pouze dodávky, montáž MaR)</t>
  </si>
  <si>
    <t>Příložné čidlo teploty- příslušenství TČ (pouze dodávky, montáž MaR)</t>
  </si>
  <si>
    <t>Uvedení kaskády 2xTČ do provozu autorizovanou osobou</t>
  </si>
  <si>
    <t>Akumulační nádrž V=703 l, návarky pro teploměr, tlakoměr, snímač regulace, odkalení a odvzdušnění, povrchová úprava základním nátěrem, PN 0,6 Mpa, vč. Systémové izolace, tl. 80 mm</t>
  </si>
  <si>
    <t>Tlaková expanzní nádoba ÚT, V=100 l/0,6 MPa</t>
  </si>
  <si>
    <t>9</t>
  </si>
  <si>
    <t>Tlaková expanzní nádoba ÚT, V=8 l/1 MPa</t>
  </si>
  <si>
    <t>Elektrické topné těleso pro zásobník - 6kW/400V, G6/4 "</t>
  </si>
  <si>
    <t>11</t>
  </si>
  <si>
    <t>Kombinovaný rozdělovač a sběrač, modul 100, PN 0,6MPa, I=0,95m, Qmax=6,0 m3/h, vč. Tepelné PUR izolace - kašírovaná Al folie a 2xstavitelné konzole na podlahu</t>
  </si>
  <si>
    <t>12</t>
  </si>
  <si>
    <t>Sestava zařízení pro automatické plnění a doplňování topné vody, charakteristická hodnota průtoku: 0 ,4 m3/h, dovol. provozní teplota: 70 °C, dovol. provozní přetlak: 10 bar, minimální vstupní tlak: ?</t>
  </si>
  <si>
    <t>1,3 bar, včetně oddělovacího členu, filtru a bytového vodoměru na studenou vodu</t>
  </si>
  <si>
    <t>POP</t>
  </si>
  <si>
    <t>Souprava měřiče tepla ultrazvukového, závitového DN20, Qn=2,5 m3/h,dp=3,0 kPa(Q=1,4 m3/h), včetně kalorimetrického počítadla, fluidikového průtokoměru, jímek a odporových teploměrů, šroubení a</t>
  </si>
  <si>
    <t>těsnění</t>
  </si>
  <si>
    <t>Čerpadlo oběhové závitové, s automatickou regulací výkonu, Q=1,4m3/h, Hmax=6,1m, P=70W/230V, DN32, včetně šroubení a těsnění</t>
  </si>
  <si>
    <t>15</t>
  </si>
  <si>
    <t>Čerpadlo oběhové závitové, s automatickou regulací výkonu, Q=2,6m3/h, Hmax=6,2m, P=110W/230V, DN32, včetně šroubení a těsnění</t>
  </si>
  <si>
    <t>Pojistný ventil ÚT, 1/2"-3/4", ot. přetlak 0,3 Mpa</t>
  </si>
  <si>
    <t>Kohout kulový-voda, DN 50,t=120°C, PN16</t>
  </si>
  <si>
    <t>Kohout kulový-voda, DN 32,t=120°C, PN16</t>
  </si>
  <si>
    <t>19</t>
  </si>
  <si>
    <t>Obslužná armatura tlakové expanzní nádoby, DN 25,t=120°C, PN16</t>
  </si>
  <si>
    <t>Obslužná armatura tlakové expanzní nádoby, DN 20,t=120°C, PN16</t>
  </si>
  <si>
    <t>21</t>
  </si>
  <si>
    <t>Magnetický odlučovač nečistot, závitový, možnost vertikální i horizontální montáže, tmax=120°C, PN10 , DN50</t>
  </si>
  <si>
    <t>22</t>
  </si>
  <si>
    <t>Filtr topenářský, závitový DN 32,120°C, PN16</t>
  </si>
  <si>
    <t>23</t>
  </si>
  <si>
    <t>Klapka zpětná pružinová, závitová,  DN 50, 120°C, PN15</t>
  </si>
  <si>
    <t>24</t>
  </si>
  <si>
    <t>Klapka zpětná pružinová, závitová,  DN 32, 120°C, PN15</t>
  </si>
  <si>
    <t>25</t>
  </si>
  <si>
    <t>Automatický odvzdušňovací ventil DN15, 120°C, PN16</t>
  </si>
  <si>
    <t>26</t>
  </si>
  <si>
    <t>Vypouštěcí kohout DN 15, 120°C, PN16</t>
  </si>
  <si>
    <t>27</t>
  </si>
  <si>
    <t>Teploměr technický 0-120°C, včetně jímky</t>
  </si>
  <si>
    <t>28</t>
  </si>
  <si>
    <t>Manometr technický 0-4 bar, včetně smyčky</t>
  </si>
  <si>
    <t>29</t>
  </si>
  <si>
    <t>Sestava armatur pro připojení manometru- manometr spodní připojení G1/2", DN100, p=0-4 bar, 2x tlakoměrová přípojka nátrubková, uzavírací ventil zkušební se vzorkovací koncovkou, kondenzační</t>
  </si>
  <si>
    <t>smyčka varná, těsnění</t>
  </si>
  <si>
    <t>30</t>
  </si>
  <si>
    <t>Koordinace s profesí MaR- osazení jímek pro čidla tlaku, teploty</t>
  </si>
  <si>
    <t>31</t>
  </si>
  <si>
    <t>Předizolované potrubí 2xPex40x3,7/125, tepelná izolace PUR, korugované ochraná PE trubka, včetně tvarovek, spojovacího a instalačního materiálu</t>
  </si>
  <si>
    <t>Potrubí meděné 54x2,0 spojované měkkým pájením, včetně tvarovek, spojovacího materiálu, konzol</t>
  </si>
  <si>
    <t>33</t>
  </si>
  <si>
    <t>Potrubí meděné 35x1,5 spojované měkkým pájením, včetně tvarovek, spojovacího materiálu, konzol</t>
  </si>
  <si>
    <t>Potrubí meděné 28x1,5  spojované měkkým pájením, včetně tvarovek, spojovacího materiálu, konzol</t>
  </si>
  <si>
    <t>35</t>
  </si>
  <si>
    <t>Potrubí meděné 22x1,5 spojované měkkým pájením, včetně tvarovek, spojovacího materiálu, konzol</t>
  </si>
  <si>
    <t>Napojení nových měděných rozvodů na stávající ocelové rozvody do DN50, včetně instalačního a spojovacího materiálu</t>
  </si>
  <si>
    <t>37</t>
  </si>
  <si>
    <t>Koordinace se stavební částí  při vedení potrubí pod kontaktním zateplovacím systémem</t>
  </si>
  <si>
    <t>Tep. izolace z minerálního vlákna, kašírovaná vyztuženou Al folií, vniřní pr./tl.  54/50 mm</t>
  </si>
  <si>
    <t>39</t>
  </si>
  <si>
    <t>dtto Ć35mm, tl. 30 mm</t>
  </si>
  <si>
    <t>40</t>
  </si>
  <si>
    <t>dtto Ć28mm, tl. 30 mm</t>
  </si>
  <si>
    <t>41</t>
  </si>
  <si>
    <t>dtto Ć22mm, tl. 20 mm</t>
  </si>
  <si>
    <t>42</t>
  </si>
  <si>
    <t>Kanalizační PPR potrubí DN32, vedené na povrchu, včetně spojovacího a kotvícího materiálu, napojení přepadů pojistných ventilů, volné vyústění nad podlahovou vpustí</t>
  </si>
  <si>
    <t>43</t>
  </si>
  <si>
    <t>Kanalizační PVC potrubí DN110-pro kladení do výkopu, včetně spojovacího materiálu</t>
  </si>
  <si>
    <t>Vysazení odbočky na stávajicí odpadní potrubí PVC do DN300 uloženém ve výkopu, vč. napojení odvodu kondenzátu přes zápachovou uzávěrku - PVC potrubí DN110</t>
  </si>
  <si>
    <t>45</t>
  </si>
  <si>
    <t>Připojení automatického doplňovacího zařízení na stávající rozvody studené vody - PPr potrubí 25x4,2 včetně tepelné izolace, spojovacího a kotvícího materiálu</t>
  </si>
  <si>
    <t>46</t>
  </si>
  <si>
    <t>Propojení automatického doplňovacího zařízení s otopnou soustavou- PPr potrubí 25x4,2, včetně tepelné izolace, spojovacího a kotvícího materiálu</t>
  </si>
  <si>
    <t>47</t>
  </si>
  <si>
    <t>Filtr topenářský, závitový DN 20,120°C, PN16</t>
  </si>
  <si>
    <t>48</t>
  </si>
  <si>
    <t>Kohout kulový-voda, DN 20,t=120°C, PN16</t>
  </si>
  <si>
    <t>49</t>
  </si>
  <si>
    <t>Vodoměr bytový suchoběžný, studená voda, DN20, Qn=1,6m3/h, včetně připojovacího šroubení</t>
  </si>
  <si>
    <t>50</t>
  </si>
  <si>
    <t>Ostatní nespecifikovaný materiál, tvarovky, armatury, spojovací, kotvící materiál apod.</t>
  </si>
  <si>
    <t>Zkouška tlaku</t>
  </si>
  <si>
    <t>52</t>
  </si>
  <si>
    <t>Proplach</t>
  </si>
  <si>
    <t>53</t>
  </si>
  <si>
    <t>Demontáž elektrokotle nástěnného do výkonu 25 kW, včetně odpojení od elektrorozvodů a včetně likvidace</t>
  </si>
  <si>
    <t>54</t>
  </si>
  <si>
    <t>Demontáž tlakové expanzní nádoby V=35l, včetně likvidace</t>
  </si>
  <si>
    <t>55</t>
  </si>
  <si>
    <t>Demontáž oběhových čerpadel závitových v kotelnách a strojovnách, včetně odpojení od elektrorozvodů a likvidace</t>
  </si>
  <si>
    <t>56</t>
  </si>
  <si>
    <t>Demontáž armatur závitových v kotelnách a strojovnách, včetně likvidace</t>
  </si>
  <si>
    <t>Demontáž potrubí ÚT v kotelnách a strojovnách, včetně konzol a tepelné izolace do DN50, včetně likvidace</t>
  </si>
  <si>
    <t>58</t>
  </si>
  <si>
    <t>Přesun hmot a uložení na skládku</t>
  </si>
  <si>
    <t>59</t>
  </si>
  <si>
    <t>Vybudování ŽB základu,včetně výztuže, napojení na stávající konstrukce,  rozměr 1500x750x100 mm</t>
  </si>
  <si>
    <t>60</t>
  </si>
  <si>
    <t>Dřevěné bednění pro montáž ŽB základu, včetně odstranění po betonáži</t>
  </si>
  <si>
    <t>Betonová mazanina- povrchová úprava ŽB základu</t>
  </si>
  <si>
    <t>Dvojitý epoxidový nátěr šedé barvy- povrchová úprava ŽB základu</t>
  </si>
  <si>
    <t>Rozebrání okapového chodníčku z betonových dlaždic, vč. uskladnění k opětovné montáži.</t>
  </si>
  <si>
    <t>Vyhloubení výkopu pro předizolované potrubí a potrubí odvodu kondenzátu cca 1,2m hluboké</t>
  </si>
  <si>
    <t>65</t>
  </si>
  <si>
    <t>Zasypání potrubí ve výkopu, pískový obsyp, uložení výstražné pásky a zasypání zeminou, zhutnění</t>
  </si>
  <si>
    <t>66</t>
  </si>
  <si>
    <t>Obnova okapového chodníčku z betonových dlaždic, pouze pokládka</t>
  </si>
  <si>
    <t>67</t>
  </si>
  <si>
    <t>Obnova nezpevněné plochy - zeleň</t>
  </si>
  <si>
    <t>68</t>
  </si>
  <si>
    <t>Vrtání děr pro plotové sloupky</t>
  </si>
  <si>
    <t>69</t>
  </si>
  <si>
    <t>Betonování sloupků</t>
  </si>
  <si>
    <t>70</t>
  </si>
  <si>
    <t>Sloupek plotový ocelový, průměr 48 mm, výška 1500 mm, povrchová úprava pozink+PVC</t>
  </si>
  <si>
    <t>71</t>
  </si>
  <si>
    <t>Pletivo vysoké 1500mm, oko 55x55 mm, průměr drátu 3 mm, povrchová úprava pozink+PVC vč. napnutí pletiva na plotové sloupky</t>
  </si>
  <si>
    <t>72</t>
  </si>
  <si>
    <t>Plotová branka, 1550x1000, výplň pletivo- oko 55x55 mm, drát 2,5 mm, povrchová úprava pozink+ PVC, rám- trubky 38 mm, zámek, včetně instalačního materiálu</t>
  </si>
  <si>
    <t>73</t>
  </si>
  <si>
    <t>Vytvoření otvorů do obvodového zdiva z cihel tl. do 400 mm, velikost otvoru 100x400mm vč. zapravení, zaizolování a začištění po montáži</t>
  </si>
  <si>
    <t>74</t>
  </si>
  <si>
    <t>Prostup příčkami do tl.150 mm, velikost otvoru 100x400 mm, vč. zapravení po montáži, začištění, povrchových úprav a napojení na stávající konstrukce</t>
  </si>
  <si>
    <t>75</t>
  </si>
  <si>
    <t>Místní oprava omítek vápenných v kotelnách a strojovnách, včetně povrchových úprav, začištění a napojení na stávající konstrukce</t>
  </si>
  <si>
    <t>76</t>
  </si>
  <si>
    <t>Výmalba stěn strojovny - penetrace+ 2x disperzní nátěr</t>
  </si>
  <si>
    <t>77</t>
  </si>
  <si>
    <t>Výmalba stropu strojovny - penetrace+ 2x disperzní nátěr</t>
  </si>
  <si>
    <t>78</t>
  </si>
  <si>
    <t>Demontáž otopného tělesa deskového do rozměru 21/600/1800, včetně konzol, připojovacích armatur a včetně likvidace</t>
  </si>
  <si>
    <t>79</t>
  </si>
  <si>
    <t>Deskové otopné těleso  včetně integrovanéhotermostatického ventilu a odvzdušnění, konzol na stěnu, připojení zespodu, rozměr 21/600/1200</t>
  </si>
  <si>
    <t>80</t>
  </si>
  <si>
    <t>dtto 22/600/600</t>
  </si>
  <si>
    <t>81</t>
  </si>
  <si>
    <t>dtto 22/600/1200</t>
  </si>
  <si>
    <t>82</t>
  </si>
  <si>
    <t>dtto 33/600/1200</t>
  </si>
  <si>
    <t>dtto 33/600/2000</t>
  </si>
  <si>
    <t>84</t>
  </si>
  <si>
    <t>Dvojité regulační šroubení pro tělesa s integrovaným ventilem přímé, PN10, připojení závitové G1/2"</t>
  </si>
  <si>
    <t>Termostatická hlavice pro tělesa s integrovaným ventilem</t>
  </si>
  <si>
    <t>86</t>
  </si>
  <si>
    <t>Vyregulování ventilu nebo šroubení dvojregulačního s termostatickým ovládáním</t>
  </si>
  <si>
    <t>87</t>
  </si>
  <si>
    <t>Úprava přípojky otopného tělesa s integrovaným termoregulačním ventilem- připojení zespoda- pro připojení otopného tělesa s větší stavební hloubkou, ocelové potrubí, včetně pomocného materiálu</t>
  </si>
  <si>
    <t>Topná a tlaková zkouška dle ČSN 060310</t>
  </si>
  <si>
    <t>89</t>
  </si>
  <si>
    <t>Propláchnutí systému</t>
  </si>
  <si>
    <t>Vypuštění stávající otopné soustavy</t>
  </si>
  <si>
    <t>91</t>
  </si>
  <si>
    <t>Napuštění otopné soustavy vodou o předepsaných paramterech, odvzdušnění</t>
  </si>
  <si>
    <t>92</t>
  </si>
  <si>
    <t>Vyregulování otopné soustavy během zkušebního provozu, vč. dopravy osob</t>
  </si>
  <si>
    <t>93</t>
  </si>
  <si>
    <t>Přesuny hmot</t>
  </si>
  <si>
    <t>Nátěry pomocných konstrukcí, 2x základní barva, 1x email</t>
  </si>
  <si>
    <t>Označovací štítky na potrubí</t>
  </si>
  <si>
    <t>Zaškolení obsluhy, uvedení systému do provozu</t>
  </si>
  <si>
    <t>Čerpadlo oběhové závitové, s automatickou regulací výkonu, Q=2,4m3/h, Hmax=6,2m, P=110W/230V, DN32, včetně šroubení a těsnění</t>
  </si>
  <si>
    <t>Potrubí meděné 28x1,5 spojované měkkým pájením, včetně tvarovek, spojovacího materiálu, konzol</t>
  </si>
  <si>
    <t>Tepelná izolace potrubí měděného v exteriéru rozměr 35x1,5 mm, tepelně izolační návleky z minerální vaty tl. 50 mm kašírované Al-fólií, včetně oplechování a utěsnění</t>
  </si>
  <si>
    <t>Kanalizační PPR potrubí DN32, vedené po povrchu, včetně spojovacího a kotvícího materiálu, napojení přepadů pojistných ventilů, volné vyústění nad podlahovou vpustí</t>
  </si>
  <si>
    <t>Kanalizační potrubí DN50, včetně spojovacího materiálu</t>
  </si>
  <si>
    <t>Demontáž tlakové expanzní nádoby V=50l, včetně likvidace</t>
  </si>
  <si>
    <t>SDK příčka dvouplášťová, včetně nosné ocelové konstrukce, povrchových úprav, začištění, napojení na stávající konstrukce,spojovacího a instalačního materiálu a včetně malby, tl. 100 mm</t>
  </si>
  <si>
    <t>Ocelová zárubeň pro osazení do SDK příčky, včetně instalačního a spojovacího materiálu, montáže, dvojitého nátěru syntetickým nátěrem bílé barvy po montáži, rozměr 800/2100/100 mm</t>
  </si>
  <si>
    <t>Dveřní křídlo vnitřních dveří, do ocelové zárubně, včetně kování, rozměr 800/1970 mm, dekor bude upřesněn v rámci TDI</t>
  </si>
  <si>
    <t>Deskové otopné těleso  včetně integrovanéhotermostatického ventilu a odvzdušnění, konzol na stěnu, připojení zespodu, rozměr 22/600/500</t>
  </si>
  <si>
    <t>dtto 22/600/1800</t>
  </si>
  <si>
    <t>dtto 22/600/2000</t>
  </si>
  <si>
    <t>dtto 33/600/700</t>
  </si>
  <si>
    <t>dtto 33/600/900</t>
  </si>
  <si>
    <t>dtto 33/600/1600</t>
  </si>
  <si>
    <t>98</t>
  </si>
  <si>
    <t>100</t>
  </si>
  <si>
    <t>101</t>
  </si>
  <si>
    <t>Rozšiřující modul pro ekvitermní regulátor provozu kaskády 3 TČ vzduch/voda+ směšovaného topného okruhu, nástěnné provedení- příslušenství TČ (pouze dodávky, montáž MaR)</t>
  </si>
  <si>
    <t>Elektrický topný kabel- protizámrazová ochrana, délka 2 m, výkon 10W, pro napojení do svorkovnice TČ- příslušenstaví TČ</t>
  </si>
  <si>
    <t>Uvedení kaskády 3xTČ do provozu autorizovanou osobou</t>
  </si>
  <si>
    <t>Kombinovaný rozdělovač a sběrač, modul 100, PN 0,6MPa, I=1,3m, Qmax=6,0 m3/h, vč. Tepelné PUR izolace - kašírovaná Al folie a 2xstavitelné konzole</t>
  </si>
  <si>
    <t>Kombinovaný rozdělovač a sběrač, modul 100, PN 0,6MPa, I=0,95m, Qmax=6,0 m3/h, vč. Tepelné PUR izolace - kašírovaná Al folie a 2xstavitelné konzole</t>
  </si>
  <si>
    <t>Nepřímotopný smaltový zásobník teplné vody se stacionárním solárním výměníkem, V=501l, návarky pro teploměr, tlakoměr, snímač regulace, odkalení a odvzdušnění, povrchová úprava základním nátěrem,</t>
  </si>
  <si>
    <t>PN=0,6 Mpa, S=6,4m2, vč. Systémové izolace tl. 80 mm</t>
  </si>
  <si>
    <t>Tlaková expanzní nádoba ÚT, V=140 l/0,6 MPa</t>
  </si>
  <si>
    <t>Čerpadlo oběhové závitové, s automatickou regulací výkonu, Q=3,4m3/h, Hmax=5,7m, P=110W/230V, DN32, včetně šroubení a těsnění</t>
  </si>
  <si>
    <t>Potrubí meděné 54x2,0 spojované svařováním, včetně tvarovek, spojovacího materiálu, konzol</t>
  </si>
  <si>
    <t>Potrubí meděné 35x1,5 spojované svařováním, včetně tvarovek, spojovacího materiálu, konzol</t>
  </si>
  <si>
    <t>Potrubí meděné 28x1,5 spojované svařováním, včetně tvarovek, spojovacího materiálu, konzol</t>
  </si>
  <si>
    <t>Potrubí meděné 22x1,5 spojované svařováním, včetně tvarovek, spojovacího materiálu, konzol</t>
  </si>
  <si>
    <t>Kanalizační PPr potrubí DN110, včetně spojovacího materiálu</t>
  </si>
  <si>
    <t>Tepelná izolace potrubí kanalizačního PPr DN110 v exteriéru, tepelně izolační návleky z minerální vaty tl. 50 mm kašírované Al-fólií, včetně oplechování a utěsnění</t>
  </si>
  <si>
    <t>Kanalizační PPr potrubí DN50, včetně spojovacího materiálu</t>
  </si>
  <si>
    <t>Tepelná izolace potrubí kanalizačního PPr DN50 v exteriéru, tepelně izolační návleky z minerální vaty tl. 50 mm kašírované Al-fólií, včetně oplechování a utěsnění</t>
  </si>
  <si>
    <t>Demontáž tlakové expanzní nádoby V=100l, včetně likvidace</t>
  </si>
  <si>
    <t>Prostup stropní konstrukcí, do tl. 800 mm, pro potrubí do průměru 80 mm, včetně povrchových úprav a začištění po montáži potrubí</t>
  </si>
  <si>
    <t>Sádrokartonová konstrukce vč. ocelového nostného rámu, povrchových úprav, napojení na stávajicí konstrukce, začištění a malby</t>
  </si>
  <si>
    <t>Bourání ŽB základu, rozměr 1800x1800x100 mm, vč. začištění a povrchových úprav</t>
  </si>
  <si>
    <t>R-položka</t>
  </si>
  <si>
    <t>POL12_0</t>
  </si>
  <si>
    <t>Likvidace sutě, včetně přesunu hmot a odvozu na skládku</t>
  </si>
  <si>
    <t>Deskové otopné těleso  včetně integrovanéhotermostatického ventilu a odvzdušnění, konzol na stěnu, připojení zespodu, rozměr 33/600/500</t>
  </si>
  <si>
    <t>dtto 33/600/1000</t>
  </si>
  <si>
    <t>Koordinace se stavební částí- pronájem jeřábu a transport TČ na střechu</t>
  </si>
  <si>
    <t>Sluneční kolektor plochý pro instalaci na ležato,s prizmatickým sklem viz. technická specifikace kolektoru v TZ</t>
  </si>
  <si>
    <t>Sada připojovacích dílů pro kolektorové pole o 4 plochých kolektorech instalovaných na ležato</t>
  </si>
  <si>
    <t>Sada pro uchycení a propojení 4 kolektorů instalovaných na ležato- nosný H-profil, spojovací a instalační materiál</t>
  </si>
  <si>
    <t>Držák trojúhelníkový pro sluneční kolektor instalovaný na ležato, 45°</t>
  </si>
  <si>
    <t>Zavětrovací vzpěra včetně šroubů, rovná střecha</t>
  </si>
  <si>
    <t>Instalační materiál pro ukotvení na nosnou ocelovou konstrukci</t>
  </si>
  <si>
    <t>Odvzdušňovací ventil 3/8" pro solární systémy, 160°C</t>
  </si>
  <si>
    <t>Kulový kohout 3/8" pro solární systémy, 160°C</t>
  </si>
  <si>
    <t>Regulátor průtoku s ukazatelem - 2-12 l/min, 2x3/4“F, 185°C</t>
  </si>
  <si>
    <t>Cu potrubí primárního okruho solárního systému Ć 28x1,5, včetně tvarovek pro primární okruh solárního  systému, instalačního a spojovacího materiálu</t>
  </si>
  <si>
    <t>Cu potrubí primárního okruho solárního systému Ć 22x1,0, včetně tvarovek pro primární okruh solárního  systému, instalačního a spojovacího materiálu</t>
  </si>
  <si>
    <t>Cu potrubí primárního okruho solárního systému Ć 18x1,0, včetně tvarovek pro primární okruh solárního  systému, instalačního a spojovacího materiálu</t>
  </si>
  <si>
    <t>Tep. Izolace pr. 28 mat. kaučuk tl.19 mm</t>
  </si>
  <si>
    <t>Tep. izolace pr. 28 mat. kaučuk tl.19 mm včetně povrchové úpravy oplechováním</t>
  </si>
  <si>
    <t>Tep. izolace pr. 22 mat. kaučuk tl.19 mm včetně povrchové úpravy oplechováním</t>
  </si>
  <si>
    <t>Tep. izolace pr. 18 mat. kaučuk tl.19 mm včetně povrchové úpravy oplechováním</t>
  </si>
  <si>
    <t>Teplonosná antikorozní kapalina pro solární systémy na bázi monopropylenglykolu</t>
  </si>
  <si>
    <t>l</t>
  </si>
  <si>
    <t>Expanzní nádoba 200l, 6 bar, solar</t>
  </si>
  <si>
    <t>Ventil uzavírací s vypouštěním pro expanzní nádobu 3/4"</t>
  </si>
  <si>
    <t>Dvoutrubková solární čerpadlová skupina, průtok 8-28 l/min, včetně oběhového čerpadla  s elektronickou regulací výkonu-Q=1,0 m3/h, Hmax=7,5m, P=60W, včetně tlakoměru a teploměrů, pojistného</t>
  </si>
  <si>
    <t>ventilu 6 bar, napouštěcích a vypouštěcích ventilů, uzavíracích ventilů, zpětné klapky, separátoru vzduchu, termoizolačního obalu</t>
  </si>
  <si>
    <t>Zásobník TV 856l, s integrovaným trubkových výměníkem S=10m2, smaltovaný vnitřní povrch, magneziová anoda, včetně tepelné izolace s PVC folií, pitná voda</t>
  </si>
  <si>
    <t>Tlaková expanzní nádoba, V=200 l/1,0 MPa, vnitřní povrchová úprava pro pitnou vodu</t>
  </si>
  <si>
    <t>Termostatický směšovací ventil TV, DN20, 20-70°C, pitná voda</t>
  </si>
  <si>
    <t>Pojistný ventil DN20, ot. přetlak 0,6 MPa, pitná voda</t>
  </si>
  <si>
    <t>Zpětná klapka, DN50, PN 16, pitná voda</t>
  </si>
  <si>
    <t>Zpětná klapka, DN25, PN 16, pitná voda</t>
  </si>
  <si>
    <t>Zpětná klapka, DN20, PN 16, pitná voda</t>
  </si>
  <si>
    <t>Kulový uzávěr DN50, PN 16, pitná voda</t>
  </si>
  <si>
    <t>Kulový uzávěr DN25, PN 16, pitná voda</t>
  </si>
  <si>
    <t>Kulový uzávěr DN20, PN 16, pitná voda</t>
  </si>
  <si>
    <t>Kulový kohout s vypouštěním a ochranou proti neodborné manipulaci- obslužná armatura expanzní nádoby , DN20,PN16, pitná voda</t>
  </si>
  <si>
    <t>Ventil zónový pro pitnou vodu, s vratnou pružinou, třícestný, vniřní závit DN20, včetně servopohonu 24V</t>
  </si>
  <si>
    <t>Cirkulační čerpadlo termické dezinfekce, vnitřní úprava bronz, P=45W/230V, včetně šroubení a těsnění</t>
  </si>
  <si>
    <t>Cirkulační čerpadlo TV s integrovanou elektronickou automatickou řídící jednotkou , vnitřní úprava bronz, Q=1,0 m3/h, Hmax=3,5 m, P=25W/230V/50HZ</t>
  </si>
  <si>
    <t>Potrubí měděné polotvrdé pro pitnou vodu, Ć54x2,0 mm, včetně tvarovek, spojovacího a kotvícího materiálu</t>
  </si>
  <si>
    <t>Potrubí měděné polotvrdé pro pitnou vodu, Ć22x1,0 mm, včetně tvarovek, spojovacího a kotvícího materiálu</t>
  </si>
  <si>
    <t>Potrubí PPr, pro pitnou vodu, Ć63x10,5, PN16, včetně tvarovek, kotvícího a spojovacího materiálu</t>
  </si>
  <si>
    <t>Potrubí PPr, pro pitnou vodu, Ć32x4,4, PN16, včetně tvarovek, kotvícího a spojovacího materiálu</t>
  </si>
  <si>
    <t>Potrubí PPr, pro pitnou vodu, Ć25x4,2, PN16, včetně tvarovek, kotvícího a spojovacího materiálu</t>
  </si>
  <si>
    <t>Tepelně izolační polyethylenový návlek, rozměr vnitřní průměr/tloušťka 63/25 mm</t>
  </si>
  <si>
    <t>Tepelně izolační polyethylenový návlek, rozměr vnitřní průměr/tloušťka 54/25 mm</t>
  </si>
  <si>
    <t>Tepelně izolační polyethylenový návlek, rozměr vnitřní průměr/tloušťka 32/25 mm</t>
  </si>
  <si>
    <t>Tepelně izolační polyethylenový návlek, rozměr vnitřní průměr/tloušťka 25/25 mm</t>
  </si>
  <si>
    <t>Tepelně izolační polyethylenový návlek, rozměr vnitřní průměr/tloušťka 22/25 mm</t>
  </si>
  <si>
    <t>Připojení dohřívacího zásobníku TV na rozvody studené vody, teplé vody a cirkulace</t>
  </si>
  <si>
    <t>Napojení nových rozvodů teplé vody studené vody a cirkulace na přípojky stávajících odběrných míst- ocelové potrubí do DN32</t>
  </si>
  <si>
    <t>Demontáž stávajícího elektrického zásobníkové ohřívače 400 litrů, včetně odpojení od rozvodů a elektroinstalace a ekologické likvidace</t>
  </si>
  <si>
    <t>Demontáž stávajících rozvodů ZTI- PPr potrubí do rozměru 63x8,6mm, včetně tepelné izolace, konzol, tvarovek a likvidace</t>
  </si>
  <si>
    <t>Propláchnutí nových rozvodů vnitřního vodovodu</t>
  </si>
  <si>
    <t>Tlaková zkouška nových rozvodů vnitřního vodovodu</t>
  </si>
  <si>
    <t>Prostup ŽB stropní konstrukcí, pro potrubí do rozměru 70 mm- jádrové vrtání, včetně povrchových úprav a začištění po montáži</t>
  </si>
  <si>
    <t>Koordinace se stavební částí- pronájem jeřábu a transport kolektorů na střechu</t>
  </si>
  <si>
    <t>Koordinace se stavební částí- zaklopení potrubí primárního okruhu solárního systému SDK krycí konstrukcí</t>
  </si>
  <si>
    <t>Přesun hmot</t>
  </si>
  <si>
    <t>767995101R00</t>
  </si>
  <si>
    <t>Výroba a montáž kov. atypických konstr. do 5 kg</t>
  </si>
  <si>
    <t>5 : 3,09*6</t>
  </si>
  <si>
    <t>6 : 0,38*48</t>
  </si>
  <si>
    <t>8 : 0,24*20</t>
  </si>
  <si>
    <t>14587793R</t>
  </si>
  <si>
    <t>Profil obdélník. uzavř.svařovaný S235  100x50x3 mm</t>
  </si>
  <si>
    <t>POL3_</t>
  </si>
  <si>
    <t>5 : 18,54*1,08/1000</t>
  </si>
  <si>
    <t>15411740-R</t>
  </si>
  <si>
    <t>Profil L rovnoramenný S235  50x50x5 mm</t>
  </si>
  <si>
    <t>6 : 18,24*1,08/1000</t>
  </si>
  <si>
    <t>13611218-R</t>
  </si>
  <si>
    <t>Plech P3 jakost S235  100x100mm</t>
  </si>
  <si>
    <t>8 : 4,8*1,08/1000</t>
  </si>
  <si>
    <t>767995102R00</t>
  </si>
  <si>
    <t>Výroba a montáž kov. atypických konstr. do 10 kg</t>
  </si>
  <si>
    <t>7 : 7,07*8</t>
  </si>
  <si>
    <t>13611228-R</t>
  </si>
  <si>
    <t>Plech P10 jakost S235  300x300mm</t>
  </si>
  <si>
    <t>7 : 56,56*1,08/1000</t>
  </si>
  <si>
    <t>767995104R00</t>
  </si>
  <si>
    <t>Výroba a montáž kov. atypických konstr. do 50 kg</t>
  </si>
  <si>
    <t>2 : 27,92*8</t>
  </si>
  <si>
    <t>767995105R00</t>
  </si>
  <si>
    <t>Výroba a montáž kov. atypických konstr. do 100 kg</t>
  </si>
  <si>
    <t>1 : 97,37*4</t>
  </si>
  <si>
    <t>14587296-R</t>
  </si>
  <si>
    <t>Profil čtvercový uzavř.svařovaný  S235  100 x 6 mm</t>
  </si>
  <si>
    <t>1 : 389,48*1,08/1000</t>
  </si>
  <si>
    <t>2 : 223,36*1,08/1000</t>
  </si>
  <si>
    <t>767995106R00</t>
  </si>
  <si>
    <t>Výroba a montáž kov. atypických konstr. do 250 kg</t>
  </si>
  <si>
    <t>3 : 145,18*4</t>
  </si>
  <si>
    <t>4 : 145,18*2</t>
  </si>
  <si>
    <t>14587296R</t>
  </si>
  <si>
    <t>Profil čtvercový uzavř.svařovaný  S235  100 x 4 mm</t>
  </si>
  <si>
    <t>3 : 580,72*1,08/1000</t>
  </si>
  <si>
    <t>4 : 290,36*1,08/1000</t>
  </si>
  <si>
    <t>13890201R</t>
  </si>
  <si>
    <t>Přirážka za pozinkování ocelových výrobků do 50 kg</t>
  </si>
  <si>
    <t>13890203R</t>
  </si>
  <si>
    <t>Přirážka za pozinkování ocel.výrobků 50-100 kg</t>
  </si>
  <si>
    <t>13890204R</t>
  </si>
  <si>
    <t>Přirážka za pozinkování ocel.výrobků 100-500 kg</t>
  </si>
  <si>
    <t>D+M ostatních drobných zámečnických prvků a materiálu, svary</t>
  </si>
  <si>
    <t>767002</t>
  </si>
  <si>
    <t>D+M kotvení,vrtání otvorů apod</t>
  </si>
  <si>
    <t>- ŠROUBY M12 (32KS),MATICE,PODLOŽKY</t>
  </si>
  <si>
    <t>- ŠROUBY M10 (48KS),MATICE,PODLOŽKY</t>
  </si>
  <si>
    <t>- TŘMENY M10 (60KS),MATICE A PODLOŽKY (120KS)</t>
  </si>
  <si>
    <t>- OTVORY PRO ŠROUBY A TŘMENY</t>
  </si>
  <si>
    <t>998767201R00</t>
  </si>
  <si>
    <t>Přesun hmot pro zámečnické konstr., výšky do 6 m</t>
  </si>
  <si>
    <t>POL7_</t>
  </si>
  <si>
    <t>rozváděč ozn.RM1...viz.výkres č.06 dodávka+montáž</t>
  </si>
  <si>
    <t>1001</t>
  </si>
  <si>
    <t>Doprava dodávek</t>
  </si>
  <si>
    <t>1002</t>
  </si>
  <si>
    <t>Přesun dodávek</t>
  </si>
  <si>
    <t>171109</t>
  </si>
  <si>
    <t>vodič CY 16  /H07V-U/</t>
  </si>
  <si>
    <t>171111</t>
  </si>
  <si>
    <t>vodič CY 25  /H07V-R/</t>
  </si>
  <si>
    <t>101105</t>
  </si>
  <si>
    <t>kabel CYKY 3x1,5</t>
  </si>
  <si>
    <t>101210</t>
  </si>
  <si>
    <t>kabel CYKY 5x35</t>
  </si>
  <si>
    <t>101305</t>
  </si>
  <si>
    <t>kabel CYKY 5x70</t>
  </si>
  <si>
    <t>101308</t>
  </si>
  <si>
    <t>kabel AYKY 3x120+70</t>
  </si>
  <si>
    <t>311326</t>
  </si>
  <si>
    <t>krabice EPS+ kryt - komplet</t>
  </si>
  <si>
    <t>353403</t>
  </si>
  <si>
    <t>drátový žlab do 60x100/žárzn+nosný+spoj.mat/komplet - střed.závěs</t>
  </si>
  <si>
    <t>311411</t>
  </si>
  <si>
    <t>stahovací páska-100ks</t>
  </si>
  <si>
    <t>302</t>
  </si>
  <si>
    <t>hmoždinka plastová HM8/8x40mm vč.šroubu</t>
  </si>
  <si>
    <t>315112</t>
  </si>
  <si>
    <t>protipožární tmel</t>
  </si>
  <si>
    <t>silikonový tmel</t>
  </si>
  <si>
    <t>montážní pěna</t>
  </si>
  <si>
    <t>2001</t>
  </si>
  <si>
    <t>Prořez</t>
  </si>
  <si>
    <t>2002</t>
  </si>
  <si>
    <t>Materiál podružný</t>
  </si>
  <si>
    <t>210800851</t>
  </si>
  <si>
    <t>vodič Cu(-CY,CYA) pevně uložený do 1x35</t>
  </si>
  <si>
    <t>210810048</t>
  </si>
  <si>
    <t>kabel(-CYKY) pevně uložený do 3x6/4x4/7x2,5</t>
  </si>
  <si>
    <t>210810101</t>
  </si>
  <si>
    <t>kabel Cu(-1kV CYKY) pevně uložený do 5x35</t>
  </si>
  <si>
    <t>kabel Cu(-1kV CYKY) pevně uložený do 5x70</t>
  </si>
  <si>
    <t>POL12_1</t>
  </si>
  <si>
    <t>kabel AYKY) pevně uložený do 3x120+70</t>
  </si>
  <si>
    <t>210100101</t>
  </si>
  <si>
    <t>ukončení na svorkovnici vodič do 16mm2</t>
  </si>
  <si>
    <t>210100102</t>
  </si>
  <si>
    <t>ukončení na svorkovnici vodič do 100mm2</t>
  </si>
  <si>
    <t>210192562</t>
  </si>
  <si>
    <t>ochranná svorkovnice(nulový můstek)vč.zapoj.</t>
  </si>
  <si>
    <t>210020412</t>
  </si>
  <si>
    <t>kabelový žlab</t>
  </si>
  <si>
    <t>210010301</t>
  </si>
  <si>
    <t>montáž stahovací pásky</t>
  </si>
  <si>
    <t>210010712</t>
  </si>
  <si>
    <t>osazení hmoždinky HM8</t>
  </si>
  <si>
    <t>210010451</t>
  </si>
  <si>
    <t>zatěsnění drobných otvorů protipož.tmelem</t>
  </si>
  <si>
    <t>3001</t>
  </si>
  <si>
    <t>PPV pro elektromontáže</t>
  </si>
  <si>
    <t>460520201</t>
  </si>
  <si>
    <t>zajištění otvoru ve zdi proti vniknutí vody vč.mat</t>
  </si>
  <si>
    <t>4001</t>
  </si>
  <si>
    <t>PPV pro zemní práce</t>
  </si>
  <si>
    <t>219990012</t>
  </si>
  <si>
    <t>práce spojené s vyhledáním a napojením stáv.obv</t>
  </si>
  <si>
    <t>hod</t>
  </si>
  <si>
    <t>219990013</t>
  </si>
  <si>
    <t>zajištění bezproudí</t>
  </si>
  <si>
    <t>219990015</t>
  </si>
  <si>
    <t>rozměření a rozkreslení tras...</t>
  </si>
  <si>
    <t>219990020</t>
  </si>
  <si>
    <t>úprava napájecího bodu</t>
  </si>
  <si>
    <t>219990024</t>
  </si>
  <si>
    <t>demontážní práce</t>
  </si>
  <si>
    <t>219990025</t>
  </si>
  <si>
    <t>uložení na skládku a ekologická likvidace odpadu</t>
  </si>
  <si>
    <t>219990026</t>
  </si>
  <si>
    <t>zkreslení skutečného provedení</t>
  </si>
  <si>
    <t>219990027</t>
  </si>
  <si>
    <t>výchozí revize</t>
  </si>
  <si>
    <t>219990011</t>
  </si>
  <si>
    <t>práce spojené s úpravou stávajících zařízení</t>
  </si>
  <si>
    <t>práce spojené s provizorním napájením</t>
  </si>
  <si>
    <t>jednání na ČEZu/PRE</t>
  </si>
  <si>
    <t>219001212</t>
  </si>
  <si>
    <t>vyvrt.otvoru ve zdi/cihla/ do pr.60mm/tl.do 0,30m</t>
  </si>
  <si>
    <t>219002611</t>
  </si>
  <si>
    <t>vysekání rýhy/zeď cihla/ hl.do 30mm/š.do 30mm</t>
  </si>
  <si>
    <t>219002625</t>
  </si>
  <si>
    <t>vysekání rýhy/zeď cihla/ hl.do 50mm/š.do 30mm</t>
  </si>
  <si>
    <t>219003641</t>
  </si>
  <si>
    <t>hrubé zahození rýhy do 0,50m/vč.malty/</t>
  </si>
  <si>
    <t>219003622</t>
  </si>
  <si>
    <t>omítka hladká/stěna/rýha šířka do 0,50m/vč.maltyMV</t>
  </si>
  <si>
    <t>219990022</t>
  </si>
  <si>
    <t>úklid</t>
  </si>
  <si>
    <t>219003235</t>
  </si>
  <si>
    <t>zazdívka otvoru ve zdivu/cihla/do 0,25m2/tl.0,60m</t>
  </si>
  <si>
    <t>219990030</t>
  </si>
  <si>
    <t>koordinace s ostatními profesemi</t>
  </si>
  <si>
    <t>219990045</t>
  </si>
  <si>
    <t>pomocné práce - montáž a demontáž SDK podhledu</t>
  </si>
  <si>
    <t>219990000</t>
  </si>
  <si>
    <t>poplatek za hlavní jistič před elektroměrem 160A</t>
  </si>
  <si>
    <t>Pol__0001</t>
  </si>
  <si>
    <t>Rozvaděčová skříň plechová, vystrojená</t>
  </si>
  <si>
    <t>Pol__0002</t>
  </si>
  <si>
    <t>Svodič přepětí 125A B/C</t>
  </si>
  <si>
    <t>Pol__0003</t>
  </si>
  <si>
    <t>Jistič char B, 1-pólový, Icn=10kA, In=4A</t>
  </si>
  <si>
    <t>Pol__0004</t>
  </si>
  <si>
    <t>Jistič char B, 1-pólový, Icn=10kA, In=16A</t>
  </si>
  <si>
    <t>Pol__0005</t>
  </si>
  <si>
    <t>Jistič char B, 3-pólový, Icn=10kA, In=13A</t>
  </si>
  <si>
    <t>Pol__0006</t>
  </si>
  <si>
    <t>Jistič char C, 3-pólový, Icn=10kA, In=16A</t>
  </si>
  <si>
    <t>Pol__0007</t>
  </si>
  <si>
    <t>Jistič char B, 3-pólový, Icn=10kA, In=16A</t>
  </si>
  <si>
    <t>Pol__0008</t>
  </si>
  <si>
    <t>Chránič s nadpr.ochr,1+N,char.B, Idn=0.03A, In=16A</t>
  </si>
  <si>
    <t>Pol__0009</t>
  </si>
  <si>
    <t>Instalační stykač, 230V~, 20A, 4zap. kont.</t>
  </si>
  <si>
    <t>Pol__0010</t>
  </si>
  <si>
    <t>Trojpólový vypínač 100A, 500V</t>
  </si>
  <si>
    <t>Pol__0011</t>
  </si>
  <si>
    <t>Relé prům.min., DIN, 4P/10A, 230V AC včetně patice</t>
  </si>
  <si>
    <t>Pol__0012</t>
  </si>
  <si>
    <t>Zpož.jednotka., DIN, 2P/10A, 230V AC</t>
  </si>
  <si>
    <t>Pol__0013</t>
  </si>
  <si>
    <t>Podružný materiál rozvaděče/DIN lišty,vývodky,vodiče,hřebeny atd./</t>
  </si>
  <si>
    <t>Pol__0014</t>
  </si>
  <si>
    <t>Výroba rozvaděče</t>
  </si>
  <si>
    <t>Pol__0015</t>
  </si>
  <si>
    <t>Kusová zkoučka rozvaděče</t>
  </si>
  <si>
    <t>Pol__0016</t>
  </si>
  <si>
    <t>Pol__0017</t>
  </si>
  <si>
    <t>Svodič přepětí 250A B/C</t>
  </si>
  <si>
    <t>Pol__0018</t>
  </si>
  <si>
    <t>Pol__0019</t>
  </si>
  <si>
    <t>Jistič char B, 1-pólový, Icn=10kA, In=6A</t>
  </si>
  <si>
    <t>Pol__0020</t>
  </si>
  <si>
    <t>Pol__0021</t>
  </si>
  <si>
    <t>Pol__0022</t>
  </si>
  <si>
    <t>Pol__0023</t>
  </si>
  <si>
    <t>Pol__0024</t>
  </si>
  <si>
    <t>Pol__0025</t>
  </si>
  <si>
    <t>Pol__0026</t>
  </si>
  <si>
    <t>Trojpólový vypínač 160A, 500V</t>
  </si>
  <si>
    <t>Pol__0027</t>
  </si>
  <si>
    <t>Pol__0028</t>
  </si>
  <si>
    <t>Pol__0029</t>
  </si>
  <si>
    <t>Spínací hodinky, digitální, záloha,, DIN, 1P/10A, 230V AC</t>
  </si>
  <si>
    <t>Pol__0030</t>
  </si>
  <si>
    <t>Pol__0031</t>
  </si>
  <si>
    <t>Pol__0032</t>
  </si>
  <si>
    <t>Pol__0033</t>
  </si>
  <si>
    <t>Pol__0034</t>
  </si>
  <si>
    <t>Pol__0035</t>
  </si>
  <si>
    <t>Pol__0036</t>
  </si>
  <si>
    <t>Pol__0037</t>
  </si>
  <si>
    <t>Pol__0038</t>
  </si>
  <si>
    <t>Pol__0039</t>
  </si>
  <si>
    <t>Pol__0040</t>
  </si>
  <si>
    <t>Pol__0041</t>
  </si>
  <si>
    <t>Pol__0042</t>
  </si>
  <si>
    <t>Pol__0043</t>
  </si>
  <si>
    <t>Pol__0044</t>
  </si>
  <si>
    <t>Pol__0045</t>
  </si>
  <si>
    <t>Pol__0046</t>
  </si>
  <si>
    <t>Pol__0047</t>
  </si>
  <si>
    <t>Pol__0048</t>
  </si>
  <si>
    <t>Pol__0049</t>
  </si>
  <si>
    <t>Pol__0050</t>
  </si>
  <si>
    <t>Pol__0051</t>
  </si>
  <si>
    <t>CYKY-J 3x1,5 , ve žlabu</t>
  </si>
  <si>
    <t>KABEL SILOVÝ,IZOLACE PVC</t>
  </si>
  <si>
    <t>Pol__0052</t>
  </si>
  <si>
    <t>CYKY-J 3x2,5 , ve žlabu</t>
  </si>
  <si>
    <t>Pol__0053</t>
  </si>
  <si>
    <t>CYKY-J 5x1,5 , ve žlabu</t>
  </si>
  <si>
    <t>Pol__0054</t>
  </si>
  <si>
    <t>CYKY-J 5x2,5 , ve žlabu</t>
  </si>
  <si>
    <t>Pol__0055</t>
  </si>
  <si>
    <t>H05RR-F-G 3x1 , ve žlabu</t>
  </si>
  <si>
    <t>ŠŇŮRA LEHKÁ,IZOLACE KAUČUK (CGLG)</t>
  </si>
  <si>
    <t>Pol__0056</t>
  </si>
  <si>
    <t>JYTY-O 2x1 mm , ve žlabu</t>
  </si>
  <si>
    <t>KABEL STÍNĚNÝ</t>
  </si>
  <si>
    <t>Pol__0057</t>
  </si>
  <si>
    <t>JYTY-O 4x1 mm , ve žlabu</t>
  </si>
  <si>
    <t>Pol__0058</t>
  </si>
  <si>
    <t>Žlab drátěný ocelový  100/50 "ŽZ"</t>
  </si>
  <si>
    <t>KABELOVÝ ŽLAB - ŽÁROVÝ ZINEK</t>
  </si>
  <si>
    <t>Pol__0059</t>
  </si>
  <si>
    <t>Spojka  "ŽZ" - pro spojení "žlab-žlab"</t>
  </si>
  <si>
    <t>PŘÍSLUŠENSTVÍ ŽLABŮ - ŽÁROVÝ ZINEK</t>
  </si>
  <si>
    <t>SPOJKY</t>
  </si>
  <si>
    <t>Pol__0060</t>
  </si>
  <si>
    <t>Výložník Žlab "ŽZ" 100</t>
  </si>
  <si>
    <t>DRŽÁKY</t>
  </si>
  <si>
    <t>Pol__0061</t>
  </si>
  <si>
    <t>Zásuvka 2p+PE, šedá</t>
  </si>
  <si>
    <t>ZÁSUVKA NASTĚNNÁ IP44</t>
  </si>
  <si>
    <t>Pol__0062</t>
  </si>
  <si>
    <t>Krabice instalační, prázdná, 75 x 75 mm</t>
  </si>
  <si>
    <t>KRABICOVÁ ROZVODKA, IP 54, PRÁZDNÁ</t>
  </si>
  <si>
    <t>Pol__0063</t>
  </si>
  <si>
    <t>d 16  mm, pevně</t>
  </si>
  <si>
    <t>TRUBKA TUHÁ NÍZKÁ  MECHANICKÁ ODOLNOST</t>
  </si>
  <si>
    <t>Pol__0064</t>
  </si>
  <si>
    <t>d 25  mm, UV, pevně</t>
  </si>
  <si>
    <t>TRUBKA TUHÁ VYSOKÁ MECHANICKÁ ODOLNOST ČERNÁ,</t>
  </si>
  <si>
    <t>Pol__0065</t>
  </si>
  <si>
    <t>do 2,5 mm2</t>
  </si>
  <si>
    <t>UKONČENÍ  VODIČŮ V ROZVADĚČÍCH A PŘÍSTROJÍCH</t>
  </si>
  <si>
    <t>Pol__0066</t>
  </si>
  <si>
    <t>do 35 mm2</t>
  </si>
  <si>
    <t>Pol__0067</t>
  </si>
  <si>
    <t>do 70 mm2</t>
  </si>
  <si>
    <t>Pol__0068</t>
  </si>
  <si>
    <t>Ekvitermní regulace /pouze montáž, dodávka STE/</t>
  </si>
  <si>
    <t>Pol__0069</t>
  </si>
  <si>
    <t>Směšovací modul,/pouze montáž, dodávka STE/</t>
  </si>
  <si>
    <t>Pol__0070</t>
  </si>
  <si>
    <t>Pt1000 /pouze montáž, dodávka STE/</t>
  </si>
  <si>
    <t>Venkovní čidlo teploty</t>
  </si>
  <si>
    <t>Pol__0071</t>
  </si>
  <si>
    <t>Příložné čidlo teploty</t>
  </si>
  <si>
    <t>Pol__0072</t>
  </si>
  <si>
    <t>Revize elektro výchozí</t>
  </si>
  <si>
    <t>Zkoušky a prohlídky elektrických rozvodů a zařízení celková prohlídka a vyhotovení revizní zprávy pro objem montážních prací</t>
  </si>
  <si>
    <t>Pol__0073</t>
  </si>
  <si>
    <t>Dodávka dokumentace skutečného provedení</t>
  </si>
  <si>
    <t>Pol__0074</t>
  </si>
  <si>
    <t>Zařízení pracoviště</t>
  </si>
  <si>
    <t>Pol__0075</t>
  </si>
  <si>
    <t>Zabezpečení pracoviště</t>
  </si>
  <si>
    <t>Pol__0076</t>
  </si>
  <si>
    <t>Doprava na staveníště</t>
  </si>
  <si>
    <t>Pol__0077</t>
  </si>
  <si>
    <t>Spolupráce s ostatními profesemi</t>
  </si>
  <si>
    <t>295001</t>
  </si>
  <si>
    <t>vedení FeZn 30/4 (0,96kg/m)</t>
  </si>
  <si>
    <t>295011</t>
  </si>
  <si>
    <t>vedení FeZn pr.10mm(0,63kg/m)</t>
  </si>
  <si>
    <t>295012</t>
  </si>
  <si>
    <t>vedení FeZn pr.8mm(0,40kg/m)</t>
  </si>
  <si>
    <t>295071</t>
  </si>
  <si>
    <t>svorka pásku zemnící SR2b 4šrouby FeZn</t>
  </si>
  <si>
    <t>295073</t>
  </si>
  <si>
    <t>svorka pásku drátu zemnící SR3a 2šrouby FeZn</t>
  </si>
  <si>
    <t>295413</t>
  </si>
  <si>
    <t>svorka připojovací SP 1šroub FeZn</t>
  </si>
  <si>
    <t>295422</t>
  </si>
  <si>
    <t>svorka křížová SK 4šrouby FeZn</t>
  </si>
  <si>
    <t>295404</t>
  </si>
  <si>
    <t>svorka spojovací SS 2šrouby FeZn</t>
  </si>
  <si>
    <t>295414</t>
  </si>
  <si>
    <t>svorka na okapní žlaby SOa 4šrouby FeZn</t>
  </si>
  <si>
    <t>295432</t>
  </si>
  <si>
    <t>svorka zkušební SZb 2třmeny FeZn litá</t>
  </si>
  <si>
    <t>295322</t>
  </si>
  <si>
    <t>podpěra vedení do zdiva hmoždi PV1 200mm FeZn</t>
  </si>
  <si>
    <t>295338</t>
  </si>
  <si>
    <t>podpěra vedení na plochou střechu PV21 FeZn</t>
  </si>
  <si>
    <t>vč. podlepení a veškerého příslušenství</t>
  </si>
  <si>
    <t>295452</t>
  </si>
  <si>
    <t>ochranný úhelník svodu OU délka 2,0m</t>
  </si>
  <si>
    <t>295461</t>
  </si>
  <si>
    <t>držák úhelníku DOUa 150mm FeZn středový do zdiva</t>
  </si>
  <si>
    <t>295882</t>
  </si>
  <si>
    <t>označovací štítek zemního svodu</t>
  </si>
  <si>
    <t>295620</t>
  </si>
  <si>
    <t>jímací tyč JR1,0/1m/svorky/držáky/podstavec</t>
  </si>
  <si>
    <t>vč. veškerého příslušenství a vypodložení podstavce</t>
  </si>
  <si>
    <t>295619</t>
  </si>
  <si>
    <t>jímací tyč hladká typ 101/V/3m/svorky/držáky/podstavec</t>
  </si>
  <si>
    <t>vodič CY 25  /H07V-U/</t>
  </si>
  <si>
    <t>krabice odbočná KT250 vč. VKT250E+EPS3</t>
  </si>
  <si>
    <t>199415</t>
  </si>
  <si>
    <t>svorkovnice typ EPS3  ekvipotenciální</t>
  </si>
  <si>
    <t>311</t>
  </si>
  <si>
    <t>vruty, šrouby, hmoždinky ....</t>
  </si>
  <si>
    <t>312</t>
  </si>
  <si>
    <t>313</t>
  </si>
  <si>
    <t>231</t>
  </si>
  <si>
    <t>232</t>
  </si>
  <si>
    <t>46221</t>
  </si>
  <si>
    <t>asfalt 80</t>
  </si>
  <si>
    <t>46114</t>
  </si>
  <si>
    <t>písek kopaný 0-2mm</t>
  </si>
  <si>
    <t>46383</t>
  </si>
  <si>
    <t>výstražná fólie šířka 0,34m</t>
  </si>
  <si>
    <t>210220022</t>
  </si>
  <si>
    <t>uzemňov.vedení v zemi úplná mtž FeZn pr.8-10mm</t>
  </si>
  <si>
    <t>210220021</t>
  </si>
  <si>
    <t>uzemňov.vedení v zemi úplná mtž FeZn do 120mm2</t>
  </si>
  <si>
    <t>montáž vedení FeZn pr. 8mm vč. podpěr drát do pr.8mm</t>
  </si>
  <si>
    <t>210220441</t>
  </si>
  <si>
    <t>ochrana zemní svorky asfaltovým nátěrem</t>
  </si>
  <si>
    <t>210220101</t>
  </si>
  <si>
    <t>svod vč.podpěr drát do pr.10mm</t>
  </si>
  <si>
    <t>210220201</t>
  </si>
  <si>
    <t>jímací tyč do 3m montáž plochá střecha</t>
  </si>
  <si>
    <t>jímací tyč do 1m montáž plochá střecha</t>
  </si>
  <si>
    <t>210220301</t>
  </si>
  <si>
    <t>svorka hromosvodová do 1 šroubu</t>
  </si>
  <si>
    <t>svorka hromosvodová do 2 šroubů</t>
  </si>
  <si>
    <t>svorka zemnící do 2 šroubů</t>
  </si>
  <si>
    <t>210220302</t>
  </si>
  <si>
    <t>svorka zemnící do 4 šroubů</t>
  </si>
  <si>
    <t>svorka hromosvodová do 4 šroubů</t>
  </si>
  <si>
    <t>210220372</t>
  </si>
  <si>
    <t>ochranný úhelník nebo trubka/ držáky do zdiva</t>
  </si>
  <si>
    <t>210220401</t>
  </si>
  <si>
    <t>označení svodu štítkem</t>
  </si>
  <si>
    <t>210800006</t>
  </si>
  <si>
    <t>vodič Cu(-CY) pod omítkou do 1x25</t>
  </si>
  <si>
    <t>210010315</t>
  </si>
  <si>
    <t>skříň rozvodná bez svorkovnice a zapojení(-KT250)</t>
  </si>
  <si>
    <t>211</t>
  </si>
  <si>
    <t>460200163</t>
  </si>
  <si>
    <t>výkop kabel.rýhy šířka 35/hloubka 80cm tz.3/ko1.5</t>
  </si>
  <si>
    <t>460560163</t>
  </si>
  <si>
    <t>zához kabelové rýhy šířka 35/hloubka 80cm tz.3</t>
  </si>
  <si>
    <t>460600001</t>
  </si>
  <si>
    <t>odvoz zeminy do 10km vč.poplatku za skládku</t>
  </si>
  <si>
    <t>460620013</t>
  </si>
  <si>
    <t>provizorní úprava terénu třída zeminy 3</t>
  </si>
  <si>
    <t>460030034</t>
  </si>
  <si>
    <t>vytrhání drobné dlažby v písku, spáry zalité</t>
  </si>
  <si>
    <t>219990014</t>
  </si>
  <si>
    <t>pomocné práce</t>
  </si>
  <si>
    <t>219990021</t>
  </si>
  <si>
    <t>zjištění stávajícího stavu</t>
  </si>
  <si>
    <t>úklidové práce</t>
  </si>
  <si>
    <t>práce spojené s napojením stávajícího objektu</t>
  </si>
  <si>
    <t>219990037</t>
  </si>
  <si>
    <t>měření zemního odporu</t>
  </si>
  <si>
    <t>219990023</t>
  </si>
  <si>
    <t>rozměření vedení bleskosvodu a uzemnění</t>
  </si>
  <si>
    <t>příprava vedení uzemnění</t>
  </si>
  <si>
    <t>koordinace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</si>
</sst>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33"/>
  <sheetViews>
    <sheetView showGridLines="0" tabSelected="1" topLeftCell="B1" zoomScaleSheetLayoutView="75" workbookViewId="0">
      <selection activeCell="D32" sqref="D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24</v>
      </c>
      <c r="C2" s="77"/>
      <c r="D2" s="78" t="s">
        <v>42</v>
      </c>
      <c r="E2" s="231" t="s">
        <v>43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41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SUMIF(F58:F129,A16,I58:I129)+SUMIF(F58:F129,"PSU",I58:I129)</f>
        <v>0</v>
      </c>
      <c r="J16" s="205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SUMIF(F58:F129,A17,I58:I129)</f>
        <v>0</v>
      </c>
      <c r="J17" s="205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SUMIF(F58:F129,A18,I58:I129)</f>
        <v>0</v>
      </c>
      <c r="J18" s="205"/>
    </row>
    <row r="19" spans="1:10" ht="23.25" customHeight="1" x14ac:dyDescent="0.2">
      <c r="A19" s="138" t="s">
        <v>182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SUMIF(F58:F129,A19,I58:I129)</f>
        <v>0</v>
      </c>
      <c r="J19" s="205"/>
    </row>
    <row r="20" spans="1:10" ht="23.25" customHeight="1" x14ac:dyDescent="0.2">
      <c r="A20" s="138" t="s">
        <v>183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SUMIF(F58:F129,A20,I58:I129)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IF(A24&gt;50, ROUNDUP(A23, 0), ROUNDDOWN(A23, 0))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IF(A26&gt;50, ROUNDUP(A25, 0), ROUNDDOWN(A25, 0))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9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8">
        <f>IF(A29&gt;50, ROUNDUP(A27, 0), ROUNDDOWN(A27, 0))</f>
        <v>0</v>
      </c>
      <c r="H29" s="208"/>
      <c r="I29" s="208"/>
      <c r="J29" s="119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44</v>
      </c>
      <c r="C39" s="193"/>
      <c r="D39" s="193"/>
      <c r="E39" s="193"/>
      <c r="F39" s="99">
        <f>'SO01 01-1 Pol'!AE1562+'SO01 01-10 Pol'!AE20+'SO01 01-2 Pol'!AE118+'SO01 01-3 Pol'!AE123+'SO01 01-4 Pol'!AE114+'SO01 01-5 Pol'!AE71+'SO01 01-6 Pol'!AE55+'SO01 01-7 Pol'!AE69+'SO01 01-8 Pol'!AE114+'SO01 01-9 Pol'!AE82</f>
        <v>0</v>
      </c>
      <c r="G39" s="100">
        <f>'SO01 01-1 Pol'!AF1562+'SO01 01-10 Pol'!AF20+'SO01 01-2 Pol'!AF118+'SO01 01-3 Pol'!AF123+'SO01 01-4 Pol'!AF114+'SO01 01-5 Pol'!AF71+'SO01 01-6 Pol'!AF55+'SO01 01-7 Pol'!AF69+'SO01 01-8 Pol'!AF114+'SO01 01-9 Pol'!AF82</f>
        <v>0</v>
      </c>
      <c r="H39" s="101">
        <f t="shared" ref="H39:H50" si="1">(F39*SazbaDPH1/100)+(G39*SazbaDPH2/100)</f>
        <v>0</v>
      </c>
      <c r="I39" s="101">
        <f t="shared" ref="I39:I50" si="2">F39+G39+H39</f>
        <v>0</v>
      </c>
      <c r="J39" s="102" t="str">
        <f t="shared" ref="J39:J50" si="3">IF(CenaCelkemVypocet=0,"",I39/CenaCelkemVypocet*100)</f>
        <v/>
      </c>
    </row>
    <row r="40" spans="1:10" ht="25.5" customHeight="1" x14ac:dyDescent="0.2">
      <c r="A40" s="88">
        <v>2</v>
      </c>
      <c r="B40" s="103" t="s">
        <v>45</v>
      </c>
      <c r="C40" s="197" t="s">
        <v>46</v>
      </c>
      <c r="D40" s="197"/>
      <c r="E40" s="197"/>
      <c r="F40" s="104">
        <f>'SO01 01-1 Pol'!AE1562+'SO01 01-10 Pol'!AE20+'SO01 01-2 Pol'!AE118+'SO01 01-3 Pol'!AE123+'SO01 01-4 Pol'!AE114+'SO01 01-5 Pol'!AE71+'SO01 01-6 Pol'!AE55+'SO01 01-7 Pol'!AE69+'SO01 01-8 Pol'!AE114+'SO01 01-9 Pol'!AE82</f>
        <v>0</v>
      </c>
      <c r="G40" s="105">
        <f>'SO01 01-1 Pol'!AF1562+'SO01 01-10 Pol'!AF20+'SO01 01-2 Pol'!AF118+'SO01 01-3 Pol'!AF123+'SO01 01-4 Pol'!AF114+'SO01 01-5 Pol'!AF71+'SO01 01-6 Pol'!AF55+'SO01 01-7 Pol'!AF69+'SO01 01-8 Pol'!AF114+'SO01 01-9 Pol'!AF82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47</v>
      </c>
      <c r="C41" s="193" t="s">
        <v>48</v>
      </c>
      <c r="D41" s="193"/>
      <c r="E41" s="193"/>
      <c r="F41" s="108">
        <f>'SO01 01-1 Pol'!AE1562</f>
        <v>0</v>
      </c>
      <c r="G41" s="101">
        <f>'SO01 01-1 Pol'!AF1562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49</v>
      </c>
      <c r="C42" s="193" t="s">
        <v>50</v>
      </c>
      <c r="D42" s="193"/>
      <c r="E42" s="193"/>
      <c r="F42" s="108">
        <f>'SO01 01-10 Pol'!AE20</f>
        <v>0</v>
      </c>
      <c r="G42" s="101">
        <f>'SO01 01-10 Pol'!AF20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51</v>
      </c>
      <c r="C43" s="193" t="s">
        <v>52</v>
      </c>
      <c r="D43" s="193"/>
      <c r="E43" s="193"/>
      <c r="F43" s="108">
        <f>'SO01 01-2 Pol'!AE118</f>
        <v>0</v>
      </c>
      <c r="G43" s="101">
        <f>'SO01 01-2 Pol'!AF118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53</v>
      </c>
      <c r="C44" s="193" t="s">
        <v>54</v>
      </c>
      <c r="D44" s="193"/>
      <c r="E44" s="193"/>
      <c r="F44" s="108">
        <f>'SO01 01-3 Pol'!AE123</f>
        <v>0</v>
      </c>
      <c r="G44" s="101">
        <f>'SO01 01-3 Pol'!AF123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55</v>
      </c>
      <c r="C45" s="193" t="s">
        <v>56</v>
      </c>
      <c r="D45" s="193"/>
      <c r="E45" s="193"/>
      <c r="F45" s="108">
        <f>'SO01 01-4 Pol'!AE114</f>
        <v>0</v>
      </c>
      <c r="G45" s="101">
        <f>'SO01 01-4 Pol'!AF114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57</v>
      </c>
      <c r="C46" s="193" t="s">
        <v>58</v>
      </c>
      <c r="D46" s="193"/>
      <c r="E46" s="193"/>
      <c r="F46" s="108">
        <f>'SO01 01-5 Pol'!AE71</f>
        <v>0</v>
      </c>
      <c r="G46" s="101">
        <f>'SO01 01-5 Pol'!AF71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59</v>
      </c>
      <c r="C47" s="193" t="s">
        <v>60</v>
      </c>
      <c r="D47" s="193"/>
      <c r="E47" s="193"/>
      <c r="F47" s="108">
        <f>'SO01 01-6 Pol'!AE55</f>
        <v>0</v>
      </c>
      <c r="G47" s="101">
        <f>'SO01 01-6 Pol'!AF55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61</v>
      </c>
      <c r="C48" s="193" t="s">
        <v>62</v>
      </c>
      <c r="D48" s="193"/>
      <c r="E48" s="193"/>
      <c r="F48" s="108">
        <f>'SO01 01-7 Pol'!AE69</f>
        <v>0</v>
      </c>
      <c r="G48" s="101">
        <f>'SO01 01-7 Pol'!AF69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63</v>
      </c>
      <c r="C49" s="193" t="s">
        <v>64</v>
      </c>
      <c r="D49" s="193"/>
      <c r="E49" s="193"/>
      <c r="F49" s="108">
        <f>'SO01 01-8 Pol'!AE114</f>
        <v>0</v>
      </c>
      <c r="G49" s="101">
        <f>'SO01 01-8 Pol'!AF114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65</v>
      </c>
      <c r="C50" s="193" t="s">
        <v>66</v>
      </c>
      <c r="D50" s="193"/>
      <c r="E50" s="193"/>
      <c r="F50" s="108">
        <f>'SO01 01-9 Pol'!AE82</f>
        <v>0</v>
      </c>
      <c r="G50" s="101">
        <f>'SO01 01-9 Pol'!AF82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/>
      <c r="B51" s="194" t="s">
        <v>67</v>
      </c>
      <c r="C51" s="195"/>
      <c r="D51" s="195"/>
      <c r="E51" s="196"/>
      <c r="F51" s="109">
        <f>SUMIF(A39:A50,"=1",F39:F50)</f>
        <v>0</v>
      </c>
      <c r="G51" s="110">
        <f>SUMIF(A39:A50,"=1",G39:G50)</f>
        <v>0</v>
      </c>
      <c r="H51" s="110">
        <f>SUMIF(A39:A50,"=1",H39:H50)</f>
        <v>0</v>
      </c>
      <c r="I51" s="110">
        <f>SUMIF(A39:A50,"=1",I39:I50)</f>
        <v>0</v>
      </c>
      <c r="J51" s="111">
        <f>SUMIF(A39:A50,"=1",J39:J50)</f>
        <v>0</v>
      </c>
    </row>
    <row r="55" spans="1:10" ht="15.75" x14ac:dyDescent="0.25">
      <c r="B55" s="120" t="s">
        <v>69</v>
      </c>
    </row>
    <row r="57" spans="1:10" ht="25.5" customHeight="1" x14ac:dyDescent="0.2">
      <c r="A57" s="122"/>
      <c r="B57" s="125" t="s">
        <v>18</v>
      </c>
      <c r="C57" s="125" t="s">
        <v>6</v>
      </c>
      <c r="D57" s="126"/>
      <c r="E57" s="126"/>
      <c r="F57" s="127" t="s">
        <v>70</v>
      </c>
      <c r="G57" s="127"/>
      <c r="H57" s="127"/>
      <c r="I57" s="127" t="s">
        <v>31</v>
      </c>
      <c r="J57" s="127" t="s">
        <v>0</v>
      </c>
    </row>
    <row r="58" spans="1:10" ht="36.75" customHeight="1" x14ac:dyDescent="0.2">
      <c r="A58" s="123"/>
      <c r="B58" s="128" t="s">
        <v>71</v>
      </c>
      <c r="C58" s="191" t="s">
        <v>72</v>
      </c>
      <c r="D58" s="192"/>
      <c r="E58" s="192"/>
      <c r="F58" s="134" t="s">
        <v>26</v>
      </c>
      <c r="G58" s="135"/>
      <c r="H58" s="135"/>
      <c r="I58" s="135">
        <f>'SO01 01-7 Pol'!G8</f>
        <v>0</v>
      </c>
      <c r="J58" s="132" t="str">
        <f>IF(I130=0,"",I58/I130*100)</f>
        <v/>
      </c>
    </row>
    <row r="59" spans="1:10" ht="36.75" customHeight="1" x14ac:dyDescent="0.2">
      <c r="A59" s="123"/>
      <c r="B59" s="128" t="s">
        <v>71</v>
      </c>
      <c r="C59" s="191" t="s">
        <v>73</v>
      </c>
      <c r="D59" s="192"/>
      <c r="E59" s="192"/>
      <c r="F59" s="134" t="s">
        <v>26</v>
      </c>
      <c r="G59" s="135"/>
      <c r="H59" s="135"/>
      <c r="I59" s="135">
        <f>'SO01 01-9 Pol'!G8</f>
        <v>0</v>
      </c>
      <c r="J59" s="132" t="str">
        <f>IF(I130=0,"",I59/I130*100)</f>
        <v/>
      </c>
    </row>
    <row r="60" spans="1:10" ht="36.75" customHeight="1" x14ac:dyDescent="0.2">
      <c r="A60" s="123"/>
      <c r="B60" s="128" t="s">
        <v>71</v>
      </c>
      <c r="C60" s="191" t="s">
        <v>74</v>
      </c>
      <c r="D60" s="192"/>
      <c r="E60" s="192"/>
      <c r="F60" s="134" t="s">
        <v>26</v>
      </c>
      <c r="G60" s="135"/>
      <c r="H60" s="135"/>
      <c r="I60" s="135">
        <f>'SO01 01-8 Pol'!G8</f>
        <v>0</v>
      </c>
      <c r="J60" s="132" t="str">
        <f>IF(I130=0,"",I60/I130*100)</f>
        <v/>
      </c>
    </row>
    <row r="61" spans="1:10" ht="36.75" customHeight="1" x14ac:dyDescent="0.2">
      <c r="A61" s="123"/>
      <c r="B61" s="128" t="s">
        <v>71</v>
      </c>
      <c r="C61" s="191" t="s">
        <v>75</v>
      </c>
      <c r="D61" s="192"/>
      <c r="E61" s="192"/>
      <c r="F61" s="134" t="s">
        <v>26</v>
      </c>
      <c r="G61" s="135"/>
      <c r="H61" s="135"/>
      <c r="I61" s="135">
        <f>'SO01 01-2 Pol'!G8</f>
        <v>0</v>
      </c>
      <c r="J61" s="132" t="str">
        <f>IF(I130=0,"",I61/I130*100)</f>
        <v/>
      </c>
    </row>
    <row r="62" spans="1:10" ht="36.75" customHeight="1" x14ac:dyDescent="0.2">
      <c r="A62" s="123"/>
      <c r="B62" s="128" t="s">
        <v>76</v>
      </c>
      <c r="C62" s="191" t="s">
        <v>75</v>
      </c>
      <c r="D62" s="192"/>
      <c r="E62" s="192"/>
      <c r="F62" s="134" t="s">
        <v>26</v>
      </c>
      <c r="G62" s="135"/>
      <c r="H62" s="135"/>
      <c r="I62" s="135">
        <f>'SO01 01-3 Pol'!G8</f>
        <v>0</v>
      </c>
      <c r="J62" s="132" t="str">
        <f>IF(I130=0,"",I62/I130*100)</f>
        <v/>
      </c>
    </row>
    <row r="63" spans="1:10" ht="36.75" customHeight="1" x14ac:dyDescent="0.2">
      <c r="A63" s="123"/>
      <c r="B63" s="128" t="s">
        <v>77</v>
      </c>
      <c r="C63" s="191" t="s">
        <v>78</v>
      </c>
      <c r="D63" s="192"/>
      <c r="E63" s="192"/>
      <c r="F63" s="134" t="s">
        <v>26</v>
      </c>
      <c r="G63" s="135"/>
      <c r="H63" s="135"/>
      <c r="I63" s="135">
        <f>'SO01 01-3 Pol'!G24</f>
        <v>0</v>
      </c>
      <c r="J63" s="132" t="str">
        <f>IF(I130=0,"",I63/I130*100)</f>
        <v/>
      </c>
    </row>
    <row r="64" spans="1:10" ht="36.75" customHeight="1" x14ac:dyDescent="0.2">
      <c r="A64" s="123"/>
      <c r="B64" s="128" t="s">
        <v>79</v>
      </c>
      <c r="C64" s="191" t="s">
        <v>80</v>
      </c>
      <c r="D64" s="192"/>
      <c r="E64" s="192"/>
      <c r="F64" s="134" t="s">
        <v>26</v>
      </c>
      <c r="G64" s="135"/>
      <c r="H64" s="135"/>
      <c r="I64" s="135">
        <f>'SO01 01-3 Pol'!G44</f>
        <v>0</v>
      </c>
      <c r="J64" s="132" t="str">
        <f>IF(I130=0,"",I64/I130*100)</f>
        <v/>
      </c>
    </row>
    <row r="65" spans="1:10" ht="36.75" customHeight="1" x14ac:dyDescent="0.2">
      <c r="A65" s="123"/>
      <c r="B65" s="128" t="s">
        <v>81</v>
      </c>
      <c r="C65" s="191" t="s">
        <v>82</v>
      </c>
      <c r="D65" s="192"/>
      <c r="E65" s="192"/>
      <c r="F65" s="134" t="s">
        <v>26</v>
      </c>
      <c r="G65" s="135"/>
      <c r="H65" s="135"/>
      <c r="I65" s="135">
        <f>'SO01 01-3 Pol'!G51</f>
        <v>0</v>
      </c>
      <c r="J65" s="132" t="str">
        <f>IF(I130=0,"",I65/I130*100)</f>
        <v/>
      </c>
    </row>
    <row r="66" spans="1:10" ht="36.75" customHeight="1" x14ac:dyDescent="0.2">
      <c r="A66" s="123"/>
      <c r="B66" s="128" t="s">
        <v>83</v>
      </c>
      <c r="C66" s="191" t="s">
        <v>84</v>
      </c>
      <c r="D66" s="192"/>
      <c r="E66" s="192"/>
      <c r="F66" s="134" t="s">
        <v>26</v>
      </c>
      <c r="G66" s="135"/>
      <c r="H66" s="135"/>
      <c r="I66" s="135">
        <f>'SO01 01-3 Pol'!G57</f>
        <v>0</v>
      </c>
      <c r="J66" s="132" t="str">
        <f>IF(I130=0,"",I66/I130*100)</f>
        <v/>
      </c>
    </row>
    <row r="67" spans="1:10" ht="36.75" customHeight="1" x14ac:dyDescent="0.2">
      <c r="A67" s="123"/>
      <c r="B67" s="128" t="s">
        <v>85</v>
      </c>
      <c r="C67" s="191" t="s">
        <v>86</v>
      </c>
      <c r="D67" s="192"/>
      <c r="E67" s="192"/>
      <c r="F67" s="134" t="s">
        <v>26</v>
      </c>
      <c r="G67" s="135"/>
      <c r="H67" s="135"/>
      <c r="I67" s="135">
        <f>'SO01 01-3 Pol'!G68</f>
        <v>0</v>
      </c>
      <c r="J67" s="132" t="str">
        <f>IF(I130=0,"",I67/I130*100)</f>
        <v/>
      </c>
    </row>
    <row r="68" spans="1:10" ht="36.75" customHeight="1" x14ac:dyDescent="0.2">
      <c r="A68" s="123"/>
      <c r="B68" s="128" t="s">
        <v>87</v>
      </c>
      <c r="C68" s="191" t="s">
        <v>88</v>
      </c>
      <c r="D68" s="192"/>
      <c r="E68" s="192"/>
      <c r="F68" s="134" t="s">
        <v>26</v>
      </c>
      <c r="G68" s="135"/>
      <c r="H68" s="135"/>
      <c r="I68" s="135">
        <f>'SO01 01-3 Pol'!G75</f>
        <v>0</v>
      </c>
      <c r="J68" s="132" t="str">
        <f>IF(I130=0,"",I68/I130*100)</f>
        <v/>
      </c>
    </row>
    <row r="69" spans="1:10" ht="36.75" customHeight="1" x14ac:dyDescent="0.2">
      <c r="A69" s="123"/>
      <c r="B69" s="128" t="s">
        <v>89</v>
      </c>
      <c r="C69" s="191" t="s">
        <v>90</v>
      </c>
      <c r="D69" s="192"/>
      <c r="E69" s="192"/>
      <c r="F69" s="134" t="s">
        <v>26</v>
      </c>
      <c r="G69" s="135"/>
      <c r="H69" s="135"/>
      <c r="I69" s="135">
        <f>'SO01 01-3 Pol'!G98</f>
        <v>0</v>
      </c>
      <c r="J69" s="132" t="str">
        <f>IF(I130=0,"",I69/I130*100)</f>
        <v/>
      </c>
    </row>
    <row r="70" spans="1:10" ht="36.75" customHeight="1" x14ac:dyDescent="0.2">
      <c r="A70" s="123"/>
      <c r="B70" s="128" t="s">
        <v>91</v>
      </c>
      <c r="C70" s="191" t="s">
        <v>73</v>
      </c>
      <c r="D70" s="192"/>
      <c r="E70" s="192"/>
      <c r="F70" s="134" t="s">
        <v>26</v>
      </c>
      <c r="G70" s="135"/>
      <c r="H70" s="135"/>
      <c r="I70" s="135">
        <f>'SO01 01-7 Pol'!G12</f>
        <v>0</v>
      </c>
      <c r="J70" s="132" t="str">
        <f>IF(I130=0,"",I70/I130*100)</f>
        <v/>
      </c>
    </row>
    <row r="71" spans="1:10" ht="36.75" customHeight="1" x14ac:dyDescent="0.2">
      <c r="A71" s="123"/>
      <c r="B71" s="128" t="s">
        <v>91</v>
      </c>
      <c r="C71" s="191" t="s">
        <v>92</v>
      </c>
      <c r="D71" s="192"/>
      <c r="E71" s="192"/>
      <c r="F71" s="134" t="s">
        <v>26</v>
      </c>
      <c r="G71" s="135"/>
      <c r="H71" s="135"/>
      <c r="I71" s="135">
        <f>'SO01 01-9 Pol'!G37</f>
        <v>0</v>
      </c>
      <c r="J71" s="132" t="str">
        <f>IF(I130=0,"",I71/I130*100)</f>
        <v/>
      </c>
    </row>
    <row r="72" spans="1:10" ht="36.75" customHeight="1" x14ac:dyDescent="0.2">
      <c r="A72" s="123"/>
      <c r="B72" s="128" t="s">
        <v>91</v>
      </c>
      <c r="C72" s="191" t="s">
        <v>78</v>
      </c>
      <c r="D72" s="192"/>
      <c r="E72" s="192"/>
      <c r="F72" s="134" t="s">
        <v>26</v>
      </c>
      <c r="G72" s="135"/>
      <c r="H72" s="135"/>
      <c r="I72" s="135">
        <f>'SO01 01-2 Pol'!G24</f>
        <v>0</v>
      </c>
      <c r="J72" s="132" t="str">
        <f>IF(I130=0,"",I72/I130*100)</f>
        <v/>
      </c>
    </row>
    <row r="73" spans="1:10" ht="36.75" customHeight="1" x14ac:dyDescent="0.2">
      <c r="A73" s="123"/>
      <c r="B73" s="128" t="s">
        <v>91</v>
      </c>
      <c r="C73" s="191" t="s">
        <v>93</v>
      </c>
      <c r="D73" s="192"/>
      <c r="E73" s="192"/>
      <c r="F73" s="134" t="s">
        <v>26</v>
      </c>
      <c r="G73" s="135"/>
      <c r="H73" s="135"/>
      <c r="I73" s="135">
        <f>'SO01 01-8 Pol'!G24</f>
        <v>0</v>
      </c>
      <c r="J73" s="132" t="str">
        <f>IF(I130=0,"",I73/I130*100)</f>
        <v/>
      </c>
    </row>
    <row r="74" spans="1:10" ht="36.75" customHeight="1" x14ac:dyDescent="0.2">
      <c r="A74" s="123"/>
      <c r="B74" s="128" t="s">
        <v>94</v>
      </c>
      <c r="C74" s="191" t="s">
        <v>75</v>
      </c>
      <c r="D74" s="192"/>
      <c r="E74" s="192"/>
      <c r="F74" s="134" t="s">
        <v>26</v>
      </c>
      <c r="G74" s="135"/>
      <c r="H74" s="135"/>
      <c r="I74" s="135">
        <f>'SO01 01-4 Pol'!G8</f>
        <v>0</v>
      </c>
      <c r="J74" s="132" t="str">
        <f>IF(I130=0,"",I74/I130*100)</f>
        <v/>
      </c>
    </row>
    <row r="75" spans="1:10" ht="36.75" customHeight="1" x14ac:dyDescent="0.2">
      <c r="A75" s="123"/>
      <c r="B75" s="128" t="s">
        <v>95</v>
      </c>
      <c r="C75" s="191" t="s">
        <v>78</v>
      </c>
      <c r="D75" s="192"/>
      <c r="E75" s="192"/>
      <c r="F75" s="134" t="s">
        <v>26</v>
      </c>
      <c r="G75" s="135"/>
      <c r="H75" s="135"/>
      <c r="I75" s="135">
        <f>'SO01 01-4 Pol'!G29</f>
        <v>0</v>
      </c>
      <c r="J75" s="132" t="str">
        <f>IF(I130=0,"",I75/I130*100)</f>
        <v/>
      </c>
    </row>
    <row r="76" spans="1:10" ht="36.75" customHeight="1" x14ac:dyDescent="0.2">
      <c r="A76" s="123"/>
      <c r="B76" s="128" t="s">
        <v>96</v>
      </c>
      <c r="C76" s="191" t="s">
        <v>80</v>
      </c>
      <c r="D76" s="192"/>
      <c r="E76" s="192"/>
      <c r="F76" s="134" t="s">
        <v>26</v>
      </c>
      <c r="G76" s="135"/>
      <c r="H76" s="135"/>
      <c r="I76" s="135">
        <f>'SO01 01-4 Pol'!G49</f>
        <v>0</v>
      </c>
      <c r="J76" s="132" t="str">
        <f>IF(I130=0,"",I76/I130*100)</f>
        <v/>
      </c>
    </row>
    <row r="77" spans="1:10" ht="36.75" customHeight="1" x14ac:dyDescent="0.2">
      <c r="A77" s="123"/>
      <c r="B77" s="128" t="s">
        <v>97</v>
      </c>
      <c r="C77" s="191" t="s">
        <v>82</v>
      </c>
      <c r="D77" s="192"/>
      <c r="E77" s="192"/>
      <c r="F77" s="134" t="s">
        <v>26</v>
      </c>
      <c r="G77" s="135"/>
      <c r="H77" s="135"/>
      <c r="I77" s="135">
        <f>'SO01 01-4 Pol'!G56</f>
        <v>0</v>
      </c>
      <c r="J77" s="132" t="str">
        <f>IF(I130=0,"",I77/I130*100)</f>
        <v/>
      </c>
    </row>
    <row r="78" spans="1:10" ht="36.75" customHeight="1" x14ac:dyDescent="0.2">
      <c r="A78" s="123"/>
      <c r="B78" s="128" t="s">
        <v>98</v>
      </c>
      <c r="C78" s="191" t="s">
        <v>84</v>
      </c>
      <c r="D78" s="192"/>
      <c r="E78" s="192"/>
      <c r="F78" s="134" t="s">
        <v>26</v>
      </c>
      <c r="G78" s="135"/>
      <c r="H78" s="135"/>
      <c r="I78" s="135">
        <f>'SO01 01-4 Pol'!G62</f>
        <v>0</v>
      </c>
      <c r="J78" s="132" t="str">
        <f>IF(I130=0,"",I78/I130*100)</f>
        <v/>
      </c>
    </row>
    <row r="79" spans="1:10" ht="36.75" customHeight="1" x14ac:dyDescent="0.2">
      <c r="A79" s="123"/>
      <c r="B79" s="128" t="s">
        <v>99</v>
      </c>
      <c r="C79" s="191" t="s">
        <v>86</v>
      </c>
      <c r="D79" s="192"/>
      <c r="E79" s="192"/>
      <c r="F79" s="134" t="s">
        <v>26</v>
      </c>
      <c r="G79" s="135"/>
      <c r="H79" s="135"/>
      <c r="I79" s="135">
        <f>'SO01 01-4 Pol'!G76</f>
        <v>0</v>
      </c>
      <c r="J79" s="132" t="str">
        <f>IF(I130=0,"",I79/I130*100)</f>
        <v/>
      </c>
    </row>
    <row r="80" spans="1:10" ht="36.75" customHeight="1" x14ac:dyDescent="0.2">
      <c r="A80" s="123"/>
      <c r="B80" s="128" t="s">
        <v>100</v>
      </c>
      <c r="C80" s="191" t="s">
        <v>88</v>
      </c>
      <c r="D80" s="192"/>
      <c r="E80" s="192"/>
      <c r="F80" s="134" t="s">
        <v>26</v>
      </c>
      <c r="G80" s="135"/>
      <c r="H80" s="135"/>
      <c r="I80" s="135">
        <f>'SO01 01-4 Pol'!G83</f>
        <v>0</v>
      </c>
      <c r="J80" s="132" t="str">
        <f>IF(I130=0,"",I80/I130*100)</f>
        <v/>
      </c>
    </row>
    <row r="81" spans="1:10" ht="36.75" customHeight="1" x14ac:dyDescent="0.2">
      <c r="A81" s="123"/>
      <c r="B81" s="128" t="s">
        <v>101</v>
      </c>
      <c r="C81" s="191" t="s">
        <v>90</v>
      </c>
      <c r="D81" s="192"/>
      <c r="E81" s="192"/>
      <c r="F81" s="134" t="s">
        <v>26</v>
      </c>
      <c r="G81" s="135"/>
      <c r="H81" s="135"/>
      <c r="I81" s="135">
        <f>'SO01 01-4 Pol'!G91</f>
        <v>0</v>
      </c>
      <c r="J81" s="132" t="str">
        <f>IF(I130=0,"",I81/I130*100)</f>
        <v/>
      </c>
    </row>
    <row r="82" spans="1:10" ht="36.75" customHeight="1" x14ac:dyDescent="0.2">
      <c r="A82" s="123"/>
      <c r="B82" s="128" t="s">
        <v>102</v>
      </c>
      <c r="C82" s="191" t="s">
        <v>103</v>
      </c>
      <c r="D82" s="192"/>
      <c r="E82" s="192"/>
      <c r="F82" s="134" t="s">
        <v>26</v>
      </c>
      <c r="G82" s="135"/>
      <c r="H82" s="135"/>
      <c r="I82" s="135">
        <f>'SO01 01-7 Pol'!G28+'SO01 01-9 Pol'!G41</f>
        <v>0</v>
      </c>
      <c r="J82" s="132" t="str">
        <f>IF(I130=0,"",I82/I130*100)</f>
        <v/>
      </c>
    </row>
    <row r="83" spans="1:10" ht="36.75" customHeight="1" x14ac:dyDescent="0.2">
      <c r="A83" s="123"/>
      <c r="B83" s="128" t="s">
        <v>102</v>
      </c>
      <c r="C83" s="191" t="s">
        <v>104</v>
      </c>
      <c r="D83" s="192"/>
      <c r="E83" s="192"/>
      <c r="F83" s="134" t="s">
        <v>26</v>
      </c>
      <c r="G83" s="135"/>
      <c r="H83" s="135"/>
      <c r="I83" s="135">
        <f>'SO01 01-8 Pol'!G42</f>
        <v>0</v>
      </c>
      <c r="J83" s="132" t="str">
        <f>IF(I130=0,"",I83/I130*100)</f>
        <v/>
      </c>
    </row>
    <row r="84" spans="1:10" ht="36.75" customHeight="1" x14ac:dyDescent="0.2">
      <c r="A84" s="123"/>
      <c r="B84" s="128" t="s">
        <v>105</v>
      </c>
      <c r="C84" s="191" t="s">
        <v>75</v>
      </c>
      <c r="D84" s="192"/>
      <c r="E84" s="192"/>
      <c r="F84" s="134" t="s">
        <v>26</v>
      </c>
      <c r="G84" s="135"/>
      <c r="H84" s="135"/>
      <c r="I84" s="135">
        <f>'SO01 01-5 Pol'!G8</f>
        <v>0</v>
      </c>
      <c r="J84" s="132" t="str">
        <f>IF(I130=0,"",I84/I130*100)</f>
        <v/>
      </c>
    </row>
    <row r="85" spans="1:10" ht="36.75" customHeight="1" x14ac:dyDescent="0.2">
      <c r="A85" s="123"/>
      <c r="B85" s="128" t="s">
        <v>106</v>
      </c>
      <c r="C85" s="191" t="s">
        <v>107</v>
      </c>
      <c r="D85" s="192"/>
      <c r="E85" s="192"/>
      <c r="F85" s="134" t="s">
        <v>26</v>
      </c>
      <c r="G85" s="135"/>
      <c r="H85" s="135"/>
      <c r="I85" s="135">
        <f>'SO01 01-5 Pol'!G30</f>
        <v>0</v>
      </c>
      <c r="J85" s="132" t="str">
        <f>IF(I130=0,"",I85/I130*100)</f>
        <v/>
      </c>
    </row>
    <row r="86" spans="1:10" ht="36.75" customHeight="1" x14ac:dyDescent="0.2">
      <c r="A86" s="123"/>
      <c r="B86" s="128" t="s">
        <v>108</v>
      </c>
      <c r="C86" s="191" t="s">
        <v>109</v>
      </c>
      <c r="D86" s="192"/>
      <c r="E86" s="192"/>
      <c r="F86" s="134" t="s">
        <v>26</v>
      </c>
      <c r="G86" s="135"/>
      <c r="H86" s="135"/>
      <c r="I86" s="135">
        <f>'SO01 01-8 Pol'!G58</f>
        <v>0</v>
      </c>
      <c r="J86" s="132" t="str">
        <f>IF(I130=0,"",I86/I130*100)</f>
        <v/>
      </c>
    </row>
    <row r="87" spans="1:10" ht="36.75" customHeight="1" x14ac:dyDescent="0.2">
      <c r="A87" s="123"/>
      <c r="B87" s="128" t="s">
        <v>108</v>
      </c>
      <c r="C87" s="191" t="s">
        <v>80</v>
      </c>
      <c r="D87" s="192"/>
      <c r="E87" s="192"/>
      <c r="F87" s="134" t="s">
        <v>26</v>
      </c>
      <c r="G87" s="135"/>
      <c r="H87" s="135"/>
      <c r="I87" s="135">
        <f>'SO01 01-2 Pol'!G44</f>
        <v>0</v>
      </c>
      <c r="J87" s="132" t="str">
        <f>IF(I130=0,"",I87/I130*100)</f>
        <v/>
      </c>
    </row>
    <row r="88" spans="1:10" ht="36.75" customHeight="1" x14ac:dyDescent="0.2">
      <c r="A88" s="123"/>
      <c r="B88" s="128" t="s">
        <v>108</v>
      </c>
      <c r="C88" s="191" t="s">
        <v>110</v>
      </c>
      <c r="D88" s="192"/>
      <c r="E88" s="192"/>
      <c r="F88" s="134" t="s">
        <v>26</v>
      </c>
      <c r="G88" s="135"/>
      <c r="H88" s="135"/>
      <c r="I88" s="135">
        <f>'SO01 01-7 Pol'!G43+'SO01 01-9 Pol'!G61</f>
        <v>0</v>
      </c>
      <c r="J88" s="132" t="str">
        <f>IF(I130=0,"",I88/I130*100)</f>
        <v/>
      </c>
    </row>
    <row r="89" spans="1:10" ht="36.75" customHeight="1" x14ac:dyDescent="0.2">
      <c r="A89" s="123"/>
      <c r="B89" s="128" t="s">
        <v>111</v>
      </c>
      <c r="C89" s="191" t="s">
        <v>112</v>
      </c>
      <c r="D89" s="192"/>
      <c r="E89" s="192"/>
      <c r="F89" s="134" t="s">
        <v>26</v>
      </c>
      <c r="G89" s="135"/>
      <c r="H89" s="135"/>
      <c r="I89" s="135">
        <f>'SO01 01-8 Pol'!G62</f>
        <v>0</v>
      </c>
      <c r="J89" s="132" t="str">
        <f>IF(I130=0,"",I89/I130*100)</f>
        <v/>
      </c>
    </row>
    <row r="90" spans="1:10" ht="36.75" customHeight="1" x14ac:dyDescent="0.2">
      <c r="A90" s="123"/>
      <c r="B90" s="128" t="s">
        <v>111</v>
      </c>
      <c r="C90" s="191" t="s">
        <v>30</v>
      </c>
      <c r="D90" s="192"/>
      <c r="E90" s="192"/>
      <c r="F90" s="134" t="s">
        <v>26</v>
      </c>
      <c r="G90" s="135"/>
      <c r="H90" s="135"/>
      <c r="I90" s="135">
        <f>'SO01 01-7 Pol'!G46+'SO01 01-9 Pol'!G68</f>
        <v>0</v>
      </c>
      <c r="J90" s="132" t="str">
        <f>IF(I130=0,"",I90/I130*100)</f>
        <v/>
      </c>
    </row>
    <row r="91" spans="1:10" ht="36.75" customHeight="1" x14ac:dyDescent="0.2">
      <c r="A91" s="123"/>
      <c r="B91" s="128" t="s">
        <v>111</v>
      </c>
      <c r="C91" s="191" t="s">
        <v>82</v>
      </c>
      <c r="D91" s="192"/>
      <c r="E91" s="192"/>
      <c r="F91" s="134" t="s">
        <v>26</v>
      </c>
      <c r="G91" s="135"/>
      <c r="H91" s="135"/>
      <c r="I91" s="135">
        <f>'SO01 01-2 Pol'!G52</f>
        <v>0</v>
      </c>
      <c r="J91" s="132" t="str">
        <f>IF(I130=0,"",I91/I130*100)</f>
        <v/>
      </c>
    </row>
    <row r="92" spans="1:10" ht="36.75" customHeight="1" x14ac:dyDescent="0.2">
      <c r="A92" s="123"/>
      <c r="B92" s="128" t="s">
        <v>113</v>
      </c>
      <c r="C92" s="191" t="s">
        <v>103</v>
      </c>
      <c r="D92" s="192"/>
      <c r="E92" s="192"/>
      <c r="F92" s="134" t="s">
        <v>26</v>
      </c>
      <c r="G92" s="135"/>
      <c r="H92" s="135"/>
      <c r="I92" s="135">
        <f>'SO01 01-8 Pol'!G92</f>
        <v>0</v>
      </c>
      <c r="J92" s="132" t="str">
        <f>IF(I130=0,"",I92/I130*100)</f>
        <v/>
      </c>
    </row>
    <row r="93" spans="1:10" ht="36.75" customHeight="1" x14ac:dyDescent="0.2">
      <c r="A93" s="123"/>
      <c r="B93" s="128" t="s">
        <v>113</v>
      </c>
      <c r="C93" s="191" t="s">
        <v>84</v>
      </c>
      <c r="D93" s="192"/>
      <c r="E93" s="192"/>
      <c r="F93" s="134" t="s">
        <v>26</v>
      </c>
      <c r="G93" s="135"/>
      <c r="H93" s="135"/>
      <c r="I93" s="135">
        <f>'SO01 01-2 Pol'!G57</f>
        <v>0</v>
      </c>
      <c r="J93" s="132" t="str">
        <f>IF(I130=0,"",I93/I130*100)</f>
        <v/>
      </c>
    </row>
    <row r="94" spans="1:10" ht="36.75" customHeight="1" x14ac:dyDescent="0.2">
      <c r="A94" s="123"/>
      <c r="B94" s="128" t="s">
        <v>114</v>
      </c>
      <c r="C94" s="191" t="s">
        <v>86</v>
      </c>
      <c r="D94" s="192"/>
      <c r="E94" s="192"/>
      <c r="F94" s="134" t="s">
        <v>26</v>
      </c>
      <c r="G94" s="135"/>
      <c r="H94" s="135"/>
      <c r="I94" s="135">
        <f>'SO01 01-2 Pol'!G69</f>
        <v>0</v>
      </c>
      <c r="J94" s="132" t="str">
        <f>IF(I130=0,"",I94/I130*100)</f>
        <v/>
      </c>
    </row>
    <row r="95" spans="1:10" ht="36.75" customHeight="1" x14ac:dyDescent="0.2">
      <c r="A95" s="123"/>
      <c r="B95" s="128" t="s">
        <v>115</v>
      </c>
      <c r="C95" s="191" t="s">
        <v>88</v>
      </c>
      <c r="D95" s="192"/>
      <c r="E95" s="192"/>
      <c r="F95" s="134" t="s">
        <v>26</v>
      </c>
      <c r="G95" s="135"/>
      <c r="H95" s="135"/>
      <c r="I95" s="135">
        <f>'SO01 01-2 Pol'!G76</f>
        <v>0</v>
      </c>
      <c r="J95" s="132" t="str">
        <f>IF(I130=0,"",I95/I130*100)</f>
        <v/>
      </c>
    </row>
    <row r="96" spans="1:10" ht="36.75" customHeight="1" x14ac:dyDescent="0.2">
      <c r="A96" s="123"/>
      <c r="B96" s="128" t="s">
        <v>116</v>
      </c>
      <c r="C96" s="191" t="s">
        <v>90</v>
      </c>
      <c r="D96" s="192"/>
      <c r="E96" s="192"/>
      <c r="F96" s="134" t="s">
        <v>26</v>
      </c>
      <c r="G96" s="135"/>
      <c r="H96" s="135"/>
      <c r="I96" s="135">
        <f>'SO01 01-2 Pol'!G96</f>
        <v>0</v>
      </c>
      <c r="J96" s="132" t="str">
        <f>IF(I130=0,"",I96/I130*100)</f>
        <v/>
      </c>
    </row>
    <row r="97" spans="1:10" ht="36.75" customHeight="1" x14ac:dyDescent="0.2">
      <c r="A97" s="123"/>
      <c r="B97" s="128" t="s">
        <v>117</v>
      </c>
      <c r="C97" s="191" t="s">
        <v>118</v>
      </c>
      <c r="D97" s="192"/>
      <c r="E97" s="192"/>
      <c r="F97" s="134" t="s">
        <v>26</v>
      </c>
      <c r="G97" s="135"/>
      <c r="H97" s="135"/>
      <c r="I97" s="135">
        <f>'SO01 01-10 Pol'!G8</f>
        <v>0</v>
      </c>
      <c r="J97" s="132" t="str">
        <f>IF(I130=0,"",I97/I130*100)</f>
        <v/>
      </c>
    </row>
    <row r="98" spans="1:10" ht="36.75" customHeight="1" x14ac:dyDescent="0.2">
      <c r="A98" s="123"/>
      <c r="B98" s="128" t="s">
        <v>119</v>
      </c>
      <c r="C98" s="191" t="s">
        <v>110</v>
      </c>
      <c r="D98" s="192"/>
      <c r="E98" s="192"/>
      <c r="F98" s="134" t="s">
        <v>26</v>
      </c>
      <c r="G98" s="135"/>
      <c r="H98" s="135"/>
      <c r="I98" s="135">
        <f>'SO01 01-1 Pol'!G8</f>
        <v>0</v>
      </c>
      <c r="J98" s="132" t="str">
        <f>IF(I130=0,"",I98/I130*100)</f>
        <v/>
      </c>
    </row>
    <row r="99" spans="1:10" ht="36.75" customHeight="1" x14ac:dyDescent="0.2">
      <c r="A99" s="123"/>
      <c r="B99" s="128" t="s">
        <v>120</v>
      </c>
      <c r="C99" s="191" t="s">
        <v>121</v>
      </c>
      <c r="D99" s="192"/>
      <c r="E99" s="192"/>
      <c r="F99" s="134" t="s">
        <v>26</v>
      </c>
      <c r="G99" s="135"/>
      <c r="H99" s="135"/>
      <c r="I99" s="135">
        <f>'SO01 01-1 Pol'!G93</f>
        <v>0</v>
      </c>
      <c r="J99" s="132" t="str">
        <f>IF(I130=0,"",I99/I130*100)</f>
        <v/>
      </c>
    </row>
    <row r="100" spans="1:10" ht="36.75" customHeight="1" x14ac:dyDescent="0.2">
      <c r="A100" s="123"/>
      <c r="B100" s="128" t="s">
        <v>122</v>
      </c>
      <c r="C100" s="191" t="s">
        <v>123</v>
      </c>
      <c r="D100" s="192"/>
      <c r="E100" s="192"/>
      <c r="F100" s="134" t="s">
        <v>26</v>
      </c>
      <c r="G100" s="135"/>
      <c r="H100" s="135"/>
      <c r="I100" s="135">
        <f>'SO01 01-1 Pol'!G98</f>
        <v>0</v>
      </c>
      <c r="J100" s="132" t="str">
        <f>IF(I130=0,"",I100/I130*100)</f>
        <v/>
      </c>
    </row>
    <row r="101" spans="1:10" ht="36.75" customHeight="1" x14ac:dyDescent="0.2">
      <c r="A101" s="123"/>
      <c r="B101" s="128" t="s">
        <v>124</v>
      </c>
      <c r="C101" s="191" t="s">
        <v>125</v>
      </c>
      <c r="D101" s="192"/>
      <c r="E101" s="192"/>
      <c r="F101" s="134" t="s">
        <v>26</v>
      </c>
      <c r="G101" s="135"/>
      <c r="H101" s="135"/>
      <c r="I101" s="135">
        <f>'SO01 01-1 Pol'!G158</f>
        <v>0</v>
      </c>
      <c r="J101" s="132" t="str">
        <f>IF(I130=0,"",I101/I130*100)</f>
        <v/>
      </c>
    </row>
    <row r="102" spans="1:10" ht="36.75" customHeight="1" x14ac:dyDescent="0.2">
      <c r="A102" s="123"/>
      <c r="B102" s="128" t="s">
        <v>126</v>
      </c>
      <c r="C102" s="191" t="s">
        <v>127</v>
      </c>
      <c r="D102" s="192"/>
      <c r="E102" s="192"/>
      <c r="F102" s="134" t="s">
        <v>26</v>
      </c>
      <c r="G102" s="135"/>
      <c r="H102" s="135"/>
      <c r="I102" s="135">
        <f>'SO01 01-1 Pol'!G190</f>
        <v>0</v>
      </c>
      <c r="J102" s="132" t="str">
        <f>IF(I130=0,"",I102/I130*100)</f>
        <v/>
      </c>
    </row>
    <row r="103" spans="1:10" ht="36.75" customHeight="1" x14ac:dyDescent="0.2">
      <c r="A103" s="123"/>
      <c r="B103" s="128" t="s">
        <v>128</v>
      </c>
      <c r="C103" s="191" t="s">
        <v>129</v>
      </c>
      <c r="D103" s="192"/>
      <c r="E103" s="192"/>
      <c r="F103" s="134" t="s">
        <v>26</v>
      </c>
      <c r="G103" s="135"/>
      <c r="H103" s="135"/>
      <c r="I103" s="135">
        <f>'SO01 01-1 Pol'!G296</f>
        <v>0</v>
      </c>
      <c r="J103" s="132" t="str">
        <f>IF(I130=0,"",I103/I130*100)</f>
        <v/>
      </c>
    </row>
    <row r="104" spans="1:10" ht="36.75" customHeight="1" x14ac:dyDescent="0.2">
      <c r="A104" s="123"/>
      <c r="B104" s="128" t="s">
        <v>130</v>
      </c>
      <c r="C104" s="191" t="s">
        <v>131</v>
      </c>
      <c r="D104" s="192"/>
      <c r="E104" s="192"/>
      <c r="F104" s="134" t="s">
        <v>26</v>
      </c>
      <c r="G104" s="135"/>
      <c r="H104" s="135"/>
      <c r="I104" s="135">
        <f>'SO01 01-1 Pol'!G573</f>
        <v>0</v>
      </c>
      <c r="J104" s="132" t="str">
        <f>IF(I130=0,"",I104/I130*100)</f>
        <v/>
      </c>
    </row>
    <row r="105" spans="1:10" ht="36.75" customHeight="1" x14ac:dyDescent="0.2">
      <c r="A105" s="123"/>
      <c r="B105" s="128" t="s">
        <v>132</v>
      </c>
      <c r="C105" s="191" t="s">
        <v>133</v>
      </c>
      <c r="D105" s="192"/>
      <c r="E105" s="192"/>
      <c r="F105" s="134" t="s">
        <v>26</v>
      </c>
      <c r="G105" s="135"/>
      <c r="H105" s="135"/>
      <c r="I105" s="135">
        <f>'SO01 01-1 Pol'!G577</f>
        <v>0</v>
      </c>
      <c r="J105" s="132" t="str">
        <f>IF(I130=0,"",I105/I130*100)</f>
        <v/>
      </c>
    </row>
    <row r="106" spans="1:10" ht="36.75" customHeight="1" x14ac:dyDescent="0.2">
      <c r="A106" s="123"/>
      <c r="B106" s="128" t="s">
        <v>134</v>
      </c>
      <c r="C106" s="191" t="s">
        <v>135</v>
      </c>
      <c r="D106" s="192"/>
      <c r="E106" s="192"/>
      <c r="F106" s="134" t="s">
        <v>26</v>
      </c>
      <c r="G106" s="135"/>
      <c r="H106" s="135"/>
      <c r="I106" s="135">
        <f>'SO01 01-1 Pol'!G610</f>
        <v>0</v>
      </c>
      <c r="J106" s="132" t="str">
        <f>IF(I130=0,"",I106/I130*100)</f>
        <v/>
      </c>
    </row>
    <row r="107" spans="1:10" ht="36.75" customHeight="1" x14ac:dyDescent="0.2">
      <c r="A107" s="123"/>
      <c r="B107" s="128" t="s">
        <v>136</v>
      </c>
      <c r="C107" s="191" t="s">
        <v>137</v>
      </c>
      <c r="D107" s="192"/>
      <c r="E107" s="192"/>
      <c r="F107" s="134" t="s">
        <v>26</v>
      </c>
      <c r="G107" s="135"/>
      <c r="H107" s="135"/>
      <c r="I107" s="135">
        <f>'SO01 01-1 Pol'!G645</f>
        <v>0</v>
      </c>
      <c r="J107" s="132" t="str">
        <f>IF(I130=0,"",I107/I130*100)</f>
        <v/>
      </c>
    </row>
    <row r="108" spans="1:10" ht="36.75" customHeight="1" x14ac:dyDescent="0.2">
      <c r="A108" s="123"/>
      <c r="B108" s="128" t="s">
        <v>138</v>
      </c>
      <c r="C108" s="191" t="s">
        <v>139</v>
      </c>
      <c r="D108" s="192"/>
      <c r="E108" s="192"/>
      <c r="F108" s="134" t="s">
        <v>26</v>
      </c>
      <c r="G108" s="135"/>
      <c r="H108" s="135"/>
      <c r="I108" s="135">
        <f>'SO01 01-1 Pol'!G666</f>
        <v>0</v>
      </c>
      <c r="J108" s="132" t="str">
        <f>IF(I130=0,"",I108/I130*100)</f>
        <v/>
      </c>
    </row>
    <row r="109" spans="1:10" ht="36.75" customHeight="1" x14ac:dyDescent="0.2">
      <c r="A109" s="123"/>
      <c r="B109" s="128" t="s">
        <v>140</v>
      </c>
      <c r="C109" s="191" t="s">
        <v>141</v>
      </c>
      <c r="D109" s="192"/>
      <c r="E109" s="192"/>
      <c r="F109" s="134" t="s">
        <v>26</v>
      </c>
      <c r="G109" s="135"/>
      <c r="H109" s="135"/>
      <c r="I109" s="135">
        <f>'SO01 01-1 Pol'!G681</f>
        <v>0</v>
      </c>
      <c r="J109" s="132" t="str">
        <f>IF(I130=0,"",I109/I130*100)</f>
        <v/>
      </c>
    </row>
    <row r="110" spans="1:10" ht="36.75" customHeight="1" x14ac:dyDescent="0.2">
      <c r="A110" s="123"/>
      <c r="B110" s="128" t="s">
        <v>142</v>
      </c>
      <c r="C110" s="191" t="s">
        <v>143</v>
      </c>
      <c r="D110" s="192"/>
      <c r="E110" s="192"/>
      <c r="F110" s="134" t="s">
        <v>26</v>
      </c>
      <c r="G110" s="135"/>
      <c r="H110" s="135"/>
      <c r="I110" s="135">
        <f>'SO01 01-1 Pol'!G806</f>
        <v>0</v>
      </c>
      <c r="J110" s="132" t="str">
        <f>IF(I130=0,"",I110/I130*100)</f>
        <v/>
      </c>
    </row>
    <row r="111" spans="1:10" ht="36.75" customHeight="1" x14ac:dyDescent="0.2">
      <c r="A111" s="123"/>
      <c r="B111" s="128" t="s">
        <v>144</v>
      </c>
      <c r="C111" s="191" t="s">
        <v>145</v>
      </c>
      <c r="D111" s="192"/>
      <c r="E111" s="192"/>
      <c r="F111" s="134" t="s">
        <v>26</v>
      </c>
      <c r="G111" s="135"/>
      <c r="H111" s="135"/>
      <c r="I111" s="135">
        <f>'SO01 01-1 Pol'!G836</f>
        <v>0</v>
      </c>
      <c r="J111" s="132" t="str">
        <f>IF(I130=0,"",I111/I130*100)</f>
        <v/>
      </c>
    </row>
    <row r="112" spans="1:10" ht="36.75" customHeight="1" x14ac:dyDescent="0.2">
      <c r="A112" s="123"/>
      <c r="B112" s="128" t="s">
        <v>146</v>
      </c>
      <c r="C112" s="191" t="s">
        <v>147</v>
      </c>
      <c r="D112" s="192"/>
      <c r="E112" s="192"/>
      <c r="F112" s="134" t="s">
        <v>27</v>
      </c>
      <c r="G112" s="135"/>
      <c r="H112" s="135"/>
      <c r="I112" s="135">
        <f>'SO01 01-1 Pol'!G838</f>
        <v>0</v>
      </c>
      <c r="J112" s="132" t="str">
        <f>IF(I130=0,"",I112/I130*100)</f>
        <v/>
      </c>
    </row>
    <row r="113" spans="1:10" ht="36.75" customHeight="1" x14ac:dyDescent="0.2">
      <c r="A113" s="123"/>
      <c r="B113" s="128" t="s">
        <v>148</v>
      </c>
      <c r="C113" s="191" t="s">
        <v>149</v>
      </c>
      <c r="D113" s="192"/>
      <c r="E113" s="192"/>
      <c r="F113" s="134" t="s">
        <v>27</v>
      </c>
      <c r="G113" s="135"/>
      <c r="H113" s="135"/>
      <c r="I113" s="135">
        <f>'SO01 01-1 Pol'!G863</f>
        <v>0</v>
      </c>
      <c r="J113" s="132" t="str">
        <f>IF(I130=0,"",I113/I130*100)</f>
        <v/>
      </c>
    </row>
    <row r="114" spans="1:10" ht="36.75" customHeight="1" x14ac:dyDescent="0.2">
      <c r="A114" s="123"/>
      <c r="B114" s="128" t="s">
        <v>150</v>
      </c>
      <c r="C114" s="191" t="s">
        <v>151</v>
      </c>
      <c r="D114" s="192"/>
      <c r="E114" s="192"/>
      <c r="F114" s="134" t="s">
        <v>27</v>
      </c>
      <c r="G114" s="135"/>
      <c r="H114" s="135"/>
      <c r="I114" s="135">
        <f>'SO01 01-1 Pol'!G935</f>
        <v>0</v>
      </c>
      <c r="J114" s="132" t="str">
        <f>IF(I130=0,"",I114/I130*100)</f>
        <v/>
      </c>
    </row>
    <row r="115" spans="1:10" ht="36.75" customHeight="1" x14ac:dyDescent="0.2">
      <c r="A115" s="123"/>
      <c r="B115" s="128" t="s">
        <v>152</v>
      </c>
      <c r="C115" s="191" t="s">
        <v>153</v>
      </c>
      <c r="D115" s="192"/>
      <c r="E115" s="192"/>
      <c r="F115" s="134" t="s">
        <v>27</v>
      </c>
      <c r="G115" s="135"/>
      <c r="H115" s="135"/>
      <c r="I115" s="135">
        <f>'SO01 01-2 Pol'!G27+'SO01 01-3 Pol'!G27+'SO01 01-4 Pol'!G32</f>
        <v>0</v>
      </c>
      <c r="J115" s="132" t="str">
        <f>IF(I130=0,"",I115/I130*100)</f>
        <v/>
      </c>
    </row>
    <row r="116" spans="1:10" ht="36.75" customHeight="1" x14ac:dyDescent="0.2">
      <c r="A116" s="123"/>
      <c r="B116" s="128" t="s">
        <v>154</v>
      </c>
      <c r="C116" s="191" t="s">
        <v>155</v>
      </c>
      <c r="D116" s="192"/>
      <c r="E116" s="192"/>
      <c r="F116" s="134" t="s">
        <v>27</v>
      </c>
      <c r="G116" s="135"/>
      <c r="H116" s="135"/>
      <c r="I116" s="135">
        <f>'SO01 01-1 Pol'!G995</f>
        <v>0</v>
      </c>
      <c r="J116" s="132" t="str">
        <f>IF(I130=0,"",I116/I130*100)</f>
        <v/>
      </c>
    </row>
    <row r="117" spans="1:10" ht="36.75" customHeight="1" x14ac:dyDescent="0.2">
      <c r="A117" s="123"/>
      <c r="B117" s="128" t="s">
        <v>156</v>
      </c>
      <c r="C117" s="191" t="s">
        <v>157</v>
      </c>
      <c r="D117" s="192"/>
      <c r="E117" s="192"/>
      <c r="F117" s="134" t="s">
        <v>27</v>
      </c>
      <c r="G117" s="135"/>
      <c r="H117" s="135"/>
      <c r="I117" s="135">
        <f>'SO01 01-1 Pol'!G1158</f>
        <v>0</v>
      </c>
      <c r="J117" s="132" t="str">
        <f>IF(I130=0,"",I117/I130*100)</f>
        <v/>
      </c>
    </row>
    <row r="118" spans="1:10" ht="36.75" customHeight="1" x14ac:dyDescent="0.2">
      <c r="A118" s="123"/>
      <c r="B118" s="128" t="s">
        <v>158</v>
      </c>
      <c r="C118" s="191" t="s">
        <v>159</v>
      </c>
      <c r="D118" s="192"/>
      <c r="E118" s="192"/>
      <c r="F118" s="134" t="s">
        <v>27</v>
      </c>
      <c r="G118" s="135"/>
      <c r="H118" s="135"/>
      <c r="I118" s="135">
        <f>'SO01 01-1 Pol'!G1238</f>
        <v>0</v>
      </c>
      <c r="J118" s="132" t="str">
        <f>IF(I130=0,"",I118/I130*100)</f>
        <v/>
      </c>
    </row>
    <row r="119" spans="1:10" ht="36.75" customHeight="1" x14ac:dyDescent="0.2">
      <c r="A119" s="123"/>
      <c r="B119" s="128" t="s">
        <v>160</v>
      </c>
      <c r="C119" s="191" t="s">
        <v>161</v>
      </c>
      <c r="D119" s="192"/>
      <c r="E119" s="192"/>
      <c r="F119" s="134" t="s">
        <v>27</v>
      </c>
      <c r="G119" s="135"/>
      <c r="H119" s="135"/>
      <c r="I119" s="135">
        <f>'SO01 01-1 Pol'!G1335+'SO01 01-6 Pol'!G8</f>
        <v>0</v>
      </c>
      <c r="J119" s="132" t="str">
        <f>IF(I130=0,"",I119/I130*100)</f>
        <v/>
      </c>
    </row>
    <row r="120" spans="1:10" ht="36.75" customHeight="1" x14ac:dyDescent="0.2">
      <c r="A120" s="123"/>
      <c r="B120" s="128" t="s">
        <v>162</v>
      </c>
      <c r="C120" s="191" t="s">
        <v>163</v>
      </c>
      <c r="D120" s="192"/>
      <c r="E120" s="192"/>
      <c r="F120" s="134" t="s">
        <v>27</v>
      </c>
      <c r="G120" s="135"/>
      <c r="H120" s="135"/>
      <c r="I120" s="135">
        <f>'SO01 01-1 Pol'!G1384</f>
        <v>0</v>
      </c>
      <c r="J120" s="132" t="str">
        <f>IF(I130=0,"",I120/I130*100)</f>
        <v/>
      </c>
    </row>
    <row r="121" spans="1:10" ht="36.75" customHeight="1" x14ac:dyDescent="0.2">
      <c r="A121" s="123"/>
      <c r="B121" s="128" t="s">
        <v>164</v>
      </c>
      <c r="C121" s="191" t="s">
        <v>165</v>
      </c>
      <c r="D121" s="192"/>
      <c r="E121" s="192"/>
      <c r="F121" s="134" t="s">
        <v>27</v>
      </c>
      <c r="G121" s="135"/>
      <c r="H121" s="135"/>
      <c r="I121" s="135">
        <f>'SO01 01-1 Pol'!G1441</f>
        <v>0</v>
      </c>
      <c r="J121" s="132" t="str">
        <f>IF(I130=0,"",I121/I130*100)</f>
        <v/>
      </c>
    </row>
    <row r="122" spans="1:10" ht="36.75" customHeight="1" x14ac:dyDescent="0.2">
      <c r="A122" s="123"/>
      <c r="B122" s="128" t="s">
        <v>166</v>
      </c>
      <c r="C122" s="191" t="s">
        <v>167</v>
      </c>
      <c r="D122" s="192"/>
      <c r="E122" s="192"/>
      <c r="F122" s="134" t="s">
        <v>27</v>
      </c>
      <c r="G122" s="135"/>
      <c r="H122" s="135"/>
      <c r="I122" s="135">
        <f>'SO01 01-1 Pol'!G1455</f>
        <v>0</v>
      </c>
      <c r="J122" s="132" t="str">
        <f>IF(I130=0,"",I122/I130*100)</f>
        <v/>
      </c>
    </row>
    <row r="123" spans="1:10" ht="36.75" customHeight="1" x14ac:dyDescent="0.2">
      <c r="A123" s="123"/>
      <c r="B123" s="128" t="s">
        <v>168</v>
      </c>
      <c r="C123" s="191" t="s">
        <v>169</v>
      </c>
      <c r="D123" s="192"/>
      <c r="E123" s="192"/>
      <c r="F123" s="134" t="s">
        <v>27</v>
      </c>
      <c r="G123" s="135"/>
      <c r="H123" s="135"/>
      <c r="I123" s="135">
        <f>'SO01 01-1 Pol'!G1457</f>
        <v>0</v>
      </c>
      <c r="J123" s="132" t="str">
        <f>IF(I130=0,"",I123/I130*100)</f>
        <v/>
      </c>
    </row>
    <row r="124" spans="1:10" ht="36.75" customHeight="1" x14ac:dyDescent="0.2">
      <c r="A124" s="123"/>
      <c r="B124" s="128" t="s">
        <v>170</v>
      </c>
      <c r="C124" s="191" t="s">
        <v>171</v>
      </c>
      <c r="D124" s="192"/>
      <c r="E124" s="192"/>
      <c r="F124" s="134" t="s">
        <v>27</v>
      </c>
      <c r="G124" s="135"/>
      <c r="H124" s="135"/>
      <c r="I124" s="135">
        <f>'SO01 01-1 Pol'!G1475</f>
        <v>0</v>
      </c>
      <c r="J124" s="132" t="str">
        <f>IF(I130=0,"",I124/I130*100)</f>
        <v/>
      </c>
    </row>
    <row r="125" spans="1:10" ht="36.75" customHeight="1" x14ac:dyDescent="0.2">
      <c r="A125" s="123"/>
      <c r="B125" s="128" t="s">
        <v>172</v>
      </c>
      <c r="C125" s="191" t="s">
        <v>173</v>
      </c>
      <c r="D125" s="192"/>
      <c r="E125" s="192"/>
      <c r="F125" s="134" t="s">
        <v>27</v>
      </c>
      <c r="G125" s="135"/>
      <c r="H125" s="135"/>
      <c r="I125" s="135">
        <f>'SO01 01-1 Pol'!G1501</f>
        <v>0</v>
      </c>
      <c r="J125" s="132" t="str">
        <f>IF(I130=0,"",I125/I130*100)</f>
        <v/>
      </c>
    </row>
    <row r="126" spans="1:10" ht="36.75" customHeight="1" x14ac:dyDescent="0.2">
      <c r="A126" s="123"/>
      <c r="B126" s="128" t="s">
        <v>174</v>
      </c>
      <c r="C126" s="191" t="s">
        <v>175</v>
      </c>
      <c r="D126" s="192"/>
      <c r="E126" s="192"/>
      <c r="F126" s="134" t="s">
        <v>27</v>
      </c>
      <c r="G126" s="135"/>
      <c r="H126" s="135"/>
      <c r="I126" s="135">
        <f>'SO01 01-2 Pol'!G107+'SO01 01-3 Pol'!G112+'SO01 01-4 Pol'!G102+'SO01 01-5 Pol'!G65+'SO01 01-8 Pol'!G105</f>
        <v>0</v>
      </c>
      <c r="J126" s="132" t="str">
        <f>IF(I130=0,"",I126/I130*100)</f>
        <v/>
      </c>
    </row>
    <row r="127" spans="1:10" ht="36.75" customHeight="1" x14ac:dyDescent="0.2">
      <c r="A127" s="123"/>
      <c r="B127" s="128" t="s">
        <v>176</v>
      </c>
      <c r="C127" s="191" t="s">
        <v>103</v>
      </c>
      <c r="D127" s="192"/>
      <c r="E127" s="192"/>
      <c r="F127" s="134" t="s">
        <v>28</v>
      </c>
      <c r="G127" s="135"/>
      <c r="H127" s="135"/>
      <c r="I127" s="135">
        <f>'SO01 01-1 Pol'!G1522</f>
        <v>0</v>
      </c>
      <c r="J127" s="132" t="str">
        <f>IF(I130=0,"",I127/I130*100)</f>
        <v/>
      </c>
    </row>
    <row r="128" spans="1:10" ht="36.75" customHeight="1" x14ac:dyDescent="0.2">
      <c r="A128" s="123"/>
      <c r="B128" s="128" t="s">
        <v>177</v>
      </c>
      <c r="C128" s="191" t="s">
        <v>178</v>
      </c>
      <c r="D128" s="192"/>
      <c r="E128" s="192"/>
      <c r="F128" s="134" t="s">
        <v>28</v>
      </c>
      <c r="G128" s="135"/>
      <c r="H128" s="135"/>
      <c r="I128" s="135">
        <f>'SO01 01-1 Pol'!G1543</f>
        <v>0</v>
      </c>
      <c r="J128" s="132" t="str">
        <f>IF(I130=0,"",I128/I130*100)</f>
        <v/>
      </c>
    </row>
    <row r="129" spans="1:10" ht="36.75" customHeight="1" x14ac:dyDescent="0.2">
      <c r="A129" s="123"/>
      <c r="B129" s="128" t="s">
        <v>179</v>
      </c>
      <c r="C129" s="191" t="s">
        <v>180</v>
      </c>
      <c r="D129" s="192"/>
      <c r="E129" s="192"/>
      <c r="F129" s="134" t="s">
        <v>181</v>
      </c>
      <c r="G129" s="135"/>
      <c r="H129" s="135"/>
      <c r="I129" s="135">
        <f>'SO01 01-1 Pol'!G1547</f>
        <v>0</v>
      </c>
      <c r="J129" s="132" t="str">
        <f>IF(I130=0,"",I129/I130*100)</f>
        <v/>
      </c>
    </row>
    <row r="130" spans="1:10" ht="25.5" customHeight="1" x14ac:dyDescent="0.2">
      <c r="A130" s="124"/>
      <c r="B130" s="129" t="s">
        <v>1</v>
      </c>
      <c r="C130" s="130"/>
      <c r="D130" s="131"/>
      <c r="E130" s="131"/>
      <c r="F130" s="136"/>
      <c r="G130" s="137"/>
      <c r="H130" s="137"/>
      <c r="I130" s="137">
        <f>SUM(I58:I129)</f>
        <v>0</v>
      </c>
      <c r="J130" s="133">
        <f>SUM(J58:J129)</f>
        <v>0</v>
      </c>
    </row>
    <row r="131" spans="1:10" x14ac:dyDescent="0.2">
      <c r="F131" s="86"/>
      <c r="G131" s="86"/>
      <c r="H131" s="86"/>
      <c r="I131" s="86"/>
      <c r="J131" s="87"/>
    </row>
    <row r="132" spans="1:10" x14ac:dyDescent="0.2">
      <c r="F132" s="86"/>
      <c r="G132" s="86"/>
      <c r="H132" s="86"/>
      <c r="I132" s="86"/>
      <c r="J132" s="87"/>
    </row>
    <row r="133" spans="1:10" x14ac:dyDescent="0.2">
      <c r="F133" s="86"/>
      <c r="G133" s="86"/>
      <c r="H133" s="86"/>
      <c r="I133" s="86"/>
      <c r="J133" s="87"/>
    </row>
  </sheetData>
  <sheetProtection algorithmName="SHA-512" hashValue="5U+SITLcsuIQAx407YDOVBYAl2EWyFRyxeKC5numWDqZim4lvq2pQSUngaY+yGiabYIw2DS+Az4Fzc20D54Rlg==" saltValue="UAMWWUU1eRZs3bauWs7od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20" sqref="F20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47</v>
      </c>
      <c r="C4" s="250" t="s">
        <v>48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119</v>
      </c>
      <c r="C8" s="181" t="s">
        <v>110</v>
      </c>
      <c r="D8" s="164"/>
      <c r="E8" s="165"/>
      <c r="F8" s="166"/>
      <c r="G8" s="167">
        <f>SUMIF(AG9:AG92,"&lt;&gt;NOR",G9:G92)</f>
        <v>0</v>
      </c>
      <c r="H8" s="161"/>
      <c r="I8" s="161">
        <f>SUM(I9:I92)</f>
        <v>0</v>
      </c>
      <c r="J8" s="161"/>
      <c r="K8" s="161">
        <f>SUM(K9:K92)</f>
        <v>0</v>
      </c>
      <c r="L8" s="161"/>
      <c r="M8" s="161">
        <f>SUM(M9:M92)</f>
        <v>0</v>
      </c>
      <c r="N8" s="161"/>
      <c r="O8" s="161">
        <f>SUM(O9:O92)</f>
        <v>0</v>
      </c>
      <c r="P8" s="161"/>
      <c r="Q8" s="161">
        <f>SUM(Q9:Q92)</f>
        <v>207.85999999999999</v>
      </c>
      <c r="R8" s="161"/>
      <c r="S8" s="161"/>
      <c r="T8" s="161"/>
      <c r="U8" s="161"/>
      <c r="V8" s="161">
        <f>SUM(V9:V92)</f>
        <v>732.25</v>
      </c>
      <c r="W8" s="161"/>
      <c r="X8" s="161"/>
      <c r="AG8" t="s">
        <v>210</v>
      </c>
    </row>
    <row r="9" spans="1:60" outlineLevel="1" x14ac:dyDescent="0.2">
      <c r="A9" s="168">
        <v>1</v>
      </c>
      <c r="B9" s="169" t="s">
        <v>211</v>
      </c>
      <c r="C9" s="182" t="s">
        <v>212</v>
      </c>
      <c r="D9" s="170" t="s">
        <v>213</v>
      </c>
      <c r="E9" s="171">
        <v>224.6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0</v>
      </c>
      <c r="O9" s="157">
        <f>ROUND(E9*N9,2)</f>
        <v>0</v>
      </c>
      <c r="P9" s="157">
        <v>0.13800000000000001</v>
      </c>
      <c r="Q9" s="157">
        <f>ROUND(E9*P9,2)</f>
        <v>30.99</v>
      </c>
      <c r="R9" s="157"/>
      <c r="S9" s="157" t="s">
        <v>214</v>
      </c>
      <c r="T9" s="157" t="s">
        <v>215</v>
      </c>
      <c r="U9" s="157">
        <v>0.16</v>
      </c>
      <c r="V9" s="157">
        <f>ROUND(E9*U9,2)</f>
        <v>35.94</v>
      </c>
      <c r="W9" s="157"/>
      <c r="X9" s="157" t="s">
        <v>216</v>
      </c>
      <c r="Y9" s="147"/>
      <c r="Z9" s="147"/>
      <c r="AA9" s="147"/>
      <c r="AB9" s="147"/>
      <c r="AC9" s="147"/>
      <c r="AD9" s="147"/>
      <c r="AE9" s="147"/>
      <c r="AF9" s="147"/>
      <c r="AG9" s="147" t="s">
        <v>217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3" t="s">
        <v>218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219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3" t="s">
        <v>220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219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3" t="s">
        <v>221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219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3" t="s">
        <v>222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219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3" t="s">
        <v>223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219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3" t="s">
        <v>224</v>
      </c>
      <c r="D15" s="159"/>
      <c r="E15" s="160">
        <v>224.6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219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2</v>
      </c>
      <c r="B16" s="169" t="s">
        <v>225</v>
      </c>
      <c r="C16" s="182" t="s">
        <v>226</v>
      </c>
      <c r="D16" s="170" t="s">
        <v>213</v>
      </c>
      <c r="E16" s="171">
        <v>37.6</v>
      </c>
      <c r="F16" s="172"/>
      <c r="G16" s="173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15</v>
      </c>
      <c r="M16" s="157">
        <f>G16*(1+L16/100)</f>
        <v>0</v>
      </c>
      <c r="N16" s="157">
        <v>0</v>
      </c>
      <c r="O16" s="157">
        <f>ROUND(E16*N16,2)</f>
        <v>0</v>
      </c>
      <c r="P16" s="157">
        <v>0.22500000000000001</v>
      </c>
      <c r="Q16" s="157">
        <f>ROUND(E16*P16,2)</f>
        <v>8.4600000000000009</v>
      </c>
      <c r="R16" s="157"/>
      <c r="S16" s="157" t="s">
        <v>214</v>
      </c>
      <c r="T16" s="157" t="s">
        <v>215</v>
      </c>
      <c r="U16" s="157">
        <v>0.14199999999999999</v>
      </c>
      <c r="V16" s="157">
        <f>ROUND(E16*U16,2)</f>
        <v>5.34</v>
      </c>
      <c r="W16" s="157"/>
      <c r="X16" s="157" t="s">
        <v>216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3" t="s">
        <v>218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219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3" t="s">
        <v>227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219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3" t="s">
        <v>228</v>
      </c>
      <c r="D19" s="159"/>
      <c r="E19" s="160">
        <v>37.6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219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3</v>
      </c>
      <c r="B20" s="169" t="s">
        <v>229</v>
      </c>
      <c r="C20" s="182" t="s">
        <v>230</v>
      </c>
      <c r="D20" s="170" t="s">
        <v>213</v>
      </c>
      <c r="E20" s="171">
        <v>262.2</v>
      </c>
      <c r="F20" s="172"/>
      <c r="G20" s="173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0.44</v>
      </c>
      <c r="Q20" s="157">
        <f>ROUND(E20*P20,2)</f>
        <v>115.37</v>
      </c>
      <c r="R20" s="157"/>
      <c r="S20" s="157" t="s">
        <v>214</v>
      </c>
      <c r="T20" s="157" t="s">
        <v>215</v>
      </c>
      <c r="U20" s="157">
        <v>0.376</v>
      </c>
      <c r="V20" s="157">
        <f>ROUND(E20*U20,2)</f>
        <v>98.59</v>
      </c>
      <c r="W20" s="157"/>
      <c r="X20" s="157" t="s">
        <v>216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3" t="s">
        <v>218</v>
      </c>
      <c r="D21" s="159"/>
      <c r="E21" s="160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219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220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219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3" t="s">
        <v>221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219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3" t="s">
        <v>222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219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3" t="s">
        <v>223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219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3" t="s">
        <v>218</v>
      </c>
      <c r="D26" s="159"/>
      <c r="E26" s="160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219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3" t="s">
        <v>227</v>
      </c>
      <c r="D27" s="159"/>
      <c r="E27" s="160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219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231</v>
      </c>
      <c r="D28" s="159"/>
      <c r="E28" s="160">
        <v>262.2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219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4</v>
      </c>
      <c r="B29" s="169" t="s">
        <v>232</v>
      </c>
      <c r="C29" s="182" t="s">
        <v>233</v>
      </c>
      <c r="D29" s="170" t="s">
        <v>234</v>
      </c>
      <c r="E29" s="171">
        <v>241.1</v>
      </c>
      <c r="F29" s="172"/>
      <c r="G29" s="173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0.22</v>
      </c>
      <c r="Q29" s="157">
        <f>ROUND(E29*P29,2)</f>
        <v>53.04</v>
      </c>
      <c r="R29" s="157"/>
      <c r="S29" s="157" t="s">
        <v>214</v>
      </c>
      <c r="T29" s="157" t="s">
        <v>215</v>
      </c>
      <c r="U29" s="157">
        <v>0.14299999999999999</v>
      </c>
      <c r="V29" s="157">
        <f>ROUND(E29*U29,2)</f>
        <v>34.479999999999997</v>
      </c>
      <c r="W29" s="157"/>
      <c r="X29" s="157" t="s">
        <v>216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3" t="s">
        <v>218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219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3" t="s">
        <v>235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219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3" t="s">
        <v>236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219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3" t="s">
        <v>237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219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238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219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239</v>
      </c>
      <c r="D35" s="159"/>
      <c r="E35" s="160">
        <v>241.1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219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5</v>
      </c>
      <c r="B36" s="169" t="s">
        <v>240</v>
      </c>
      <c r="C36" s="182" t="s">
        <v>241</v>
      </c>
      <c r="D36" s="170" t="s">
        <v>242</v>
      </c>
      <c r="E36" s="171">
        <v>113.12</v>
      </c>
      <c r="F36" s="172"/>
      <c r="G36" s="173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214</v>
      </c>
      <c r="T36" s="157" t="s">
        <v>215</v>
      </c>
      <c r="U36" s="157">
        <v>3.5329999999999999</v>
      </c>
      <c r="V36" s="157">
        <f>ROUND(E36*U36,2)</f>
        <v>399.65</v>
      </c>
      <c r="W36" s="157"/>
      <c r="X36" s="157" t="s">
        <v>216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3" t="s">
        <v>243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219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3" t="s">
        <v>244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219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3" t="s">
        <v>245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219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3" t="s">
        <v>246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219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3" t="s">
        <v>247</v>
      </c>
      <c r="D41" s="159"/>
      <c r="E41" s="160">
        <v>113.12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219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6</v>
      </c>
      <c r="B42" s="169" t="s">
        <v>248</v>
      </c>
      <c r="C42" s="182" t="s">
        <v>249</v>
      </c>
      <c r="D42" s="170" t="s">
        <v>242</v>
      </c>
      <c r="E42" s="171">
        <v>57.52</v>
      </c>
      <c r="F42" s="172"/>
      <c r="G42" s="173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214</v>
      </c>
      <c r="T42" s="157" t="s">
        <v>215</v>
      </c>
      <c r="U42" s="157">
        <v>0.66800000000000004</v>
      </c>
      <c r="V42" s="157">
        <f>ROUND(E42*U42,2)</f>
        <v>38.42</v>
      </c>
      <c r="W42" s="157"/>
      <c r="X42" s="157" t="s">
        <v>216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3" t="s">
        <v>243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219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3" t="s">
        <v>244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219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3" t="s">
        <v>245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219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3" t="s">
        <v>246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219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3" t="s">
        <v>250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219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3" t="s">
        <v>251</v>
      </c>
      <c r="D48" s="159"/>
      <c r="E48" s="160">
        <v>57.52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219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8">
        <v>7</v>
      </c>
      <c r="B49" s="169" t="s">
        <v>252</v>
      </c>
      <c r="C49" s="182" t="s">
        <v>253</v>
      </c>
      <c r="D49" s="170" t="s">
        <v>242</v>
      </c>
      <c r="E49" s="171">
        <v>57.52</v>
      </c>
      <c r="F49" s="172"/>
      <c r="G49" s="173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15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214</v>
      </c>
      <c r="T49" s="157" t="s">
        <v>215</v>
      </c>
      <c r="U49" s="157">
        <v>1.0999999999999999E-2</v>
      </c>
      <c r="V49" s="157">
        <f>ROUND(E49*U49,2)</f>
        <v>0.63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3" t="s">
        <v>243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219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3" t="s">
        <v>244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219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3" t="s">
        <v>245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219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3" t="s">
        <v>246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219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3" t="s">
        <v>250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219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3" t="s">
        <v>251</v>
      </c>
      <c r="D55" s="159"/>
      <c r="E55" s="160">
        <v>57.52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219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8</v>
      </c>
      <c r="B56" s="169" t="s">
        <v>254</v>
      </c>
      <c r="C56" s="182" t="s">
        <v>255</v>
      </c>
      <c r="D56" s="170" t="s">
        <v>242</v>
      </c>
      <c r="E56" s="171">
        <v>55.6</v>
      </c>
      <c r="F56" s="172"/>
      <c r="G56" s="173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15</v>
      </c>
      <c r="M56" s="157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7"/>
      <c r="S56" s="157" t="s">
        <v>214</v>
      </c>
      <c r="T56" s="157" t="s">
        <v>215</v>
      </c>
      <c r="U56" s="157">
        <v>0.31</v>
      </c>
      <c r="V56" s="157">
        <f>ROUND(E56*U56,2)</f>
        <v>17.239999999999998</v>
      </c>
      <c r="W56" s="157"/>
      <c r="X56" s="157" t="s">
        <v>216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3" t="s">
        <v>256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219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3" t="s">
        <v>257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219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3" t="s">
        <v>258</v>
      </c>
      <c r="D59" s="159"/>
      <c r="E59" s="160">
        <v>55.6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219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9</v>
      </c>
      <c r="B60" s="169" t="s">
        <v>259</v>
      </c>
      <c r="C60" s="182" t="s">
        <v>260</v>
      </c>
      <c r="D60" s="170" t="s">
        <v>242</v>
      </c>
      <c r="E60" s="171">
        <v>57.52</v>
      </c>
      <c r="F60" s="172"/>
      <c r="G60" s="173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15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214</v>
      </c>
      <c r="T60" s="157" t="s">
        <v>215</v>
      </c>
      <c r="U60" s="157">
        <v>0.65200000000000002</v>
      </c>
      <c r="V60" s="157">
        <f>ROUND(E60*U60,2)</f>
        <v>37.5</v>
      </c>
      <c r="W60" s="157"/>
      <c r="X60" s="157" t="s">
        <v>216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3" t="s">
        <v>243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219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3" t="s">
        <v>244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219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3" t="s">
        <v>245</v>
      </c>
      <c r="D63" s="159"/>
      <c r="E63" s="160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219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3" t="s">
        <v>246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219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3" t="s">
        <v>250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219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3" t="s">
        <v>251</v>
      </c>
      <c r="D66" s="159"/>
      <c r="E66" s="160">
        <v>57.52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219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8">
        <v>10</v>
      </c>
      <c r="B67" s="169" t="s">
        <v>261</v>
      </c>
      <c r="C67" s="182" t="s">
        <v>262</v>
      </c>
      <c r="D67" s="170" t="s">
        <v>242</v>
      </c>
      <c r="E67" s="171">
        <v>57.52</v>
      </c>
      <c r="F67" s="172"/>
      <c r="G67" s="17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214</v>
      </c>
      <c r="T67" s="157" t="s">
        <v>215</v>
      </c>
      <c r="U67" s="157">
        <v>8.9999999999999993E-3</v>
      </c>
      <c r="V67" s="157">
        <f>ROUND(E67*U67,2)</f>
        <v>0.52</v>
      </c>
      <c r="W67" s="157"/>
      <c r="X67" s="157" t="s">
        <v>216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3" t="s">
        <v>243</v>
      </c>
      <c r="D68" s="159"/>
      <c r="E68" s="160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219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3" t="s">
        <v>244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219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3" t="s">
        <v>245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219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3" t="s">
        <v>246</v>
      </c>
      <c r="D71" s="159"/>
      <c r="E71" s="160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219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3" t="s">
        <v>250</v>
      </c>
      <c r="D72" s="159"/>
      <c r="E72" s="160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219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3" t="s">
        <v>251</v>
      </c>
      <c r="D73" s="159"/>
      <c r="E73" s="160">
        <v>57.52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219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8">
        <v>11</v>
      </c>
      <c r="B74" s="169" t="s">
        <v>263</v>
      </c>
      <c r="C74" s="182" t="s">
        <v>264</v>
      </c>
      <c r="D74" s="170" t="s">
        <v>242</v>
      </c>
      <c r="E74" s="171">
        <v>55.6</v>
      </c>
      <c r="F74" s="172"/>
      <c r="G74" s="173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15</v>
      </c>
      <c r="M74" s="157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7"/>
      <c r="S74" s="157" t="s">
        <v>214</v>
      </c>
      <c r="T74" s="157" t="s">
        <v>215</v>
      </c>
      <c r="U74" s="157">
        <v>1.1499999999999999</v>
      </c>
      <c r="V74" s="157">
        <f>ROUND(E74*U74,2)</f>
        <v>63.94</v>
      </c>
      <c r="W74" s="157"/>
      <c r="X74" s="157" t="s">
        <v>216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3" t="s">
        <v>256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219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3" t="s">
        <v>257</v>
      </c>
      <c r="D76" s="159"/>
      <c r="E76" s="160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219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3" t="s">
        <v>258</v>
      </c>
      <c r="D77" s="159"/>
      <c r="E77" s="160">
        <v>55.6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219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8">
        <v>12</v>
      </c>
      <c r="B78" s="169" t="s">
        <v>265</v>
      </c>
      <c r="C78" s="182" t="s">
        <v>266</v>
      </c>
      <c r="D78" s="170" t="s">
        <v>242</v>
      </c>
      <c r="E78" s="171">
        <v>57.52</v>
      </c>
      <c r="F78" s="172"/>
      <c r="G78" s="173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15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214</v>
      </c>
      <c r="T78" s="157" t="s">
        <v>215</v>
      </c>
      <c r="U78" s="157">
        <v>0</v>
      </c>
      <c r="V78" s="157">
        <f>ROUND(E78*U78,2)</f>
        <v>0</v>
      </c>
      <c r="W78" s="157"/>
      <c r="X78" s="157" t="s">
        <v>216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3" t="s">
        <v>243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219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3" t="s">
        <v>244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219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3" t="s">
        <v>245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219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3" t="s">
        <v>246</v>
      </c>
      <c r="D82" s="159"/>
      <c r="E82" s="160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219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3" t="s">
        <v>250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219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3" t="s">
        <v>251</v>
      </c>
      <c r="D84" s="159"/>
      <c r="E84" s="160">
        <v>57.52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219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68">
        <v>13</v>
      </c>
      <c r="B85" s="169" t="s">
        <v>267</v>
      </c>
      <c r="C85" s="182" t="s">
        <v>268</v>
      </c>
      <c r="D85" s="170" t="s">
        <v>213</v>
      </c>
      <c r="E85" s="171">
        <v>120.55</v>
      </c>
      <c r="F85" s="172"/>
      <c r="G85" s="173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15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269</v>
      </c>
      <c r="T85" s="157" t="s">
        <v>270</v>
      </c>
      <c r="U85" s="157">
        <v>0</v>
      </c>
      <c r="V85" s="157">
        <f>ROUND(E85*U85,2)</f>
        <v>0</v>
      </c>
      <c r="W85" s="157"/>
      <c r="X85" s="157" t="s">
        <v>271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272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3" t="s">
        <v>218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219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3" t="s">
        <v>235</v>
      </c>
      <c r="D87" s="159"/>
      <c r="E87" s="160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219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3" t="s">
        <v>236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219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3" t="s">
        <v>237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219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3" t="s">
        <v>238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219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3" t="s">
        <v>273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219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3" t="s">
        <v>274</v>
      </c>
      <c r="D92" s="159"/>
      <c r="E92" s="160">
        <v>120.55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219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2" t="s">
        <v>209</v>
      </c>
      <c r="B93" s="163" t="s">
        <v>120</v>
      </c>
      <c r="C93" s="181" t="s">
        <v>121</v>
      </c>
      <c r="D93" s="164"/>
      <c r="E93" s="165"/>
      <c r="F93" s="166"/>
      <c r="G93" s="167">
        <f>SUMIF(AG94:AG97,"&lt;&gt;NOR",G94:G97)</f>
        <v>0</v>
      </c>
      <c r="H93" s="161"/>
      <c r="I93" s="161">
        <f>SUM(I94:I97)</f>
        <v>0</v>
      </c>
      <c r="J93" s="161"/>
      <c r="K93" s="161">
        <f>SUM(K94:K97)</f>
        <v>0</v>
      </c>
      <c r="L93" s="161"/>
      <c r="M93" s="161">
        <f>SUM(M94:M97)</f>
        <v>0</v>
      </c>
      <c r="N93" s="161"/>
      <c r="O93" s="161">
        <f>SUM(O94:O97)</f>
        <v>4.8499999999999996</v>
      </c>
      <c r="P93" s="161"/>
      <c r="Q93" s="161">
        <f>SUM(Q94:Q97)</f>
        <v>0</v>
      </c>
      <c r="R93" s="161"/>
      <c r="S93" s="161"/>
      <c r="T93" s="161"/>
      <c r="U93" s="161"/>
      <c r="V93" s="161">
        <f>SUM(V94:V97)</f>
        <v>0.92</v>
      </c>
      <c r="W93" s="161"/>
      <c r="X93" s="161"/>
      <c r="AG93" t="s">
        <v>210</v>
      </c>
    </row>
    <row r="94" spans="1:60" outlineLevel="1" x14ac:dyDescent="0.2">
      <c r="A94" s="168">
        <v>14</v>
      </c>
      <c r="B94" s="169" t="s">
        <v>275</v>
      </c>
      <c r="C94" s="182" t="s">
        <v>276</v>
      </c>
      <c r="D94" s="170" t="s">
        <v>242</v>
      </c>
      <c r="E94" s="171">
        <v>1.92</v>
      </c>
      <c r="F94" s="172"/>
      <c r="G94" s="173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2.5249999999999999</v>
      </c>
      <c r="O94" s="157">
        <f>ROUND(E94*N94,2)</f>
        <v>4.8499999999999996</v>
      </c>
      <c r="P94" s="157">
        <v>0</v>
      </c>
      <c r="Q94" s="157">
        <f>ROUND(E94*P94,2)</f>
        <v>0</v>
      </c>
      <c r="R94" s="157"/>
      <c r="S94" s="157" t="s">
        <v>214</v>
      </c>
      <c r="T94" s="157" t="s">
        <v>215</v>
      </c>
      <c r="U94" s="157">
        <v>0.47699999999999998</v>
      </c>
      <c r="V94" s="157">
        <f>ROUND(E94*U94,2)</f>
        <v>0.92</v>
      </c>
      <c r="W94" s="157"/>
      <c r="X94" s="157" t="s">
        <v>216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243</v>
      </c>
      <c r="D95" s="159"/>
      <c r="E95" s="160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219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3" t="s">
        <v>244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219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3" t="s">
        <v>277</v>
      </c>
      <c r="D97" s="159"/>
      <c r="E97" s="160">
        <v>1.92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219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209</v>
      </c>
      <c r="B98" s="163" t="s">
        <v>122</v>
      </c>
      <c r="C98" s="181" t="s">
        <v>123</v>
      </c>
      <c r="D98" s="164"/>
      <c r="E98" s="165"/>
      <c r="F98" s="166"/>
      <c r="G98" s="167">
        <f>SUMIF(AG99:AG157,"&lt;&gt;NOR",G99:G157)</f>
        <v>0</v>
      </c>
      <c r="H98" s="161"/>
      <c r="I98" s="161">
        <f>SUM(I99:I157)</f>
        <v>0</v>
      </c>
      <c r="J98" s="161"/>
      <c r="K98" s="161">
        <f>SUM(K99:K157)</f>
        <v>0</v>
      </c>
      <c r="L98" s="161"/>
      <c r="M98" s="161">
        <f>SUM(M99:M157)</f>
        <v>0</v>
      </c>
      <c r="N98" s="161"/>
      <c r="O98" s="161">
        <f>SUM(O99:O157)</f>
        <v>23.92</v>
      </c>
      <c r="P98" s="161"/>
      <c r="Q98" s="161">
        <f>SUM(Q99:Q157)</f>
        <v>3.73</v>
      </c>
      <c r="R98" s="161"/>
      <c r="S98" s="161"/>
      <c r="T98" s="161"/>
      <c r="U98" s="161"/>
      <c r="V98" s="161">
        <f>SUM(V99:V157)</f>
        <v>29.99</v>
      </c>
      <c r="W98" s="161"/>
      <c r="X98" s="161"/>
      <c r="AG98" t="s">
        <v>210</v>
      </c>
    </row>
    <row r="99" spans="1:60" ht="22.5" outlineLevel="1" x14ac:dyDescent="0.2">
      <c r="A99" s="168">
        <v>15</v>
      </c>
      <c r="B99" s="169" t="s">
        <v>278</v>
      </c>
      <c r="C99" s="182" t="s">
        <v>279</v>
      </c>
      <c r="D99" s="170" t="s">
        <v>213</v>
      </c>
      <c r="E99" s="171">
        <v>6.8</v>
      </c>
      <c r="F99" s="172"/>
      <c r="G99" s="173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2.9770000000000001E-2</v>
      </c>
      <c r="O99" s="157">
        <f>ROUND(E99*N99,2)</f>
        <v>0.2</v>
      </c>
      <c r="P99" s="157">
        <v>0</v>
      </c>
      <c r="Q99" s="157">
        <f>ROUND(E99*P99,2)</f>
        <v>0</v>
      </c>
      <c r="R99" s="157"/>
      <c r="S99" s="157" t="s">
        <v>214</v>
      </c>
      <c r="T99" s="157" t="s">
        <v>215</v>
      </c>
      <c r="U99" s="157">
        <v>1.2250000000000001</v>
      </c>
      <c r="V99" s="157">
        <f>ROUND(E99*U99,2)</f>
        <v>8.33</v>
      </c>
      <c r="W99" s="157"/>
      <c r="X99" s="157" t="s">
        <v>216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3" t="s">
        <v>280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3" t="s">
        <v>281</v>
      </c>
      <c r="D101" s="159"/>
      <c r="E101" s="160">
        <v>6.8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8">
        <v>16</v>
      </c>
      <c r="B102" s="169" t="s">
        <v>282</v>
      </c>
      <c r="C102" s="182" t="s">
        <v>283</v>
      </c>
      <c r="D102" s="170" t="s">
        <v>234</v>
      </c>
      <c r="E102" s="171">
        <v>9.1999999999999993</v>
      </c>
      <c r="F102" s="172"/>
      <c r="G102" s="173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1.1560000000000001E-2</v>
      </c>
      <c r="O102" s="157">
        <f>ROUND(E102*N102,2)</f>
        <v>0.11</v>
      </c>
      <c r="P102" s="157">
        <v>0</v>
      </c>
      <c r="Q102" s="157">
        <f>ROUND(E102*P102,2)</f>
        <v>0</v>
      </c>
      <c r="R102" s="157"/>
      <c r="S102" s="157" t="s">
        <v>214</v>
      </c>
      <c r="T102" s="157" t="s">
        <v>215</v>
      </c>
      <c r="U102" s="157">
        <v>1.6579999999999999</v>
      </c>
      <c r="V102" s="157">
        <f>ROUND(E102*U102,2)</f>
        <v>15.25</v>
      </c>
      <c r="W102" s="157"/>
      <c r="X102" s="157" t="s">
        <v>216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217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3" t="s">
        <v>284</v>
      </c>
      <c r="D103" s="159"/>
      <c r="E103" s="160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3" t="s">
        <v>285</v>
      </c>
      <c r="D104" s="159"/>
      <c r="E104" s="160">
        <v>9.1999999999999993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8">
        <v>17</v>
      </c>
      <c r="B105" s="169" t="s">
        <v>286</v>
      </c>
      <c r="C105" s="182" t="s">
        <v>287</v>
      </c>
      <c r="D105" s="170" t="s">
        <v>234</v>
      </c>
      <c r="E105" s="171">
        <v>3</v>
      </c>
      <c r="F105" s="172"/>
      <c r="G105" s="173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1.7160000000000002E-2</v>
      </c>
      <c r="O105" s="157">
        <f>ROUND(E105*N105,2)</f>
        <v>0.05</v>
      </c>
      <c r="P105" s="157">
        <v>0</v>
      </c>
      <c r="Q105" s="157">
        <f>ROUND(E105*P105,2)</f>
        <v>0</v>
      </c>
      <c r="R105" s="157"/>
      <c r="S105" s="157" t="s">
        <v>214</v>
      </c>
      <c r="T105" s="157" t="s">
        <v>215</v>
      </c>
      <c r="U105" s="157">
        <v>2.1379999999999999</v>
      </c>
      <c r="V105" s="157">
        <f>ROUND(E105*U105,2)</f>
        <v>6.41</v>
      </c>
      <c r="W105" s="157"/>
      <c r="X105" s="157" t="s">
        <v>216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217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3" t="s">
        <v>288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3" t="s">
        <v>122</v>
      </c>
      <c r="D107" s="159"/>
      <c r="E107" s="160">
        <v>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8">
        <v>18</v>
      </c>
      <c r="B108" s="169" t="s">
        <v>289</v>
      </c>
      <c r="C108" s="182" t="s">
        <v>290</v>
      </c>
      <c r="D108" s="170" t="s">
        <v>234</v>
      </c>
      <c r="E108" s="171">
        <v>366</v>
      </c>
      <c r="F108" s="172"/>
      <c r="G108" s="173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1.1560000000000001E-2</v>
      </c>
      <c r="O108" s="157">
        <f>ROUND(E108*N108,2)</f>
        <v>4.2300000000000004</v>
      </c>
      <c r="P108" s="157">
        <v>0</v>
      </c>
      <c r="Q108" s="157">
        <f>ROUND(E108*P108,2)</f>
        <v>0</v>
      </c>
      <c r="R108" s="157"/>
      <c r="S108" s="157" t="s">
        <v>269</v>
      </c>
      <c r="T108" s="157" t="s">
        <v>270</v>
      </c>
      <c r="U108" s="157">
        <v>0</v>
      </c>
      <c r="V108" s="157">
        <f>ROUND(E108*U108,2)</f>
        <v>0</v>
      </c>
      <c r="W108" s="157"/>
      <c r="X108" s="157" t="s">
        <v>216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217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183" t="s">
        <v>291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54"/>
      <c r="B110" s="155"/>
      <c r="C110" s="183" t="s">
        <v>292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3" t="s">
        <v>293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3" t="s">
        <v>294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3" t="s">
        <v>295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3" t="s">
        <v>296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3" t="s">
        <v>297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3" t="s">
        <v>298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3" t="s">
        <v>299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3" t="s">
        <v>300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3" t="s">
        <v>301</v>
      </c>
      <c r="D119" s="159"/>
      <c r="E119" s="160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3" t="s">
        <v>302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3" t="s">
        <v>303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3" t="s">
        <v>304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219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3" t="s">
        <v>305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3" t="s">
        <v>306</v>
      </c>
      <c r="D124" s="159"/>
      <c r="E124" s="160">
        <v>366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219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8">
        <v>19</v>
      </c>
      <c r="B125" s="169" t="s">
        <v>307</v>
      </c>
      <c r="C125" s="182" t="s">
        <v>308</v>
      </c>
      <c r="D125" s="170" t="s">
        <v>213</v>
      </c>
      <c r="E125" s="171">
        <v>801</v>
      </c>
      <c r="F125" s="172"/>
      <c r="G125" s="173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15</v>
      </c>
      <c r="M125" s="157">
        <f>G125*(1+L125/100)</f>
        <v>0</v>
      </c>
      <c r="N125" s="157">
        <v>1.9480000000000001E-2</v>
      </c>
      <c r="O125" s="157">
        <f>ROUND(E125*N125,2)</f>
        <v>15.6</v>
      </c>
      <c r="P125" s="157">
        <v>0</v>
      </c>
      <c r="Q125" s="157">
        <f>ROUND(E125*P125,2)</f>
        <v>0</v>
      </c>
      <c r="R125" s="157"/>
      <c r="S125" s="157" t="s">
        <v>269</v>
      </c>
      <c r="T125" s="157" t="s">
        <v>270</v>
      </c>
      <c r="U125" s="157">
        <v>0</v>
      </c>
      <c r="V125" s="157">
        <f>ROUND(E125*U125,2)</f>
        <v>0</v>
      </c>
      <c r="W125" s="157"/>
      <c r="X125" s="157" t="s">
        <v>216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217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3" t="s">
        <v>309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3" t="s">
        <v>310</v>
      </c>
      <c r="D127" s="159"/>
      <c r="E127" s="160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3" t="s">
        <v>311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3" t="s">
        <v>218</v>
      </c>
      <c r="D129" s="159"/>
      <c r="E129" s="160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3" t="s">
        <v>312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3" t="s">
        <v>313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3" t="s">
        <v>314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3" t="s">
        <v>315</v>
      </c>
      <c r="D133" s="159"/>
      <c r="E133" s="160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219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3" t="s">
        <v>316</v>
      </c>
      <c r="D134" s="159"/>
      <c r="E134" s="160">
        <v>801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68">
        <v>20</v>
      </c>
      <c r="B135" s="169" t="s">
        <v>317</v>
      </c>
      <c r="C135" s="182" t="s">
        <v>318</v>
      </c>
      <c r="D135" s="170" t="s">
        <v>213</v>
      </c>
      <c r="E135" s="171">
        <v>93.287999999999997</v>
      </c>
      <c r="F135" s="172"/>
      <c r="G135" s="173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15</v>
      </c>
      <c r="M135" s="157">
        <f>G135*(1+L135/100)</f>
        <v>0</v>
      </c>
      <c r="N135" s="157">
        <v>0.04</v>
      </c>
      <c r="O135" s="157">
        <f>ROUND(E135*N135,2)</f>
        <v>3.73</v>
      </c>
      <c r="P135" s="157">
        <v>0.04</v>
      </c>
      <c r="Q135" s="157">
        <f>ROUND(E135*P135,2)</f>
        <v>3.73</v>
      </c>
      <c r="R135" s="157"/>
      <c r="S135" s="157" t="s">
        <v>269</v>
      </c>
      <c r="T135" s="157" t="s">
        <v>270</v>
      </c>
      <c r="U135" s="157">
        <v>0</v>
      </c>
      <c r="V135" s="157">
        <f>ROUND(E135*U135,2)</f>
        <v>0</v>
      </c>
      <c r="W135" s="157"/>
      <c r="X135" s="157" t="s">
        <v>216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217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3" t="s">
        <v>319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3" t="s">
        <v>320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3" t="s">
        <v>321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3" t="s">
        <v>322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3" t="s">
        <v>323</v>
      </c>
      <c r="D140" s="159"/>
      <c r="E140" s="160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3" t="s">
        <v>324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3" t="s">
        <v>325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3" t="s">
        <v>326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3" t="s">
        <v>327</v>
      </c>
      <c r="D144" s="159"/>
      <c r="E144" s="160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3" t="s">
        <v>328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3" t="s">
        <v>329</v>
      </c>
      <c r="D146" s="159"/>
      <c r="E146" s="160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219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3" t="s">
        <v>330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3" t="s">
        <v>331</v>
      </c>
      <c r="D148" s="159"/>
      <c r="E148" s="160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3" t="s">
        <v>332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3" t="s">
        <v>333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3" t="s">
        <v>334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3" t="s">
        <v>335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219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3" t="s">
        <v>336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219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3" t="s">
        <v>337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3" t="s">
        <v>338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219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3" t="s">
        <v>339</v>
      </c>
      <c r="D156" s="159"/>
      <c r="E156" s="160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3" t="s">
        <v>340</v>
      </c>
      <c r="D157" s="159"/>
      <c r="E157" s="160">
        <v>93.29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2" t="s">
        <v>209</v>
      </c>
      <c r="B158" s="163" t="s">
        <v>124</v>
      </c>
      <c r="C158" s="181" t="s">
        <v>125</v>
      </c>
      <c r="D158" s="164"/>
      <c r="E158" s="165"/>
      <c r="F158" s="166"/>
      <c r="G158" s="167">
        <f>SUMIF(AG159:AG189,"&lt;&gt;NOR",G159:G189)</f>
        <v>0</v>
      </c>
      <c r="H158" s="161"/>
      <c r="I158" s="161">
        <f>SUM(I159:I189)</f>
        <v>0</v>
      </c>
      <c r="J158" s="161"/>
      <c r="K158" s="161">
        <f>SUM(K159:K189)</f>
        <v>0</v>
      </c>
      <c r="L158" s="161"/>
      <c r="M158" s="161">
        <f>SUM(M159:M189)</f>
        <v>0</v>
      </c>
      <c r="N158" s="161"/>
      <c r="O158" s="161">
        <f>SUM(O159:O189)</f>
        <v>207.54000000000002</v>
      </c>
      <c r="P158" s="161"/>
      <c r="Q158" s="161">
        <f>SUM(Q159:Q189)</f>
        <v>0</v>
      </c>
      <c r="R158" s="161"/>
      <c r="S158" s="161"/>
      <c r="T158" s="161"/>
      <c r="U158" s="161"/>
      <c r="V158" s="161">
        <f>SUM(V159:V189)</f>
        <v>148.28</v>
      </c>
      <c r="W158" s="161"/>
      <c r="X158" s="161"/>
      <c r="AG158" t="s">
        <v>210</v>
      </c>
    </row>
    <row r="159" spans="1:60" outlineLevel="1" x14ac:dyDescent="0.2">
      <c r="A159" s="168">
        <v>21</v>
      </c>
      <c r="B159" s="169" t="s">
        <v>341</v>
      </c>
      <c r="C159" s="182" t="s">
        <v>342</v>
      </c>
      <c r="D159" s="170" t="s">
        <v>213</v>
      </c>
      <c r="E159" s="171">
        <v>262.2</v>
      </c>
      <c r="F159" s="172"/>
      <c r="G159" s="173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15</v>
      </c>
      <c r="M159" s="157">
        <f>G159*(1+L159/100)</f>
        <v>0</v>
      </c>
      <c r="N159" s="157">
        <v>0.50600999999999996</v>
      </c>
      <c r="O159" s="157">
        <f>ROUND(E159*N159,2)</f>
        <v>132.68</v>
      </c>
      <c r="P159" s="157">
        <v>0</v>
      </c>
      <c r="Q159" s="157">
        <f>ROUND(E159*P159,2)</f>
        <v>0</v>
      </c>
      <c r="R159" s="157"/>
      <c r="S159" s="157" t="s">
        <v>214</v>
      </c>
      <c r="T159" s="157" t="s">
        <v>215</v>
      </c>
      <c r="U159" s="157">
        <v>0.02</v>
      </c>
      <c r="V159" s="157">
        <f>ROUND(E159*U159,2)</f>
        <v>5.24</v>
      </c>
      <c r="W159" s="157"/>
      <c r="X159" s="157" t="s">
        <v>216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217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3" t="s">
        <v>218</v>
      </c>
      <c r="D160" s="159"/>
      <c r="E160" s="160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3" t="s">
        <v>220</v>
      </c>
      <c r="D161" s="159"/>
      <c r="E161" s="160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219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3" t="s">
        <v>221</v>
      </c>
      <c r="D162" s="159"/>
      <c r="E162" s="160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3" t="s">
        <v>222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3" t="s">
        <v>223</v>
      </c>
      <c r="D164" s="159"/>
      <c r="E164" s="160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3" t="s">
        <v>218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3" t="s">
        <v>227</v>
      </c>
      <c r="D166" s="159"/>
      <c r="E166" s="160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3" t="s">
        <v>231</v>
      </c>
      <c r="D167" s="159"/>
      <c r="E167" s="160">
        <v>262.2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219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8">
        <v>22</v>
      </c>
      <c r="B168" s="169" t="s">
        <v>343</v>
      </c>
      <c r="C168" s="182" t="s">
        <v>344</v>
      </c>
      <c r="D168" s="170" t="s">
        <v>213</v>
      </c>
      <c r="E168" s="171">
        <v>37.6</v>
      </c>
      <c r="F168" s="172"/>
      <c r="G168" s="173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15</v>
      </c>
      <c r="M168" s="157">
        <f>G168*(1+L168/100)</f>
        <v>0</v>
      </c>
      <c r="N168" s="157">
        <v>9.2799999999999994E-2</v>
      </c>
      <c r="O168" s="157">
        <f>ROUND(E168*N168,2)</f>
        <v>3.49</v>
      </c>
      <c r="P168" s="157">
        <v>0</v>
      </c>
      <c r="Q168" s="157">
        <f>ROUND(E168*P168,2)</f>
        <v>0</v>
      </c>
      <c r="R168" s="157"/>
      <c r="S168" s="157" t="s">
        <v>214</v>
      </c>
      <c r="T168" s="157" t="s">
        <v>215</v>
      </c>
      <c r="U168" s="157">
        <v>0.47799999999999998</v>
      </c>
      <c r="V168" s="157">
        <f>ROUND(E168*U168,2)</f>
        <v>17.97</v>
      </c>
      <c r="W168" s="157"/>
      <c r="X168" s="157" t="s">
        <v>216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217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3" t="s">
        <v>218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3" t="s">
        <v>227</v>
      </c>
      <c r="D170" s="159"/>
      <c r="E170" s="160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3" t="s">
        <v>228</v>
      </c>
      <c r="D171" s="159"/>
      <c r="E171" s="160">
        <v>37.6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219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8">
        <v>23</v>
      </c>
      <c r="B172" s="169" t="s">
        <v>345</v>
      </c>
      <c r="C172" s="182" t="s">
        <v>346</v>
      </c>
      <c r="D172" s="170" t="s">
        <v>213</v>
      </c>
      <c r="E172" s="171">
        <v>224.6</v>
      </c>
      <c r="F172" s="172"/>
      <c r="G172" s="173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15</v>
      </c>
      <c r="M172" s="157">
        <f>G172*(1+L172/100)</f>
        <v>0</v>
      </c>
      <c r="N172" s="157">
        <v>0.18107999999999999</v>
      </c>
      <c r="O172" s="157">
        <f>ROUND(E172*N172,2)</f>
        <v>40.67</v>
      </c>
      <c r="P172" s="157">
        <v>0</v>
      </c>
      <c r="Q172" s="157">
        <f>ROUND(E172*P172,2)</f>
        <v>0</v>
      </c>
      <c r="R172" s="157"/>
      <c r="S172" s="157" t="s">
        <v>214</v>
      </c>
      <c r="T172" s="157" t="s">
        <v>215</v>
      </c>
      <c r="U172" s="157">
        <v>0.375</v>
      </c>
      <c r="V172" s="157">
        <f>ROUND(E172*U172,2)</f>
        <v>84.23</v>
      </c>
      <c r="W172" s="157"/>
      <c r="X172" s="157" t="s">
        <v>216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217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3" t="s">
        <v>218</v>
      </c>
      <c r="D173" s="159"/>
      <c r="E173" s="160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219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3" t="s">
        <v>220</v>
      </c>
      <c r="D174" s="159"/>
      <c r="E174" s="160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3" t="s">
        <v>221</v>
      </c>
      <c r="D175" s="159"/>
      <c r="E175" s="160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3" t="s">
        <v>222</v>
      </c>
      <c r="D176" s="159"/>
      <c r="E176" s="160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3" t="s">
        <v>223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3" t="s">
        <v>224</v>
      </c>
      <c r="D178" s="159"/>
      <c r="E178" s="160">
        <v>224.6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219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68">
        <v>24</v>
      </c>
      <c r="B179" s="169" t="s">
        <v>347</v>
      </c>
      <c r="C179" s="182" t="s">
        <v>348</v>
      </c>
      <c r="D179" s="170" t="s">
        <v>234</v>
      </c>
      <c r="E179" s="171">
        <v>7</v>
      </c>
      <c r="F179" s="172"/>
      <c r="G179" s="173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15</v>
      </c>
      <c r="M179" s="157">
        <f>G179*(1+L179/100)</f>
        <v>0</v>
      </c>
      <c r="N179" s="157">
        <v>9.01E-2</v>
      </c>
      <c r="O179" s="157">
        <f>ROUND(E179*N179,2)</f>
        <v>0.63</v>
      </c>
      <c r="P179" s="157">
        <v>0</v>
      </c>
      <c r="Q179" s="157">
        <f>ROUND(E179*P179,2)</f>
        <v>0</v>
      </c>
      <c r="R179" s="157"/>
      <c r="S179" s="157" t="s">
        <v>214</v>
      </c>
      <c r="T179" s="157" t="s">
        <v>215</v>
      </c>
      <c r="U179" s="157">
        <v>0.4415</v>
      </c>
      <c r="V179" s="157">
        <f>ROUND(E179*U179,2)</f>
        <v>3.09</v>
      </c>
      <c r="W179" s="157"/>
      <c r="X179" s="157" t="s">
        <v>216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217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3" t="s">
        <v>349</v>
      </c>
      <c r="D180" s="159"/>
      <c r="E180" s="160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3" t="s">
        <v>350</v>
      </c>
      <c r="D181" s="159"/>
      <c r="E181" s="160">
        <v>7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68">
        <v>25</v>
      </c>
      <c r="B182" s="169" t="s">
        <v>351</v>
      </c>
      <c r="C182" s="182" t="s">
        <v>352</v>
      </c>
      <c r="D182" s="170" t="s">
        <v>234</v>
      </c>
      <c r="E182" s="171">
        <v>241.1</v>
      </c>
      <c r="F182" s="172"/>
      <c r="G182" s="173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15</v>
      </c>
      <c r="M182" s="157">
        <f>G182*(1+L182/100)</f>
        <v>0</v>
      </c>
      <c r="N182" s="157">
        <v>0.12472</v>
      </c>
      <c r="O182" s="157">
        <f>ROUND(E182*N182,2)</f>
        <v>30.07</v>
      </c>
      <c r="P182" s="157">
        <v>0</v>
      </c>
      <c r="Q182" s="157">
        <f>ROUND(E182*P182,2)</f>
        <v>0</v>
      </c>
      <c r="R182" s="157"/>
      <c r="S182" s="157" t="s">
        <v>214</v>
      </c>
      <c r="T182" s="157" t="s">
        <v>215</v>
      </c>
      <c r="U182" s="157">
        <v>0.14000000000000001</v>
      </c>
      <c r="V182" s="157">
        <f>ROUND(E182*U182,2)</f>
        <v>33.75</v>
      </c>
      <c r="W182" s="157"/>
      <c r="X182" s="157" t="s">
        <v>216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217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3" t="s">
        <v>218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3" t="s">
        <v>235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219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3" t="s">
        <v>236</v>
      </c>
      <c r="D185" s="159"/>
      <c r="E185" s="160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3" t="s">
        <v>237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3" t="s">
        <v>238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3" t="s">
        <v>239</v>
      </c>
      <c r="D188" s="159"/>
      <c r="E188" s="160">
        <v>241.1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26</v>
      </c>
      <c r="B189" s="175" t="s">
        <v>353</v>
      </c>
      <c r="C189" s="184" t="s">
        <v>354</v>
      </c>
      <c r="D189" s="176" t="s">
        <v>355</v>
      </c>
      <c r="E189" s="177">
        <v>4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15</v>
      </c>
      <c r="M189" s="157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7"/>
      <c r="S189" s="157" t="s">
        <v>214</v>
      </c>
      <c r="T189" s="157" t="s">
        <v>215</v>
      </c>
      <c r="U189" s="157">
        <v>1</v>
      </c>
      <c r="V189" s="157">
        <f>ROUND(E189*U189,2)</f>
        <v>4</v>
      </c>
      <c r="W189" s="157"/>
      <c r="X189" s="157" t="s">
        <v>216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217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2" t="s">
        <v>209</v>
      </c>
      <c r="B190" s="163" t="s">
        <v>126</v>
      </c>
      <c r="C190" s="181" t="s">
        <v>127</v>
      </c>
      <c r="D190" s="164"/>
      <c r="E190" s="165"/>
      <c r="F190" s="166"/>
      <c r="G190" s="167">
        <f>SUMIF(AG191:AG295,"&lt;&gt;NOR",G191:G295)</f>
        <v>0</v>
      </c>
      <c r="H190" s="161"/>
      <c r="I190" s="161">
        <f>SUM(I191:I295)</f>
        <v>0</v>
      </c>
      <c r="J190" s="161"/>
      <c r="K190" s="161">
        <f>SUM(K191:K295)</f>
        <v>0</v>
      </c>
      <c r="L190" s="161"/>
      <c r="M190" s="161">
        <f>SUM(M191:M295)</f>
        <v>0</v>
      </c>
      <c r="N190" s="161"/>
      <c r="O190" s="161">
        <f>SUM(O191:O295)</f>
        <v>7.1</v>
      </c>
      <c r="P190" s="161"/>
      <c r="Q190" s="161">
        <f>SUM(Q191:Q295)</f>
        <v>0</v>
      </c>
      <c r="R190" s="161"/>
      <c r="S190" s="161"/>
      <c r="T190" s="161"/>
      <c r="U190" s="161"/>
      <c r="V190" s="161">
        <f>SUM(V191:V295)</f>
        <v>191</v>
      </c>
      <c r="W190" s="161"/>
      <c r="X190" s="161"/>
      <c r="AG190" t="s">
        <v>210</v>
      </c>
    </row>
    <row r="191" spans="1:60" outlineLevel="1" x14ac:dyDescent="0.2">
      <c r="A191" s="168">
        <v>27</v>
      </c>
      <c r="B191" s="169" t="s">
        <v>356</v>
      </c>
      <c r="C191" s="182" t="s">
        <v>357</v>
      </c>
      <c r="D191" s="170" t="s">
        <v>213</v>
      </c>
      <c r="E191" s="171">
        <v>18</v>
      </c>
      <c r="F191" s="172"/>
      <c r="G191" s="173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15</v>
      </c>
      <c r="M191" s="157">
        <f>G191*(1+L191/100)</f>
        <v>0</v>
      </c>
      <c r="N191" s="157">
        <v>5.5900000000000004E-3</v>
      </c>
      <c r="O191" s="157">
        <f>ROUND(E191*N191,2)</f>
        <v>0.1</v>
      </c>
      <c r="P191" s="157">
        <v>0</v>
      </c>
      <c r="Q191" s="157">
        <f>ROUND(E191*P191,2)</f>
        <v>0</v>
      </c>
      <c r="R191" s="157"/>
      <c r="S191" s="157" t="s">
        <v>214</v>
      </c>
      <c r="T191" s="157" t="s">
        <v>215</v>
      </c>
      <c r="U191" s="157">
        <v>0.32</v>
      </c>
      <c r="V191" s="157">
        <f>ROUND(E191*U191,2)</f>
        <v>5.76</v>
      </c>
      <c r="W191" s="157"/>
      <c r="X191" s="157" t="s">
        <v>216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217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3" t="s">
        <v>218</v>
      </c>
      <c r="D192" s="159"/>
      <c r="E192" s="160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3" t="s">
        <v>358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3" t="s">
        <v>359</v>
      </c>
      <c r="D194" s="159"/>
      <c r="E194" s="160">
        <v>18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28</v>
      </c>
      <c r="B195" s="169" t="s">
        <v>360</v>
      </c>
      <c r="C195" s="182" t="s">
        <v>361</v>
      </c>
      <c r="D195" s="170" t="s">
        <v>213</v>
      </c>
      <c r="E195" s="171">
        <v>18</v>
      </c>
      <c r="F195" s="172"/>
      <c r="G195" s="173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15</v>
      </c>
      <c r="M195" s="157">
        <f>G195*(1+L195/100)</f>
        <v>0</v>
      </c>
      <c r="N195" s="157">
        <v>2.9999999999999997E-4</v>
      </c>
      <c r="O195" s="157">
        <f>ROUND(E195*N195,2)</f>
        <v>0.01</v>
      </c>
      <c r="P195" s="157">
        <v>0</v>
      </c>
      <c r="Q195" s="157">
        <f>ROUND(E195*P195,2)</f>
        <v>0</v>
      </c>
      <c r="R195" s="157"/>
      <c r="S195" s="157" t="s">
        <v>214</v>
      </c>
      <c r="T195" s="157" t="s">
        <v>215</v>
      </c>
      <c r="U195" s="157">
        <v>8.8999999999999996E-2</v>
      </c>
      <c r="V195" s="157">
        <f>ROUND(E195*U195,2)</f>
        <v>1.6</v>
      </c>
      <c r="W195" s="157"/>
      <c r="X195" s="157" t="s">
        <v>216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217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3" t="s">
        <v>218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3" t="s">
        <v>358</v>
      </c>
      <c r="D197" s="159"/>
      <c r="E197" s="160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3" t="s">
        <v>359</v>
      </c>
      <c r="D198" s="159"/>
      <c r="E198" s="160">
        <v>18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8">
        <v>29</v>
      </c>
      <c r="B199" s="169" t="s">
        <v>362</v>
      </c>
      <c r="C199" s="182" t="s">
        <v>363</v>
      </c>
      <c r="D199" s="170" t="s">
        <v>234</v>
      </c>
      <c r="E199" s="171">
        <v>233.22</v>
      </c>
      <c r="F199" s="172"/>
      <c r="G199" s="173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15</v>
      </c>
      <c r="M199" s="157">
        <f>G199*(1+L199/100)</f>
        <v>0</v>
      </c>
      <c r="N199" s="157">
        <v>2.3000000000000001E-4</v>
      </c>
      <c r="O199" s="157">
        <f>ROUND(E199*N199,2)</f>
        <v>0.05</v>
      </c>
      <c r="P199" s="157">
        <v>0</v>
      </c>
      <c r="Q199" s="157">
        <f>ROUND(E199*P199,2)</f>
        <v>0</v>
      </c>
      <c r="R199" s="157"/>
      <c r="S199" s="157" t="s">
        <v>214</v>
      </c>
      <c r="T199" s="157" t="s">
        <v>215</v>
      </c>
      <c r="U199" s="157">
        <v>0.05</v>
      </c>
      <c r="V199" s="157">
        <f>ROUND(E199*U199,2)</f>
        <v>11.66</v>
      </c>
      <c r="W199" s="157"/>
      <c r="X199" s="157" t="s">
        <v>216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217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3" t="s">
        <v>319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3" t="s">
        <v>320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3" t="s">
        <v>321</v>
      </c>
      <c r="D202" s="159"/>
      <c r="E202" s="160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219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3" t="s">
        <v>322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3" t="s">
        <v>323</v>
      </c>
      <c r="D204" s="159"/>
      <c r="E204" s="160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3" t="s">
        <v>324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219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3" t="s">
        <v>325</v>
      </c>
      <c r="D206" s="159"/>
      <c r="E206" s="160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3" t="s">
        <v>326</v>
      </c>
      <c r="D207" s="159"/>
      <c r="E207" s="160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3" t="s">
        <v>327</v>
      </c>
      <c r="D208" s="159"/>
      <c r="E208" s="160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3" t="s">
        <v>328</v>
      </c>
      <c r="D209" s="159"/>
      <c r="E209" s="160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219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3" t="s">
        <v>329</v>
      </c>
      <c r="D210" s="159"/>
      <c r="E210" s="160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3" t="s">
        <v>330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219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3" t="s">
        <v>331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219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3" t="s">
        <v>332</v>
      </c>
      <c r="D213" s="159"/>
      <c r="E213" s="160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3" t="s">
        <v>333</v>
      </c>
      <c r="D214" s="159"/>
      <c r="E214" s="160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3" t="s">
        <v>334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3" t="s">
        <v>335</v>
      </c>
      <c r="D216" s="159"/>
      <c r="E216" s="160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3" t="s">
        <v>336</v>
      </c>
      <c r="D217" s="159"/>
      <c r="E217" s="160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219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3" t="s">
        <v>337</v>
      </c>
      <c r="D218" s="159"/>
      <c r="E218" s="160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3" t="s">
        <v>338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3" t="s">
        <v>364</v>
      </c>
      <c r="D220" s="159"/>
      <c r="E220" s="160">
        <v>233.22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8">
        <v>30</v>
      </c>
      <c r="B221" s="169" t="s">
        <v>365</v>
      </c>
      <c r="C221" s="182" t="s">
        <v>366</v>
      </c>
      <c r="D221" s="170" t="s">
        <v>213</v>
      </c>
      <c r="E221" s="171">
        <v>266.72699999999998</v>
      </c>
      <c r="F221" s="172"/>
      <c r="G221" s="173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15</v>
      </c>
      <c r="M221" s="157">
        <f>G221*(1+L221/100)</f>
        <v>0</v>
      </c>
      <c r="N221" s="157">
        <v>4.0000000000000003E-5</v>
      </c>
      <c r="O221" s="157">
        <f>ROUND(E221*N221,2)</f>
        <v>0.01</v>
      </c>
      <c r="P221" s="157">
        <v>0</v>
      </c>
      <c r="Q221" s="157">
        <f>ROUND(E221*P221,2)</f>
        <v>0</v>
      </c>
      <c r="R221" s="157"/>
      <c r="S221" s="157" t="s">
        <v>214</v>
      </c>
      <c r="T221" s="157" t="s">
        <v>215</v>
      </c>
      <c r="U221" s="157">
        <v>7.8E-2</v>
      </c>
      <c r="V221" s="157">
        <f>ROUND(E221*U221,2)</f>
        <v>20.8</v>
      </c>
      <c r="W221" s="157"/>
      <c r="X221" s="157" t="s">
        <v>216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217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3" t="s">
        <v>367</v>
      </c>
      <c r="D222" s="159"/>
      <c r="E222" s="160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3" t="s">
        <v>368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219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3" t="s">
        <v>369</v>
      </c>
      <c r="D224" s="159"/>
      <c r="E224" s="160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3" t="s">
        <v>370</v>
      </c>
      <c r="D225" s="159"/>
      <c r="E225" s="160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219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3" t="s">
        <v>371</v>
      </c>
      <c r="D226" s="159"/>
      <c r="E226" s="160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3" t="s">
        <v>372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3" t="s">
        <v>373</v>
      </c>
      <c r="D228" s="159"/>
      <c r="E228" s="160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3" t="s">
        <v>374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219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3" t="s">
        <v>375</v>
      </c>
      <c r="D230" s="159"/>
      <c r="E230" s="160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219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3" t="s">
        <v>376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3" t="s">
        <v>377</v>
      </c>
      <c r="D232" s="159"/>
      <c r="E232" s="160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219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3" t="s">
        <v>378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3" t="s">
        <v>379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3" t="s">
        <v>380</v>
      </c>
      <c r="D235" s="159"/>
      <c r="E235" s="160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3" t="s">
        <v>381</v>
      </c>
      <c r="D236" s="159"/>
      <c r="E236" s="160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219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3" t="s">
        <v>382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219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3" t="s">
        <v>383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3" t="s">
        <v>384</v>
      </c>
      <c r="D239" s="159"/>
      <c r="E239" s="160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3" t="s">
        <v>385</v>
      </c>
      <c r="D240" s="159"/>
      <c r="E240" s="160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3" t="s">
        <v>386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3" t="s">
        <v>387</v>
      </c>
      <c r="D242" s="159"/>
      <c r="E242" s="160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219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3" t="s">
        <v>388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3" t="s">
        <v>389</v>
      </c>
      <c r="D244" s="159"/>
      <c r="E244" s="160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3" t="s">
        <v>390</v>
      </c>
      <c r="D245" s="159"/>
      <c r="E245" s="160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219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3" t="s">
        <v>391</v>
      </c>
      <c r="D246" s="159"/>
      <c r="E246" s="160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219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3" t="s">
        <v>392</v>
      </c>
      <c r="D247" s="159"/>
      <c r="E247" s="160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219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3" t="s">
        <v>393</v>
      </c>
      <c r="D248" s="159"/>
      <c r="E248" s="160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3" t="s">
        <v>394</v>
      </c>
      <c r="D249" s="159"/>
      <c r="E249" s="160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3" t="s">
        <v>395</v>
      </c>
      <c r="D250" s="159"/>
      <c r="E250" s="160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219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3" t="s">
        <v>396</v>
      </c>
      <c r="D251" s="159"/>
      <c r="E251" s="160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3" t="s">
        <v>397</v>
      </c>
      <c r="D252" s="159"/>
      <c r="E252" s="160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3" t="s">
        <v>398</v>
      </c>
      <c r="D253" s="159"/>
      <c r="E253" s="160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3" t="s">
        <v>399</v>
      </c>
      <c r="D254" s="159"/>
      <c r="E254" s="160">
        <v>266.73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4">
        <v>31</v>
      </c>
      <c r="B255" s="175" t="s">
        <v>400</v>
      </c>
      <c r="C255" s="184" t="s">
        <v>401</v>
      </c>
      <c r="D255" s="176" t="s">
        <v>402</v>
      </c>
      <c r="E255" s="177">
        <v>20</v>
      </c>
      <c r="F255" s="178"/>
      <c r="G255" s="179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15</v>
      </c>
      <c r="M255" s="157">
        <f>G255*(1+L255/100)</f>
        <v>0</v>
      </c>
      <c r="N255" s="157">
        <v>4.5429999999999998E-2</v>
      </c>
      <c r="O255" s="157">
        <f>ROUND(E255*N255,2)</f>
        <v>0.91</v>
      </c>
      <c r="P255" s="157">
        <v>0</v>
      </c>
      <c r="Q255" s="157">
        <f>ROUND(E255*P255,2)</f>
        <v>0</v>
      </c>
      <c r="R255" s="157"/>
      <c r="S255" s="157" t="s">
        <v>214</v>
      </c>
      <c r="T255" s="157" t="s">
        <v>215</v>
      </c>
      <c r="U255" s="157">
        <v>0.87802999999999998</v>
      </c>
      <c r="V255" s="157">
        <f>ROUND(E255*U255,2)</f>
        <v>17.559999999999999</v>
      </c>
      <c r="W255" s="157"/>
      <c r="X255" s="157" t="s">
        <v>216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217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8">
        <v>32</v>
      </c>
      <c r="B256" s="169" t="s">
        <v>403</v>
      </c>
      <c r="C256" s="182" t="s">
        <v>404</v>
      </c>
      <c r="D256" s="170" t="s">
        <v>213</v>
      </c>
      <c r="E256" s="171">
        <v>93.287999999999997</v>
      </c>
      <c r="F256" s="172"/>
      <c r="G256" s="173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15</v>
      </c>
      <c r="M256" s="157">
        <f>G256*(1+L256/100)</f>
        <v>0</v>
      </c>
      <c r="N256" s="157">
        <v>5.7290000000000001E-2</v>
      </c>
      <c r="O256" s="157">
        <f>ROUND(E256*N256,2)</f>
        <v>5.34</v>
      </c>
      <c r="P256" s="157">
        <v>0</v>
      </c>
      <c r="Q256" s="157">
        <f>ROUND(E256*P256,2)</f>
        <v>0</v>
      </c>
      <c r="R256" s="157"/>
      <c r="S256" s="157" t="s">
        <v>214</v>
      </c>
      <c r="T256" s="157" t="s">
        <v>215</v>
      </c>
      <c r="U256" s="157">
        <v>1.17717</v>
      </c>
      <c r="V256" s="157">
        <f>ROUND(E256*U256,2)</f>
        <v>109.82</v>
      </c>
      <c r="W256" s="157"/>
      <c r="X256" s="157" t="s">
        <v>216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217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3" t="s">
        <v>319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3" t="s">
        <v>320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3" t="s">
        <v>321</v>
      </c>
      <c r="D259" s="159"/>
      <c r="E259" s="160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3" t="s">
        <v>322</v>
      </c>
      <c r="D260" s="159"/>
      <c r="E260" s="160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219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3" t="s">
        <v>323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3" t="s">
        <v>324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3" t="s">
        <v>325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3" t="s">
        <v>326</v>
      </c>
      <c r="D264" s="159"/>
      <c r="E264" s="160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219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3" t="s">
        <v>327</v>
      </c>
      <c r="D265" s="159"/>
      <c r="E265" s="160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3" t="s">
        <v>328</v>
      </c>
      <c r="D266" s="159"/>
      <c r="E266" s="160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3" t="s">
        <v>329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219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3" t="s">
        <v>330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3" t="s">
        <v>331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3" t="s">
        <v>332</v>
      </c>
      <c r="D270" s="159"/>
      <c r="E270" s="160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3" t="s">
        <v>333</v>
      </c>
      <c r="D271" s="159"/>
      <c r="E271" s="160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3" t="s">
        <v>334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219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3" t="s">
        <v>335</v>
      </c>
      <c r="D273" s="159"/>
      <c r="E273" s="160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3" t="s">
        <v>336</v>
      </c>
      <c r="D274" s="159"/>
      <c r="E274" s="160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3" t="s">
        <v>337</v>
      </c>
      <c r="D275" s="159"/>
      <c r="E275" s="160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3" t="s">
        <v>338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3" t="s">
        <v>339</v>
      </c>
      <c r="D277" s="159"/>
      <c r="E277" s="160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3" t="s">
        <v>340</v>
      </c>
      <c r="D278" s="159"/>
      <c r="E278" s="160">
        <v>93.29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219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68">
        <v>33</v>
      </c>
      <c r="B279" s="169" t="s">
        <v>405</v>
      </c>
      <c r="C279" s="182" t="s">
        <v>406</v>
      </c>
      <c r="D279" s="170" t="s">
        <v>213</v>
      </c>
      <c r="E279" s="171">
        <v>18</v>
      </c>
      <c r="F279" s="172"/>
      <c r="G279" s="173">
        <f>ROUND(E279*F279,2)</f>
        <v>0</v>
      </c>
      <c r="H279" s="158"/>
      <c r="I279" s="157">
        <f>ROUND(E279*H279,2)</f>
        <v>0</v>
      </c>
      <c r="J279" s="158"/>
      <c r="K279" s="157">
        <f>ROUND(E279*J279,2)</f>
        <v>0</v>
      </c>
      <c r="L279" s="157">
        <v>15</v>
      </c>
      <c r="M279" s="157">
        <f>G279*(1+L279/100)</f>
        <v>0</v>
      </c>
      <c r="N279" s="157">
        <v>3.7839999999999999E-2</v>
      </c>
      <c r="O279" s="157">
        <f>ROUND(E279*N279,2)</f>
        <v>0.68</v>
      </c>
      <c r="P279" s="157">
        <v>0</v>
      </c>
      <c r="Q279" s="157">
        <f>ROUND(E279*P279,2)</f>
        <v>0</v>
      </c>
      <c r="R279" s="157"/>
      <c r="S279" s="157" t="s">
        <v>214</v>
      </c>
      <c r="T279" s="157" t="s">
        <v>215</v>
      </c>
      <c r="U279" s="157">
        <v>1.0169999999999999</v>
      </c>
      <c r="V279" s="157">
        <f>ROUND(E279*U279,2)</f>
        <v>18.309999999999999</v>
      </c>
      <c r="W279" s="157"/>
      <c r="X279" s="157" t="s">
        <v>216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217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54"/>
      <c r="B280" s="155"/>
      <c r="C280" s="183" t="s">
        <v>407</v>
      </c>
      <c r="D280" s="159"/>
      <c r="E280" s="160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3" t="s">
        <v>408</v>
      </c>
      <c r="D281" s="159"/>
      <c r="E281" s="160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3" t="s">
        <v>409</v>
      </c>
      <c r="D282" s="159"/>
      <c r="E282" s="160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219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3" t="s">
        <v>410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219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54"/>
      <c r="B284" s="155"/>
      <c r="C284" s="183" t="s">
        <v>411</v>
      </c>
      <c r="D284" s="159"/>
      <c r="E284" s="160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219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3" t="s">
        <v>412</v>
      </c>
      <c r="D285" s="159"/>
      <c r="E285" s="160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3" t="s">
        <v>218</v>
      </c>
      <c r="D286" s="159"/>
      <c r="E286" s="160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219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3" t="s">
        <v>413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3" t="s">
        <v>414</v>
      </c>
      <c r="D288" s="159"/>
      <c r="E288" s="160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219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3" t="s">
        <v>358</v>
      </c>
      <c r="D289" s="159"/>
      <c r="E289" s="160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3" t="s">
        <v>315</v>
      </c>
      <c r="D290" s="159"/>
      <c r="E290" s="160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219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3" t="s">
        <v>359</v>
      </c>
      <c r="D291" s="159"/>
      <c r="E291" s="160">
        <v>18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219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8">
        <v>34</v>
      </c>
      <c r="B292" s="169" t="s">
        <v>415</v>
      </c>
      <c r="C292" s="182" t="s">
        <v>416</v>
      </c>
      <c r="D292" s="170" t="s">
        <v>213</v>
      </c>
      <c r="E292" s="171">
        <v>18</v>
      </c>
      <c r="F292" s="172"/>
      <c r="G292" s="173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15</v>
      </c>
      <c r="M292" s="157">
        <f>G292*(1+L292/100)</f>
        <v>0</v>
      </c>
      <c r="N292" s="157">
        <v>0</v>
      </c>
      <c r="O292" s="157">
        <f>ROUND(E292*N292,2)</f>
        <v>0</v>
      </c>
      <c r="P292" s="157">
        <v>0</v>
      </c>
      <c r="Q292" s="157">
        <f>ROUND(E292*P292,2)</f>
        <v>0</v>
      </c>
      <c r="R292" s="157"/>
      <c r="S292" s="157" t="s">
        <v>214</v>
      </c>
      <c r="T292" s="157" t="s">
        <v>215</v>
      </c>
      <c r="U292" s="157">
        <v>0.30509999999999998</v>
      </c>
      <c r="V292" s="157">
        <f>ROUND(E292*U292,2)</f>
        <v>5.49</v>
      </c>
      <c r="W292" s="157"/>
      <c r="X292" s="157" t="s">
        <v>216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217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3" t="s">
        <v>218</v>
      </c>
      <c r="D293" s="159"/>
      <c r="E293" s="160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219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3" t="s">
        <v>358</v>
      </c>
      <c r="D294" s="159"/>
      <c r="E294" s="160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219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3" t="s">
        <v>359</v>
      </c>
      <c r="D295" s="159"/>
      <c r="E295" s="160">
        <v>18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162" t="s">
        <v>209</v>
      </c>
      <c r="B296" s="163" t="s">
        <v>128</v>
      </c>
      <c r="C296" s="181" t="s">
        <v>129</v>
      </c>
      <c r="D296" s="164"/>
      <c r="E296" s="165"/>
      <c r="F296" s="166"/>
      <c r="G296" s="167">
        <f>SUMIF(AG297:AG572,"&lt;&gt;NOR",G297:G572)</f>
        <v>0</v>
      </c>
      <c r="H296" s="161"/>
      <c r="I296" s="161">
        <f>SUM(I297:I572)</f>
        <v>0</v>
      </c>
      <c r="J296" s="161"/>
      <c r="K296" s="161">
        <f>SUM(K297:K572)</f>
        <v>0</v>
      </c>
      <c r="L296" s="161"/>
      <c r="M296" s="161">
        <f>SUM(M297:M572)</f>
        <v>0</v>
      </c>
      <c r="N296" s="161"/>
      <c r="O296" s="161">
        <f>SUM(O297:O572)</f>
        <v>91.399999999999991</v>
      </c>
      <c r="P296" s="161"/>
      <c r="Q296" s="161">
        <f>SUM(Q297:Q572)</f>
        <v>0</v>
      </c>
      <c r="R296" s="161"/>
      <c r="S296" s="161"/>
      <c r="T296" s="161"/>
      <c r="U296" s="161"/>
      <c r="V296" s="161">
        <f>SUM(V297:V572)</f>
        <v>3166.5599999999995</v>
      </c>
      <c r="W296" s="161"/>
      <c r="X296" s="161"/>
      <c r="AG296" t="s">
        <v>210</v>
      </c>
    </row>
    <row r="297" spans="1:60" outlineLevel="1" x14ac:dyDescent="0.2">
      <c r="A297" s="168">
        <v>35</v>
      </c>
      <c r="B297" s="169" t="s">
        <v>417</v>
      </c>
      <c r="C297" s="182" t="s">
        <v>418</v>
      </c>
      <c r="D297" s="170" t="s">
        <v>213</v>
      </c>
      <c r="E297" s="171">
        <v>266.72699999999998</v>
      </c>
      <c r="F297" s="172"/>
      <c r="G297" s="173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15</v>
      </c>
      <c r="M297" s="157">
        <f>G297*(1+L297/100)</f>
        <v>0</v>
      </c>
      <c r="N297" s="157">
        <v>4.0000000000000003E-5</v>
      </c>
      <c r="O297" s="157">
        <f>ROUND(E297*N297,2)</f>
        <v>0.01</v>
      </c>
      <c r="P297" s="157">
        <v>0</v>
      </c>
      <c r="Q297" s="157">
        <f>ROUND(E297*P297,2)</f>
        <v>0</v>
      </c>
      <c r="R297" s="157"/>
      <c r="S297" s="157" t="s">
        <v>214</v>
      </c>
      <c r="T297" s="157" t="s">
        <v>215</v>
      </c>
      <c r="U297" s="157">
        <v>7.8E-2</v>
      </c>
      <c r="V297" s="157">
        <f>ROUND(E297*U297,2)</f>
        <v>20.8</v>
      </c>
      <c r="W297" s="157"/>
      <c r="X297" s="157" t="s">
        <v>216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217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3" t="s">
        <v>367</v>
      </c>
      <c r="D298" s="159"/>
      <c r="E298" s="160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219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3" t="s">
        <v>368</v>
      </c>
      <c r="D299" s="159"/>
      <c r="E299" s="160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219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3" t="s">
        <v>369</v>
      </c>
      <c r="D300" s="159"/>
      <c r="E300" s="160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219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3" t="s">
        <v>370</v>
      </c>
      <c r="D301" s="159"/>
      <c r="E301" s="160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3" t="s">
        <v>371</v>
      </c>
      <c r="D302" s="159"/>
      <c r="E302" s="160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3" t="s">
        <v>372</v>
      </c>
      <c r="D303" s="159"/>
      <c r="E303" s="160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3" t="s">
        <v>373</v>
      </c>
      <c r="D304" s="159"/>
      <c r="E304" s="160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219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3" t="s">
        <v>374</v>
      </c>
      <c r="D305" s="159"/>
      <c r="E305" s="160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3" t="s">
        <v>375</v>
      </c>
      <c r="D306" s="159"/>
      <c r="E306" s="160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219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3" t="s">
        <v>376</v>
      </c>
      <c r="D307" s="159"/>
      <c r="E307" s="160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219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3" t="s">
        <v>377</v>
      </c>
      <c r="D308" s="159"/>
      <c r="E308" s="160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219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3" t="s">
        <v>378</v>
      </c>
      <c r="D309" s="159"/>
      <c r="E309" s="160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219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3" t="s">
        <v>379</v>
      </c>
      <c r="D310" s="159"/>
      <c r="E310" s="160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3" t="s">
        <v>380</v>
      </c>
      <c r="D311" s="159"/>
      <c r="E311" s="160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219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3" t="s">
        <v>381</v>
      </c>
      <c r="D312" s="159"/>
      <c r="E312" s="160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3" t="s">
        <v>382</v>
      </c>
      <c r="D313" s="159"/>
      <c r="E313" s="160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219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3" t="s">
        <v>383</v>
      </c>
      <c r="D314" s="159"/>
      <c r="E314" s="160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3" t="s">
        <v>384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219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3" t="s">
        <v>385</v>
      </c>
      <c r="D316" s="159"/>
      <c r="E316" s="160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3" t="s">
        <v>386</v>
      </c>
      <c r="D317" s="159"/>
      <c r="E317" s="160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219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3" t="s">
        <v>387</v>
      </c>
      <c r="D318" s="159"/>
      <c r="E318" s="160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3" t="s">
        <v>388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219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3" t="s">
        <v>389</v>
      </c>
      <c r="D320" s="159"/>
      <c r="E320" s="160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3" t="s">
        <v>390</v>
      </c>
      <c r="D321" s="159"/>
      <c r="E321" s="160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219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3" t="s">
        <v>391</v>
      </c>
      <c r="D322" s="159"/>
      <c r="E322" s="160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219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3" t="s">
        <v>392</v>
      </c>
      <c r="D323" s="159"/>
      <c r="E323" s="160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3" t="s">
        <v>393</v>
      </c>
      <c r="D324" s="159"/>
      <c r="E324" s="160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219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3" t="s">
        <v>394</v>
      </c>
      <c r="D325" s="159"/>
      <c r="E325" s="160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3" t="s">
        <v>395</v>
      </c>
      <c r="D326" s="159"/>
      <c r="E326" s="160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219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3" t="s">
        <v>396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219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3" t="s">
        <v>397</v>
      </c>
      <c r="D328" s="159"/>
      <c r="E328" s="160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219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3" t="s">
        <v>398</v>
      </c>
      <c r="D329" s="159"/>
      <c r="E329" s="16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3" t="s">
        <v>399</v>
      </c>
      <c r="D330" s="159"/>
      <c r="E330" s="160">
        <v>266.73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219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68">
        <v>36</v>
      </c>
      <c r="B331" s="169" t="s">
        <v>419</v>
      </c>
      <c r="C331" s="182" t="s">
        <v>420</v>
      </c>
      <c r="D331" s="170" t="s">
        <v>213</v>
      </c>
      <c r="E331" s="171">
        <v>1876.5</v>
      </c>
      <c r="F331" s="172"/>
      <c r="G331" s="173">
        <f>ROUND(E331*F331,2)</f>
        <v>0</v>
      </c>
      <c r="H331" s="158"/>
      <c r="I331" s="157">
        <f>ROUND(E331*H331,2)</f>
        <v>0</v>
      </c>
      <c r="J331" s="158"/>
      <c r="K331" s="157">
        <f>ROUND(E331*J331,2)</f>
        <v>0</v>
      </c>
      <c r="L331" s="157">
        <v>15</v>
      </c>
      <c r="M331" s="157">
        <f>G331*(1+L331/100)</f>
        <v>0</v>
      </c>
      <c r="N331" s="157">
        <v>3.5E-4</v>
      </c>
      <c r="O331" s="157">
        <f>ROUND(E331*N331,2)</f>
        <v>0.66</v>
      </c>
      <c r="P331" s="157">
        <v>0</v>
      </c>
      <c r="Q331" s="157">
        <f>ROUND(E331*P331,2)</f>
        <v>0</v>
      </c>
      <c r="R331" s="157"/>
      <c r="S331" s="157" t="s">
        <v>269</v>
      </c>
      <c r="T331" s="157" t="s">
        <v>270</v>
      </c>
      <c r="U331" s="157">
        <v>0</v>
      </c>
      <c r="V331" s="157">
        <f>ROUND(E331*U331,2)</f>
        <v>0</v>
      </c>
      <c r="W331" s="157"/>
      <c r="X331" s="157" t="s">
        <v>421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422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3" t="s">
        <v>423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3" t="s">
        <v>424</v>
      </c>
      <c r="D333" s="159"/>
      <c r="E333" s="160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219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3" t="s">
        <v>425</v>
      </c>
      <c r="D334" s="159"/>
      <c r="E334" s="160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219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3" t="s">
        <v>426</v>
      </c>
      <c r="D335" s="159"/>
      <c r="E335" s="160">
        <v>1876.5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219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68">
        <v>37</v>
      </c>
      <c r="B336" s="169" t="s">
        <v>427</v>
      </c>
      <c r="C336" s="182" t="s">
        <v>428</v>
      </c>
      <c r="D336" s="170" t="s">
        <v>234</v>
      </c>
      <c r="E336" s="171">
        <v>310.81</v>
      </c>
      <c r="F336" s="172"/>
      <c r="G336" s="173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15</v>
      </c>
      <c r="M336" s="157">
        <f>G336*(1+L336/100)</f>
        <v>0</v>
      </c>
      <c r="N336" s="157">
        <v>3.6999999999999999E-4</v>
      </c>
      <c r="O336" s="157">
        <f>ROUND(E336*N336,2)</f>
        <v>0.11</v>
      </c>
      <c r="P336" s="157">
        <v>0</v>
      </c>
      <c r="Q336" s="157">
        <f>ROUND(E336*P336,2)</f>
        <v>0</v>
      </c>
      <c r="R336" s="157"/>
      <c r="S336" s="157" t="s">
        <v>214</v>
      </c>
      <c r="T336" s="157" t="s">
        <v>215</v>
      </c>
      <c r="U336" s="157">
        <v>0.21360000000000001</v>
      </c>
      <c r="V336" s="157">
        <f>ROUND(E336*U336,2)</f>
        <v>66.39</v>
      </c>
      <c r="W336" s="157"/>
      <c r="X336" s="157" t="s">
        <v>216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217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3" t="s">
        <v>429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219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3" t="s">
        <v>430</v>
      </c>
      <c r="D338" s="159"/>
      <c r="E338" s="160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219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3" t="s">
        <v>431</v>
      </c>
      <c r="D339" s="159"/>
      <c r="E339" s="160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219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3" t="s">
        <v>432</v>
      </c>
      <c r="D340" s="159"/>
      <c r="E340" s="160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219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3" t="s">
        <v>433</v>
      </c>
      <c r="D341" s="159"/>
      <c r="E341" s="160">
        <v>310.81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219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68">
        <v>38</v>
      </c>
      <c r="B342" s="169" t="s">
        <v>434</v>
      </c>
      <c r="C342" s="182" t="s">
        <v>435</v>
      </c>
      <c r="D342" s="170" t="s">
        <v>234</v>
      </c>
      <c r="E342" s="171">
        <v>32.630000000000003</v>
      </c>
      <c r="F342" s="172"/>
      <c r="G342" s="173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15</v>
      </c>
      <c r="M342" s="157">
        <f>G342*(1+L342/100)</f>
        <v>0</v>
      </c>
      <c r="N342" s="157">
        <v>5.1000000000000004E-4</v>
      </c>
      <c r="O342" s="157">
        <f>ROUND(E342*N342,2)</f>
        <v>0.02</v>
      </c>
      <c r="P342" s="157">
        <v>0</v>
      </c>
      <c r="Q342" s="157">
        <f>ROUND(E342*P342,2)</f>
        <v>0</v>
      </c>
      <c r="R342" s="157"/>
      <c r="S342" s="157" t="s">
        <v>214</v>
      </c>
      <c r="T342" s="157" t="s">
        <v>215</v>
      </c>
      <c r="U342" s="157">
        <v>0.16</v>
      </c>
      <c r="V342" s="157">
        <f>ROUND(E342*U342,2)</f>
        <v>5.22</v>
      </c>
      <c r="W342" s="157"/>
      <c r="X342" s="157" t="s">
        <v>216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217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3" t="s">
        <v>436</v>
      </c>
      <c r="D343" s="159"/>
      <c r="E343" s="160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3" t="s">
        <v>437</v>
      </c>
      <c r="D344" s="159"/>
      <c r="E344" s="160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219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3" t="s">
        <v>438</v>
      </c>
      <c r="D345" s="159"/>
      <c r="E345" s="160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219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3" t="s">
        <v>439</v>
      </c>
      <c r="D346" s="159"/>
      <c r="E346" s="160">
        <v>32.630000000000003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219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68">
        <v>39</v>
      </c>
      <c r="B347" s="169" t="s">
        <v>440</v>
      </c>
      <c r="C347" s="182" t="s">
        <v>441</v>
      </c>
      <c r="D347" s="170" t="s">
        <v>213</v>
      </c>
      <c r="E347" s="171">
        <v>51</v>
      </c>
      <c r="F347" s="172"/>
      <c r="G347" s="173">
        <f>ROUND(E347*F347,2)</f>
        <v>0</v>
      </c>
      <c r="H347" s="158"/>
      <c r="I347" s="157">
        <f>ROUND(E347*H347,2)</f>
        <v>0</v>
      </c>
      <c r="J347" s="158"/>
      <c r="K347" s="157">
        <f>ROUND(E347*J347,2)</f>
        <v>0</v>
      </c>
      <c r="L347" s="157">
        <v>15</v>
      </c>
      <c r="M347" s="157">
        <f>G347*(1+L347/100)</f>
        <v>0</v>
      </c>
      <c r="N347" s="157">
        <v>7.3600000000000002E-3</v>
      </c>
      <c r="O347" s="157">
        <f>ROUND(E347*N347,2)</f>
        <v>0.38</v>
      </c>
      <c r="P347" s="157">
        <v>0</v>
      </c>
      <c r="Q347" s="157">
        <f>ROUND(E347*P347,2)</f>
        <v>0</v>
      </c>
      <c r="R347" s="157"/>
      <c r="S347" s="157" t="s">
        <v>214</v>
      </c>
      <c r="T347" s="157" t="s">
        <v>215</v>
      </c>
      <c r="U347" s="157">
        <v>0.49299999999999999</v>
      </c>
      <c r="V347" s="157">
        <f>ROUND(E347*U347,2)</f>
        <v>25.14</v>
      </c>
      <c r="W347" s="157"/>
      <c r="X347" s="157" t="s">
        <v>216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217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54"/>
      <c r="B348" s="155"/>
      <c r="C348" s="183" t="s">
        <v>407</v>
      </c>
      <c r="D348" s="159"/>
      <c r="E348" s="160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3" t="s">
        <v>408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219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3" t="s">
        <v>409</v>
      </c>
      <c r="D350" s="159"/>
      <c r="E350" s="160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219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3" t="s">
        <v>410</v>
      </c>
      <c r="D351" s="159"/>
      <c r="E351" s="160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54"/>
      <c r="B352" s="155"/>
      <c r="C352" s="183" t="s">
        <v>442</v>
      </c>
      <c r="D352" s="159"/>
      <c r="E352" s="160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219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3" t="s">
        <v>218</v>
      </c>
      <c r="D353" s="159"/>
      <c r="E353" s="160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219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3" t="s">
        <v>443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219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3" t="s">
        <v>444</v>
      </c>
      <c r="D355" s="159"/>
      <c r="E355" s="160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3" t="s">
        <v>314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3" t="s">
        <v>315</v>
      </c>
      <c r="D357" s="159"/>
      <c r="E357" s="160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219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3" t="s">
        <v>445</v>
      </c>
      <c r="D358" s="159"/>
      <c r="E358" s="160">
        <v>51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219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68">
        <v>40</v>
      </c>
      <c r="B359" s="169" t="s">
        <v>446</v>
      </c>
      <c r="C359" s="182" t="s">
        <v>447</v>
      </c>
      <c r="D359" s="170" t="s">
        <v>213</v>
      </c>
      <c r="E359" s="171">
        <v>88</v>
      </c>
      <c r="F359" s="172"/>
      <c r="G359" s="173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15</v>
      </c>
      <c r="M359" s="157">
        <f>G359*(1+L359/100)</f>
        <v>0</v>
      </c>
      <c r="N359" s="157">
        <v>9.4999999999999998E-3</v>
      </c>
      <c r="O359" s="157">
        <f>ROUND(E359*N359,2)</f>
        <v>0.84</v>
      </c>
      <c r="P359" s="157">
        <v>0</v>
      </c>
      <c r="Q359" s="157">
        <f>ROUND(E359*P359,2)</f>
        <v>0</v>
      </c>
      <c r="R359" s="157"/>
      <c r="S359" s="157" t="s">
        <v>214</v>
      </c>
      <c r="T359" s="157" t="s">
        <v>215</v>
      </c>
      <c r="U359" s="157">
        <v>0.49299999999999999</v>
      </c>
      <c r="V359" s="157">
        <f>ROUND(E359*U359,2)</f>
        <v>43.38</v>
      </c>
      <c r="W359" s="157"/>
      <c r="X359" s="157" t="s">
        <v>216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217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2.5" outlineLevel="1" x14ac:dyDescent="0.2">
      <c r="A360" s="154"/>
      <c r="B360" s="155"/>
      <c r="C360" s="183" t="s">
        <v>407</v>
      </c>
      <c r="D360" s="159"/>
      <c r="E360" s="160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219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3" t="s">
        <v>408</v>
      </c>
      <c r="D361" s="159"/>
      <c r="E361" s="160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219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3" t="s">
        <v>409</v>
      </c>
      <c r="D362" s="159"/>
      <c r="E362" s="160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219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83" t="s">
        <v>410</v>
      </c>
      <c r="D363" s="159"/>
      <c r="E363" s="160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219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54"/>
      <c r="B364" s="155"/>
      <c r="C364" s="183" t="s">
        <v>448</v>
      </c>
      <c r="D364" s="159"/>
      <c r="E364" s="160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219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3" t="s">
        <v>218</v>
      </c>
      <c r="D365" s="159"/>
      <c r="E365" s="160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219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3" t="s">
        <v>449</v>
      </c>
      <c r="D366" s="159"/>
      <c r="E366" s="160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219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3" t="s">
        <v>414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219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3" t="s">
        <v>450</v>
      </c>
      <c r="D368" s="159"/>
      <c r="E368" s="160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219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3" t="s">
        <v>451</v>
      </c>
      <c r="D369" s="159"/>
      <c r="E369" s="160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219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3" t="s">
        <v>452</v>
      </c>
      <c r="D370" s="159"/>
      <c r="E370" s="160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219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3" t="s">
        <v>453</v>
      </c>
      <c r="D371" s="159"/>
      <c r="E371" s="160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219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3" t="s">
        <v>454</v>
      </c>
      <c r="D372" s="159"/>
      <c r="E372" s="160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219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3" t="s">
        <v>455</v>
      </c>
      <c r="D373" s="159"/>
      <c r="E373" s="160">
        <v>88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219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68">
        <v>41</v>
      </c>
      <c r="B374" s="169" t="s">
        <v>456</v>
      </c>
      <c r="C374" s="182" t="s">
        <v>457</v>
      </c>
      <c r="D374" s="170" t="s">
        <v>213</v>
      </c>
      <c r="E374" s="171">
        <v>57</v>
      </c>
      <c r="F374" s="172"/>
      <c r="G374" s="173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15</v>
      </c>
      <c r="M374" s="157">
        <f>G374*(1+L374/100)</f>
        <v>0</v>
      </c>
      <c r="N374" s="157">
        <v>1.6420000000000001E-2</v>
      </c>
      <c r="O374" s="157">
        <f>ROUND(E374*N374,2)</f>
        <v>0.94</v>
      </c>
      <c r="P374" s="157">
        <v>0</v>
      </c>
      <c r="Q374" s="157">
        <f>ROUND(E374*P374,2)</f>
        <v>0</v>
      </c>
      <c r="R374" s="157"/>
      <c r="S374" s="157" t="s">
        <v>214</v>
      </c>
      <c r="T374" s="157" t="s">
        <v>215</v>
      </c>
      <c r="U374" s="157">
        <v>1.2558</v>
      </c>
      <c r="V374" s="157">
        <f>ROUND(E374*U374,2)</f>
        <v>71.58</v>
      </c>
      <c r="W374" s="157"/>
      <c r="X374" s="157" t="s">
        <v>216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217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2.5" outlineLevel="1" x14ac:dyDescent="0.2">
      <c r="A375" s="154"/>
      <c r="B375" s="155"/>
      <c r="C375" s="183" t="s">
        <v>407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3" t="s">
        <v>408</v>
      </c>
      <c r="D376" s="159"/>
      <c r="E376" s="160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3" t="s">
        <v>409</v>
      </c>
      <c r="D377" s="159"/>
      <c r="E377" s="160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219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3" t="s">
        <v>410</v>
      </c>
      <c r="D378" s="159"/>
      <c r="E378" s="160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219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54"/>
      <c r="B379" s="155"/>
      <c r="C379" s="183" t="s">
        <v>442</v>
      </c>
      <c r="D379" s="159"/>
      <c r="E379" s="160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219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3" t="s">
        <v>412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3" t="s">
        <v>458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219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3" t="s">
        <v>459</v>
      </c>
      <c r="D382" s="159"/>
      <c r="E382" s="160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219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3" t="s">
        <v>218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219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3" t="s">
        <v>460</v>
      </c>
      <c r="D384" s="159"/>
      <c r="E384" s="160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219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3" t="s">
        <v>461</v>
      </c>
      <c r="D385" s="159"/>
      <c r="E385" s="160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219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3" t="s">
        <v>314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219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3" t="s">
        <v>315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219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3" t="s">
        <v>462</v>
      </c>
      <c r="D388" s="159"/>
      <c r="E388" s="160">
        <v>57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219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68">
        <v>42</v>
      </c>
      <c r="B389" s="169" t="s">
        <v>463</v>
      </c>
      <c r="C389" s="182" t="s">
        <v>464</v>
      </c>
      <c r="D389" s="170" t="s">
        <v>213</v>
      </c>
      <c r="E389" s="171">
        <v>25.5</v>
      </c>
      <c r="F389" s="172"/>
      <c r="G389" s="173">
        <f>ROUND(E389*F389,2)</f>
        <v>0</v>
      </c>
      <c r="H389" s="158"/>
      <c r="I389" s="157">
        <f>ROUND(E389*H389,2)</f>
        <v>0</v>
      </c>
      <c r="J389" s="158"/>
      <c r="K389" s="157">
        <f>ROUND(E389*J389,2)</f>
        <v>0</v>
      </c>
      <c r="L389" s="157">
        <v>15</v>
      </c>
      <c r="M389" s="157">
        <f>G389*(1+L389/100)</f>
        <v>0</v>
      </c>
      <c r="N389" s="157">
        <v>1.856E-2</v>
      </c>
      <c r="O389" s="157">
        <f>ROUND(E389*N389,2)</f>
        <v>0.47</v>
      </c>
      <c r="P389" s="157">
        <v>0</v>
      </c>
      <c r="Q389" s="157">
        <f>ROUND(E389*P389,2)</f>
        <v>0</v>
      </c>
      <c r="R389" s="157"/>
      <c r="S389" s="157" t="s">
        <v>214</v>
      </c>
      <c r="T389" s="157" t="s">
        <v>215</v>
      </c>
      <c r="U389" s="157">
        <v>1.2558</v>
      </c>
      <c r="V389" s="157">
        <f>ROUND(E389*U389,2)</f>
        <v>32.020000000000003</v>
      </c>
      <c r="W389" s="157"/>
      <c r="X389" s="157" t="s">
        <v>216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217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22.5" outlineLevel="1" x14ac:dyDescent="0.2">
      <c r="A390" s="154"/>
      <c r="B390" s="155"/>
      <c r="C390" s="183" t="s">
        <v>407</v>
      </c>
      <c r="D390" s="159"/>
      <c r="E390" s="160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219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3" t="s">
        <v>408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219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3" t="s">
        <v>409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219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3" t="s">
        <v>410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219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2.5" outlineLevel="1" x14ac:dyDescent="0.2">
      <c r="A394" s="154"/>
      <c r="B394" s="155"/>
      <c r="C394" s="183" t="s">
        <v>448</v>
      </c>
      <c r="D394" s="159"/>
      <c r="E394" s="160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219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3" t="s">
        <v>412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219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3" t="s">
        <v>458</v>
      </c>
      <c r="D396" s="159"/>
      <c r="E396" s="160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219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3" t="s">
        <v>459</v>
      </c>
      <c r="D397" s="159"/>
      <c r="E397" s="160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3" t="s">
        <v>218</v>
      </c>
      <c r="D398" s="159"/>
      <c r="E398" s="160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3" t="s">
        <v>465</v>
      </c>
      <c r="D399" s="159"/>
      <c r="E399" s="160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219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3" t="s">
        <v>414</v>
      </c>
      <c r="D400" s="159"/>
      <c r="E400" s="160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219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3" t="s">
        <v>466</v>
      </c>
      <c r="D401" s="159"/>
      <c r="E401" s="160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219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3" t="s">
        <v>467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219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3" t="s">
        <v>468</v>
      </c>
      <c r="D403" s="159"/>
      <c r="E403" s="160">
        <v>25.5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219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68">
        <v>43</v>
      </c>
      <c r="B404" s="169" t="s">
        <v>469</v>
      </c>
      <c r="C404" s="182" t="s">
        <v>470</v>
      </c>
      <c r="D404" s="170" t="s">
        <v>213</v>
      </c>
      <c r="E404" s="171">
        <v>23.961099999999998</v>
      </c>
      <c r="F404" s="172"/>
      <c r="G404" s="173">
        <f>ROUND(E404*F404,2)</f>
        <v>0</v>
      </c>
      <c r="H404" s="158"/>
      <c r="I404" s="157">
        <f>ROUND(E404*H404,2)</f>
        <v>0</v>
      </c>
      <c r="J404" s="158"/>
      <c r="K404" s="157">
        <f>ROUND(E404*J404,2)</f>
        <v>0</v>
      </c>
      <c r="L404" s="157">
        <v>15</v>
      </c>
      <c r="M404" s="157">
        <f>G404*(1+L404/100)</f>
        <v>0</v>
      </c>
      <c r="N404" s="157">
        <v>8.94E-3</v>
      </c>
      <c r="O404" s="157">
        <f>ROUND(E404*N404,2)</f>
        <v>0.21</v>
      </c>
      <c r="P404" s="157">
        <v>0</v>
      </c>
      <c r="Q404" s="157">
        <f>ROUND(E404*P404,2)</f>
        <v>0</v>
      </c>
      <c r="R404" s="157"/>
      <c r="S404" s="157" t="s">
        <v>214</v>
      </c>
      <c r="T404" s="157" t="s">
        <v>215</v>
      </c>
      <c r="U404" s="157">
        <v>1.5620000000000001</v>
      </c>
      <c r="V404" s="157">
        <f>ROUND(E404*U404,2)</f>
        <v>37.43</v>
      </c>
      <c r="W404" s="157"/>
      <c r="X404" s="157" t="s">
        <v>216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217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33.75" outlineLevel="1" x14ac:dyDescent="0.2">
      <c r="A405" s="154"/>
      <c r="B405" s="155"/>
      <c r="C405" s="183" t="s">
        <v>471</v>
      </c>
      <c r="D405" s="159"/>
      <c r="E405" s="160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219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.5" outlineLevel="1" x14ac:dyDescent="0.2">
      <c r="A406" s="154"/>
      <c r="B406" s="155"/>
      <c r="C406" s="183" t="s">
        <v>407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219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3" t="s">
        <v>408</v>
      </c>
      <c r="D407" s="159"/>
      <c r="E407" s="160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219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3" t="s">
        <v>409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3" t="s">
        <v>472</v>
      </c>
      <c r="D409" s="159"/>
      <c r="E409" s="160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3" t="s">
        <v>473</v>
      </c>
      <c r="D410" s="159"/>
      <c r="E410" s="160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219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3" t="s">
        <v>474</v>
      </c>
      <c r="D411" s="159"/>
      <c r="E411" s="160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219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3" t="s">
        <v>475</v>
      </c>
      <c r="D412" s="159"/>
      <c r="E412" s="160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219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3" t="s">
        <v>476</v>
      </c>
      <c r="D413" s="159"/>
      <c r="E413" s="160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219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3" t="s">
        <v>477</v>
      </c>
      <c r="D414" s="159"/>
      <c r="E414" s="160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219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3" t="s">
        <v>478</v>
      </c>
      <c r="D415" s="159"/>
      <c r="E415" s="160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219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3" t="s">
        <v>479</v>
      </c>
      <c r="D416" s="159"/>
      <c r="E416" s="160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219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3" t="s">
        <v>480</v>
      </c>
      <c r="D417" s="159"/>
      <c r="E417" s="160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219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3" t="s">
        <v>481</v>
      </c>
      <c r="D418" s="159"/>
      <c r="E418" s="160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219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3" t="s">
        <v>482</v>
      </c>
      <c r="D419" s="159"/>
      <c r="E419" s="160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219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3" t="s">
        <v>483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3" t="s">
        <v>484</v>
      </c>
      <c r="D421" s="159"/>
      <c r="E421" s="160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3" t="s">
        <v>485</v>
      </c>
      <c r="D422" s="159"/>
      <c r="E422" s="160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3" t="s">
        <v>486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219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3" t="s">
        <v>487</v>
      </c>
      <c r="D424" s="159"/>
      <c r="E424" s="160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219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3" t="s">
        <v>488</v>
      </c>
      <c r="D425" s="159"/>
      <c r="E425" s="160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219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3" t="s">
        <v>489</v>
      </c>
      <c r="D426" s="159"/>
      <c r="E426" s="160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219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3" t="s">
        <v>490</v>
      </c>
      <c r="D427" s="159"/>
      <c r="E427" s="160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219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3" t="s">
        <v>491</v>
      </c>
      <c r="D428" s="159"/>
      <c r="E428" s="160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219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3" t="s">
        <v>492</v>
      </c>
      <c r="D429" s="159"/>
      <c r="E429" s="160">
        <v>23.96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219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.5" outlineLevel="1" x14ac:dyDescent="0.2">
      <c r="A430" s="168">
        <v>44</v>
      </c>
      <c r="B430" s="169" t="s">
        <v>493</v>
      </c>
      <c r="C430" s="182" t="s">
        <v>494</v>
      </c>
      <c r="D430" s="170" t="s">
        <v>213</v>
      </c>
      <c r="E430" s="171">
        <v>36</v>
      </c>
      <c r="F430" s="172"/>
      <c r="G430" s="173">
        <f>ROUND(E430*F430,2)</f>
        <v>0</v>
      </c>
      <c r="H430" s="158"/>
      <c r="I430" s="157">
        <f>ROUND(E430*H430,2)</f>
        <v>0</v>
      </c>
      <c r="J430" s="158"/>
      <c r="K430" s="157">
        <f>ROUND(E430*J430,2)</f>
        <v>0</v>
      </c>
      <c r="L430" s="157">
        <v>15</v>
      </c>
      <c r="M430" s="157">
        <f>G430*(1+L430/100)</f>
        <v>0</v>
      </c>
      <c r="N430" s="157">
        <v>2.579E-2</v>
      </c>
      <c r="O430" s="157">
        <f>ROUND(E430*N430,2)</f>
        <v>0.93</v>
      </c>
      <c r="P430" s="157">
        <v>0</v>
      </c>
      <c r="Q430" s="157">
        <f>ROUND(E430*P430,2)</f>
        <v>0</v>
      </c>
      <c r="R430" s="157"/>
      <c r="S430" s="157" t="s">
        <v>214</v>
      </c>
      <c r="T430" s="157" t="s">
        <v>215</v>
      </c>
      <c r="U430" s="157">
        <v>1.4157999999999999</v>
      </c>
      <c r="V430" s="157">
        <f>ROUND(E430*U430,2)</f>
        <v>50.97</v>
      </c>
      <c r="W430" s="157"/>
      <c r="X430" s="157" t="s">
        <v>216</v>
      </c>
      <c r="Y430" s="147"/>
      <c r="Z430" s="147"/>
      <c r="AA430" s="147"/>
      <c r="AB430" s="147"/>
      <c r="AC430" s="147"/>
      <c r="AD430" s="147"/>
      <c r="AE430" s="147"/>
      <c r="AF430" s="147"/>
      <c r="AG430" s="147" t="s">
        <v>217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2.5" outlineLevel="1" x14ac:dyDescent="0.2">
      <c r="A431" s="154"/>
      <c r="B431" s="155"/>
      <c r="C431" s="183" t="s">
        <v>407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219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3" t="s">
        <v>408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219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3" t="s">
        <v>409</v>
      </c>
      <c r="D433" s="159"/>
      <c r="E433" s="160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219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3" t="s">
        <v>410</v>
      </c>
      <c r="D434" s="159"/>
      <c r="E434" s="160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219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54"/>
      <c r="B435" s="155"/>
      <c r="C435" s="183" t="s">
        <v>495</v>
      </c>
      <c r="D435" s="159"/>
      <c r="E435" s="160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219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3" t="s">
        <v>412</v>
      </c>
      <c r="D436" s="159"/>
      <c r="E436" s="160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219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3" t="s">
        <v>458</v>
      </c>
      <c r="D437" s="159"/>
      <c r="E437" s="160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219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22.5" outlineLevel="1" x14ac:dyDescent="0.2">
      <c r="A438" s="154"/>
      <c r="B438" s="155"/>
      <c r="C438" s="183" t="s">
        <v>496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219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3" t="s">
        <v>218</v>
      </c>
      <c r="D439" s="159"/>
      <c r="E439" s="160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219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3" t="s">
        <v>413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219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3" t="s">
        <v>497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219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3" t="s">
        <v>314</v>
      </c>
      <c r="D442" s="159"/>
      <c r="E442" s="160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3" t="s">
        <v>315</v>
      </c>
      <c r="D443" s="159"/>
      <c r="E443" s="160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219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3" t="s">
        <v>498</v>
      </c>
      <c r="D444" s="159"/>
      <c r="E444" s="160">
        <v>36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219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22.5" outlineLevel="1" x14ac:dyDescent="0.2">
      <c r="A445" s="168">
        <v>45</v>
      </c>
      <c r="B445" s="169" t="s">
        <v>499</v>
      </c>
      <c r="C445" s="182" t="s">
        <v>500</v>
      </c>
      <c r="D445" s="170" t="s">
        <v>213</v>
      </c>
      <c r="E445" s="171">
        <v>1575</v>
      </c>
      <c r="F445" s="172"/>
      <c r="G445" s="173">
        <f>ROUND(E445*F445,2)</f>
        <v>0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15</v>
      </c>
      <c r="M445" s="157">
        <f>G445*(1+L445/100)</f>
        <v>0</v>
      </c>
      <c r="N445" s="157">
        <v>4.1140000000000003E-2</v>
      </c>
      <c r="O445" s="157">
        <f>ROUND(E445*N445,2)</f>
        <v>64.8</v>
      </c>
      <c r="P445" s="157">
        <v>0</v>
      </c>
      <c r="Q445" s="157">
        <f>ROUND(E445*P445,2)</f>
        <v>0</v>
      </c>
      <c r="R445" s="157"/>
      <c r="S445" s="157" t="s">
        <v>214</v>
      </c>
      <c r="T445" s="157" t="s">
        <v>215</v>
      </c>
      <c r="U445" s="157">
        <v>1.4157999999999999</v>
      </c>
      <c r="V445" s="157">
        <f>ROUND(E445*U445,2)</f>
        <v>2229.89</v>
      </c>
      <c r="W445" s="157"/>
      <c r="X445" s="157" t="s">
        <v>216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217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ht="22.5" outlineLevel="1" x14ac:dyDescent="0.2">
      <c r="A446" s="154"/>
      <c r="B446" s="155"/>
      <c r="C446" s="183" t="s">
        <v>407</v>
      </c>
      <c r="D446" s="159"/>
      <c r="E446" s="160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219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3" t="s">
        <v>408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219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3" t="s">
        <v>409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3" t="s">
        <v>410</v>
      </c>
      <c r="D449" s="159"/>
      <c r="E449" s="160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219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.5" outlineLevel="1" x14ac:dyDescent="0.2">
      <c r="A450" s="154"/>
      <c r="B450" s="155"/>
      <c r="C450" s="183" t="s">
        <v>411</v>
      </c>
      <c r="D450" s="159"/>
      <c r="E450" s="160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219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3" t="s">
        <v>412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219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3" t="s">
        <v>458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2.5" outlineLevel="1" x14ac:dyDescent="0.2">
      <c r="A453" s="154"/>
      <c r="B453" s="155"/>
      <c r="C453" s="183" t="s">
        <v>496</v>
      </c>
      <c r="D453" s="159"/>
      <c r="E453" s="160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219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3" t="s">
        <v>218</v>
      </c>
      <c r="D454" s="159"/>
      <c r="E454" s="160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219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3" t="s">
        <v>312</v>
      </c>
      <c r="D455" s="159"/>
      <c r="E455" s="160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219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3" t="s">
        <v>313</v>
      </c>
      <c r="D456" s="159"/>
      <c r="E456" s="160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219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3" t="s">
        <v>501</v>
      </c>
      <c r="D457" s="159"/>
      <c r="E457" s="160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219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3" t="s">
        <v>502</v>
      </c>
      <c r="D458" s="159"/>
      <c r="E458" s="160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219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3" t="s">
        <v>503</v>
      </c>
      <c r="D459" s="159"/>
      <c r="E459" s="160">
        <v>1575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.5" outlineLevel="1" x14ac:dyDescent="0.2">
      <c r="A460" s="168">
        <v>46</v>
      </c>
      <c r="B460" s="169" t="s">
        <v>504</v>
      </c>
      <c r="C460" s="182" t="s">
        <v>505</v>
      </c>
      <c r="D460" s="170" t="s">
        <v>213</v>
      </c>
      <c r="E460" s="171">
        <v>88.938900000000004</v>
      </c>
      <c r="F460" s="172"/>
      <c r="G460" s="173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15</v>
      </c>
      <c r="M460" s="157">
        <f>G460*(1+L460/100)</f>
        <v>0</v>
      </c>
      <c r="N460" s="157">
        <v>1.174E-2</v>
      </c>
      <c r="O460" s="157">
        <f>ROUND(E460*N460,2)</f>
        <v>1.04</v>
      </c>
      <c r="P460" s="157">
        <v>0</v>
      </c>
      <c r="Q460" s="157">
        <f>ROUND(E460*P460,2)</f>
        <v>0</v>
      </c>
      <c r="R460" s="157"/>
      <c r="S460" s="157" t="s">
        <v>214</v>
      </c>
      <c r="T460" s="157" t="s">
        <v>215</v>
      </c>
      <c r="U460" s="157">
        <v>2.33</v>
      </c>
      <c r="V460" s="157">
        <f>ROUND(E460*U460,2)</f>
        <v>207.23</v>
      </c>
      <c r="W460" s="157"/>
      <c r="X460" s="157" t="s">
        <v>216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217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33.75" outlineLevel="1" x14ac:dyDescent="0.2">
      <c r="A461" s="154"/>
      <c r="B461" s="155"/>
      <c r="C461" s="183" t="s">
        <v>506</v>
      </c>
      <c r="D461" s="159"/>
      <c r="E461" s="160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ht="22.5" outlineLevel="1" x14ac:dyDescent="0.2">
      <c r="A462" s="154"/>
      <c r="B462" s="155"/>
      <c r="C462" s="183" t="s">
        <v>407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219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3" t="s">
        <v>408</v>
      </c>
      <c r="D463" s="159"/>
      <c r="E463" s="160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219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3" t="s">
        <v>409</v>
      </c>
      <c r="D464" s="159"/>
      <c r="E464" s="160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219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3" t="s">
        <v>320</v>
      </c>
      <c r="D465" s="159"/>
      <c r="E465" s="160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219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3" t="s">
        <v>507</v>
      </c>
      <c r="D466" s="159"/>
      <c r="E466" s="160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219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3" t="s">
        <v>321</v>
      </c>
      <c r="D467" s="159"/>
      <c r="E467" s="160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219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3" t="s">
        <v>508</v>
      </c>
      <c r="D468" s="159"/>
      <c r="E468" s="160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219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3" t="s">
        <v>322</v>
      </c>
      <c r="D469" s="159"/>
      <c r="E469" s="160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219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3" t="s">
        <v>323</v>
      </c>
      <c r="D470" s="159"/>
      <c r="E470" s="160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219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3" t="s">
        <v>509</v>
      </c>
      <c r="D471" s="159"/>
      <c r="E471" s="160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219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3" t="s">
        <v>324</v>
      </c>
      <c r="D472" s="159"/>
      <c r="E472" s="160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219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3" t="s">
        <v>325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3" t="s">
        <v>326</v>
      </c>
      <c r="D474" s="159"/>
      <c r="E474" s="160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219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3" t="s">
        <v>327</v>
      </c>
      <c r="D475" s="159"/>
      <c r="E475" s="160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219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3" t="s">
        <v>510</v>
      </c>
      <c r="D476" s="159"/>
      <c r="E476" s="160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219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3" t="s">
        <v>511</v>
      </c>
      <c r="D477" s="159"/>
      <c r="E477" s="160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219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3" t="s">
        <v>512</v>
      </c>
      <c r="D478" s="159"/>
      <c r="E478" s="160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219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3" t="s">
        <v>328</v>
      </c>
      <c r="D479" s="159"/>
      <c r="E479" s="160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219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3" t="s">
        <v>329</v>
      </c>
      <c r="D480" s="159"/>
      <c r="E480" s="160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219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3" t="s">
        <v>330</v>
      </c>
      <c r="D481" s="159"/>
      <c r="E481" s="160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219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3" t="s">
        <v>331</v>
      </c>
      <c r="D482" s="159"/>
      <c r="E482" s="160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219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3" t="s">
        <v>332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219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3" t="s">
        <v>299</v>
      </c>
      <c r="D484" s="159"/>
      <c r="E484" s="160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219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3" t="s">
        <v>300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219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3" t="s">
        <v>333</v>
      </c>
      <c r="D486" s="159"/>
      <c r="E486" s="160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219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3" t="s">
        <v>334</v>
      </c>
      <c r="D487" s="159"/>
      <c r="E487" s="160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219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3" t="s">
        <v>335</v>
      </c>
      <c r="D488" s="159"/>
      <c r="E488" s="160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219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3" t="s">
        <v>301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219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3" t="s">
        <v>336</v>
      </c>
      <c r="D490" s="159"/>
      <c r="E490" s="160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219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3" t="s">
        <v>337</v>
      </c>
      <c r="D491" s="159"/>
      <c r="E491" s="160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219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3" t="s">
        <v>302</v>
      </c>
      <c r="D492" s="159"/>
      <c r="E492" s="160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219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3" t="s">
        <v>303</v>
      </c>
      <c r="D493" s="159"/>
      <c r="E493" s="160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219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3" t="s">
        <v>304</v>
      </c>
      <c r="D494" s="159"/>
      <c r="E494" s="160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3" t="s">
        <v>305</v>
      </c>
      <c r="D495" s="159"/>
      <c r="E495" s="160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219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3" t="s">
        <v>338</v>
      </c>
      <c r="D496" s="159"/>
      <c r="E496" s="160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219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3" t="s">
        <v>513</v>
      </c>
      <c r="D497" s="159"/>
      <c r="E497" s="160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219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3" t="s">
        <v>514</v>
      </c>
      <c r="D498" s="159"/>
      <c r="E498" s="160">
        <v>88.94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219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68">
        <v>47</v>
      </c>
      <c r="B499" s="169" t="s">
        <v>515</v>
      </c>
      <c r="C499" s="182" t="s">
        <v>516</v>
      </c>
      <c r="D499" s="170" t="s">
        <v>213</v>
      </c>
      <c r="E499" s="171">
        <v>166.3382</v>
      </c>
      <c r="F499" s="172"/>
      <c r="G499" s="173">
        <f>ROUND(E499*F499,2)</f>
        <v>0</v>
      </c>
      <c r="H499" s="158"/>
      <c r="I499" s="157">
        <f>ROUND(E499*H499,2)</f>
        <v>0</v>
      </c>
      <c r="J499" s="158"/>
      <c r="K499" s="157">
        <f>ROUND(E499*J499,2)</f>
        <v>0</v>
      </c>
      <c r="L499" s="157">
        <v>15</v>
      </c>
      <c r="M499" s="157">
        <f>G499*(1+L499/100)</f>
        <v>0</v>
      </c>
      <c r="N499" s="157">
        <v>0</v>
      </c>
      <c r="O499" s="157">
        <f>ROUND(E499*N499,2)</f>
        <v>0</v>
      </c>
      <c r="P499" s="157">
        <v>0</v>
      </c>
      <c r="Q499" s="157">
        <f>ROUND(E499*P499,2)</f>
        <v>0</v>
      </c>
      <c r="R499" s="157"/>
      <c r="S499" s="157" t="s">
        <v>214</v>
      </c>
      <c r="T499" s="157" t="s">
        <v>215</v>
      </c>
      <c r="U499" s="157">
        <v>0.42474000000000001</v>
      </c>
      <c r="V499" s="157">
        <f>ROUND(E499*U499,2)</f>
        <v>70.650000000000006</v>
      </c>
      <c r="W499" s="157"/>
      <c r="X499" s="157" t="s">
        <v>216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217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3" t="s">
        <v>218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219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3" t="s">
        <v>517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219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3" t="s">
        <v>518</v>
      </c>
      <c r="D502" s="159"/>
      <c r="E502" s="160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219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3" t="s">
        <v>519</v>
      </c>
      <c r="D503" s="159"/>
      <c r="E503" s="160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219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3" t="s">
        <v>520</v>
      </c>
      <c r="D504" s="159"/>
      <c r="E504" s="160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219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3" t="s">
        <v>521</v>
      </c>
      <c r="D505" s="159"/>
      <c r="E505" s="160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219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3" t="s">
        <v>522</v>
      </c>
      <c r="D506" s="159"/>
      <c r="E506" s="160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219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3" t="s">
        <v>523</v>
      </c>
      <c r="D507" s="159"/>
      <c r="E507" s="160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219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3" t="s">
        <v>524</v>
      </c>
      <c r="D508" s="159"/>
      <c r="E508" s="160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219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3" t="s">
        <v>525</v>
      </c>
      <c r="D509" s="159"/>
      <c r="E509" s="160">
        <v>166.34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219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2.5" outlineLevel="1" x14ac:dyDescent="0.2">
      <c r="A510" s="168">
        <v>48</v>
      </c>
      <c r="B510" s="169" t="s">
        <v>526</v>
      </c>
      <c r="C510" s="182" t="s">
        <v>527</v>
      </c>
      <c r="D510" s="170" t="s">
        <v>213</v>
      </c>
      <c r="E510" s="171">
        <v>837</v>
      </c>
      <c r="F510" s="172"/>
      <c r="G510" s="173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15</v>
      </c>
      <c r="M510" s="157">
        <f>G510*(1+L510/100)</f>
        <v>0</v>
      </c>
      <c r="N510" s="157">
        <v>0</v>
      </c>
      <c r="O510" s="157">
        <f>ROUND(E510*N510,2)</f>
        <v>0</v>
      </c>
      <c r="P510" s="157">
        <v>0</v>
      </c>
      <c r="Q510" s="157">
        <f>ROUND(E510*P510,2)</f>
        <v>0</v>
      </c>
      <c r="R510" s="157"/>
      <c r="S510" s="157" t="s">
        <v>269</v>
      </c>
      <c r="T510" s="157" t="s">
        <v>270</v>
      </c>
      <c r="U510" s="157">
        <v>0</v>
      </c>
      <c r="V510" s="157">
        <f>ROUND(E510*U510,2)</f>
        <v>0</v>
      </c>
      <c r="W510" s="157"/>
      <c r="X510" s="157" t="s">
        <v>216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217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3" t="s">
        <v>218</v>
      </c>
      <c r="D511" s="159"/>
      <c r="E511" s="160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219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3" t="s">
        <v>312</v>
      </c>
      <c r="D512" s="159"/>
      <c r="E512" s="160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219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3" t="s">
        <v>313</v>
      </c>
      <c r="D513" s="159"/>
      <c r="E513" s="160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219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3" t="s">
        <v>517</v>
      </c>
      <c r="D514" s="159"/>
      <c r="E514" s="160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3" t="s">
        <v>528</v>
      </c>
      <c r="D515" s="159"/>
      <c r="E515" s="160">
        <v>837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219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68">
        <v>49</v>
      </c>
      <c r="B516" s="169" t="s">
        <v>529</v>
      </c>
      <c r="C516" s="182" t="s">
        <v>530</v>
      </c>
      <c r="D516" s="170" t="s">
        <v>213</v>
      </c>
      <c r="E516" s="171">
        <v>818</v>
      </c>
      <c r="F516" s="172"/>
      <c r="G516" s="173">
        <f>ROUND(E516*F516,2)</f>
        <v>0</v>
      </c>
      <c r="H516" s="158"/>
      <c r="I516" s="157">
        <f>ROUND(E516*H516,2)</f>
        <v>0</v>
      </c>
      <c r="J516" s="158"/>
      <c r="K516" s="157">
        <f>ROUND(E516*J516,2)</f>
        <v>0</v>
      </c>
      <c r="L516" s="157">
        <v>15</v>
      </c>
      <c r="M516" s="157">
        <f>G516*(1+L516/100)</f>
        <v>0</v>
      </c>
      <c r="N516" s="157">
        <v>1.205E-2</v>
      </c>
      <c r="O516" s="157">
        <f>ROUND(E516*N516,2)</f>
        <v>9.86</v>
      </c>
      <c r="P516" s="157">
        <v>0</v>
      </c>
      <c r="Q516" s="157">
        <f>ROUND(E516*P516,2)</f>
        <v>0</v>
      </c>
      <c r="R516" s="157"/>
      <c r="S516" s="157" t="s">
        <v>214</v>
      </c>
      <c r="T516" s="157" t="s">
        <v>215</v>
      </c>
      <c r="U516" s="157">
        <v>0.1638</v>
      </c>
      <c r="V516" s="157">
        <f>ROUND(E516*U516,2)</f>
        <v>133.99</v>
      </c>
      <c r="W516" s="157"/>
      <c r="X516" s="157" t="s">
        <v>216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217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3" t="s">
        <v>218</v>
      </c>
      <c r="D517" s="159"/>
      <c r="E517" s="160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219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3" t="s">
        <v>531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219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3" t="s">
        <v>501</v>
      </c>
      <c r="D519" s="159"/>
      <c r="E519" s="160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219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3" t="s">
        <v>502</v>
      </c>
      <c r="D520" s="159"/>
      <c r="E520" s="160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219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3" t="s">
        <v>218</v>
      </c>
      <c r="D521" s="159"/>
      <c r="E521" s="160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219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3" t="s">
        <v>532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219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3" t="s">
        <v>533</v>
      </c>
      <c r="D523" s="159"/>
      <c r="E523" s="160">
        <v>818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219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68">
        <v>50</v>
      </c>
      <c r="B524" s="169" t="s">
        <v>534</v>
      </c>
      <c r="C524" s="182" t="s">
        <v>535</v>
      </c>
      <c r="D524" s="170" t="s">
        <v>213</v>
      </c>
      <c r="E524" s="171">
        <v>44</v>
      </c>
      <c r="F524" s="172"/>
      <c r="G524" s="173">
        <f>ROUND(E524*F524,2)</f>
        <v>0</v>
      </c>
      <c r="H524" s="158"/>
      <c r="I524" s="157">
        <f>ROUND(E524*H524,2)</f>
        <v>0</v>
      </c>
      <c r="J524" s="158"/>
      <c r="K524" s="157">
        <f>ROUND(E524*J524,2)</f>
        <v>0</v>
      </c>
      <c r="L524" s="157">
        <v>15</v>
      </c>
      <c r="M524" s="157">
        <f>G524*(1+L524/100)</f>
        <v>0</v>
      </c>
      <c r="N524" s="157">
        <v>6.1799999999999997E-3</v>
      </c>
      <c r="O524" s="157">
        <f>ROUND(E524*N524,2)</f>
        <v>0.27</v>
      </c>
      <c r="P524" s="157">
        <v>0</v>
      </c>
      <c r="Q524" s="157">
        <f>ROUND(E524*P524,2)</f>
        <v>0</v>
      </c>
      <c r="R524" s="157"/>
      <c r="S524" s="157" t="s">
        <v>214</v>
      </c>
      <c r="T524" s="157" t="s">
        <v>215</v>
      </c>
      <c r="U524" s="157">
        <v>0.5</v>
      </c>
      <c r="V524" s="157">
        <f>ROUND(E524*U524,2)</f>
        <v>22</v>
      </c>
      <c r="W524" s="157"/>
      <c r="X524" s="157" t="s">
        <v>216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217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3" t="s">
        <v>218</v>
      </c>
      <c r="D525" s="159"/>
      <c r="E525" s="160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219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3" t="s">
        <v>532</v>
      </c>
      <c r="D526" s="159"/>
      <c r="E526" s="160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219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3" t="s">
        <v>536</v>
      </c>
      <c r="D527" s="159"/>
      <c r="E527" s="160">
        <v>44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219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68">
        <v>51</v>
      </c>
      <c r="B528" s="169" t="s">
        <v>537</v>
      </c>
      <c r="C528" s="182" t="s">
        <v>538</v>
      </c>
      <c r="D528" s="170" t="s">
        <v>213</v>
      </c>
      <c r="E528" s="171">
        <v>221.5</v>
      </c>
      <c r="F528" s="172"/>
      <c r="G528" s="173">
        <f>ROUND(E528*F528,2)</f>
        <v>0</v>
      </c>
      <c r="H528" s="158"/>
      <c r="I528" s="157">
        <f>ROUND(E528*H528,2)</f>
        <v>0</v>
      </c>
      <c r="J528" s="158"/>
      <c r="K528" s="157">
        <f>ROUND(E528*J528,2)</f>
        <v>0</v>
      </c>
      <c r="L528" s="157">
        <v>15</v>
      </c>
      <c r="M528" s="157">
        <f>G528*(1+L528/100)</f>
        <v>0</v>
      </c>
      <c r="N528" s="157">
        <v>4.793E-2</v>
      </c>
      <c r="O528" s="157">
        <f>ROUND(E528*N528,2)</f>
        <v>10.62</v>
      </c>
      <c r="P528" s="157">
        <v>0</v>
      </c>
      <c r="Q528" s="157">
        <f>ROUND(E528*P528,2)</f>
        <v>0</v>
      </c>
      <c r="R528" s="157"/>
      <c r="S528" s="157" t="s">
        <v>214</v>
      </c>
      <c r="T528" s="157" t="s">
        <v>215</v>
      </c>
      <c r="U528" s="157">
        <v>0.46300000000000002</v>
      </c>
      <c r="V528" s="157">
        <f>ROUND(E528*U528,2)</f>
        <v>102.55</v>
      </c>
      <c r="W528" s="157"/>
      <c r="X528" s="157" t="s">
        <v>216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217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3" t="s">
        <v>539</v>
      </c>
      <c r="D529" s="159"/>
      <c r="E529" s="160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219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3" t="s">
        <v>540</v>
      </c>
      <c r="D530" s="159"/>
      <c r="E530" s="160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219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3" t="s">
        <v>452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219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3" t="s">
        <v>453</v>
      </c>
      <c r="D532" s="159"/>
      <c r="E532" s="160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219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83" t="s">
        <v>454</v>
      </c>
      <c r="D533" s="159"/>
      <c r="E533" s="160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219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3" t="s">
        <v>541</v>
      </c>
      <c r="D534" s="159"/>
      <c r="E534" s="160">
        <v>221.5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219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ht="22.5" outlineLevel="1" x14ac:dyDescent="0.2">
      <c r="A535" s="168">
        <v>52</v>
      </c>
      <c r="B535" s="169" t="s">
        <v>542</v>
      </c>
      <c r="C535" s="182" t="s">
        <v>543</v>
      </c>
      <c r="D535" s="170" t="s">
        <v>234</v>
      </c>
      <c r="E535" s="171">
        <v>523.16999999999996</v>
      </c>
      <c r="F535" s="172"/>
      <c r="G535" s="173">
        <f>ROUND(E535*F535,2)</f>
        <v>0</v>
      </c>
      <c r="H535" s="158"/>
      <c r="I535" s="157">
        <f>ROUND(E535*H535,2)</f>
        <v>0</v>
      </c>
      <c r="J535" s="158"/>
      <c r="K535" s="157">
        <f>ROUND(E535*J535,2)</f>
        <v>0</v>
      </c>
      <c r="L535" s="157">
        <v>15</v>
      </c>
      <c r="M535" s="157">
        <f>G535*(1+L535/100)</f>
        <v>0</v>
      </c>
      <c r="N535" s="157">
        <v>1.4999999999999999E-4</v>
      </c>
      <c r="O535" s="157">
        <f>ROUND(E535*N535,2)</f>
        <v>0.08</v>
      </c>
      <c r="P535" s="157">
        <v>0</v>
      </c>
      <c r="Q535" s="157">
        <f>ROUND(E535*P535,2)</f>
        <v>0</v>
      </c>
      <c r="R535" s="157"/>
      <c r="S535" s="157" t="s">
        <v>214</v>
      </c>
      <c r="T535" s="157" t="s">
        <v>215</v>
      </c>
      <c r="U535" s="157">
        <v>0.06</v>
      </c>
      <c r="V535" s="157">
        <f>ROUND(E535*U535,2)</f>
        <v>31.39</v>
      </c>
      <c r="W535" s="157"/>
      <c r="X535" s="157" t="s">
        <v>216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217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3" t="s">
        <v>320</v>
      </c>
      <c r="D536" s="159"/>
      <c r="E536" s="160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219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3" t="s">
        <v>507</v>
      </c>
      <c r="D537" s="159"/>
      <c r="E537" s="160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219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83" t="s">
        <v>321</v>
      </c>
      <c r="D538" s="159"/>
      <c r="E538" s="160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219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3" t="s">
        <v>508</v>
      </c>
      <c r="D539" s="159"/>
      <c r="E539" s="160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219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3" t="s">
        <v>322</v>
      </c>
      <c r="D540" s="159"/>
      <c r="E540" s="160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219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3" t="s">
        <v>323</v>
      </c>
      <c r="D541" s="159"/>
      <c r="E541" s="160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219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3" t="s">
        <v>509</v>
      </c>
      <c r="D542" s="159"/>
      <c r="E542" s="160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219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3" t="s">
        <v>324</v>
      </c>
      <c r="D543" s="159"/>
      <c r="E543" s="160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219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3" t="s">
        <v>325</v>
      </c>
      <c r="D544" s="159"/>
      <c r="E544" s="160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219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3" t="s">
        <v>326</v>
      </c>
      <c r="D545" s="159"/>
      <c r="E545" s="160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219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3" t="s">
        <v>327</v>
      </c>
      <c r="D546" s="159"/>
      <c r="E546" s="160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219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3" t="s">
        <v>510</v>
      </c>
      <c r="D547" s="159"/>
      <c r="E547" s="160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219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3" t="s">
        <v>511</v>
      </c>
      <c r="D548" s="159"/>
      <c r="E548" s="160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219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3" t="s">
        <v>512</v>
      </c>
      <c r="D549" s="159"/>
      <c r="E549" s="160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219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3" t="s">
        <v>328</v>
      </c>
      <c r="D550" s="159"/>
      <c r="E550" s="160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219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3" t="s">
        <v>329</v>
      </c>
      <c r="D551" s="159"/>
      <c r="E551" s="160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219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3" t="s">
        <v>330</v>
      </c>
      <c r="D552" s="159"/>
      <c r="E552" s="160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219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3" t="s">
        <v>331</v>
      </c>
      <c r="D553" s="159"/>
      <c r="E553" s="160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219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3" t="s">
        <v>332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219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3" t="s">
        <v>299</v>
      </c>
      <c r="D555" s="159"/>
      <c r="E555" s="160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219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183" t="s">
        <v>300</v>
      </c>
      <c r="D556" s="159"/>
      <c r="E556" s="160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219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183" t="s">
        <v>333</v>
      </c>
      <c r="D557" s="159"/>
      <c r="E557" s="160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219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3" t="s">
        <v>334</v>
      </c>
      <c r="D558" s="159"/>
      <c r="E558" s="160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219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3" t="s">
        <v>335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219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83" t="s">
        <v>301</v>
      </c>
      <c r="D560" s="159"/>
      <c r="E560" s="160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219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3" t="s">
        <v>336</v>
      </c>
      <c r="D561" s="159"/>
      <c r="E561" s="160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219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3" t="s">
        <v>337</v>
      </c>
      <c r="D562" s="159"/>
      <c r="E562" s="160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219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3" t="s">
        <v>302</v>
      </c>
      <c r="D563" s="159"/>
      <c r="E563" s="160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219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83" t="s">
        <v>303</v>
      </c>
      <c r="D564" s="159"/>
      <c r="E564" s="160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219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83" t="s">
        <v>304</v>
      </c>
      <c r="D565" s="159"/>
      <c r="E565" s="160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219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3" t="s">
        <v>305</v>
      </c>
      <c r="D566" s="159"/>
      <c r="E566" s="160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219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3" t="s">
        <v>338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219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3" t="s">
        <v>544</v>
      </c>
      <c r="D568" s="159"/>
      <c r="E568" s="160">
        <v>523.16999999999996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219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1" x14ac:dyDescent="0.2">
      <c r="A569" s="168">
        <v>53</v>
      </c>
      <c r="B569" s="169" t="s">
        <v>545</v>
      </c>
      <c r="C569" s="182" t="s">
        <v>546</v>
      </c>
      <c r="D569" s="170" t="s">
        <v>213</v>
      </c>
      <c r="E569" s="171">
        <v>44</v>
      </c>
      <c r="F569" s="172"/>
      <c r="G569" s="173">
        <f>ROUND(E569*F569,2)</f>
        <v>0</v>
      </c>
      <c r="H569" s="158"/>
      <c r="I569" s="157">
        <f>ROUND(E569*H569,2)</f>
        <v>0</v>
      </c>
      <c r="J569" s="158"/>
      <c r="K569" s="157">
        <f>ROUND(E569*J569,2)</f>
        <v>0</v>
      </c>
      <c r="L569" s="157">
        <v>15</v>
      </c>
      <c r="M569" s="157">
        <f>G569*(1+L569/100)</f>
        <v>0</v>
      </c>
      <c r="N569" s="157">
        <v>3.6700000000000001E-3</v>
      </c>
      <c r="O569" s="157">
        <f>ROUND(E569*N569,2)</f>
        <v>0.16</v>
      </c>
      <c r="P569" s="157">
        <v>0</v>
      </c>
      <c r="Q569" s="157">
        <f>ROUND(E569*P569,2)</f>
        <v>0</v>
      </c>
      <c r="R569" s="157"/>
      <c r="S569" s="157" t="s">
        <v>214</v>
      </c>
      <c r="T569" s="157" t="s">
        <v>215</v>
      </c>
      <c r="U569" s="157">
        <v>0.36199999999999999</v>
      </c>
      <c r="V569" s="157">
        <f>ROUND(E569*U569,2)</f>
        <v>15.93</v>
      </c>
      <c r="W569" s="157"/>
      <c r="X569" s="157" t="s">
        <v>216</v>
      </c>
      <c r="Y569" s="147"/>
      <c r="Z569" s="147"/>
      <c r="AA569" s="147"/>
      <c r="AB569" s="147"/>
      <c r="AC569" s="147"/>
      <c r="AD569" s="147"/>
      <c r="AE569" s="147"/>
      <c r="AF569" s="147"/>
      <c r="AG569" s="147" t="s">
        <v>217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3" t="s">
        <v>218</v>
      </c>
      <c r="D570" s="159"/>
      <c r="E570" s="160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219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3" t="s">
        <v>532</v>
      </c>
      <c r="D571" s="159"/>
      <c r="E571" s="160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219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3" t="s">
        <v>536</v>
      </c>
      <c r="D572" s="159"/>
      <c r="E572" s="160">
        <v>44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219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x14ac:dyDescent="0.2">
      <c r="A573" s="162" t="s">
        <v>209</v>
      </c>
      <c r="B573" s="163" t="s">
        <v>130</v>
      </c>
      <c r="C573" s="181" t="s">
        <v>131</v>
      </c>
      <c r="D573" s="164"/>
      <c r="E573" s="165"/>
      <c r="F573" s="166"/>
      <c r="G573" s="167">
        <f>SUMIF(AG574:AG576,"&lt;&gt;NOR",G574:G576)</f>
        <v>0</v>
      </c>
      <c r="H573" s="161"/>
      <c r="I573" s="161">
        <f>SUM(I574:I576)</f>
        <v>0</v>
      </c>
      <c r="J573" s="161"/>
      <c r="K573" s="161">
        <f>SUM(K574:K576)</f>
        <v>0</v>
      </c>
      <c r="L573" s="161"/>
      <c r="M573" s="161">
        <f>SUM(M574:M576)</f>
        <v>0</v>
      </c>
      <c r="N573" s="161"/>
      <c r="O573" s="161">
        <f>SUM(O574:O576)</f>
        <v>0</v>
      </c>
      <c r="P573" s="161"/>
      <c r="Q573" s="161">
        <f>SUM(Q574:Q576)</f>
        <v>0</v>
      </c>
      <c r="R573" s="161"/>
      <c r="S573" s="161"/>
      <c r="T573" s="161"/>
      <c r="U573" s="161"/>
      <c r="V573" s="161">
        <f>SUM(V574:V576)</f>
        <v>0</v>
      </c>
      <c r="W573" s="161"/>
      <c r="X573" s="161"/>
      <c r="AG573" t="s">
        <v>210</v>
      </c>
    </row>
    <row r="574" spans="1:60" outlineLevel="1" x14ac:dyDescent="0.2">
      <c r="A574" s="174">
        <v>54</v>
      </c>
      <c r="B574" s="175" t="s">
        <v>547</v>
      </c>
      <c r="C574" s="184" t="s">
        <v>548</v>
      </c>
      <c r="D574" s="176" t="s">
        <v>402</v>
      </c>
      <c r="E574" s="177">
        <v>8</v>
      </c>
      <c r="F574" s="178"/>
      <c r="G574" s="179">
        <f>ROUND(E574*F574,2)</f>
        <v>0</v>
      </c>
      <c r="H574" s="158"/>
      <c r="I574" s="157">
        <f>ROUND(E574*H574,2)</f>
        <v>0</v>
      </c>
      <c r="J574" s="158"/>
      <c r="K574" s="157">
        <f>ROUND(E574*J574,2)</f>
        <v>0</v>
      </c>
      <c r="L574" s="157">
        <v>15</v>
      </c>
      <c r="M574" s="157">
        <f>G574*(1+L574/100)</f>
        <v>0</v>
      </c>
      <c r="N574" s="157">
        <v>0</v>
      </c>
      <c r="O574" s="157">
        <f>ROUND(E574*N574,2)</f>
        <v>0</v>
      </c>
      <c r="P574" s="157">
        <v>0</v>
      </c>
      <c r="Q574" s="157">
        <f>ROUND(E574*P574,2)</f>
        <v>0</v>
      </c>
      <c r="R574" s="157"/>
      <c r="S574" s="157" t="s">
        <v>269</v>
      </c>
      <c r="T574" s="157" t="s">
        <v>270</v>
      </c>
      <c r="U574" s="157">
        <v>0</v>
      </c>
      <c r="V574" s="157">
        <f>ROUND(E574*U574,2)</f>
        <v>0</v>
      </c>
      <c r="W574" s="157"/>
      <c r="X574" s="157" t="s">
        <v>421</v>
      </c>
      <c r="Y574" s="147"/>
      <c r="Z574" s="147"/>
      <c r="AA574" s="147"/>
      <c r="AB574" s="147"/>
      <c r="AC574" s="147"/>
      <c r="AD574" s="147"/>
      <c r="AE574" s="147"/>
      <c r="AF574" s="147"/>
      <c r="AG574" s="147" t="s">
        <v>422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22.5" outlineLevel="1" x14ac:dyDescent="0.2">
      <c r="A575" s="174">
        <v>55</v>
      </c>
      <c r="B575" s="175" t="s">
        <v>549</v>
      </c>
      <c r="C575" s="184" t="s">
        <v>550</v>
      </c>
      <c r="D575" s="176" t="s">
        <v>402</v>
      </c>
      <c r="E575" s="177">
        <v>1</v>
      </c>
      <c r="F575" s="178"/>
      <c r="G575" s="179">
        <f>ROUND(E575*F575,2)</f>
        <v>0</v>
      </c>
      <c r="H575" s="158"/>
      <c r="I575" s="157">
        <f>ROUND(E575*H575,2)</f>
        <v>0</v>
      </c>
      <c r="J575" s="158"/>
      <c r="K575" s="157">
        <f>ROUND(E575*J575,2)</f>
        <v>0</v>
      </c>
      <c r="L575" s="157">
        <v>15</v>
      </c>
      <c r="M575" s="157">
        <f>G575*(1+L575/100)</f>
        <v>0</v>
      </c>
      <c r="N575" s="157">
        <v>0</v>
      </c>
      <c r="O575" s="157">
        <f>ROUND(E575*N575,2)</f>
        <v>0</v>
      </c>
      <c r="P575" s="157">
        <v>0</v>
      </c>
      <c r="Q575" s="157">
        <f>ROUND(E575*P575,2)</f>
        <v>0</v>
      </c>
      <c r="R575" s="157"/>
      <c r="S575" s="157" t="s">
        <v>269</v>
      </c>
      <c r="T575" s="157" t="s">
        <v>270</v>
      </c>
      <c r="U575" s="157">
        <v>0</v>
      </c>
      <c r="V575" s="157">
        <f>ROUND(E575*U575,2)</f>
        <v>0</v>
      </c>
      <c r="W575" s="157"/>
      <c r="X575" s="157" t="s">
        <v>421</v>
      </c>
      <c r="Y575" s="147"/>
      <c r="Z575" s="147"/>
      <c r="AA575" s="147"/>
      <c r="AB575" s="147"/>
      <c r="AC575" s="147"/>
      <c r="AD575" s="147"/>
      <c r="AE575" s="147"/>
      <c r="AF575" s="147"/>
      <c r="AG575" s="147" t="s">
        <v>422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74">
        <v>56</v>
      </c>
      <c r="B576" s="175" t="s">
        <v>551</v>
      </c>
      <c r="C576" s="184" t="s">
        <v>552</v>
      </c>
      <c r="D576" s="176" t="s">
        <v>402</v>
      </c>
      <c r="E576" s="177">
        <v>8</v>
      </c>
      <c r="F576" s="178"/>
      <c r="G576" s="179">
        <f>ROUND(E576*F576,2)</f>
        <v>0</v>
      </c>
      <c r="H576" s="158"/>
      <c r="I576" s="157">
        <f>ROUND(E576*H576,2)</f>
        <v>0</v>
      </c>
      <c r="J576" s="158"/>
      <c r="K576" s="157">
        <f>ROUND(E576*J576,2)</f>
        <v>0</v>
      </c>
      <c r="L576" s="157">
        <v>15</v>
      </c>
      <c r="M576" s="157">
        <f>G576*(1+L576/100)</f>
        <v>0</v>
      </c>
      <c r="N576" s="157">
        <v>0</v>
      </c>
      <c r="O576" s="157">
        <f>ROUND(E576*N576,2)</f>
        <v>0</v>
      </c>
      <c r="P576" s="157">
        <v>0</v>
      </c>
      <c r="Q576" s="157">
        <f>ROUND(E576*P576,2)</f>
        <v>0</v>
      </c>
      <c r="R576" s="157"/>
      <c r="S576" s="157" t="s">
        <v>269</v>
      </c>
      <c r="T576" s="157" t="s">
        <v>270</v>
      </c>
      <c r="U576" s="157">
        <v>0</v>
      </c>
      <c r="V576" s="157">
        <f>ROUND(E576*U576,2)</f>
        <v>0</v>
      </c>
      <c r="W576" s="157"/>
      <c r="X576" s="157" t="s">
        <v>421</v>
      </c>
      <c r="Y576" s="147"/>
      <c r="Z576" s="147"/>
      <c r="AA576" s="147"/>
      <c r="AB576" s="147"/>
      <c r="AC576" s="147"/>
      <c r="AD576" s="147"/>
      <c r="AE576" s="147"/>
      <c r="AF576" s="147"/>
      <c r="AG576" s="147" t="s">
        <v>422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x14ac:dyDescent="0.2">
      <c r="A577" s="162" t="s">
        <v>209</v>
      </c>
      <c r="B577" s="163" t="s">
        <v>132</v>
      </c>
      <c r="C577" s="181" t="s">
        <v>133</v>
      </c>
      <c r="D577" s="164"/>
      <c r="E577" s="165"/>
      <c r="F577" s="166"/>
      <c r="G577" s="167">
        <f>SUMIF(AG578:AG609,"&lt;&gt;NOR",G578:G609)</f>
        <v>0</v>
      </c>
      <c r="H577" s="161"/>
      <c r="I577" s="161">
        <f>SUM(I578:I609)</f>
        <v>0</v>
      </c>
      <c r="J577" s="161"/>
      <c r="K577" s="161">
        <f>SUM(K578:K609)</f>
        <v>0</v>
      </c>
      <c r="L577" s="161"/>
      <c r="M577" s="161">
        <f>SUM(M578:M609)</f>
        <v>0</v>
      </c>
      <c r="N577" s="161"/>
      <c r="O577" s="161">
        <f>SUM(O578:O609)</f>
        <v>2.66</v>
      </c>
      <c r="P577" s="161"/>
      <c r="Q577" s="161">
        <f>SUM(Q578:Q609)</f>
        <v>0</v>
      </c>
      <c r="R577" s="161"/>
      <c r="S577" s="161"/>
      <c r="T577" s="161"/>
      <c r="U577" s="161"/>
      <c r="V577" s="161">
        <f>SUM(V578:V609)</f>
        <v>11.12</v>
      </c>
      <c r="W577" s="161"/>
      <c r="X577" s="161"/>
      <c r="AG577" t="s">
        <v>210</v>
      </c>
    </row>
    <row r="578" spans="1:60" outlineLevel="1" x14ac:dyDescent="0.2">
      <c r="A578" s="168">
        <v>57</v>
      </c>
      <c r="B578" s="169" t="s">
        <v>553</v>
      </c>
      <c r="C578" s="182" t="s">
        <v>554</v>
      </c>
      <c r="D578" s="170" t="s">
        <v>213</v>
      </c>
      <c r="E578" s="171">
        <v>26.992000000000001</v>
      </c>
      <c r="F578" s="172"/>
      <c r="G578" s="173">
        <f>ROUND(E578*F578,2)</f>
        <v>0</v>
      </c>
      <c r="H578" s="158"/>
      <c r="I578" s="157">
        <f>ROUND(E578*H578,2)</f>
        <v>0</v>
      </c>
      <c r="J578" s="158"/>
      <c r="K578" s="157">
        <f>ROUND(E578*J578,2)</f>
        <v>0</v>
      </c>
      <c r="L578" s="157">
        <v>15</v>
      </c>
      <c r="M578" s="157">
        <f>G578*(1+L578/100)</f>
        <v>0</v>
      </c>
      <c r="N578" s="157">
        <v>9.8680000000000004E-2</v>
      </c>
      <c r="O578" s="157">
        <f>ROUND(E578*N578,2)</f>
        <v>2.66</v>
      </c>
      <c r="P578" s="157">
        <v>0</v>
      </c>
      <c r="Q578" s="157">
        <f>ROUND(E578*P578,2)</f>
        <v>0</v>
      </c>
      <c r="R578" s="157"/>
      <c r="S578" s="157" t="s">
        <v>214</v>
      </c>
      <c r="T578" s="157" t="s">
        <v>215</v>
      </c>
      <c r="U578" s="157">
        <v>0.41199999999999998</v>
      </c>
      <c r="V578" s="157">
        <f>ROUND(E578*U578,2)</f>
        <v>11.12</v>
      </c>
      <c r="W578" s="157"/>
      <c r="X578" s="157" t="s">
        <v>216</v>
      </c>
      <c r="Y578" s="147"/>
      <c r="Z578" s="147"/>
      <c r="AA578" s="147"/>
      <c r="AB578" s="147"/>
      <c r="AC578" s="147"/>
      <c r="AD578" s="147"/>
      <c r="AE578" s="147"/>
      <c r="AF578" s="147"/>
      <c r="AG578" s="147" t="s">
        <v>217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3" t="s">
        <v>319</v>
      </c>
      <c r="D579" s="159"/>
      <c r="E579" s="160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219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3" t="s">
        <v>555</v>
      </c>
      <c r="D580" s="159"/>
      <c r="E580" s="160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219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3" t="s">
        <v>472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219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3" t="s">
        <v>474</v>
      </c>
      <c r="D582" s="159"/>
      <c r="E582" s="160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219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3" t="s">
        <v>476</v>
      </c>
      <c r="D583" s="159"/>
      <c r="E583" s="160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219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3" t="s">
        <v>477</v>
      </c>
      <c r="D584" s="159"/>
      <c r="E584" s="160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219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3" t="s">
        <v>479</v>
      </c>
      <c r="D585" s="159"/>
      <c r="E585" s="160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219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3" t="s">
        <v>480</v>
      </c>
      <c r="D586" s="159"/>
      <c r="E586" s="160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219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3" t="s">
        <v>481</v>
      </c>
      <c r="D587" s="159"/>
      <c r="E587" s="160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219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3" t="s">
        <v>482</v>
      </c>
      <c r="D588" s="159"/>
      <c r="E588" s="160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219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3" t="s">
        <v>486</v>
      </c>
      <c r="D589" s="159"/>
      <c r="E589" s="160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219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3" t="s">
        <v>487</v>
      </c>
      <c r="D590" s="159"/>
      <c r="E590" s="160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219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83" t="s">
        <v>488</v>
      </c>
      <c r="D591" s="159"/>
      <c r="E591" s="160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219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3" t="s">
        <v>490</v>
      </c>
      <c r="D592" s="159"/>
      <c r="E592" s="160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219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3" t="s">
        <v>556</v>
      </c>
      <c r="D593" s="159"/>
      <c r="E593" s="160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219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3" t="s">
        <v>557</v>
      </c>
      <c r="D594" s="159"/>
      <c r="E594" s="160">
        <v>26.99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219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22.5" outlineLevel="1" x14ac:dyDescent="0.2">
      <c r="A595" s="168">
        <v>58</v>
      </c>
      <c r="B595" s="169" t="s">
        <v>558</v>
      </c>
      <c r="C595" s="182" t="s">
        <v>559</v>
      </c>
      <c r="D595" s="170" t="s">
        <v>213</v>
      </c>
      <c r="E595" s="171">
        <v>18.850000000000001</v>
      </c>
      <c r="F595" s="172"/>
      <c r="G595" s="173">
        <f>ROUND(E595*F595,2)</f>
        <v>0</v>
      </c>
      <c r="H595" s="158"/>
      <c r="I595" s="157">
        <f>ROUND(E595*H595,2)</f>
        <v>0</v>
      </c>
      <c r="J595" s="158"/>
      <c r="K595" s="157">
        <f>ROUND(E595*J595,2)</f>
        <v>0</v>
      </c>
      <c r="L595" s="157">
        <v>15</v>
      </c>
      <c r="M595" s="157">
        <f>G595*(1+L595/100)</f>
        <v>0</v>
      </c>
      <c r="N595" s="157">
        <v>0</v>
      </c>
      <c r="O595" s="157">
        <f>ROUND(E595*N595,2)</f>
        <v>0</v>
      </c>
      <c r="P595" s="157">
        <v>0</v>
      </c>
      <c r="Q595" s="157">
        <f>ROUND(E595*P595,2)</f>
        <v>0</v>
      </c>
      <c r="R595" s="157"/>
      <c r="S595" s="157" t="s">
        <v>269</v>
      </c>
      <c r="T595" s="157" t="s">
        <v>270</v>
      </c>
      <c r="U595" s="157">
        <v>0</v>
      </c>
      <c r="V595" s="157">
        <f>ROUND(E595*U595,2)</f>
        <v>0</v>
      </c>
      <c r="W595" s="157"/>
      <c r="X595" s="157" t="s">
        <v>271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272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3" t="s">
        <v>560</v>
      </c>
      <c r="D596" s="159"/>
      <c r="E596" s="160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219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3" t="s">
        <v>561</v>
      </c>
      <c r="D597" s="159"/>
      <c r="E597" s="160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219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3" t="s">
        <v>562</v>
      </c>
      <c r="D598" s="159"/>
      <c r="E598" s="160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219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183" t="s">
        <v>563</v>
      </c>
      <c r="D599" s="159"/>
      <c r="E599" s="160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219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3" t="s">
        <v>564</v>
      </c>
      <c r="D600" s="159"/>
      <c r="E600" s="160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219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3" t="s">
        <v>565</v>
      </c>
      <c r="D601" s="159"/>
      <c r="E601" s="160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219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3" t="s">
        <v>566</v>
      </c>
      <c r="D602" s="159"/>
      <c r="E602" s="160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219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3" t="s">
        <v>567</v>
      </c>
      <c r="D603" s="159"/>
      <c r="E603" s="160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219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3" t="s">
        <v>568</v>
      </c>
      <c r="D604" s="159"/>
      <c r="E604" s="160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219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3" t="s">
        <v>569</v>
      </c>
      <c r="D605" s="159"/>
      <c r="E605" s="160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219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3" t="s">
        <v>570</v>
      </c>
      <c r="D606" s="159"/>
      <c r="E606" s="160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219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3" t="s">
        <v>571</v>
      </c>
      <c r="D607" s="159"/>
      <c r="E607" s="160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219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3" t="s">
        <v>572</v>
      </c>
      <c r="D608" s="159"/>
      <c r="E608" s="160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219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83" t="s">
        <v>573</v>
      </c>
      <c r="D609" s="159"/>
      <c r="E609" s="160">
        <v>18.850000000000001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219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x14ac:dyDescent="0.2">
      <c r="A610" s="162" t="s">
        <v>209</v>
      </c>
      <c r="B610" s="163" t="s">
        <v>134</v>
      </c>
      <c r="C610" s="181" t="s">
        <v>135</v>
      </c>
      <c r="D610" s="164"/>
      <c r="E610" s="165"/>
      <c r="F610" s="166"/>
      <c r="G610" s="167">
        <f>SUMIF(AG611:AG644,"&lt;&gt;NOR",G611:G644)</f>
        <v>0</v>
      </c>
      <c r="H610" s="161"/>
      <c r="I610" s="161">
        <f>SUM(I611:I644)</f>
        <v>0</v>
      </c>
      <c r="J610" s="161"/>
      <c r="K610" s="161">
        <f>SUM(K611:K644)</f>
        <v>0</v>
      </c>
      <c r="L610" s="161"/>
      <c r="M610" s="161">
        <f>SUM(M611:M644)</f>
        <v>0</v>
      </c>
      <c r="N610" s="161"/>
      <c r="O610" s="161">
        <f>SUM(O611:O644)</f>
        <v>1.82</v>
      </c>
      <c r="P610" s="161"/>
      <c r="Q610" s="161">
        <f>SUM(Q611:Q644)</f>
        <v>0</v>
      </c>
      <c r="R610" s="161"/>
      <c r="S610" s="161"/>
      <c r="T610" s="161"/>
      <c r="U610" s="161"/>
      <c r="V610" s="161">
        <f>SUM(V611:V644)</f>
        <v>64.42</v>
      </c>
      <c r="W610" s="161"/>
      <c r="X610" s="161"/>
      <c r="AG610" t="s">
        <v>210</v>
      </c>
    </row>
    <row r="611" spans="1:60" outlineLevel="1" x14ac:dyDescent="0.2">
      <c r="A611" s="168">
        <v>59</v>
      </c>
      <c r="B611" s="169" t="s">
        <v>574</v>
      </c>
      <c r="C611" s="182" t="s">
        <v>575</v>
      </c>
      <c r="D611" s="170" t="s">
        <v>402</v>
      </c>
      <c r="E611" s="171">
        <v>1</v>
      </c>
      <c r="F611" s="172"/>
      <c r="G611" s="173">
        <f>ROUND(E611*F611,2)</f>
        <v>0</v>
      </c>
      <c r="H611" s="158"/>
      <c r="I611" s="157">
        <f>ROUND(E611*H611,2)</f>
        <v>0</v>
      </c>
      <c r="J611" s="158"/>
      <c r="K611" s="157">
        <f>ROUND(E611*J611,2)</f>
        <v>0</v>
      </c>
      <c r="L611" s="157">
        <v>15</v>
      </c>
      <c r="M611" s="157">
        <f>G611*(1+L611/100)</f>
        <v>0</v>
      </c>
      <c r="N611" s="157">
        <v>2.3800000000000002E-3</v>
      </c>
      <c r="O611" s="157">
        <f>ROUND(E611*N611,2)</f>
        <v>0</v>
      </c>
      <c r="P611" s="157">
        <v>0</v>
      </c>
      <c r="Q611" s="157">
        <f>ROUND(E611*P611,2)</f>
        <v>0</v>
      </c>
      <c r="R611" s="157"/>
      <c r="S611" s="157" t="s">
        <v>214</v>
      </c>
      <c r="T611" s="157" t="s">
        <v>215</v>
      </c>
      <c r="U611" s="157">
        <v>0.85</v>
      </c>
      <c r="V611" s="157">
        <f>ROUND(E611*U611,2)</f>
        <v>0.85</v>
      </c>
      <c r="W611" s="157"/>
      <c r="X611" s="157" t="s">
        <v>216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217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22.5" outlineLevel="1" x14ac:dyDescent="0.2">
      <c r="A612" s="154"/>
      <c r="B612" s="155"/>
      <c r="C612" s="183" t="s">
        <v>576</v>
      </c>
      <c r="D612" s="159"/>
      <c r="E612" s="160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219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83" t="s">
        <v>577</v>
      </c>
      <c r="D613" s="159"/>
      <c r="E613" s="160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219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83" t="s">
        <v>119</v>
      </c>
      <c r="D614" s="159"/>
      <c r="E614" s="160">
        <v>1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219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ht="22.5" outlineLevel="1" x14ac:dyDescent="0.2">
      <c r="A615" s="168">
        <v>60</v>
      </c>
      <c r="B615" s="169" t="s">
        <v>578</v>
      </c>
      <c r="C615" s="182" t="s">
        <v>579</v>
      </c>
      <c r="D615" s="170" t="s">
        <v>234</v>
      </c>
      <c r="E615" s="171">
        <v>78.349999999999994</v>
      </c>
      <c r="F615" s="172"/>
      <c r="G615" s="173">
        <f>ROUND(E615*F615,2)</f>
        <v>0</v>
      </c>
      <c r="H615" s="158"/>
      <c r="I615" s="157">
        <f>ROUND(E615*H615,2)</f>
        <v>0</v>
      </c>
      <c r="J615" s="158"/>
      <c r="K615" s="157">
        <f>ROUND(E615*J615,2)</f>
        <v>0</v>
      </c>
      <c r="L615" s="157">
        <v>15</v>
      </c>
      <c r="M615" s="157">
        <f>G615*(1+L615/100)</f>
        <v>0</v>
      </c>
      <c r="N615" s="157">
        <v>1.0120000000000001E-2</v>
      </c>
      <c r="O615" s="157">
        <f>ROUND(E615*N615,2)</f>
        <v>0.79</v>
      </c>
      <c r="P615" s="157">
        <v>0</v>
      </c>
      <c r="Q615" s="157">
        <f>ROUND(E615*P615,2)</f>
        <v>0</v>
      </c>
      <c r="R615" s="157"/>
      <c r="S615" s="157" t="s">
        <v>214</v>
      </c>
      <c r="T615" s="157" t="s">
        <v>215</v>
      </c>
      <c r="U615" s="157">
        <v>0.35499999999999998</v>
      </c>
      <c r="V615" s="157">
        <f>ROUND(E615*U615,2)</f>
        <v>27.81</v>
      </c>
      <c r="W615" s="157"/>
      <c r="X615" s="157" t="s">
        <v>216</v>
      </c>
      <c r="Y615" s="147"/>
      <c r="Z615" s="147"/>
      <c r="AA615" s="147"/>
      <c r="AB615" s="147"/>
      <c r="AC615" s="147"/>
      <c r="AD615" s="147"/>
      <c r="AE615" s="147"/>
      <c r="AF615" s="147"/>
      <c r="AG615" s="147" t="s">
        <v>217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3" t="s">
        <v>580</v>
      </c>
      <c r="D616" s="159"/>
      <c r="E616" s="160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219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3" t="s">
        <v>473</v>
      </c>
      <c r="D617" s="159"/>
      <c r="E617" s="160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219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3" t="s">
        <v>475</v>
      </c>
      <c r="D618" s="159"/>
      <c r="E618" s="160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219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3" t="s">
        <v>478</v>
      </c>
      <c r="D619" s="159"/>
      <c r="E619" s="160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219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83" t="s">
        <v>483</v>
      </c>
      <c r="D620" s="159"/>
      <c r="E620" s="160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219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83" t="s">
        <v>484</v>
      </c>
      <c r="D621" s="159"/>
      <c r="E621" s="160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219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3" t="s">
        <v>485</v>
      </c>
      <c r="D622" s="159"/>
      <c r="E622" s="160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219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183" t="s">
        <v>489</v>
      </c>
      <c r="D623" s="159"/>
      <c r="E623" s="160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219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3" t="s">
        <v>581</v>
      </c>
      <c r="D624" s="159"/>
      <c r="E624" s="160">
        <v>78.349999999999994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219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ht="22.5" outlineLevel="1" x14ac:dyDescent="0.2">
      <c r="A625" s="168">
        <v>61</v>
      </c>
      <c r="B625" s="169" t="s">
        <v>582</v>
      </c>
      <c r="C625" s="182" t="s">
        <v>583</v>
      </c>
      <c r="D625" s="170" t="s">
        <v>234</v>
      </c>
      <c r="E625" s="171">
        <v>67.48</v>
      </c>
      <c r="F625" s="172"/>
      <c r="G625" s="173">
        <f>ROUND(E625*F625,2)</f>
        <v>0</v>
      </c>
      <c r="H625" s="158"/>
      <c r="I625" s="157">
        <f>ROUND(E625*H625,2)</f>
        <v>0</v>
      </c>
      <c r="J625" s="158"/>
      <c r="K625" s="157">
        <f>ROUND(E625*J625,2)</f>
        <v>0</v>
      </c>
      <c r="L625" s="157">
        <v>15</v>
      </c>
      <c r="M625" s="157">
        <f>G625*(1+L625/100)</f>
        <v>0</v>
      </c>
      <c r="N625" s="157">
        <v>1.4930000000000001E-2</v>
      </c>
      <c r="O625" s="157">
        <f>ROUND(E625*N625,2)</f>
        <v>1.01</v>
      </c>
      <c r="P625" s="157">
        <v>0</v>
      </c>
      <c r="Q625" s="157">
        <f>ROUND(E625*P625,2)</f>
        <v>0</v>
      </c>
      <c r="R625" s="157"/>
      <c r="S625" s="157" t="s">
        <v>214</v>
      </c>
      <c r="T625" s="157" t="s">
        <v>215</v>
      </c>
      <c r="U625" s="157">
        <v>0.53</v>
      </c>
      <c r="V625" s="157">
        <f>ROUND(E625*U625,2)</f>
        <v>35.76</v>
      </c>
      <c r="W625" s="157"/>
      <c r="X625" s="157" t="s">
        <v>216</v>
      </c>
      <c r="Y625" s="147"/>
      <c r="Z625" s="147"/>
      <c r="AA625" s="147"/>
      <c r="AB625" s="147"/>
      <c r="AC625" s="147"/>
      <c r="AD625" s="147"/>
      <c r="AE625" s="147"/>
      <c r="AF625" s="147"/>
      <c r="AG625" s="147" t="s">
        <v>217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3" t="s">
        <v>319</v>
      </c>
      <c r="D626" s="159"/>
      <c r="E626" s="160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7"/>
      <c r="Z626" s="147"/>
      <c r="AA626" s="147"/>
      <c r="AB626" s="147"/>
      <c r="AC626" s="147"/>
      <c r="AD626" s="147"/>
      <c r="AE626" s="147"/>
      <c r="AF626" s="147"/>
      <c r="AG626" s="147" t="s">
        <v>219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183" t="s">
        <v>555</v>
      </c>
      <c r="D627" s="159"/>
      <c r="E627" s="160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219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3" t="s">
        <v>472</v>
      </c>
      <c r="D628" s="159"/>
      <c r="E628" s="160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219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3" t="s">
        <v>474</v>
      </c>
      <c r="D629" s="159"/>
      <c r="E629" s="160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219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3" t="s">
        <v>476</v>
      </c>
      <c r="D630" s="159"/>
      <c r="E630" s="160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219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3" t="s">
        <v>477</v>
      </c>
      <c r="D631" s="159"/>
      <c r="E631" s="160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219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3" t="s">
        <v>479</v>
      </c>
      <c r="D632" s="159"/>
      <c r="E632" s="160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219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183" t="s">
        <v>480</v>
      </c>
      <c r="D633" s="159"/>
      <c r="E633" s="160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219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3" t="s">
        <v>481</v>
      </c>
      <c r="D634" s="159"/>
      <c r="E634" s="160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219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3" t="s">
        <v>482</v>
      </c>
      <c r="D635" s="159"/>
      <c r="E635" s="160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219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3" t="s">
        <v>486</v>
      </c>
      <c r="D636" s="159"/>
      <c r="E636" s="160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219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83" t="s">
        <v>487</v>
      </c>
      <c r="D637" s="159"/>
      <c r="E637" s="160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219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3" t="s">
        <v>488</v>
      </c>
      <c r="D638" s="159"/>
      <c r="E638" s="160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219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3" t="s">
        <v>490</v>
      </c>
      <c r="D639" s="159"/>
      <c r="E639" s="160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219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3" t="s">
        <v>584</v>
      </c>
      <c r="D640" s="159"/>
      <c r="E640" s="160">
        <v>67.48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219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68">
        <v>62</v>
      </c>
      <c r="B641" s="169" t="s">
        <v>585</v>
      </c>
      <c r="C641" s="182" t="s">
        <v>586</v>
      </c>
      <c r="D641" s="170" t="s">
        <v>402</v>
      </c>
      <c r="E641" s="171">
        <v>1</v>
      </c>
      <c r="F641" s="172"/>
      <c r="G641" s="173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15</v>
      </c>
      <c r="M641" s="157">
        <f>G641*(1+L641/100)</f>
        <v>0</v>
      </c>
      <c r="N641" s="157">
        <v>2.41E-2</v>
      </c>
      <c r="O641" s="157">
        <f>ROUND(E641*N641,2)</f>
        <v>0.02</v>
      </c>
      <c r="P641" s="157">
        <v>0</v>
      </c>
      <c r="Q641" s="157">
        <f>ROUND(E641*P641,2)</f>
        <v>0</v>
      </c>
      <c r="R641" s="157"/>
      <c r="S641" s="157" t="s">
        <v>269</v>
      </c>
      <c r="T641" s="157" t="s">
        <v>270</v>
      </c>
      <c r="U641" s="157">
        <v>0</v>
      </c>
      <c r="V641" s="157">
        <f>ROUND(E641*U641,2)</f>
        <v>0</v>
      </c>
      <c r="W641" s="157"/>
      <c r="X641" s="157" t="s">
        <v>216</v>
      </c>
      <c r="Y641" s="147"/>
      <c r="Z641" s="147"/>
      <c r="AA641" s="147"/>
      <c r="AB641" s="147"/>
      <c r="AC641" s="147"/>
      <c r="AD641" s="147"/>
      <c r="AE641" s="147"/>
      <c r="AF641" s="147"/>
      <c r="AG641" s="147" t="s">
        <v>217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22.5" outlineLevel="1" x14ac:dyDescent="0.2">
      <c r="A642" s="154"/>
      <c r="B642" s="155"/>
      <c r="C642" s="183" t="s">
        <v>576</v>
      </c>
      <c r="D642" s="159"/>
      <c r="E642" s="160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219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3" t="s">
        <v>577</v>
      </c>
      <c r="D643" s="159"/>
      <c r="E643" s="160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219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3" t="s">
        <v>119</v>
      </c>
      <c r="D644" s="159"/>
      <c r="E644" s="160">
        <v>1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219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x14ac:dyDescent="0.2">
      <c r="A645" s="162" t="s">
        <v>209</v>
      </c>
      <c r="B645" s="163" t="s">
        <v>136</v>
      </c>
      <c r="C645" s="181" t="s">
        <v>137</v>
      </c>
      <c r="D645" s="164"/>
      <c r="E645" s="165"/>
      <c r="F645" s="166"/>
      <c r="G645" s="167">
        <f>SUMIF(AG646:AG665,"&lt;&gt;NOR",G646:G665)</f>
        <v>0</v>
      </c>
      <c r="H645" s="161"/>
      <c r="I645" s="161">
        <f>SUM(I646:I665)</f>
        <v>0</v>
      </c>
      <c r="J645" s="161"/>
      <c r="K645" s="161">
        <f>SUM(K646:K665)</f>
        <v>0</v>
      </c>
      <c r="L645" s="161"/>
      <c r="M645" s="161">
        <f>SUM(M646:M665)</f>
        <v>0</v>
      </c>
      <c r="N645" s="161"/>
      <c r="O645" s="161">
        <f>SUM(O646:O665)</f>
        <v>45.47</v>
      </c>
      <c r="P645" s="161"/>
      <c r="Q645" s="161">
        <f>SUM(Q646:Q665)</f>
        <v>0</v>
      </c>
      <c r="R645" s="161"/>
      <c r="S645" s="161"/>
      <c r="T645" s="161"/>
      <c r="U645" s="161"/>
      <c r="V645" s="161">
        <f>SUM(V646:V665)</f>
        <v>632.74</v>
      </c>
      <c r="W645" s="161"/>
      <c r="X645" s="161"/>
      <c r="AG645" t="s">
        <v>210</v>
      </c>
    </row>
    <row r="646" spans="1:60" outlineLevel="1" x14ac:dyDescent="0.2">
      <c r="A646" s="168">
        <v>63</v>
      </c>
      <c r="B646" s="169" t="s">
        <v>587</v>
      </c>
      <c r="C646" s="182" t="s">
        <v>588</v>
      </c>
      <c r="D646" s="170" t="s">
        <v>213</v>
      </c>
      <c r="E646" s="171">
        <v>2107</v>
      </c>
      <c r="F646" s="172"/>
      <c r="G646" s="173">
        <f>ROUND(E646*F646,2)</f>
        <v>0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15</v>
      </c>
      <c r="M646" s="157">
        <f>G646*(1+L646/100)</f>
        <v>0</v>
      </c>
      <c r="N646" s="157">
        <v>1.8380000000000001E-2</v>
      </c>
      <c r="O646" s="157">
        <f>ROUND(E646*N646,2)</f>
        <v>38.729999999999997</v>
      </c>
      <c r="P646" s="157">
        <v>0</v>
      </c>
      <c r="Q646" s="157">
        <f>ROUND(E646*P646,2)</f>
        <v>0</v>
      </c>
      <c r="R646" s="157"/>
      <c r="S646" s="157" t="s">
        <v>214</v>
      </c>
      <c r="T646" s="157" t="s">
        <v>215</v>
      </c>
      <c r="U646" s="157">
        <v>0.123</v>
      </c>
      <c r="V646" s="157">
        <f>ROUND(E646*U646,2)</f>
        <v>259.16000000000003</v>
      </c>
      <c r="W646" s="157"/>
      <c r="X646" s="157" t="s">
        <v>216</v>
      </c>
      <c r="Y646" s="147"/>
      <c r="Z646" s="147"/>
      <c r="AA646" s="147"/>
      <c r="AB646" s="147"/>
      <c r="AC646" s="147"/>
      <c r="AD646" s="147"/>
      <c r="AE646" s="147"/>
      <c r="AF646" s="147"/>
      <c r="AG646" s="147" t="s">
        <v>217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3" t="s">
        <v>589</v>
      </c>
      <c r="D647" s="159"/>
      <c r="E647" s="160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219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183" t="s">
        <v>590</v>
      </c>
      <c r="D648" s="159"/>
      <c r="E648" s="160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219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3" t="s">
        <v>591</v>
      </c>
      <c r="D649" s="159"/>
      <c r="E649" s="160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219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3" t="s">
        <v>592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219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3" t="s">
        <v>593</v>
      </c>
      <c r="D651" s="159"/>
      <c r="E651" s="160">
        <v>2107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219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68">
        <v>64</v>
      </c>
      <c r="B652" s="169" t="s">
        <v>594</v>
      </c>
      <c r="C652" s="182" t="s">
        <v>595</v>
      </c>
      <c r="D652" s="170" t="s">
        <v>213</v>
      </c>
      <c r="E652" s="171">
        <v>8428</v>
      </c>
      <c r="F652" s="172"/>
      <c r="G652" s="173">
        <f>ROUND(E652*F652,2)</f>
        <v>0</v>
      </c>
      <c r="H652" s="158"/>
      <c r="I652" s="157">
        <f>ROUND(E652*H652,2)</f>
        <v>0</v>
      </c>
      <c r="J652" s="158"/>
      <c r="K652" s="157">
        <f>ROUND(E652*J652,2)</f>
        <v>0</v>
      </c>
      <c r="L652" s="157">
        <v>15</v>
      </c>
      <c r="M652" s="157">
        <f>G652*(1+L652/100)</f>
        <v>0</v>
      </c>
      <c r="N652" s="157">
        <v>8.0000000000000004E-4</v>
      </c>
      <c r="O652" s="157">
        <f>ROUND(E652*N652,2)</f>
        <v>6.74</v>
      </c>
      <c r="P652" s="157">
        <v>0</v>
      </c>
      <c r="Q652" s="157">
        <f>ROUND(E652*P652,2)</f>
        <v>0</v>
      </c>
      <c r="R652" s="157"/>
      <c r="S652" s="157" t="s">
        <v>214</v>
      </c>
      <c r="T652" s="157" t="s">
        <v>215</v>
      </c>
      <c r="U652" s="157">
        <v>6.0000000000000001E-3</v>
      </c>
      <c r="V652" s="157">
        <f>ROUND(E652*U652,2)</f>
        <v>50.57</v>
      </c>
      <c r="W652" s="157"/>
      <c r="X652" s="157" t="s">
        <v>216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217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3" t="s">
        <v>596</v>
      </c>
      <c r="D653" s="159"/>
      <c r="E653" s="160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219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3" t="s">
        <v>597</v>
      </c>
      <c r="D654" s="159"/>
      <c r="E654" s="160">
        <v>8428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219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68">
        <v>65</v>
      </c>
      <c r="B655" s="169" t="s">
        <v>598</v>
      </c>
      <c r="C655" s="182" t="s">
        <v>599</v>
      </c>
      <c r="D655" s="170" t="s">
        <v>600</v>
      </c>
      <c r="E655" s="171">
        <v>63210</v>
      </c>
      <c r="F655" s="172"/>
      <c r="G655" s="173">
        <f>ROUND(E655*F655,2)</f>
        <v>0</v>
      </c>
      <c r="H655" s="158"/>
      <c r="I655" s="157">
        <f>ROUND(E655*H655,2)</f>
        <v>0</v>
      </c>
      <c r="J655" s="158"/>
      <c r="K655" s="157">
        <f>ROUND(E655*J655,2)</f>
        <v>0</v>
      </c>
      <c r="L655" s="157">
        <v>15</v>
      </c>
      <c r="M655" s="157">
        <f>G655*(1+L655/100)</f>
        <v>0</v>
      </c>
      <c r="N655" s="157">
        <v>0</v>
      </c>
      <c r="O655" s="157">
        <f>ROUND(E655*N655,2)</f>
        <v>0</v>
      </c>
      <c r="P655" s="157">
        <v>0</v>
      </c>
      <c r="Q655" s="157">
        <f>ROUND(E655*P655,2)</f>
        <v>0</v>
      </c>
      <c r="R655" s="157"/>
      <c r="S655" s="157" t="s">
        <v>601</v>
      </c>
      <c r="T655" s="157" t="s">
        <v>601</v>
      </c>
      <c r="U655" s="157">
        <v>0</v>
      </c>
      <c r="V655" s="157">
        <f>ROUND(E655*U655,2)</f>
        <v>0</v>
      </c>
      <c r="W655" s="157"/>
      <c r="X655" s="157" t="s">
        <v>216</v>
      </c>
      <c r="Y655" s="147"/>
      <c r="Z655" s="147"/>
      <c r="AA655" s="147"/>
      <c r="AB655" s="147"/>
      <c r="AC655" s="147"/>
      <c r="AD655" s="147"/>
      <c r="AE655" s="147"/>
      <c r="AF655" s="147"/>
      <c r="AG655" s="147" t="s">
        <v>217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3" t="s">
        <v>602</v>
      </c>
      <c r="D656" s="159"/>
      <c r="E656" s="160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219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3" t="s">
        <v>603</v>
      </c>
      <c r="D657" s="159"/>
      <c r="E657" s="160">
        <v>63210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219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74">
        <v>66</v>
      </c>
      <c r="B658" s="175" t="s">
        <v>604</v>
      </c>
      <c r="C658" s="184" t="s">
        <v>605</v>
      </c>
      <c r="D658" s="176" t="s">
        <v>213</v>
      </c>
      <c r="E658" s="177">
        <v>2107</v>
      </c>
      <c r="F658" s="178"/>
      <c r="G658" s="179">
        <f>ROUND(E658*F658,2)</f>
        <v>0</v>
      </c>
      <c r="H658" s="158"/>
      <c r="I658" s="157">
        <f>ROUND(E658*H658,2)</f>
        <v>0</v>
      </c>
      <c r="J658" s="158"/>
      <c r="K658" s="157">
        <f>ROUND(E658*J658,2)</f>
        <v>0</v>
      </c>
      <c r="L658" s="157">
        <v>15</v>
      </c>
      <c r="M658" s="157">
        <f>G658*(1+L658/100)</f>
        <v>0</v>
      </c>
      <c r="N658" s="157">
        <v>0</v>
      </c>
      <c r="O658" s="157">
        <f>ROUND(E658*N658,2)</f>
        <v>0</v>
      </c>
      <c r="P658" s="157">
        <v>0</v>
      </c>
      <c r="Q658" s="157">
        <f>ROUND(E658*P658,2)</f>
        <v>0</v>
      </c>
      <c r="R658" s="157"/>
      <c r="S658" s="157" t="s">
        <v>214</v>
      </c>
      <c r="T658" s="157" t="s">
        <v>215</v>
      </c>
      <c r="U658" s="157">
        <v>0.105</v>
      </c>
      <c r="V658" s="157">
        <f>ROUND(E658*U658,2)</f>
        <v>221.24</v>
      </c>
      <c r="W658" s="157"/>
      <c r="X658" s="157" t="s">
        <v>216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217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74">
        <v>67</v>
      </c>
      <c r="B659" s="175" t="s">
        <v>606</v>
      </c>
      <c r="C659" s="184" t="s">
        <v>607</v>
      </c>
      <c r="D659" s="176" t="s">
        <v>213</v>
      </c>
      <c r="E659" s="177">
        <v>2107</v>
      </c>
      <c r="F659" s="178"/>
      <c r="G659" s="179">
        <f>ROUND(E659*F659,2)</f>
        <v>0</v>
      </c>
      <c r="H659" s="158"/>
      <c r="I659" s="157">
        <f>ROUND(E659*H659,2)</f>
        <v>0</v>
      </c>
      <c r="J659" s="158"/>
      <c r="K659" s="157">
        <f>ROUND(E659*J659,2)</f>
        <v>0</v>
      </c>
      <c r="L659" s="157">
        <v>15</v>
      </c>
      <c r="M659" s="157">
        <f>G659*(1+L659/100)</f>
        <v>0</v>
      </c>
      <c r="N659" s="157">
        <v>0</v>
      </c>
      <c r="O659" s="157">
        <f>ROUND(E659*N659,2)</f>
        <v>0</v>
      </c>
      <c r="P659" s="157">
        <v>0</v>
      </c>
      <c r="Q659" s="157">
        <f>ROUND(E659*P659,2)</f>
        <v>0</v>
      </c>
      <c r="R659" s="157"/>
      <c r="S659" s="157" t="s">
        <v>214</v>
      </c>
      <c r="T659" s="157" t="s">
        <v>215</v>
      </c>
      <c r="U659" s="157">
        <v>3.0300000000000001E-2</v>
      </c>
      <c r="V659" s="157">
        <f>ROUND(E659*U659,2)</f>
        <v>63.84</v>
      </c>
      <c r="W659" s="157"/>
      <c r="X659" s="157" t="s">
        <v>216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217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68">
        <v>68</v>
      </c>
      <c r="B660" s="169" t="s">
        <v>608</v>
      </c>
      <c r="C660" s="182" t="s">
        <v>609</v>
      </c>
      <c r="D660" s="170" t="s">
        <v>213</v>
      </c>
      <c r="E660" s="171">
        <v>8428</v>
      </c>
      <c r="F660" s="172"/>
      <c r="G660" s="173">
        <f>ROUND(E660*F660,2)</f>
        <v>0</v>
      </c>
      <c r="H660" s="158"/>
      <c r="I660" s="157">
        <f>ROUND(E660*H660,2)</f>
        <v>0</v>
      </c>
      <c r="J660" s="158"/>
      <c r="K660" s="157">
        <f>ROUND(E660*J660,2)</f>
        <v>0</v>
      </c>
      <c r="L660" s="157">
        <v>15</v>
      </c>
      <c r="M660" s="157">
        <f>G660*(1+L660/100)</f>
        <v>0</v>
      </c>
      <c r="N660" s="157">
        <v>0</v>
      </c>
      <c r="O660" s="157">
        <f>ROUND(E660*N660,2)</f>
        <v>0</v>
      </c>
      <c r="P660" s="157">
        <v>0</v>
      </c>
      <c r="Q660" s="157">
        <f>ROUND(E660*P660,2)</f>
        <v>0</v>
      </c>
      <c r="R660" s="157"/>
      <c r="S660" s="157" t="s">
        <v>214</v>
      </c>
      <c r="T660" s="157" t="s">
        <v>215</v>
      </c>
      <c r="U660" s="157">
        <v>0</v>
      </c>
      <c r="V660" s="157">
        <f>ROUND(E660*U660,2)</f>
        <v>0</v>
      </c>
      <c r="W660" s="157"/>
      <c r="X660" s="157" t="s">
        <v>216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217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3" t="s">
        <v>596</v>
      </c>
      <c r="D661" s="159"/>
      <c r="E661" s="160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219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3" t="s">
        <v>597</v>
      </c>
      <c r="D662" s="159"/>
      <c r="E662" s="160">
        <v>8428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219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74">
        <v>69</v>
      </c>
      <c r="B663" s="175" t="s">
        <v>610</v>
      </c>
      <c r="C663" s="184" t="s">
        <v>611</v>
      </c>
      <c r="D663" s="176" t="s">
        <v>213</v>
      </c>
      <c r="E663" s="177">
        <v>2107</v>
      </c>
      <c r="F663" s="178"/>
      <c r="G663" s="179">
        <f>ROUND(E663*F663,2)</f>
        <v>0</v>
      </c>
      <c r="H663" s="158"/>
      <c r="I663" s="157">
        <f>ROUND(E663*H663,2)</f>
        <v>0</v>
      </c>
      <c r="J663" s="158"/>
      <c r="K663" s="157">
        <f>ROUND(E663*J663,2)</f>
        <v>0</v>
      </c>
      <c r="L663" s="157">
        <v>15</v>
      </c>
      <c r="M663" s="157">
        <f>G663*(1+L663/100)</f>
        <v>0</v>
      </c>
      <c r="N663" s="157">
        <v>0</v>
      </c>
      <c r="O663" s="157">
        <f>ROUND(E663*N663,2)</f>
        <v>0</v>
      </c>
      <c r="P663" s="157">
        <v>0</v>
      </c>
      <c r="Q663" s="157">
        <f>ROUND(E663*P663,2)</f>
        <v>0</v>
      </c>
      <c r="R663" s="157"/>
      <c r="S663" s="157" t="s">
        <v>214</v>
      </c>
      <c r="T663" s="157" t="s">
        <v>215</v>
      </c>
      <c r="U663" s="157">
        <v>1.7999999999999999E-2</v>
      </c>
      <c r="V663" s="157">
        <f>ROUND(E663*U663,2)</f>
        <v>37.93</v>
      </c>
      <c r="W663" s="157"/>
      <c r="X663" s="157" t="s">
        <v>216</v>
      </c>
      <c r="Y663" s="147"/>
      <c r="Z663" s="147"/>
      <c r="AA663" s="147"/>
      <c r="AB663" s="147"/>
      <c r="AC663" s="147"/>
      <c r="AD663" s="147"/>
      <c r="AE663" s="147"/>
      <c r="AF663" s="147"/>
      <c r="AG663" s="147" t="s">
        <v>217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ht="22.5" outlineLevel="1" x14ac:dyDescent="0.2">
      <c r="A664" s="174">
        <v>70</v>
      </c>
      <c r="B664" s="175" t="s">
        <v>612</v>
      </c>
      <c r="C664" s="184" t="s">
        <v>613</v>
      </c>
      <c r="D664" s="176" t="s">
        <v>402</v>
      </c>
      <c r="E664" s="177">
        <v>1</v>
      </c>
      <c r="F664" s="178"/>
      <c r="G664" s="179">
        <f>ROUND(E664*F664,2)</f>
        <v>0</v>
      </c>
      <c r="H664" s="158"/>
      <c r="I664" s="157">
        <f>ROUND(E664*H664,2)</f>
        <v>0</v>
      </c>
      <c r="J664" s="158"/>
      <c r="K664" s="157">
        <f>ROUND(E664*J664,2)</f>
        <v>0</v>
      </c>
      <c r="L664" s="157">
        <v>15</v>
      </c>
      <c r="M664" s="157">
        <f>G664*(1+L664/100)</f>
        <v>0</v>
      </c>
      <c r="N664" s="157">
        <v>1.2099999999999999E-3</v>
      </c>
      <c r="O664" s="157">
        <f>ROUND(E664*N664,2)</f>
        <v>0</v>
      </c>
      <c r="P664" s="157">
        <v>0</v>
      </c>
      <c r="Q664" s="157">
        <f>ROUND(E664*P664,2)</f>
        <v>0</v>
      </c>
      <c r="R664" s="157"/>
      <c r="S664" s="157" t="s">
        <v>269</v>
      </c>
      <c r="T664" s="157" t="s">
        <v>270</v>
      </c>
      <c r="U664" s="157">
        <v>0</v>
      </c>
      <c r="V664" s="157">
        <f>ROUND(E664*U664,2)</f>
        <v>0</v>
      </c>
      <c r="W664" s="157"/>
      <c r="X664" s="157" t="s">
        <v>421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422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ht="22.5" outlineLevel="1" x14ac:dyDescent="0.2">
      <c r="A665" s="174">
        <v>71</v>
      </c>
      <c r="B665" s="175" t="s">
        <v>614</v>
      </c>
      <c r="C665" s="184" t="s">
        <v>615</v>
      </c>
      <c r="D665" s="176" t="s">
        <v>402</v>
      </c>
      <c r="E665" s="177">
        <v>1</v>
      </c>
      <c r="F665" s="178"/>
      <c r="G665" s="179">
        <f>ROUND(E665*F665,2)</f>
        <v>0</v>
      </c>
      <c r="H665" s="158"/>
      <c r="I665" s="157">
        <f>ROUND(E665*H665,2)</f>
        <v>0</v>
      </c>
      <c r="J665" s="158"/>
      <c r="K665" s="157">
        <f>ROUND(E665*J665,2)</f>
        <v>0</v>
      </c>
      <c r="L665" s="157">
        <v>15</v>
      </c>
      <c r="M665" s="157">
        <f>G665*(1+L665/100)</f>
        <v>0</v>
      </c>
      <c r="N665" s="157">
        <v>0</v>
      </c>
      <c r="O665" s="157">
        <f>ROUND(E665*N665,2)</f>
        <v>0</v>
      </c>
      <c r="P665" s="157">
        <v>0</v>
      </c>
      <c r="Q665" s="157">
        <f>ROUND(E665*P665,2)</f>
        <v>0</v>
      </c>
      <c r="R665" s="157"/>
      <c r="S665" s="157" t="s">
        <v>269</v>
      </c>
      <c r="T665" s="157" t="s">
        <v>270</v>
      </c>
      <c r="U665" s="157">
        <v>0</v>
      </c>
      <c r="V665" s="157">
        <f>ROUND(E665*U665,2)</f>
        <v>0</v>
      </c>
      <c r="W665" s="157"/>
      <c r="X665" s="157" t="s">
        <v>216</v>
      </c>
      <c r="Y665" s="147"/>
      <c r="Z665" s="147"/>
      <c r="AA665" s="147"/>
      <c r="AB665" s="147"/>
      <c r="AC665" s="147"/>
      <c r="AD665" s="147"/>
      <c r="AE665" s="147"/>
      <c r="AF665" s="147"/>
      <c r="AG665" s="147" t="s">
        <v>217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5.5" x14ac:dyDescent="0.2">
      <c r="A666" s="162" t="s">
        <v>209</v>
      </c>
      <c r="B666" s="163" t="s">
        <v>138</v>
      </c>
      <c r="C666" s="181" t="s">
        <v>139</v>
      </c>
      <c r="D666" s="164"/>
      <c r="E666" s="165"/>
      <c r="F666" s="166"/>
      <c r="G666" s="167">
        <f>SUMIF(AG667:AG680,"&lt;&gt;NOR",G667:G680)</f>
        <v>0</v>
      </c>
      <c r="H666" s="161"/>
      <c r="I666" s="161">
        <f>SUM(I667:I680)</f>
        <v>0</v>
      </c>
      <c r="J666" s="161"/>
      <c r="K666" s="161">
        <f>SUM(K667:K680)</f>
        <v>0</v>
      </c>
      <c r="L666" s="161"/>
      <c r="M666" s="161">
        <f>SUM(M667:M680)</f>
        <v>0</v>
      </c>
      <c r="N666" s="161"/>
      <c r="O666" s="161">
        <f>SUM(O667:O680)</f>
        <v>0.01</v>
      </c>
      <c r="P666" s="161"/>
      <c r="Q666" s="161">
        <f>SUM(Q667:Q680)</f>
        <v>0</v>
      </c>
      <c r="R666" s="161"/>
      <c r="S666" s="161"/>
      <c r="T666" s="161"/>
      <c r="U666" s="161"/>
      <c r="V666" s="161">
        <f>SUM(V667:V680)</f>
        <v>0.35</v>
      </c>
      <c r="W666" s="161"/>
      <c r="X666" s="161"/>
      <c r="AG666" t="s">
        <v>210</v>
      </c>
    </row>
    <row r="667" spans="1:60" outlineLevel="1" x14ac:dyDescent="0.2">
      <c r="A667" s="174">
        <v>72</v>
      </c>
      <c r="B667" s="175" t="s">
        <v>616</v>
      </c>
      <c r="C667" s="184" t="s">
        <v>617</v>
      </c>
      <c r="D667" s="176" t="s">
        <v>402</v>
      </c>
      <c r="E667" s="177">
        <v>1</v>
      </c>
      <c r="F667" s="178"/>
      <c r="G667" s="179">
        <f>ROUND(E667*F667,2)</f>
        <v>0</v>
      </c>
      <c r="H667" s="158"/>
      <c r="I667" s="157">
        <f>ROUND(E667*H667,2)</f>
        <v>0</v>
      </c>
      <c r="J667" s="158"/>
      <c r="K667" s="157">
        <f>ROUND(E667*J667,2)</f>
        <v>0</v>
      </c>
      <c r="L667" s="157">
        <v>15</v>
      </c>
      <c r="M667" s="157">
        <f>G667*(1+L667/100)</f>
        <v>0</v>
      </c>
      <c r="N667" s="157">
        <v>0</v>
      </c>
      <c r="O667" s="157">
        <f>ROUND(E667*N667,2)</f>
        <v>0</v>
      </c>
      <c r="P667" s="157">
        <v>0</v>
      </c>
      <c r="Q667" s="157">
        <f>ROUND(E667*P667,2)</f>
        <v>0</v>
      </c>
      <c r="R667" s="157"/>
      <c r="S667" s="157" t="s">
        <v>214</v>
      </c>
      <c r="T667" s="157" t="s">
        <v>215</v>
      </c>
      <c r="U667" s="157">
        <v>0.35399999999999998</v>
      </c>
      <c r="V667" s="157">
        <f>ROUND(E667*U667,2)</f>
        <v>0.35</v>
      </c>
      <c r="W667" s="157"/>
      <c r="X667" s="157" t="s">
        <v>216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217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68">
        <v>73</v>
      </c>
      <c r="B668" s="169" t="s">
        <v>618</v>
      </c>
      <c r="C668" s="182" t="s">
        <v>619</v>
      </c>
      <c r="D668" s="170" t="s">
        <v>213</v>
      </c>
      <c r="E668" s="171">
        <v>213.43</v>
      </c>
      <c r="F668" s="172"/>
      <c r="G668" s="173">
        <f>ROUND(E668*F668,2)</f>
        <v>0</v>
      </c>
      <c r="H668" s="158"/>
      <c r="I668" s="157">
        <f>ROUND(E668*H668,2)</f>
        <v>0</v>
      </c>
      <c r="J668" s="158"/>
      <c r="K668" s="157">
        <f>ROUND(E668*J668,2)</f>
        <v>0</v>
      </c>
      <c r="L668" s="157">
        <v>15</v>
      </c>
      <c r="M668" s="157">
        <f>G668*(1+L668/100)</f>
        <v>0</v>
      </c>
      <c r="N668" s="157">
        <v>4.0000000000000003E-5</v>
      </c>
      <c r="O668" s="157">
        <f>ROUND(E668*N668,2)</f>
        <v>0.01</v>
      </c>
      <c r="P668" s="157">
        <v>0</v>
      </c>
      <c r="Q668" s="157">
        <f>ROUND(E668*P668,2)</f>
        <v>0</v>
      </c>
      <c r="R668" s="157"/>
      <c r="S668" s="157" t="s">
        <v>269</v>
      </c>
      <c r="T668" s="157" t="s">
        <v>270</v>
      </c>
      <c r="U668" s="157">
        <v>0</v>
      </c>
      <c r="V668" s="157">
        <f>ROUND(E668*U668,2)</f>
        <v>0</v>
      </c>
      <c r="W668" s="157"/>
      <c r="X668" s="157" t="s">
        <v>216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217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83" t="s">
        <v>620</v>
      </c>
      <c r="D669" s="159"/>
      <c r="E669" s="160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219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183" t="s">
        <v>621</v>
      </c>
      <c r="D670" s="159"/>
      <c r="E670" s="160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219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3" t="s">
        <v>622</v>
      </c>
      <c r="D671" s="159"/>
      <c r="E671" s="160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219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183" t="s">
        <v>623</v>
      </c>
      <c r="D672" s="159"/>
      <c r="E672" s="160">
        <v>213.43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219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ht="22.5" outlineLevel="1" x14ac:dyDescent="0.2">
      <c r="A673" s="168">
        <v>74</v>
      </c>
      <c r="B673" s="169" t="s">
        <v>624</v>
      </c>
      <c r="C673" s="182" t="s">
        <v>625</v>
      </c>
      <c r="D673" s="170" t="s">
        <v>402</v>
      </c>
      <c r="E673" s="171">
        <v>6</v>
      </c>
      <c r="F673" s="172"/>
      <c r="G673" s="173">
        <f>ROUND(E673*F673,2)</f>
        <v>0</v>
      </c>
      <c r="H673" s="158"/>
      <c r="I673" s="157">
        <f>ROUND(E673*H673,2)</f>
        <v>0</v>
      </c>
      <c r="J673" s="158"/>
      <c r="K673" s="157">
        <f>ROUND(E673*J673,2)</f>
        <v>0</v>
      </c>
      <c r="L673" s="157">
        <v>15</v>
      </c>
      <c r="M673" s="157">
        <f>G673*(1+L673/100)</f>
        <v>0</v>
      </c>
      <c r="N673" s="157">
        <v>2.0000000000000001E-4</v>
      </c>
      <c r="O673" s="157">
        <f>ROUND(E673*N673,2)</f>
        <v>0</v>
      </c>
      <c r="P673" s="157">
        <v>0</v>
      </c>
      <c r="Q673" s="157">
        <f>ROUND(E673*P673,2)</f>
        <v>0</v>
      </c>
      <c r="R673" s="157"/>
      <c r="S673" s="157" t="s">
        <v>269</v>
      </c>
      <c r="T673" s="157" t="s">
        <v>270</v>
      </c>
      <c r="U673" s="157">
        <v>0</v>
      </c>
      <c r="V673" s="157">
        <f>ROUND(E673*U673,2)</f>
        <v>0</v>
      </c>
      <c r="W673" s="157"/>
      <c r="X673" s="157" t="s">
        <v>216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217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3" t="s">
        <v>626</v>
      </c>
      <c r="D674" s="159"/>
      <c r="E674" s="160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219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3" t="s">
        <v>627</v>
      </c>
      <c r="D675" s="159"/>
      <c r="E675" s="160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219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3" t="s">
        <v>628</v>
      </c>
      <c r="D676" s="159"/>
      <c r="E676" s="160">
        <v>6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219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68">
        <v>75</v>
      </c>
      <c r="B677" s="169" t="s">
        <v>629</v>
      </c>
      <c r="C677" s="182" t="s">
        <v>630</v>
      </c>
      <c r="D677" s="170" t="s">
        <v>402</v>
      </c>
      <c r="E677" s="171">
        <v>3</v>
      </c>
      <c r="F677" s="172"/>
      <c r="G677" s="173">
        <f>ROUND(E677*F677,2)</f>
        <v>0</v>
      </c>
      <c r="H677" s="158"/>
      <c r="I677" s="157">
        <f>ROUND(E677*H677,2)</f>
        <v>0</v>
      </c>
      <c r="J677" s="158"/>
      <c r="K677" s="157">
        <f>ROUND(E677*J677,2)</f>
        <v>0</v>
      </c>
      <c r="L677" s="157">
        <v>15</v>
      </c>
      <c r="M677" s="157">
        <f>G677*(1+L677/100)</f>
        <v>0</v>
      </c>
      <c r="N677" s="157">
        <v>0</v>
      </c>
      <c r="O677" s="157">
        <f>ROUND(E677*N677,2)</f>
        <v>0</v>
      </c>
      <c r="P677" s="157">
        <v>0</v>
      </c>
      <c r="Q677" s="157">
        <f>ROUND(E677*P677,2)</f>
        <v>0</v>
      </c>
      <c r="R677" s="157"/>
      <c r="S677" s="157" t="s">
        <v>269</v>
      </c>
      <c r="T677" s="157" t="s">
        <v>270</v>
      </c>
      <c r="U677" s="157">
        <v>0</v>
      </c>
      <c r="V677" s="157">
        <f>ROUND(E677*U677,2)</f>
        <v>0</v>
      </c>
      <c r="W677" s="157"/>
      <c r="X677" s="157" t="s">
        <v>216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217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3" t="s">
        <v>631</v>
      </c>
      <c r="D678" s="159"/>
      <c r="E678" s="160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219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3" t="s">
        <v>632</v>
      </c>
      <c r="D679" s="159"/>
      <c r="E679" s="160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219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3" t="s">
        <v>122</v>
      </c>
      <c r="D680" s="159"/>
      <c r="E680" s="160">
        <v>3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219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x14ac:dyDescent="0.2">
      <c r="A681" s="162" t="s">
        <v>209</v>
      </c>
      <c r="B681" s="163" t="s">
        <v>140</v>
      </c>
      <c r="C681" s="181" t="s">
        <v>141</v>
      </c>
      <c r="D681" s="164"/>
      <c r="E681" s="165"/>
      <c r="F681" s="166"/>
      <c r="G681" s="167">
        <f>SUMIF(AG682:AG805,"&lt;&gt;NOR",G682:G805)</f>
        <v>0</v>
      </c>
      <c r="H681" s="161"/>
      <c r="I681" s="161">
        <f>SUM(I682:I805)</f>
        <v>0</v>
      </c>
      <c r="J681" s="161"/>
      <c r="K681" s="161">
        <f>SUM(K682:K805)</f>
        <v>0</v>
      </c>
      <c r="L681" s="161"/>
      <c r="M681" s="161">
        <f>SUM(M682:M805)</f>
        <v>0</v>
      </c>
      <c r="N681" s="161"/>
      <c r="O681" s="161">
        <f>SUM(O682:O805)</f>
        <v>0.29000000000000004</v>
      </c>
      <c r="P681" s="161"/>
      <c r="Q681" s="161">
        <f>SUM(Q682:Q805)</f>
        <v>40.430000000000007</v>
      </c>
      <c r="R681" s="161"/>
      <c r="S681" s="161"/>
      <c r="T681" s="161"/>
      <c r="U681" s="161"/>
      <c r="V681" s="161">
        <f>SUM(V682:V805)</f>
        <v>85.919999999999987</v>
      </c>
      <c r="W681" s="161"/>
      <c r="X681" s="161"/>
      <c r="AG681" t="s">
        <v>210</v>
      </c>
    </row>
    <row r="682" spans="1:60" outlineLevel="1" x14ac:dyDescent="0.2">
      <c r="A682" s="168">
        <v>76</v>
      </c>
      <c r="B682" s="169" t="s">
        <v>633</v>
      </c>
      <c r="C682" s="182" t="s">
        <v>634</v>
      </c>
      <c r="D682" s="170" t="s">
        <v>242</v>
      </c>
      <c r="E682" s="171">
        <v>1.92</v>
      </c>
      <c r="F682" s="172"/>
      <c r="G682" s="173">
        <f>ROUND(E682*F682,2)</f>
        <v>0</v>
      </c>
      <c r="H682" s="158"/>
      <c r="I682" s="157">
        <f>ROUND(E682*H682,2)</f>
        <v>0</v>
      </c>
      <c r="J682" s="158"/>
      <c r="K682" s="157">
        <f>ROUND(E682*J682,2)</f>
        <v>0</v>
      </c>
      <c r="L682" s="157">
        <v>15</v>
      </c>
      <c r="M682" s="157">
        <f>G682*(1+L682/100)</f>
        <v>0</v>
      </c>
      <c r="N682" s="157">
        <v>0</v>
      </c>
      <c r="O682" s="157">
        <f>ROUND(E682*N682,2)</f>
        <v>0</v>
      </c>
      <c r="P682" s="157">
        <v>2</v>
      </c>
      <c r="Q682" s="157">
        <f>ROUND(E682*P682,2)</f>
        <v>3.84</v>
      </c>
      <c r="R682" s="157"/>
      <c r="S682" s="157" t="s">
        <v>214</v>
      </c>
      <c r="T682" s="157" t="s">
        <v>215</v>
      </c>
      <c r="U682" s="157">
        <v>6.4359999999999999</v>
      </c>
      <c r="V682" s="157">
        <f>ROUND(E682*U682,2)</f>
        <v>12.36</v>
      </c>
      <c r="W682" s="157"/>
      <c r="X682" s="157" t="s">
        <v>216</v>
      </c>
      <c r="Y682" s="147"/>
      <c r="Z682" s="147"/>
      <c r="AA682" s="147"/>
      <c r="AB682" s="147"/>
      <c r="AC682" s="147"/>
      <c r="AD682" s="147"/>
      <c r="AE682" s="147"/>
      <c r="AF682" s="147"/>
      <c r="AG682" s="147" t="s">
        <v>217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183" t="s">
        <v>243</v>
      </c>
      <c r="D683" s="159"/>
      <c r="E683" s="160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219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183" t="s">
        <v>244</v>
      </c>
      <c r="D684" s="159"/>
      <c r="E684" s="160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219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3" t="s">
        <v>277</v>
      </c>
      <c r="D685" s="159"/>
      <c r="E685" s="160">
        <v>1.92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219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68">
        <v>77</v>
      </c>
      <c r="B686" s="169" t="s">
        <v>635</v>
      </c>
      <c r="C686" s="182" t="s">
        <v>636</v>
      </c>
      <c r="D686" s="170" t="s">
        <v>213</v>
      </c>
      <c r="E686" s="171">
        <v>34</v>
      </c>
      <c r="F686" s="172"/>
      <c r="G686" s="173">
        <f>ROUND(E686*F686,2)</f>
        <v>0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15</v>
      </c>
      <c r="M686" s="157">
        <f>G686*(1+L686/100)</f>
        <v>0</v>
      </c>
      <c r="N686" s="157">
        <v>6.7000000000000002E-4</v>
      </c>
      <c r="O686" s="157">
        <f>ROUND(E686*N686,2)</f>
        <v>0.02</v>
      </c>
      <c r="P686" s="157">
        <v>0.26100000000000001</v>
      </c>
      <c r="Q686" s="157">
        <f>ROUND(E686*P686,2)</f>
        <v>8.8699999999999992</v>
      </c>
      <c r="R686" s="157"/>
      <c r="S686" s="157" t="s">
        <v>637</v>
      </c>
      <c r="T686" s="157" t="s">
        <v>637</v>
      </c>
      <c r="U686" s="157">
        <v>0.25800000000000001</v>
      </c>
      <c r="V686" s="157">
        <f>ROUND(E686*U686,2)</f>
        <v>8.77</v>
      </c>
      <c r="W686" s="157"/>
      <c r="X686" s="157" t="s">
        <v>216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217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183" t="s">
        <v>218</v>
      </c>
      <c r="D687" s="159"/>
      <c r="E687" s="160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219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3" t="s">
        <v>638</v>
      </c>
      <c r="D688" s="159"/>
      <c r="E688" s="160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219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183" t="s">
        <v>639</v>
      </c>
      <c r="D689" s="159"/>
      <c r="E689" s="160">
        <v>34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219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ht="22.5" outlineLevel="1" x14ac:dyDescent="0.2">
      <c r="A690" s="168">
        <v>78</v>
      </c>
      <c r="B690" s="169" t="s">
        <v>640</v>
      </c>
      <c r="C690" s="182" t="s">
        <v>641</v>
      </c>
      <c r="D690" s="170" t="s">
        <v>242</v>
      </c>
      <c r="E690" s="171">
        <v>3.3250000000000002</v>
      </c>
      <c r="F690" s="172"/>
      <c r="G690" s="173">
        <f>ROUND(E690*F690,2)</f>
        <v>0</v>
      </c>
      <c r="H690" s="158"/>
      <c r="I690" s="157">
        <f>ROUND(E690*H690,2)</f>
        <v>0</v>
      </c>
      <c r="J690" s="158"/>
      <c r="K690" s="157">
        <f>ROUND(E690*J690,2)</f>
        <v>0</v>
      </c>
      <c r="L690" s="157">
        <v>15</v>
      </c>
      <c r="M690" s="157">
        <f>G690*(1+L690/100)</f>
        <v>0</v>
      </c>
      <c r="N690" s="157">
        <v>0</v>
      </c>
      <c r="O690" s="157">
        <f>ROUND(E690*N690,2)</f>
        <v>0</v>
      </c>
      <c r="P690" s="157">
        <v>2.2000000000000002</v>
      </c>
      <c r="Q690" s="157">
        <f>ROUND(E690*P690,2)</f>
        <v>7.32</v>
      </c>
      <c r="R690" s="157"/>
      <c r="S690" s="157" t="s">
        <v>214</v>
      </c>
      <c r="T690" s="157" t="s">
        <v>215</v>
      </c>
      <c r="U690" s="157">
        <v>11.855</v>
      </c>
      <c r="V690" s="157">
        <f>ROUND(E690*U690,2)</f>
        <v>39.42</v>
      </c>
      <c r="W690" s="157"/>
      <c r="X690" s="157" t="s">
        <v>216</v>
      </c>
      <c r="Y690" s="147"/>
      <c r="Z690" s="147"/>
      <c r="AA690" s="147"/>
      <c r="AB690" s="147"/>
      <c r="AC690" s="147"/>
      <c r="AD690" s="147"/>
      <c r="AE690" s="147"/>
      <c r="AF690" s="147"/>
      <c r="AG690" s="147" t="s">
        <v>217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3" t="s">
        <v>642</v>
      </c>
      <c r="D691" s="159"/>
      <c r="E691" s="160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219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183" t="s">
        <v>643</v>
      </c>
      <c r="D692" s="159"/>
      <c r="E692" s="160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219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183" t="s">
        <v>644</v>
      </c>
      <c r="D693" s="159"/>
      <c r="E693" s="160">
        <v>3.33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219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2.5" outlineLevel="1" x14ac:dyDescent="0.2">
      <c r="A694" s="168">
        <v>79</v>
      </c>
      <c r="B694" s="169" t="s">
        <v>645</v>
      </c>
      <c r="C694" s="182" t="s">
        <v>646</v>
      </c>
      <c r="D694" s="170" t="s">
        <v>213</v>
      </c>
      <c r="E694" s="171">
        <v>32.299999999999997</v>
      </c>
      <c r="F694" s="172"/>
      <c r="G694" s="173">
        <f>ROUND(E694*F694,2)</f>
        <v>0</v>
      </c>
      <c r="H694" s="158"/>
      <c r="I694" s="157">
        <f>ROUND(E694*H694,2)</f>
        <v>0</v>
      </c>
      <c r="J694" s="158"/>
      <c r="K694" s="157">
        <f>ROUND(E694*J694,2)</f>
        <v>0</v>
      </c>
      <c r="L694" s="157">
        <v>15</v>
      </c>
      <c r="M694" s="157">
        <f>G694*(1+L694/100)</f>
        <v>0</v>
      </c>
      <c r="N694" s="157">
        <v>0</v>
      </c>
      <c r="O694" s="157">
        <f>ROUND(E694*N694,2)</f>
        <v>0</v>
      </c>
      <c r="P694" s="157">
        <v>0.02</v>
      </c>
      <c r="Q694" s="157">
        <f>ROUND(E694*P694,2)</f>
        <v>0.65</v>
      </c>
      <c r="R694" s="157"/>
      <c r="S694" s="157" t="s">
        <v>214</v>
      </c>
      <c r="T694" s="157" t="s">
        <v>215</v>
      </c>
      <c r="U694" s="157">
        <v>0.23</v>
      </c>
      <c r="V694" s="157">
        <f>ROUND(E694*U694,2)</f>
        <v>7.43</v>
      </c>
      <c r="W694" s="157"/>
      <c r="X694" s="157" t="s">
        <v>216</v>
      </c>
      <c r="Y694" s="147"/>
      <c r="Z694" s="147"/>
      <c r="AA694" s="147"/>
      <c r="AB694" s="147"/>
      <c r="AC694" s="147"/>
      <c r="AD694" s="147"/>
      <c r="AE694" s="147"/>
      <c r="AF694" s="147"/>
      <c r="AG694" s="147" t="s">
        <v>217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183" t="s">
        <v>647</v>
      </c>
      <c r="D695" s="159"/>
      <c r="E695" s="160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219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183" t="s">
        <v>648</v>
      </c>
      <c r="D696" s="159"/>
      <c r="E696" s="160">
        <v>32.299999999999997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219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2.5" outlineLevel="1" x14ac:dyDescent="0.2">
      <c r="A697" s="168">
        <v>80</v>
      </c>
      <c r="B697" s="169" t="s">
        <v>649</v>
      </c>
      <c r="C697" s="182" t="s">
        <v>650</v>
      </c>
      <c r="D697" s="170" t="s">
        <v>213</v>
      </c>
      <c r="E697" s="171">
        <v>47.2</v>
      </c>
      <c r="F697" s="172"/>
      <c r="G697" s="173">
        <f>ROUND(E697*F697,2)</f>
        <v>0</v>
      </c>
      <c r="H697" s="158"/>
      <c r="I697" s="157">
        <f>ROUND(E697*H697,2)</f>
        <v>0</v>
      </c>
      <c r="J697" s="158"/>
      <c r="K697" s="157">
        <f>ROUND(E697*J697,2)</f>
        <v>0</v>
      </c>
      <c r="L697" s="157">
        <v>15</v>
      </c>
      <c r="M697" s="157">
        <f>G697*(1+L697/100)</f>
        <v>0</v>
      </c>
      <c r="N697" s="157">
        <v>0</v>
      </c>
      <c r="O697" s="157">
        <f>ROUND(E697*N697,2)</f>
        <v>0</v>
      </c>
      <c r="P697" s="157">
        <v>7.0000000000000007E-2</v>
      </c>
      <c r="Q697" s="157">
        <f>ROUND(E697*P697,2)</f>
        <v>3.3</v>
      </c>
      <c r="R697" s="157"/>
      <c r="S697" s="157" t="s">
        <v>214</v>
      </c>
      <c r="T697" s="157" t="s">
        <v>215</v>
      </c>
      <c r="U697" s="157">
        <v>0.38</v>
      </c>
      <c r="V697" s="157">
        <f>ROUND(E697*U697,2)</f>
        <v>17.940000000000001</v>
      </c>
      <c r="W697" s="157"/>
      <c r="X697" s="157" t="s">
        <v>216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217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83" t="s">
        <v>651</v>
      </c>
      <c r="D698" s="159"/>
      <c r="E698" s="160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219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3" t="s">
        <v>652</v>
      </c>
      <c r="D699" s="159"/>
      <c r="E699" s="160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219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183" t="s">
        <v>653</v>
      </c>
      <c r="D700" s="159"/>
      <c r="E700" s="160">
        <v>47.2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219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74">
        <v>81</v>
      </c>
      <c r="B701" s="175" t="s">
        <v>654</v>
      </c>
      <c r="C701" s="184" t="s">
        <v>655</v>
      </c>
      <c r="D701" s="176" t="s">
        <v>402</v>
      </c>
      <c r="E701" s="177">
        <v>6</v>
      </c>
      <c r="F701" s="178"/>
      <c r="G701" s="179">
        <f>ROUND(E701*F701,2)</f>
        <v>0</v>
      </c>
      <c r="H701" s="158"/>
      <c r="I701" s="157">
        <f>ROUND(E701*H701,2)</f>
        <v>0</v>
      </c>
      <c r="J701" s="158"/>
      <c r="K701" s="157">
        <f>ROUND(E701*J701,2)</f>
        <v>0</v>
      </c>
      <c r="L701" s="157">
        <v>15</v>
      </c>
      <c r="M701" s="157">
        <f>G701*(1+L701/100)</f>
        <v>0</v>
      </c>
      <c r="N701" s="157">
        <v>0</v>
      </c>
      <c r="O701" s="157">
        <f>ROUND(E701*N701,2)</f>
        <v>0</v>
      </c>
      <c r="P701" s="157">
        <v>1E-3</v>
      </c>
      <c r="Q701" s="157">
        <f>ROUND(E701*P701,2)</f>
        <v>0.01</v>
      </c>
      <c r="R701" s="157"/>
      <c r="S701" s="157" t="s">
        <v>269</v>
      </c>
      <c r="T701" s="157" t="s">
        <v>270</v>
      </c>
      <c r="U701" s="157">
        <v>0</v>
      </c>
      <c r="V701" s="157">
        <f>ROUND(E701*U701,2)</f>
        <v>0</v>
      </c>
      <c r="W701" s="157"/>
      <c r="X701" s="157" t="s">
        <v>216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217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ht="22.5" outlineLevel="1" x14ac:dyDescent="0.2">
      <c r="A702" s="168">
        <v>82</v>
      </c>
      <c r="B702" s="169" t="s">
        <v>656</v>
      </c>
      <c r="C702" s="182" t="s">
        <v>657</v>
      </c>
      <c r="D702" s="170" t="s">
        <v>213</v>
      </c>
      <c r="E702" s="171">
        <v>265.14699999999999</v>
      </c>
      <c r="F702" s="172"/>
      <c r="G702" s="173">
        <f>ROUND(E702*F702,2)</f>
        <v>0</v>
      </c>
      <c r="H702" s="158"/>
      <c r="I702" s="157">
        <f>ROUND(E702*H702,2)</f>
        <v>0</v>
      </c>
      <c r="J702" s="158"/>
      <c r="K702" s="157">
        <f>ROUND(E702*J702,2)</f>
        <v>0</v>
      </c>
      <c r="L702" s="157">
        <v>15</v>
      </c>
      <c r="M702" s="157">
        <f>G702*(1+L702/100)</f>
        <v>0</v>
      </c>
      <c r="N702" s="157">
        <v>1E-3</v>
      </c>
      <c r="O702" s="157">
        <f>ROUND(E702*N702,2)</f>
        <v>0.27</v>
      </c>
      <c r="P702" s="157">
        <v>6.2E-2</v>
      </c>
      <c r="Q702" s="157">
        <f>ROUND(E702*P702,2)</f>
        <v>16.440000000000001</v>
      </c>
      <c r="R702" s="157"/>
      <c r="S702" s="157" t="s">
        <v>269</v>
      </c>
      <c r="T702" s="157" t="s">
        <v>270</v>
      </c>
      <c r="U702" s="157">
        <v>0</v>
      </c>
      <c r="V702" s="157">
        <f>ROUND(E702*U702,2)</f>
        <v>0</v>
      </c>
      <c r="W702" s="157"/>
      <c r="X702" s="157" t="s">
        <v>216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217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183" t="s">
        <v>367</v>
      </c>
      <c r="D703" s="159"/>
      <c r="E703" s="160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219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3" t="s">
        <v>368</v>
      </c>
      <c r="D704" s="159"/>
      <c r="E704" s="160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219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183" t="s">
        <v>369</v>
      </c>
      <c r="D705" s="159"/>
      <c r="E705" s="160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219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83" t="s">
        <v>370</v>
      </c>
      <c r="D706" s="159"/>
      <c r="E706" s="160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219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183" t="s">
        <v>371</v>
      </c>
      <c r="D707" s="159"/>
      <c r="E707" s="160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219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183" t="s">
        <v>372</v>
      </c>
      <c r="D708" s="159"/>
      <c r="E708" s="160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219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3" t="s">
        <v>658</v>
      </c>
      <c r="D709" s="159"/>
      <c r="E709" s="160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219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3" t="s">
        <v>659</v>
      </c>
      <c r="D710" s="159"/>
      <c r="E710" s="160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219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3" t="s">
        <v>375</v>
      </c>
      <c r="D711" s="159"/>
      <c r="E711" s="160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219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3" t="s">
        <v>376</v>
      </c>
      <c r="D712" s="159"/>
      <c r="E712" s="160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219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183" t="s">
        <v>377</v>
      </c>
      <c r="D713" s="159"/>
      <c r="E713" s="160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219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3" t="s">
        <v>378</v>
      </c>
      <c r="D714" s="159"/>
      <c r="E714" s="160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219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3" t="s">
        <v>379</v>
      </c>
      <c r="D715" s="159"/>
      <c r="E715" s="160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219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183" t="s">
        <v>380</v>
      </c>
      <c r="D716" s="159"/>
      <c r="E716" s="160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219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83" t="s">
        <v>381</v>
      </c>
      <c r="D717" s="159"/>
      <c r="E717" s="160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219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183" t="s">
        <v>382</v>
      </c>
      <c r="D718" s="159"/>
      <c r="E718" s="160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219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183" t="s">
        <v>383</v>
      </c>
      <c r="D719" s="159"/>
      <c r="E719" s="160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7"/>
      <c r="Z719" s="147"/>
      <c r="AA719" s="147"/>
      <c r="AB719" s="147"/>
      <c r="AC719" s="147"/>
      <c r="AD719" s="147"/>
      <c r="AE719" s="147"/>
      <c r="AF719" s="147"/>
      <c r="AG719" s="147" t="s">
        <v>219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183" t="s">
        <v>384</v>
      </c>
      <c r="D720" s="159"/>
      <c r="E720" s="160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219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183" t="s">
        <v>385</v>
      </c>
      <c r="D721" s="159"/>
      <c r="E721" s="160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219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183" t="s">
        <v>386</v>
      </c>
      <c r="D722" s="159"/>
      <c r="E722" s="160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219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183" t="s">
        <v>387</v>
      </c>
      <c r="D723" s="159"/>
      <c r="E723" s="160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219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183" t="s">
        <v>388</v>
      </c>
      <c r="D724" s="159"/>
      <c r="E724" s="160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7"/>
      <c r="Z724" s="147"/>
      <c r="AA724" s="147"/>
      <c r="AB724" s="147"/>
      <c r="AC724" s="147"/>
      <c r="AD724" s="147"/>
      <c r="AE724" s="147"/>
      <c r="AF724" s="147"/>
      <c r="AG724" s="147" t="s">
        <v>219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183" t="s">
        <v>389</v>
      </c>
      <c r="D725" s="159"/>
      <c r="E725" s="160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219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183" t="s">
        <v>390</v>
      </c>
      <c r="D726" s="159"/>
      <c r="E726" s="160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219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183" t="s">
        <v>391</v>
      </c>
      <c r="D727" s="159"/>
      <c r="E727" s="160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219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183" t="s">
        <v>392</v>
      </c>
      <c r="D728" s="159"/>
      <c r="E728" s="160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219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183" t="s">
        <v>393</v>
      </c>
      <c r="D729" s="159"/>
      <c r="E729" s="160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219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83" t="s">
        <v>394</v>
      </c>
      <c r="D730" s="159"/>
      <c r="E730" s="160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219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183" t="s">
        <v>395</v>
      </c>
      <c r="D731" s="159"/>
      <c r="E731" s="160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219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3" t="s">
        <v>396</v>
      </c>
      <c r="D732" s="159"/>
      <c r="E732" s="160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219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83" t="s">
        <v>397</v>
      </c>
      <c r="D733" s="159"/>
      <c r="E733" s="160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219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83" t="s">
        <v>398</v>
      </c>
      <c r="D734" s="159"/>
      <c r="E734" s="160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219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3" t="s">
        <v>660</v>
      </c>
      <c r="D735" s="159"/>
      <c r="E735" s="160">
        <v>265.14999999999998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219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168">
        <v>83</v>
      </c>
      <c r="B736" s="169" t="s">
        <v>661</v>
      </c>
      <c r="C736" s="182" t="s">
        <v>662</v>
      </c>
      <c r="D736" s="170" t="s">
        <v>663</v>
      </c>
      <c r="E736" s="171">
        <v>2</v>
      </c>
      <c r="F736" s="172"/>
      <c r="G736" s="173">
        <f>ROUND(E736*F736,2)</f>
        <v>0</v>
      </c>
      <c r="H736" s="158"/>
      <c r="I736" s="157">
        <f>ROUND(E736*H736,2)</f>
        <v>0</v>
      </c>
      <c r="J736" s="158"/>
      <c r="K736" s="157">
        <f>ROUND(E736*J736,2)</f>
        <v>0</v>
      </c>
      <c r="L736" s="157">
        <v>15</v>
      </c>
      <c r="M736" s="157">
        <f>G736*(1+L736/100)</f>
        <v>0</v>
      </c>
      <c r="N736" s="157">
        <v>0</v>
      </c>
      <c r="O736" s="157">
        <f>ROUND(E736*N736,2)</f>
        <v>0</v>
      </c>
      <c r="P736" s="157">
        <v>0</v>
      </c>
      <c r="Q736" s="157">
        <f>ROUND(E736*P736,2)</f>
        <v>0</v>
      </c>
      <c r="R736" s="157"/>
      <c r="S736" s="157" t="s">
        <v>269</v>
      </c>
      <c r="T736" s="157" t="s">
        <v>270</v>
      </c>
      <c r="U736" s="157">
        <v>0</v>
      </c>
      <c r="V736" s="157">
        <f>ROUND(E736*U736,2)</f>
        <v>0</v>
      </c>
      <c r="W736" s="157"/>
      <c r="X736" s="157" t="s">
        <v>421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422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45" outlineLevel="1" x14ac:dyDescent="0.2">
      <c r="A737" s="154"/>
      <c r="B737" s="155"/>
      <c r="C737" s="183" t="s">
        <v>664</v>
      </c>
      <c r="D737" s="159"/>
      <c r="E737" s="160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219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3" t="s">
        <v>120</v>
      </c>
      <c r="D738" s="159"/>
      <c r="E738" s="160">
        <v>2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219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2.5" outlineLevel="1" x14ac:dyDescent="0.2">
      <c r="A739" s="168">
        <v>84</v>
      </c>
      <c r="B739" s="169" t="s">
        <v>665</v>
      </c>
      <c r="C739" s="182" t="s">
        <v>666</v>
      </c>
      <c r="D739" s="170" t="s">
        <v>663</v>
      </c>
      <c r="E739" s="171">
        <v>2</v>
      </c>
      <c r="F739" s="172"/>
      <c r="G739" s="173">
        <f>ROUND(E739*F739,2)</f>
        <v>0</v>
      </c>
      <c r="H739" s="158"/>
      <c r="I739" s="157">
        <f>ROUND(E739*H739,2)</f>
        <v>0</v>
      </c>
      <c r="J739" s="158"/>
      <c r="K739" s="157">
        <f>ROUND(E739*J739,2)</f>
        <v>0</v>
      </c>
      <c r="L739" s="157">
        <v>15</v>
      </c>
      <c r="M739" s="157">
        <f>G739*(1+L739/100)</f>
        <v>0</v>
      </c>
      <c r="N739" s="157">
        <v>0</v>
      </c>
      <c r="O739" s="157">
        <f>ROUND(E739*N739,2)</f>
        <v>0</v>
      </c>
      <c r="P739" s="157">
        <v>0</v>
      </c>
      <c r="Q739" s="157">
        <f>ROUND(E739*P739,2)</f>
        <v>0</v>
      </c>
      <c r="R739" s="157"/>
      <c r="S739" s="157" t="s">
        <v>269</v>
      </c>
      <c r="T739" s="157" t="s">
        <v>270</v>
      </c>
      <c r="U739" s="157">
        <v>0</v>
      </c>
      <c r="V739" s="157">
        <f>ROUND(E739*U739,2)</f>
        <v>0</v>
      </c>
      <c r="W739" s="157"/>
      <c r="X739" s="157" t="s">
        <v>421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422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33.75" outlineLevel="1" x14ac:dyDescent="0.2">
      <c r="A740" s="154"/>
      <c r="B740" s="155"/>
      <c r="C740" s="183" t="s">
        <v>667</v>
      </c>
      <c r="D740" s="159"/>
      <c r="E740" s="160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219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/>
      <c r="B741" s="155"/>
      <c r="C741" s="183" t="s">
        <v>120</v>
      </c>
      <c r="D741" s="159"/>
      <c r="E741" s="160">
        <v>2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219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68">
        <v>85</v>
      </c>
      <c r="B742" s="169" t="s">
        <v>668</v>
      </c>
      <c r="C742" s="182" t="s">
        <v>669</v>
      </c>
      <c r="D742" s="170" t="s">
        <v>402</v>
      </c>
      <c r="E742" s="171">
        <v>2</v>
      </c>
      <c r="F742" s="172"/>
      <c r="G742" s="173">
        <f>ROUND(E742*F742,2)</f>
        <v>0</v>
      </c>
      <c r="H742" s="158"/>
      <c r="I742" s="157">
        <f>ROUND(E742*H742,2)</f>
        <v>0</v>
      </c>
      <c r="J742" s="158"/>
      <c r="K742" s="157">
        <f>ROUND(E742*J742,2)</f>
        <v>0</v>
      </c>
      <c r="L742" s="157">
        <v>15</v>
      </c>
      <c r="M742" s="157">
        <f>G742*(1+L742/100)</f>
        <v>0</v>
      </c>
      <c r="N742" s="157">
        <v>0</v>
      </c>
      <c r="O742" s="157">
        <f>ROUND(E742*N742,2)</f>
        <v>0</v>
      </c>
      <c r="P742" s="157">
        <v>0</v>
      </c>
      <c r="Q742" s="157">
        <f>ROUND(E742*P742,2)</f>
        <v>0</v>
      </c>
      <c r="R742" s="157"/>
      <c r="S742" s="157" t="s">
        <v>269</v>
      </c>
      <c r="T742" s="157" t="s">
        <v>270</v>
      </c>
      <c r="U742" s="157">
        <v>0</v>
      </c>
      <c r="V742" s="157">
        <f>ROUND(E742*U742,2)</f>
        <v>0</v>
      </c>
      <c r="W742" s="157"/>
      <c r="X742" s="157" t="s">
        <v>421</v>
      </c>
      <c r="Y742" s="147"/>
      <c r="Z742" s="147"/>
      <c r="AA742" s="147"/>
      <c r="AB742" s="147"/>
      <c r="AC742" s="147"/>
      <c r="AD742" s="147"/>
      <c r="AE742" s="147"/>
      <c r="AF742" s="147"/>
      <c r="AG742" s="147" t="s">
        <v>422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ht="33.75" outlineLevel="1" x14ac:dyDescent="0.2">
      <c r="A743" s="154"/>
      <c r="B743" s="155"/>
      <c r="C743" s="183" t="s">
        <v>670</v>
      </c>
      <c r="D743" s="159"/>
      <c r="E743" s="160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219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183" t="s">
        <v>120</v>
      </c>
      <c r="D744" s="159"/>
      <c r="E744" s="160">
        <v>2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219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68">
        <v>86</v>
      </c>
      <c r="B745" s="169" t="s">
        <v>671</v>
      </c>
      <c r="C745" s="182" t="s">
        <v>672</v>
      </c>
      <c r="D745" s="170" t="s">
        <v>402</v>
      </c>
      <c r="E745" s="171">
        <v>2</v>
      </c>
      <c r="F745" s="172"/>
      <c r="G745" s="173">
        <f>ROUND(E745*F745,2)</f>
        <v>0</v>
      </c>
      <c r="H745" s="158"/>
      <c r="I745" s="157">
        <f>ROUND(E745*H745,2)</f>
        <v>0</v>
      </c>
      <c r="J745" s="158"/>
      <c r="K745" s="157">
        <f>ROUND(E745*J745,2)</f>
        <v>0</v>
      </c>
      <c r="L745" s="157">
        <v>15</v>
      </c>
      <c r="M745" s="157">
        <f>G745*(1+L745/100)</f>
        <v>0</v>
      </c>
      <c r="N745" s="157">
        <v>0</v>
      </c>
      <c r="O745" s="157">
        <f>ROUND(E745*N745,2)</f>
        <v>0</v>
      </c>
      <c r="P745" s="157">
        <v>0</v>
      </c>
      <c r="Q745" s="157">
        <f>ROUND(E745*P745,2)</f>
        <v>0</v>
      </c>
      <c r="R745" s="157"/>
      <c r="S745" s="157" t="s">
        <v>269</v>
      </c>
      <c r="T745" s="157" t="s">
        <v>270</v>
      </c>
      <c r="U745" s="157">
        <v>0</v>
      </c>
      <c r="V745" s="157">
        <f>ROUND(E745*U745,2)</f>
        <v>0</v>
      </c>
      <c r="W745" s="157"/>
      <c r="X745" s="157" t="s">
        <v>421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422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45" outlineLevel="1" x14ac:dyDescent="0.2">
      <c r="A746" s="154"/>
      <c r="B746" s="155"/>
      <c r="C746" s="183" t="s">
        <v>673</v>
      </c>
      <c r="D746" s="159"/>
      <c r="E746" s="160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219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183" t="s">
        <v>120</v>
      </c>
      <c r="D747" s="159"/>
      <c r="E747" s="160">
        <v>2</v>
      </c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219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68">
        <v>87</v>
      </c>
      <c r="B748" s="169" t="s">
        <v>674</v>
      </c>
      <c r="C748" s="182" t="s">
        <v>675</v>
      </c>
      <c r="D748" s="170" t="s">
        <v>213</v>
      </c>
      <c r="E748" s="171">
        <v>157</v>
      </c>
      <c r="F748" s="172"/>
      <c r="G748" s="173">
        <f>ROUND(E748*F748,2)</f>
        <v>0</v>
      </c>
      <c r="H748" s="158"/>
      <c r="I748" s="157">
        <f>ROUND(E748*H748,2)</f>
        <v>0</v>
      </c>
      <c r="J748" s="158"/>
      <c r="K748" s="157">
        <f>ROUND(E748*J748,2)</f>
        <v>0</v>
      </c>
      <c r="L748" s="157">
        <v>15</v>
      </c>
      <c r="M748" s="157">
        <f>G748*(1+L748/100)</f>
        <v>0</v>
      </c>
      <c r="N748" s="157">
        <v>0</v>
      </c>
      <c r="O748" s="157">
        <f>ROUND(E748*N748,2)</f>
        <v>0</v>
      </c>
      <c r="P748" s="157">
        <v>0</v>
      </c>
      <c r="Q748" s="157">
        <f>ROUND(E748*P748,2)</f>
        <v>0</v>
      </c>
      <c r="R748" s="157"/>
      <c r="S748" s="157" t="s">
        <v>269</v>
      </c>
      <c r="T748" s="157" t="s">
        <v>270</v>
      </c>
      <c r="U748" s="157">
        <v>0</v>
      </c>
      <c r="V748" s="157">
        <f>ROUND(E748*U748,2)</f>
        <v>0</v>
      </c>
      <c r="W748" s="157"/>
      <c r="X748" s="157" t="s">
        <v>216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217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33.75" outlineLevel="1" x14ac:dyDescent="0.2">
      <c r="A749" s="154"/>
      <c r="B749" s="155"/>
      <c r="C749" s="183" t="s">
        <v>676</v>
      </c>
      <c r="D749" s="159"/>
      <c r="E749" s="160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219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33.75" outlineLevel="1" x14ac:dyDescent="0.2">
      <c r="A750" s="154"/>
      <c r="B750" s="155"/>
      <c r="C750" s="183" t="s">
        <v>677</v>
      </c>
      <c r="D750" s="159"/>
      <c r="E750" s="160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219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83" t="s">
        <v>678</v>
      </c>
      <c r="D751" s="159"/>
      <c r="E751" s="160">
        <v>157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219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68">
        <v>88</v>
      </c>
      <c r="B752" s="169" t="s">
        <v>679</v>
      </c>
      <c r="C752" s="182" t="s">
        <v>680</v>
      </c>
      <c r="D752" s="170" t="s">
        <v>213</v>
      </c>
      <c r="E752" s="171">
        <v>157</v>
      </c>
      <c r="F752" s="172"/>
      <c r="G752" s="173">
        <f>ROUND(E752*F752,2)</f>
        <v>0</v>
      </c>
      <c r="H752" s="158"/>
      <c r="I752" s="157">
        <f>ROUND(E752*H752,2)</f>
        <v>0</v>
      </c>
      <c r="J752" s="158"/>
      <c r="K752" s="157">
        <f>ROUND(E752*J752,2)</f>
        <v>0</v>
      </c>
      <c r="L752" s="157">
        <v>15</v>
      </c>
      <c r="M752" s="157">
        <f>G752*(1+L752/100)</f>
        <v>0</v>
      </c>
      <c r="N752" s="157">
        <v>0</v>
      </c>
      <c r="O752" s="157">
        <f>ROUND(E752*N752,2)</f>
        <v>0</v>
      </c>
      <c r="P752" s="157">
        <v>0</v>
      </c>
      <c r="Q752" s="157">
        <f>ROUND(E752*P752,2)</f>
        <v>0</v>
      </c>
      <c r="R752" s="157"/>
      <c r="S752" s="157" t="s">
        <v>269</v>
      </c>
      <c r="T752" s="157" t="s">
        <v>270</v>
      </c>
      <c r="U752" s="157">
        <v>0</v>
      </c>
      <c r="V752" s="157">
        <f>ROUND(E752*U752,2)</f>
        <v>0</v>
      </c>
      <c r="W752" s="157"/>
      <c r="X752" s="157" t="s">
        <v>216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217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45" outlineLevel="1" x14ac:dyDescent="0.2">
      <c r="A753" s="154"/>
      <c r="B753" s="155"/>
      <c r="C753" s="183" t="s">
        <v>681</v>
      </c>
      <c r="D753" s="159"/>
      <c r="E753" s="160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219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183" t="s">
        <v>678</v>
      </c>
      <c r="D754" s="159"/>
      <c r="E754" s="160">
        <v>157</v>
      </c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219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68">
        <v>89</v>
      </c>
      <c r="B755" s="169" t="s">
        <v>682</v>
      </c>
      <c r="C755" s="182" t="s">
        <v>683</v>
      </c>
      <c r="D755" s="170" t="s">
        <v>684</v>
      </c>
      <c r="E755" s="171">
        <v>7</v>
      </c>
      <c r="F755" s="172"/>
      <c r="G755" s="173">
        <f>ROUND(E755*F755,2)</f>
        <v>0</v>
      </c>
      <c r="H755" s="158"/>
      <c r="I755" s="157">
        <f>ROUND(E755*H755,2)</f>
        <v>0</v>
      </c>
      <c r="J755" s="158"/>
      <c r="K755" s="157">
        <f>ROUND(E755*J755,2)</f>
        <v>0</v>
      </c>
      <c r="L755" s="157">
        <v>15</v>
      </c>
      <c r="M755" s="157">
        <f>G755*(1+L755/100)</f>
        <v>0</v>
      </c>
      <c r="N755" s="157">
        <v>0</v>
      </c>
      <c r="O755" s="157">
        <f>ROUND(E755*N755,2)</f>
        <v>0</v>
      </c>
      <c r="P755" s="157">
        <v>0</v>
      </c>
      <c r="Q755" s="157">
        <f>ROUND(E755*P755,2)</f>
        <v>0</v>
      </c>
      <c r="R755" s="157"/>
      <c r="S755" s="157" t="s">
        <v>269</v>
      </c>
      <c r="T755" s="157" t="s">
        <v>270</v>
      </c>
      <c r="U755" s="157">
        <v>0</v>
      </c>
      <c r="V755" s="157">
        <f>ROUND(E755*U755,2)</f>
        <v>0</v>
      </c>
      <c r="W755" s="157"/>
      <c r="X755" s="157" t="s">
        <v>216</v>
      </c>
      <c r="Y755" s="147"/>
      <c r="Z755" s="147"/>
      <c r="AA755" s="147"/>
      <c r="AB755" s="147"/>
      <c r="AC755" s="147"/>
      <c r="AD755" s="147"/>
      <c r="AE755" s="147"/>
      <c r="AF755" s="147"/>
      <c r="AG755" s="147" t="s">
        <v>217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33.75" outlineLevel="1" x14ac:dyDescent="0.2">
      <c r="A756" s="154"/>
      <c r="B756" s="155"/>
      <c r="C756" s="183" t="s">
        <v>685</v>
      </c>
      <c r="D756" s="159"/>
      <c r="E756" s="160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219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183" t="s">
        <v>350</v>
      </c>
      <c r="D757" s="159"/>
      <c r="E757" s="160">
        <v>7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219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68">
        <v>90</v>
      </c>
      <c r="B758" s="169" t="s">
        <v>686</v>
      </c>
      <c r="C758" s="182" t="s">
        <v>687</v>
      </c>
      <c r="D758" s="170" t="s">
        <v>688</v>
      </c>
      <c r="E758" s="171">
        <v>6</v>
      </c>
      <c r="F758" s="172"/>
      <c r="G758" s="173">
        <f>ROUND(E758*F758,2)</f>
        <v>0</v>
      </c>
      <c r="H758" s="158"/>
      <c r="I758" s="157">
        <f>ROUND(E758*H758,2)</f>
        <v>0</v>
      </c>
      <c r="J758" s="158"/>
      <c r="K758" s="157">
        <f>ROUND(E758*J758,2)</f>
        <v>0</v>
      </c>
      <c r="L758" s="157">
        <v>15</v>
      </c>
      <c r="M758" s="157">
        <f>G758*(1+L758/100)</f>
        <v>0</v>
      </c>
      <c r="N758" s="157">
        <v>0</v>
      </c>
      <c r="O758" s="157">
        <f>ROUND(E758*N758,2)</f>
        <v>0</v>
      </c>
      <c r="P758" s="157">
        <v>0</v>
      </c>
      <c r="Q758" s="157">
        <f>ROUND(E758*P758,2)</f>
        <v>0</v>
      </c>
      <c r="R758" s="157"/>
      <c r="S758" s="157" t="s">
        <v>269</v>
      </c>
      <c r="T758" s="157" t="s">
        <v>270</v>
      </c>
      <c r="U758" s="157">
        <v>0</v>
      </c>
      <c r="V758" s="157">
        <f>ROUND(E758*U758,2)</f>
        <v>0</v>
      </c>
      <c r="W758" s="157"/>
      <c r="X758" s="157" t="s">
        <v>421</v>
      </c>
      <c r="Y758" s="147"/>
      <c r="Z758" s="147"/>
      <c r="AA758" s="147"/>
      <c r="AB758" s="147"/>
      <c r="AC758" s="147"/>
      <c r="AD758" s="147"/>
      <c r="AE758" s="147"/>
      <c r="AF758" s="147"/>
      <c r="AG758" s="147" t="s">
        <v>422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33.75" outlineLevel="1" x14ac:dyDescent="0.2">
      <c r="A759" s="154"/>
      <c r="B759" s="155"/>
      <c r="C759" s="183" t="s">
        <v>689</v>
      </c>
      <c r="D759" s="159"/>
      <c r="E759" s="160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219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33.75" outlineLevel="1" x14ac:dyDescent="0.2">
      <c r="A760" s="154"/>
      <c r="B760" s="155"/>
      <c r="C760" s="183" t="s">
        <v>690</v>
      </c>
      <c r="D760" s="159"/>
      <c r="E760" s="160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219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54"/>
      <c r="B761" s="155"/>
      <c r="C761" s="183" t="s">
        <v>628</v>
      </c>
      <c r="D761" s="159"/>
      <c r="E761" s="160">
        <v>6</v>
      </c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7"/>
      <c r="Z761" s="147"/>
      <c r="AA761" s="147"/>
      <c r="AB761" s="147"/>
      <c r="AC761" s="147"/>
      <c r="AD761" s="147"/>
      <c r="AE761" s="147"/>
      <c r="AF761" s="147"/>
      <c r="AG761" s="147" t="s">
        <v>219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74">
        <v>91</v>
      </c>
      <c r="B762" s="175" t="s">
        <v>691</v>
      </c>
      <c r="C762" s="184" t="s">
        <v>692</v>
      </c>
      <c r="D762" s="176" t="s">
        <v>688</v>
      </c>
      <c r="E762" s="177">
        <v>1</v>
      </c>
      <c r="F762" s="178"/>
      <c r="G762" s="179">
        <f>ROUND(E762*F762,2)</f>
        <v>0</v>
      </c>
      <c r="H762" s="158"/>
      <c r="I762" s="157">
        <f>ROUND(E762*H762,2)</f>
        <v>0</v>
      </c>
      <c r="J762" s="158"/>
      <c r="K762" s="157">
        <f>ROUND(E762*J762,2)</f>
        <v>0</v>
      </c>
      <c r="L762" s="157">
        <v>15</v>
      </c>
      <c r="M762" s="157">
        <f>G762*(1+L762/100)</f>
        <v>0</v>
      </c>
      <c r="N762" s="157">
        <v>0</v>
      </c>
      <c r="O762" s="157">
        <f>ROUND(E762*N762,2)</f>
        <v>0</v>
      </c>
      <c r="P762" s="157">
        <v>0</v>
      </c>
      <c r="Q762" s="157">
        <f>ROUND(E762*P762,2)</f>
        <v>0</v>
      </c>
      <c r="R762" s="157"/>
      <c r="S762" s="157" t="s">
        <v>269</v>
      </c>
      <c r="T762" s="157" t="s">
        <v>270</v>
      </c>
      <c r="U762" s="157">
        <v>0</v>
      </c>
      <c r="V762" s="157">
        <f>ROUND(E762*U762,2)</f>
        <v>0</v>
      </c>
      <c r="W762" s="157"/>
      <c r="X762" s="157" t="s">
        <v>216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217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2.5" outlineLevel="1" x14ac:dyDescent="0.2">
      <c r="A763" s="168">
        <v>92</v>
      </c>
      <c r="B763" s="169" t="s">
        <v>693</v>
      </c>
      <c r="C763" s="182" t="s">
        <v>662</v>
      </c>
      <c r="D763" s="170" t="s">
        <v>663</v>
      </c>
      <c r="E763" s="171">
        <v>2</v>
      </c>
      <c r="F763" s="172"/>
      <c r="G763" s="173">
        <f>ROUND(E763*F763,2)</f>
        <v>0</v>
      </c>
      <c r="H763" s="158"/>
      <c r="I763" s="157">
        <f>ROUND(E763*H763,2)</f>
        <v>0</v>
      </c>
      <c r="J763" s="158"/>
      <c r="K763" s="157">
        <f>ROUND(E763*J763,2)</f>
        <v>0</v>
      </c>
      <c r="L763" s="157">
        <v>15</v>
      </c>
      <c r="M763" s="157">
        <f>G763*(1+L763/100)</f>
        <v>0</v>
      </c>
      <c r="N763" s="157">
        <v>0</v>
      </c>
      <c r="O763" s="157">
        <f>ROUND(E763*N763,2)</f>
        <v>0</v>
      </c>
      <c r="P763" s="157">
        <v>0</v>
      </c>
      <c r="Q763" s="157">
        <f>ROUND(E763*P763,2)</f>
        <v>0</v>
      </c>
      <c r="R763" s="157"/>
      <c r="S763" s="157" t="s">
        <v>269</v>
      </c>
      <c r="T763" s="157" t="s">
        <v>270</v>
      </c>
      <c r="U763" s="157">
        <v>0</v>
      </c>
      <c r="V763" s="157">
        <f>ROUND(E763*U763,2)</f>
        <v>0</v>
      </c>
      <c r="W763" s="157"/>
      <c r="X763" s="157" t="s">
        <v>421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422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45" outlineLevel="1" x14ac:dyDescent="0.2">
      <c r="A764" s="154"/>
      <c r="B764" s="155"/>
      <c r="C764" s="183" t="s">
        <v>664</v>
      </c>
      <c r="D764" s="159"/>
      <c r="E764" s="160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7"/>
      <c r="Z764" s="147"/>
      <c r="AA764" s="147"/>
      <c r="AB764" s="147"/>
      <c r="AC764" s="147"/>
      <c r="AD764" s="147"/>
      <c r="AE764" s="147"/>
      <c r="AF764" s="147"/>
      <c r="AG764" s="147" t="s">
        <v>219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183" t="s">
        <v>120</v>
      </c>
      <c r="D765" s="159"/>
      <c r="E765" s="160">
        <v>2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219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2.5" outlineLevel="1" x14ac:dyDescent="0.2">
      <c r="A766" s="168">
        <v>93</v>
      </c>
      <c r="B766" s="169" t="s">
        <v>694</v>
      </c>
      <c r="C766" s="182" t="s">
        <v>666</v>
      </c>
      <c r="D766" s="170" t="s">
        <v>663</v>
      </c>
      <c r="E766" s="171">
        <v>2</v>
      </c>
      <c r="F766" s="172"/>
      <c r="G766" s="173">
        <f>ROUND(E766*F766,2)</f>
        <v>0</v>
      </c>
      <c r="H766" s="158"/>
      <c r="I766" s="157">
        <f>ROUND(E766*H766,2)</f>
        <v>0</v>
      </c>
      <c r="J766" s="158"/>
      <c r="K766" s="157">
        <f>ROUND(E766*J766,2)</f>
        <v>0</v>
      </c>
      <c r="L766" s="157">
        <v>15</v>
      </c>
      <c r="M766" s="157">
        <f>G766*(1+L766/100)</f>
        <v>0</v>
      </c>
      <c r="N766" s="157">
        <v>0</v>
      </c>
      <c r="O766" s="157">
        <f>ROUND(E766*N766,2)</f>
        <v>0</v>
      </c>
      <c r="P766" s="157">
        <v>0</v>
      </c>
      <c r="Q766" s="157">
        <f>ROUND(E766*P766,2)</f>
        <v>0</v>
      </c>
      <c r="R766" s="157"/>
      <c r="S766" s="157" t="s">
        <v>269</v>
      </c>
      <c r="T766" s="157" t="s">
        <v>270</v>
      </c>
      <c r="U766" s="157">
        <v>0</v>
      </c>
      <c r="V766" s="157">
        <f>ROUND(E766*U766,2)</f>
        <v>0</v>
      </c>
      <c r="W766" s="157"/>
      <c r="X766" s="157" t="s">
        <v>421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422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33.75" outlineLevel="1" x14ac:dyDescent="0.2">
      <c r="A767" s="154"/>
      <c r="B767" s="155"/>
      <c r="C767" s="183" t="s">
        <v>667</v>
      </c>
      <c r="D767" s="159"/>
      <c r="E767" s="160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219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183" t="s">
        <v>120</v>
      </c>
      <c r="D768" s="159"/>
      <c r="E768" s="160">
        <v>2</v>
      </c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219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68">
        <v>94</v>
      </c>
      <c r="B769" s="169" t="s">
        <v>695</v>
      </c>
      <c r="C769" s="182" t="s">
        <v>669</v>
      </c>
      <c r="D769" s="170" t="s">
        <v>402</v>
      </c>
      <c r="E769" s="171">
        <v>2</v>
      </c>
      <c r="F769" s="172"/>
      <c r="G769" s="173">
        <f>ROUND(E769*F769,2)</f>
        <v>0</v>
      </c>
      <c r="H769" s="158"/>
      <c r="I769" s="157">
        <f>ROUND(E769*H769,2)</f>
        <v>0</v>
      </c>
      <c r="J769" s="158"/>
      <c r="K769" s="157">
        <f>ROUND(E769*J769,2)</f>
        <v>0</v>
      </c>
      <c r="L769" s="157">
        <v>15</v>
      </c>
      <c r="M769" s="157">
        <f>G769*(1+L769/100)</f>
        <v>0</v>
      </c>
      <c r="N769" s="157">
        <v>0</v>
      </c>
      <c r="O769" s="157">
        <f>ROUND(E769*N769,2)</f>
        <v>0</v>
      </c>
      <c r="P769" s="157">
        <v>0</v>
      </c>
      <c r="Q769" s="157">
        <f>ROUND(E769*P769,2)</f>
        <v>0</v>
      </c>
      <c r="R769" s="157"/>
      <c r="S769" s="157" t="s">
        <v>269</v>
      </c>
      <c r="T769" s="157" t="s">
        <v>270</v>
      </c>
      <c r="U769" s="157">
        <v>0</v>
      </c>
      <c r="V769" s="157">
        <f>ROUND(E769*U769,2)</f>
        <v>0</v>
      </c>
      <c r="W769" s="157"/>
      <c r="X769" s="157" t="s">
        <v>421</v>
      </c>
      <c r="Y769" s="147"/>
      <c r="Z769" s="147"/>
      <c r="AA769" s="147"/>
      <c r="AB769" s="147"/>
      <c r="AC769" s="147"/>
      <c r="AD769" s="147"/>
      <c r="AE769" s="147"/>
      <c r="AF769" s="147"/>
      <c r="AG769" s="147" t="s">
        <v>422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33.75" outlineLevel="1" x14ac:dyDescent="0.2">
      <c r="A770" s="154"/>
      <c r="B770" s="155"/>
      <c r="C770" s="183" t="s">
        <v>670</v>
      </c>
      <c r="D770" s="159"/>
      <c r="E770" s="160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219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183" t="s">
        <v>120</v>
      </c>
      <c r="D771" s="159"/>
      <c r="E771" s="160">
        <v>2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219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68">
        <v>95</v>
      </c>
      <c r="B772" s="169" t="s">
        <v>696</v>
      </c>
      <c r="C772" s="182" t="s">
        <v>672</v>
      </c>
      <c r="D772" s="170" t="s">
        <v>402</v>
      </c>
      <c r="E772" s="171">
        <v>2</v>
      </c>
      <c r="F772" s="172"/>
      <c r="G772" s="173">
        <f>ROUND(E772*F772,2)</f>
        <v>0</v>
      </c>
      <c r="H772" s="158"/>
      <c r="I772" s="157">
        <f>ROUND(E772*H772,2)</f>
        <v>0</v>
      </c>
      <c r="J772" s="158"/>
      <c r="K772" s="157">
        <f>ROUND(E772*J772,2)</f>
        <v>0</v>
      </c>
      <c r="L772" s="157">
        <v>15</v>
      </c>
      <c r="M772" s="157">
        <f>G772*(1+L772/100)</f>
        <v>0</v>
      </c>
      <c r="N772" s="157">
        <v>0</v>
      </c>
      <c r="O772" s="157">
        <f>ROUND(E772*N772,2)</f>
        <v>0</v>
      </c>
      <c r="P772" s="157">
        <v>0</v>
      </c>
      <c r="Q772" s="157">
        <f>ROUND(E772*P772,2)</f>
        <v>0</v>
      </c>
      <c r="R772" s="157"/>
      <c r="S772" s="157" t="s">
        <v>269</v>
      </c>
      <c r="T772" s="157" t="s">
        <v>270</v>
      </c>
      <c r="U772" s="157">
        <v>0</v>
      </c>
      <c r="V772" s="157">
        <f>ROUND(E772*U772,2)</f>
        <v>0</v>
      </c>
      <c r="W772" s="157"/>
      <c r="X772" s="157" t="s">
        <v>421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422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45" outlineLevel="1" x14ac:dyDescent="0.2">
      <c r="A773" s="154"/>
      <c r="B773" s="155"/>
      <c r="C773" s="183" t="s">
        <v>673</v>
      </c>
      <c r="D773" s="159"/>
      <c r="E773" s="160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219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183" t="s">
        <v>120</v>
      </c>
      <c r="D774" s="159"/>
      <c r="E774" s="160">
        <v>2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219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68">
        <v>96</v>
      </c>
      <c r="B775" s="169" t="s">
        <v>697</v>
      </c>
      <c r="C775" s="182" t="s">
        <v>675</v>
      </c>
      <c r="D775" s="170" t="s">
        <v>213</v>
      </c>
      <c r="E775" s="171">
        <v>390</v>
      </c>
      <c r="F775" s="172"/>
      <c r="G775" s="173">
        <f>ROUND(E775*F775,2)</f>
        <v>0</v>
      </c>
      <c r="H775" s="158"/>
      <c r="I775" s="157">
        <f>ROUND(E775*H775,2)</f>
        <v>0</v>
      </c>
      <c r="J775" s="158"/>
      <c r="K775" s="157">
        <f>ROUND(E775*J775,2)</f>
        <v>0</v>
      </c>
      <c r="L775" s="157">
        <v>15</v>
      </c>
      <c r="M775" s="157">
        <f>G775*(1+L775/100)</f>
        <v>0</v>
      </c>
      <c r="N775" s="157">
        <v>0</v>
      </c>
      <c r="O775" s="157">
        <f>ROUND(E775*N775,2)</f>
        <v>0</v>
      </c>
      <c r="P775" s="157">
        <v>0</v>
      </c>
      <c r="Q775" s="157">
        <f>ROUND(E775*P775,2)</f>
        <v>0</v>
      </c>
      <c r="R775" s="157"/>
      <c r="S775" s="157" t="s">
        <v>269</v>
      </c>
      <c r="T775" s="157" t="s">
        <v>270</v>
      </c>
      <c r="U775" s="157">
        <v>0</v>
      </c>
      <c r="V775" s="157">
        <f>ROUND(E775*U775,2)</f>
        <v>0</v>
      </c>
      <c r="W775" s="157"/>
      <c r="X775" s="157" t="s">
        <v>216</v>
      </c>
      <c r="Y775" s="147"/>
      <c r="Z775" s="147"/>
      <c r="AA775" s="147"/>
      <c r="AB775" s="147"/>
      <c r="AC775" s="147"/>
      <c r="AD775" s="147"/>
      <c r="AE775" s="147"/>
      <c r="AF775" s="147"/>
      <c r="AG775" s="147" t="s">
        <v>217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ht="33.75" outlineLevel="1" x14ac:dyDescent="0.2">
      <c r="A776" s="154"/>
      <c r="B776" s="155"/>
      <c r="C776" s="183" t="s">
        <v>698</v>
      </c>
      <c r="D776" s="159"/>
      <c r="E776" s="160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219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33.75" outlineLevel="1" x14ac:dyDescent="0.2">
      <c r="A777" s="154"/>
      <c r="B777" s="155"/>
      <c r="C777" s="183" t="s">
        <v>677</v>
      </c>
      <c r="D777" s="159"/>
      <c r="E777" s="160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219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183" t="s">
        <v>699</v>
      </c>
      <c r="D778" s="159"/>
      <c r="E778" s="160">
        <v>390</v>
      </c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219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68">
        <v>97</v>
      </c>
      <c r="B779" s="169" t="s">
        <v>700</v>
      </c>
      <c r="C779" s="182" t="s">
        <v>680</v>
      </c>
      <c r="D779" s="170" t="s">
        <v>213</v>
      </c>
      <c r="E779" s="171">
        <v>390</v>
      </c>
      <c r="F779" s="172"/>
      <c r="G779" s="173">
        <f>ROUND(E779*F779,2)</f>
        <v>0</v>
      </c>
      <c r="H779" s="158"/>
      <c r="I779" s="157">
        <f>ROUND(E779*H779,2)</f>
        <v>0</v>
      </c>
      <c r="J779" s="158"/>
      <c r="K779" s="157">
        <f>ROUND(E779*J779,2)</f>
        <v>0</v>
      </c>
      <c r="L779" s="157">
        <v>15</v>
      </c>
      <c r="M779" s="157">
        <f>G779*(1+L779/100)</f>
        <v>0</v>
      </c>
      <c r="N779" s="157">
        <v>0</v>
      </c>
      <c r="O779" s="157">
        <f>ROUND(E779*N779,2)</f>
        <v>0</v>
      </c>
      <c r="P779" s="157">
        <v>0</v>
      </c>
      <c r="Q779" s="157">
        <f>ROUND(E779*P779,2)</f>
        <v>0</v>
      </c>
      <c r="R779" s="157"/>
      <c r="S779" s="157" t="s">
        <v>269</v>
      </c>
      <c r="T779" s="157" t="s">
        <v>270</v>
      </c>
      <c r="U779" s="157">
        <v>0</v>
      </c>
      <c r="V779" s="157">
        <f>ROUND(E779*U779,2)</f>
        <v>0</v>
      </c>
      <c r="W779" s="157"/>
      <c r="X779" s="157" t="s">
        <v>216</v>
      </c>
      <c r="Y779" s="147"/>
      <c r="Z779" s="147"/>
      <c r="AA779" s="147"/>
      <c r="AB779" s="147"/>
      <c r="AC779" s="147"/>
      <c r="AD779" s="147"/>
      <c r="AE779" s="147"/>
      <c r="AF779" s="147"/>
      <c r="AG779" s="147" t="s">
        <v>217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45" outlineLevel="1" x14ac:dyDescent="0.2">
      <c r="A780" s="154"/>
      <c r="B780" s="155"/>
      <c r="C780" s="183" t="s">
        <v>701</v>
      </c>
      <c r="D780" s="159"/>
      <c r="E780" s="160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219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3" t="s">
        <v>699</v>
      </c>
      <c r="D781" s="159"/>
      <c r="E781" s="160">
        <v>390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219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68">
        <v>98</v>
      </c>
      <c r="B782" s="169" t="s">
        <v>702</v>
      </c>
      <c r="C782" s="182" t="s">
        <v>683</v>
      </c>
      <c r="D782" s="170" t="s">
        <v>684</v>
      </c>
      <c r="E782" s="171">
        <v>17</v>
      </c>
      <c r="F782" s="172"/>
      <c r="G782" s="173">
        <f>ROUND(E782*F782,2)</f>
        <v>0</v>
      </c>
      <c r="H782" s="158"/>
      <c r="I782" s="157">
        <f>ROUND(E782*H782,2)</f>
        <v>0</v>
      </c>
      <c r="J782" s="158"/>
      <c r="K782" s="157">
        <f>ROUND(E782*J782,2)</f>
        <v>0</v>
      </c>
      <c r="L782" s="157">
        <v>15</v>
      </c>
      <c r="M782" s="157">
        <f>G782*(1+L782/100)</f>
        <v>0</v>
      </c>
      <c r="N782" s="157">
        <v>0</v>
      </c>
      <c r="O782" s="157">
        <f>ROUND(E782*N782,2)</f>
        <v>0</v>
      </c>
      <c r="P782" s="157">
        <v>0</v>
      </c>
      <c r="Q782" s="157">
        <f>ROUND(E782*P782,2)</f>
        <v>0</v>
      </c>
      <c r="R782" s="157"/>
      <c r="S782" s="157" t="s">
        <v>269</v>
      </c>
      <c r="T782" s="157" t="s">
        <v>270</v>
      </c>
      <c r="U782" s="157">
        <v>0</v>
      </c>
      <c r="V782" s="157">
        <f>ROUND(E782*U782,2)</f>
        <v>0</v>
      </c>
      <c r="W782" s="157"/>
      <c r="X782" s="157" t="s">
        <v>216</v>
      </c>
      <c r="Y782" s="147"/>
      <c r="Z782" s="147"/>
      <c r="AA782" s="147"/>
      <c r="AB782" s="147"/>
      <c r="AC782" s="147"/>
      <c r="AD782" s="147"/>
      <c r="AE782" s="147"/>
      <c r="AF782" s="147"/>
      <c r="AG782" s="147" t="s">
        <v>217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33.75" outlineLevel="1" x14ac:dyDescent="0.2">
      <c r="A783" s="154"/>
      <c r="B783" s="155"/>
      <c r="C783" s="183" t="s">
        <v>703</v>
      </c>
      <c r="D783" s="159"/>
      <c r="E783" s="160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219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183" t="s">
        <v>704</v>
      </c>
      <c r="D784" s="159"/>
      <c r="E784" s="160">
        <v>17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219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68">
        <v>99</v>
      </c>
      <c r="B785" s="169" t="s">
        <v>705</v>
      </c>
      <c r="C785" s="182" t="s">
        <v>687</v>
      </c>
      <c r="D785" s="170" t="s">
        <v>688</v>
      </c>
      <c r="E785" s="171">
        <v>10</v>
      </c>
      <c r="F785" s="172"/>
      <c r="G785" s="173">
        <f>ROUND(E785*F785,2)</f>
        <v>0</v>
      </c>
      <c r="H785" s="158"/>
      <c r="I785" s="157">
        <f>ROUND(E785*H785,2)</f>
        <v>0</v>
      </c>
      <c r="J785" s="158"/>
      <c r="K785" s="157">
        <f>ROUND(E785*J785,2)</f>
        <v>0</v>
      </c>
      <c r="L785" s="157">
        <v>15</v>
      </c>
      <c r="M785" s="157">
        <f>G785*(1+L785/100)</f>
        <v>0</v>
      </c>
      <c r="N785" s="157">
        <v>0</v>
      </c>
      <c r="O785" s="157">
        <f>ROUND(E785*N785,2)</f>
        <v>0</v>
      </c>
      <c r="P785" s="157">
        <v>0</v>
      </c>
      <c r="Q785" s="157">
        <f>ROUND(E785*P785,2)</f>
        <v>0</v>
      </c>
      <c r="R785" s="157"/>
      <c r="S785" s="157" t="s">
        <v>269</v>
      </c>
      <c r="T785" s="157" t="s">
        <v>270</v>
      </c>
      <c r="U785" s="157">
        <v>0</v>
      </c>
      <c r="V785" s="157">
        <f>ROUND(E785*U785,2)</f>
        <v>0</v>
      </c>
      <c r="W785" s="157"/>
      <c r="X785" s="157" t="s">
        <v>421</v>
      </c>
      <c r="Y785" s="147"/>
      <c r="Z785" s="147"/>
      <c r="AA785" s="147"/>
      <c r="AB785" s="147"/>
      <c r="AC785" s="147"/>
      <c r="AD785" s="147"/>
      <c r="AE785" s="147"/>
      <c r="AF785" s="147"/>
      <c r="AG785" s="147" t="s">
        <v>422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33.75" outlineLevel="1" x14ac:dyDescent="0.2">
      <c r="A786" s="154"/>
      <c r="B786" s="155"/>
      <c r="C786" s="183" t="s">
        <v>706</v>
      </c>
      <c r="D786" s="159"/>
      <c r="E786" s="160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219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ht="33.75" outlineLevel="1" x14ac:dyDescent="0.2">
      <c r="A787" s="154"/>
      <c r="B787" s="155"/>
      <c r="C787" s="183" t="s">
        <v>707</v>
      </c>
      <c r="D787" s="159"/>
      <c r="E787" s="160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219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183" t="s">
        <v>708</v>
      </c>
      <c r="D788" s="159"/>
      <c r="E788" s="160">
        <v>10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219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74">
        <v>100</v>
      </c>
      <c r="B789" s="175" t="s">
        <v>709</v>
      </c>
      <c r="C789" s="184" t="s">
        <v>692</v>
      </c>
      <c r="D789" s="176" t="s">
        <v>688</v>
      </c>
      <c r="E789" s="177">
        <v>1</v>
      </c>
      <c r="F789" s="178"/>
      <c r="G789" s="179">
        <f>ROUND(E789*F789,2)</f>
        <v>0</v>
      </c>
      <c r="H789" s="158"/>
      <c r="I789" s="157">
        <f>ROUND(E789*H789,2)</f>
        <v>0</v>
      </c>
      <c r="J789" s="158"/>
      <c r="K789" s="157">
        <f>ROUND(E789*J789,2)</f>
        <v>0</v>
      </c>
      <c r="L789" s="157">
        <v>15</v>
      </c>
      <c r="M789" s="157">
        <f>G789*(1+L789/100)</f>
        <v>0</v>
      </c>
      <c r="N789" s="157">
        <v>0</v>
      </c>
      <c r="O789" s="157">
        <f>ROUND(E789*N789,2)</f>
        <v>0</v>
      </c>
      <c r="P789" s="157">
        <v>0</v>
      </c>
      <c r="Q789" s="157">
        <f>ROUND(E789*P789,2)</f>
        <v>0</v>
      </c>
      <c r="R789" s="157"/>
      <c r="S789" s="157" t="s">
        <v>269</v>
      </c>
      <c r="T789" s="157" t="s">
        <v>270</v>
      </c>
      <c r="U789" s="157">
        <v>0</v>
      </c>
      <c r="V789" s="157">
        <f>ROUND(E789*U789,2)</f>
        <v>0</v>
      </c>
      <c r="W789" s="157"/>
      <c r="X789" s="157" t="s">
        <v>216</v>
      </c>
      <c r="Y789" s="147"/>
      <c r="Z789" s="147"/>
      <c r="AA789" s="147"/>
      <c r="AB789" s="147"/>
      <c r="AC789" s="147"/>
      <c r="AD789" s="147"/>
      <c r="AE789" s="147"/>
      <c r="AF789" s="147"/>
      <c r="AG789" s="147" t="s">
        <v>217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22.5" outlineLevel="1" x14ac:dyDescent="0.2">
      <c r="A790" s="168">
        <v>101</v>
      </c>
      <c r="B790" s="169" t="s">
        <v>710</v>
      </c>
      <c r="C790" s="182" t="s">
        <v>711</v>
      </c>
      <c r="D790" s="170" t="s">
        <v>213</v>
      </c>
      <c r="E790" s="171">
        <v>73.2</v>
      </c>
      <c r="F790" s="172"/>
      <c r="G790" s="173">
        <f>ROUND(E790*F790,2)</f>
        <v>0</v>
      </c>
      <c r="H790" s="158"/>
      <c r="I790" s="157">
        <f>ROUND(E790*H790,2)</f>
        <v>0</v>
      </c>
      <c r="J790" s="158"/>
      <c r="K790" s="157">
        <f>ROUND(E790*J790,2)</f>
        <v>0</v>
      </c>
      <c r="L790" s="157">
        <v>15</v>
      </c>
      <c r="M790" s="157">
        <f>G790*(1+L790/100)</f>
        <v>0</v>
      </c>
      <c r="N790" s="157">
        <v>0</v>
      </c>
      <c r="O790" s="157">
        <f>ROUND(E790*N790,2)</f>
        <v>0</v>
      </c>
      <c r="P790" s="157">
        <v>0</v>
      </c>
      <c r="Q790" s="157">
        <f>ROUND(E790*P790,2)</f>
        <v>0</v>
      </c>
      <c r="R790" s="157"/>
      <c r="S790" s="157" t="s">
        <v>269</v>
      </c>
      <c r="T790" s="157" t="s">
        <v>270</v>
      </c>
      <c r="U790" s="157">
        <v>0</v>
      </c>
      <c r="V790" s="157">
        <f>ROUND(E790*U790,2)</f>
        <v>0</v>
      </c>
      <c r="W790" s="157"/>
      <c r="X790" s="157" t="s">
        <v>216</v>
      </c>
      <c r="Y790" s="147"/>
      <c r="Z790" s="147"/>
      <c r="AA790" s="147"/>
      <c r="AB790" s="147"/>
      <c r="AC790" s="147"/>
      <c r="AD790" s="147"/>
      <c r="AE790" s="147"/>
      <c r="AF790" s="147"/>
      <c r="AG790" s="147" t="s">
        <v>217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3" t="s">
        <v>293</v>
      </c>
      <c r="D791" s="159"/>
      <c r="E791" s="160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219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183" t="s">
        <v>294</v>
      </c>
      <c r="D792" s="159"/>
      <c r="E792" s="160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219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83" t="s">
        <v>295</v>
      </c>
      <c r="D793" s="159"/>
      <c r="E793" s="160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219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83" t="s">
        <v>296</v>
      </c>
      <c r="D794" s="159"/>
      <c r="E794" s="160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219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3" t="s">
        <v>297</v>
      </c>
      <c r="D795" s="159"/>
      <c r="E795" s="160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219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183" t="s">
        <v>298</v>
      </c>
      <c r="D796" s="159"/>
      <c r="E796" s="160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219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3" t="s">
        <v>299</v>
      </c>
      <c r="D797" s="159"/>
      <c r="E797" s="160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219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3" t="s">
        <v>300</v>
      </c>
      <c r="D798" s="159"/>
      <c r="E798" s="160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219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183" t="s">
        <v>301</v>
      </c>
      <c r="D799" s="159"/>
      <c r="E799" s="160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219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83" t="s">
        <v>302</v>
      </c>
      <c r="D800" s="159"/>
      <c r="E800" s="160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219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3" t="s">
        <v>303</v>
      </c>
      <c r="D801" s="159"/>
      <c r="E801" s="160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219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3" t="s">
        <v>304</v>
      </c>
      <c r="D802" s="159"/>
      <c r="E802" s="160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219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3" t="s">
        <v>305</v>
      </c>
      <c r="D803" s="159"/>
      <c r="E803" s="160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219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3" t="s">
        <v>712</v>
      </c>
      <c r="D804" s="159"/>
      <c r="E804" s="160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219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3" t="s">
        <v>713</v>
      </c>
      <c r="D805" s="159"/>
      <c r="E805" s="160">
        <v>73.2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219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x14ac:dyDescent="0.2">
      <c r="A806" s="162" t="s">
        <v>209</v>
      </c>
      <c r="B806" s="163" t="s">
        <v>142</v>
      </c>
      <c r="C806" s="181" t="s">
        <v>143</v>
      </c>
      <c r="D806" s="164"/>
      <c r="E806" s="165"/>
      <c r="F806" s="166"/>
      <c r="G806" s="167">
        <f>SUMIF(AG807:AG835,"&lt;&gt;NOR",G807:G835)</f>
        <v>0</v>
      </c>
      <c r="H806" s="161"/>
      <c r="I806" s="161">
        <f>SUM(I807:I835)</f>
        <v>0</v>
      </c>
      <c r="J806" s="161"/>
      <c r="K806" s="161">
        <f>SUM(K807:K835)</f>
        <v>0</v>
      </c>
      <c r="L806" s="161"/>
      <c r="M806" s="161">
        <f>SUM(M807:M835)</f>
        <v>0</v>
      </c>
      <c r="N806" s="161"/>
      <c r="O806" s="161">
        <f>SUM(O807:O835)</f>
        <v>0</v>
      </c>
      <c r="P806" s="161"/>
      <c r="Q806" s="161">
        <f>SUM(Q807:Q835)</f>
        <v>25.17</v>
      </c>
      <c r="R806" s="161"/>
      <c r="S806" s="161"/>
      <c r="T806" s="161"/>
      <c r="U806" s="161"/>
      <c r="V806" s="161">
        <f>SUM(V807:V835)</f>
        <v>100.07999999999998</v>
      </c>
      <c r="W806" s="161"/>
      <c r="X806" s="161"/>
      <c r="AG806" t="s">
        <v>210</v>
      </c>
    </row>
    <row r="807" spans="1:60" outlineLevel="1" x14ac:dyDescent="0.2">
      <c r="A807" s="168">
        <v>102</v>
      </c>
      <c r="B807" s="169" t="s">
        <v>714</v>
      </c>
      <c r="C807" s="182" t="s">
        <v>715</v>
      </c>
      <c r="D807" s="170" t="s">
        <v>213</v>
      </c>
      <c r="E807" s="171">
        <v>818</v>
      </c>
      <c r="F807" s="172"/>
      <c r="G807" s="173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15</v>
      </c>
      <c r="M807" s="157">
        <f>G807*(1+L807/100)</f>
        <v>0</v>
      </c>
      <c r="N807" s="157">
        <v>0</v>
      </c>
      <c r="O807" s="157">
        <f>ROUND(E807*N807,2)</f>
        <v>0</v>
      </c>
      <c r="P807" s="157">
        <v>5.0000000000000001E-3</v>
      </c>
      <c r="Q807" s="157">
        <f>ROUND(E807*P807,2)</f>
        <v>4.09</v>
      </c>
      <c r="R807" s="157"/>
      <c r="S807" s="157" t="s">
        <v>214</v>
      </c>
      <c r="T807" s="157" t="s">
        <v>215</v>
      </c>
      <c r="U807" s="157">
        <v>0.02</v>
      </c>
      <c r="V807" s="157">
        <f>ROUND(E807*U807,2)</f>
        <v>16.36</v>
      </c>
      <c r="W807" s="157"/>
      <c r="X807" s="157" t="s">
        <v>216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217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83" t="s">
        <v>218</v>
      </c>
      <c r="D808" s="159"/>
      <c r="E808" s="160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219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183" t="s">
        <v>531</v>
      </c>
      <c r="D809" s="159"/>
      <c r="E809" s="160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219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183" t="s">
        <v>501</v>
      </c>
      <c r="D810" s="159"/>
      <c r="E810" s="160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219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183" t="s">
        <v>502</v>
      </c>
      <c r="D811" s="159"/>
      <c r="E811" s="160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47"/>
      <c r="Z811" s="147"/>
      <c r="AA811" s="147"/>
      <c r="AB811" s="147"/>
      <c r="AC811" s="147"/>
      <c r="AD811" s="147"/>
      <c r="AE811" s="147"/>
      <c r="AF811" s="147"/>
      <c r="AG811" s="147" t="s">
        <v>219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183" t="s">
        <v>218</v>
      </c>
      <c r="D812" s="159"/>
      <c r="E812" s="160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219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183" t="s">
        <v>532</v>
      </c>
      <c r="D813" s="159"/>
      <c r="E813" s="160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7"/>
      <c r="Z813" s="147"/>
      <c r="AA813" s="147"/>
      <c r="AB813" s="147"/>
      <c r="AC813" s="147"/>
      <c r="AD813" s="147"/>
      <c r="AE813" s="147"/>
      <c r="AF813" s="147"/>
      <c r="AG813" s="147" t="s">
        <v>219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3" t="s">
        <v>533</v>
      </c>
      <c r="D814" s="159"/>
      <c r="E814" s="160">
        <v>818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219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68">
        <v>103</v>
      </c>
      <c r="B815" s="169" t="s">
        <v>716</v>
      </c>
      <c r="C815" s="182" t="s">
        <v>717</v>
      </c>
      <c r="D815" s="170" t="s">
        <v>213</v>
      </c>
      <c r="E815" s="171">
        <v>221.5</v>
      </c>
      <c r="F815" s="172"/>
      <c r="G815" s="173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15</v>
      </c>
      <c r="M815" s="157">
        <f>G815*(1+L815/100)</f>
        <v>0</v>
      </c>
      <c r="N815" s="157">
        <v>0</v>
      </c>
      <c r="O815" s="157">
        <f>ROUND(E815*N815,2)</f>
        <v>0</v>
      </c>
      <c r="P815" s="157">
        <v>5.8999999999999997E-2</v>
      </c>
      <c r="Q815" s="157">
        <f>ROUND(E815*P815,2)</f>
        <v>13.07</v>
      </c>
      <c r="R815" s="157"/>
      <c r="S815" s="157" t="s">
        <v>214</v>
      </c>
      <c r="T815" s="157" t="s">
        <v>215</v>
      </c>
      <c r="U815" s="157">
        <v>0.2</v>
      </c>
      <c r="V815" s="157">
        <f>ROUND(E815*U815,2)</f>
        <v>44.3</v>
      </c>
      <c r="W815" s="157"/>
      <c r="X815" s="157" t="s">
        <v>216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217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3" t="s">
        <v>539</v>
      </c>
      <c r="D816" s="159"/>
      <c r="E816" s="160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219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3" t="s">
        <v>540</v>
      </c>
      <c r="D817" s="159"/>
      <c r="E817" s="160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219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3" t="s">
        <v>452</v>
      </c>
      <c r="D818" s="159"/>
      <c r="E818" s="160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219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183" t="s">
        <v>453</v>
      </c>
      <c r="D819" s="159"/>
      <c r="E819" s="160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219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3" t="s">
        <v>454</v>
      </c>
      <c r="D820" s="159"/>
      <c r="E820" s="160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219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183" t="s">
        <v>541</v>
      </c>
      <c r="D821" s="159"/>
      <c r="E821" s="160">
        <v>221.5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219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68">
        <v>104</v>
      </c>
      <c r="B822" s="169" t="s">
        <v>718</v>
      </c>
      <c r="C822" s="182" t="s">
        <v>719</v>
      </c>
      <c r="D822" s="170" t="s">
        <v>213</v>
      </c>
      <c r="E822" s="171">
        <v>90</v>
      </c>
      <c r="F822" s="172"/>
      <c r="G822" s="173">
        <f>ROUND(E822*F822,2)</f>
        <v>0</v>
      </c>
      <c r="H822" s="158"/>
      <c r="I822" s="157">
        <f>ROUND(E822*H822,2)</f>
        <v>0</v>
      </c>
      <c r="J822" s="158"/>
      <c r="K822" s="157">
        <f>ROUND(E822*J822,2)</f>
        <v>0</v>
      </c>
      <c r="L822" s="157">
        <v>15</v>
      </c>
      <c r="M822" s="157">
        <f>G822*(1+L822/100)</f>
        <v>0</v>
      </c>
      <c r="N822" s="157">
        <v>0</v>
      </c>
      <c r="O822" s="157">
        <f>ROUND(E822*N822,2)</f>
        <v>0</v>
      </c>
      <c r="P822" s="157">
        <v>8.8999999999999996E-2</v>
      </c>
      <c r="Q822" s="157">
        <f>ROUND(E822*P822,2)</f>
        <v>8.01</v>
      </c>
      <c r="R822" s="157"/>
      <c r="S822" s="157" t="s">
        <v>214</v>
      </c>
      <c r="T822" s="157" t="s">
        <v>215</v>
      </c>
      <c r="U822" s="157">
        <v>0.39</v>
      </c>
      <c r="V822" s="157">
        <f>ROUND(E822*U822,2)</f>
        <v>35.1</v>
      </c>
      <c r="W822" s="157"/>
      <c r="X822" s="157" t="s">
        <v>216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217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183" t="s">
        <v>540</v>
      </c>
      <c r="D823" s="159"/>
      <c r="E823" s="160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219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3" t="s">
        <v>452</v>
      </c>
      <c r="D824" s="159"/>
      <c r="E824" s="160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219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3" t="s">
        <v>453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219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3" t="s">
        <v>454</v>
      </c>
      <c r="D826" s="159"/>
      <c r="E826" s="160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219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3" t="s">
        <v>720</v>
      </c>
      <c r="D827" s="159"/>
      <c r="E827" s="160">
        <v>90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219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68">
        <v>105</v>
      </c>
      <c r="B828" s="169" t="s">
        <v>721</v>
      </c>
      <c r="C828" s="182" t="s">
        <v>722</v>
      </c>
      <c r="D828" s="170" t="s">
        <v>213</v>
      </c>
      <c r="E828" s="171">
        <v>37.6</v>
      </c>
      <c r="F828" s="172"/>
      <c r="G828" s="173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15</v>
      </c>
      <c r="M828" s="157">
        <f>G828*(1+L828/100)</f>
        <v>0</v>
      </c>
      <c r="N828" s="157">
        <v>0</v>
      </c>
      <c r="O828" s="157">
        <f>ROUND(E828*N828,2)</f>
        <v>0</v>
      </c>
      <c r="P828" s="157">
        <v>0</v>
      </c>
      <c r="Q828" s="157">
        <f>ROUND(E828*P828,2)</f>
        <v>0</v>
      </c>
      <c r="R828" s="157"/>
      <c r="S828" s="157" t="s">
        <v>214</v>
      </c>
      <c r="T828" s="157" t="s">
        <v>215</v>
      </c>
      <c r="U828" s="157">
        <v>0.115</v>
      </c>
      <c r="V828" s="157">
        <f>ROUND(E828*U828,2)</f>
        <v>4.32</v>
      </c>
      <c r="W828" s="157"/>
      <c r="X828" s="157" t="s">
        <v>216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217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3" t="s">
        <v>218</v>
      </c>
      <c r="D829" s="159"/>
      <c r="E829" s="160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219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183" t="s">
        <v>227</v>
      </c>
      <c r="D830" s="159"/>
      <c r="E830" s="160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219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83" t="s">
        <v>228</v>
      </c>
      <c r="D831" s="159"/>
      <c r="E831" s="160">
        <v>37.6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219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ht="22.5" outlineLevel="1" x14ac:dyDescent="0.2">
      <c r="A832" s="168">
        <v>106</v>
      </c>
      <c r="B832" s="169" t="s">
        <v>723</v>
      </c>
      <c r="C832" s="182" t="s">
        <v>724</v>
      </c>
      <c r="D832" s="170" t="s">
        <v>213</v>
      </c>
      <c r="E832" s="171">
        <v>1039.5</v>
      </c>
      <c r="F832" s="172"/>
      <c r="G832" s="173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15</v>
      </c>
      <c r="M832" s="157">
        <f>G832*(1+L832/100)</f>
        <v>0</v>
      </c>
      <c r="N832" s="157">
        <v>0</v>
      </c>
      <c r="O832" s="157">
        <f>ROUND(E832*N832,2)</f>
        <v>0</v>
      </c>
      <c r="P832" s="157">
        <v>0</v>
      </c>
      <c r="Q832" s="157">
        <f>ROUND(E832*P832,2)</f>
        <v>0</v>
      </c>
      <c r="R832" s="157"/>
      <c r="S832" s="157" t="s">
        <v>269</v>
      </c>
      <c r="T832" s="157" t="s">
        <v>270</v>
      </c>
      <c r="U832" s="157">
        <v>0</v>
      </c>
      <c r="V832" s="157">
        <f>ROUND(E832*U832,2)</f>
        <v>0</v>
      </c>
      <c r="W832" s="157"/>
      <c r="X832" s="157" t="s">
        <v>216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217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3" t="s">
        <v>423</v>
      </c>
      <c r="D833" s="159"/>
      <c r="E833" s="160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219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83" t="s">
        <v>424</v>
      </c>
      <c r="D834" s="159"/>
      <c r="E834" s="160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219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3" t="s">
        <v>725</v>
      </c>
      <c r="D835" s="159"/>
      <c r="E835" s="160">
        <v>1039.5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219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x14ac:dyDescent="0.2">
      <c r="A836" s="162" t="s">
        <v>209</v>
      </c>
      <c r="B836" s="163" t="s">
        <v>144</v>
      </c>
      <c r="C836" s="181" t="s">
        <v>145</v>
      </c>
      <c r="D836" s="164"/>
      <c r="E836" s="165"/>
      <c r="F836" s="166"/>
      <c r="G836" s="167">
        <f>SUMIF(AG837:AG837,"&lt;&gt;NOR",G837:G837)</f>
        <v>0</v>
      </c>
      <c r="H836" s="161"/>
      <c r="I836" s="161">
        <f>SUM(I837:I837)</f>
        <v>0</v>
      </c>
      <c r="J836" s="161"/>
      <c r="K836" s="161">
        <f>SUM(K837:K837)</f>
        <v>0</v>
      </c>
      <c r="L836" s="161"/>
      <c r="M836" s="161">
        <f>SUM(M837:M837)</f>
        <v>0</v>
      </c>
      <c r="N836" s="161"/>
      <c r="O836" s="161">
        <f>SUM(O837:O837)</f>
        <v>0</v>
      </c>
      <c r="P836" s="161"/>
      <c r="Q836" s="161">
        <f>SUM(Q837:Q837)</f>
        <v>0</v>
      </c>
      <c r="R836" s="161"/>
      <c r="S836" s="161"/>
      <c r="T836" s="161"/>
      <c r="U836" s="161"/>
      <c r="V836" s="161">
        <f>SUM(V837:V837)</f>
        <v>720.83</v>
      </c>
      <c r="W836" s="161"/>
      <c r="X836" s="161"/>
      <c r="AG836" t="s">
        <v>210</v>
      </c>
    </row>
    <row r="837" spans="1:60" outlineLevel="1" x14ac:dyDescent="0.2">
      <c r="A837" s="174">
        <v>107</v>
      </c>
      <c r="B837" s="175" t="s">
        <v>726</v>
      </c>
      <c r="C837" s="184" t="s">
        <v>727</v>
      </c>
      <c r="D837" s="176" t="s">
        <v>684</v>
      </c>
      <c r="E837" s="177">
        <v>385.0607</v>
      </c>
      <c r="F837" s="178"/>
      <c r="G837" s="179">
        <f>ROUND(E837*F837,2)</f>
        <v>0</v>
      </c>
      <c r="H837" s="158"/>
      <c r="I837" s="157">
        <f>ROUND(E837*H837,2)</f>
        <v>0</v>
      </c>
      <c r="J837" s="158"/>
      <c r="K837" s="157">
        <f>ROUND(E837*J837,2)</f>
        <v>0</v>
      </c>
      <c r="L837" s="157">
        <v>15</v>
      </c>
      <c r="M837" s="157">
        <f>G837*(1+L837/100)</f>
        <v>0</v>
      </c>
      <c r="N837" s="157">
        <v>0</v>
      </c>
      <c r="O837" s="157">
        <f>ROUND(E837*N837,2)</f>
        <v>0</v>
      </c>
      <c r="P837" s="157">
        <v>0</v>
      </c>
      <c r="Q837" s="157">
        <f>ROUND(E837*P837,2)</f>
        <v>0</v>
      </c>
      <c r="R837" s="157"/>
      <c r="S837" s="157" t="s">
        <v>214</v>
      </c>
      <c r="T837" s="157" t="s">
        <v>215</v>
      </c>
      <c r="U837" s="157">
        <v>1.8720000000000001</v>
      </c>
      <c r="V837" s="157">
        <f>ROUND(E837*U837,2)</f>
        <v>720.83</v>
      </c>
      <c r="W837" s="157"/>
      <c r="X837" s="157" t="s">
        <v>216</v>
      </c>
      <c r="Y837" s="147"/>
      <c r="Z837" s="147"/>
      <c r="AA837" s="147"/>
      <c r="AB837" s="147"/>
      <c r="AC837" s="147"/>
      <c r="AD837" s="147"/>
      <c r="AE837" s="147"/>
      <c r="AF837" s="147"/>
      <c r="AG837" s="147" t="s">
        <v>217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x14ac:dyDescent="0.2">
      <c r="A838" s="162" t="s">
        <v>209</v>
      </c>
      <c r="B838" s="163" t="s">
        <v>146</v>
      </c>
      <c r="C838" s="181" t="s">
        <v>147</v>
      </c>
      <c r="D838" s="164"/>
      <c r="E838" s="165"/>
      <c r="F838" s="166"/>
      <c r="G838" s="167">
        <f>SUMIF(AG839:AG862,"&lt;&gt;NOR",G839:G862)</f>
        <v>0</v>
      </c>
      <c r="H838" s="161"/>
      <c r="I838" s="161">
        <f>SUM(I839:I862)</f>
        <v>0</v>
      </c>
      <c r="J838" s="161"/>
      <c r="K838" s="161">
        <f>SUM(K839:K862)</f>
        <v>0</v>
      </c>
      <c r="L838" s="161"/>
      <c r="M838" s="161">
        <f>SUM(M839:M862)</f>
        <v>0</v>
      </c>
      <c r="N838" s="161"/>
      <c r="O838" s="161">
        <f>SUM(O839:O862)</f>
        <v>1.9100000000000001</v>
      </c>
      <c r="P838" s="161"/>
      <c r="Q838" s="161">
        <f>SUM(Q839:Q862)</f>
        <v>0</v>
      </c>
      <c r="R838" s="161"/>
      <c r="S838" s="161"/>
      <c r="T838" s="161"/>
      <c r="U838" s="161"/>
      <c r="V838" s="161">
        <f>SUM(V839:V862)</f>
        <v>117.76</v>
      </c>
      <c r="W838" s="161"/>
      <c r="X838" s="161"/>
      <c r="AG838" t="s">
        <v>210</v>
      </c>
    </row>
    <row r="839" spans="1:60" ht="22.5" outlineLevel="1" x14ac:dyDescent="0.2">
      <c r="A839" s="168">
        <v>108</v>
      </c>
      <c r="B839" s="169" t="s">
        <v>728</v>
      </c>
      <c r="C839" s="182" t="s">
        <v>729</v>
      </c>
      <c r="D839" s="170" t="s">
        <v>213</v>
      </c>
      <c r="E839" s="171">
        <v>16.72</v>
      </c>
      <c r="F839" s="172"/>
      <c r="G839" s="173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15</v>
      </c>
      <c r="M839" s="157">
        <f>G839*(1+L839/100)</f>
        <v>0</v>
      </c>
      <c r="N839" s="157">
        <v>3.3E-4</v>
      </c>
      <c r="O839" s="157">
        <f>ROUND(E839*N839,2)</f>
        <v>0.01</v>
      </c>
      <c r="P839" s="157">
        <v>0</v>
      </c>
      <c r="Q839" s="157">
        <f>ROUND(E839*P839,2)</f>
        <v>0</v>
      </c>
      <c r="R839" s="157"/>
      <c r="S839" s="157" t="s">
        <v>214</v>
      </c>
      <c r="T839" s="157" t="s">
        <v>215</v>
      </c>
      <c r="U839" s="157">
        <v>2.75E-2</v>
      </c>
      <c r="V839" s="157">
        <f>ROUND(E839*U839,2)</f>
        <v>0.46</v>
      </c>
      <c r="W839" s="157"/>
      <c r="X839" s="157" t="s">
        <v>216</v>
      </c>
      <c r="Y839" s="147"/>
      <c r="Z839" s="147"/>
      <c r="AA839" s="147"/>
      <c r="AB839" s="147"/>
      <c r="AC839" s="147"/>
      <c r="AD839" s="147"/>
      <c r="AE839" s="147"/>
      <c r="AF839" s="147"/>
      <c r="AG839" s="147" t="s">
        <v>730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83" t="s">
        <v>731</v>
      </c>
      <c r="D840" s="159"/>
      <c r="E840" s="160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219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183" t="s">
        <v>732</v>
      </c>
      <c r="D841" s="159"/>
      <c r="E841" s="160">
        <v>16.72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219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ht="22.5" outlineLevel="1" x14ac:dyDescent="0.2">
      <c r="A842" s="168">
        <v>109</v>
      </c>
      <c r="B842" s="169" t="s">
        <v>733</v>
      </c>
      <c r="C842" s="182" t="s">
        <v>734</v>
      </c>
      <c r="D842" s="170" t="s">
        <v>213</v>
      </c>
      <c r="E842" s="171">
        <v>214</v>
      </c>
      <c r="F842" s="172"/>
      <c r="G842" s="173">
        <f>ROUND(E842*F842,2)</f>
        <v>0</v>
      </c>
      <c r="H842" s="158"/>
      <c r="I842" s="157">
        <f>ROUND(E842*H842,2)</f>
        <v>0</v>
      </c>
      <c r="J842" s="158"/>
      <c r="K842" s="157">
        <f>ROUND(E842*J842,2)</f>
        <v>0</v>
      </c>
      <c r="L842" s="157">
        <v>15</v>
      </c>
      <c r="M842" s="157">
        <f>G842*(1+L842/100)</f>
        <v>0</v>
      </c>
      <c r="N842" s="157">
        <v>5.1999999999999995E-4</v>
      </c>
      <c r="O842" s="157">
        <f>ROUND(E842*N842,2)</f>
        <v>0.11</v>
      </c>
      <c r="P842" s="157">
        <v>0</v>
      </c>
      <c r="Q842" s="157">
        <f>ROUND(E842*P842,2)</f>
        <v>0</v>
      </c>
      <c r="R842" s="157"/>
      <c r="S842" s="157" t="s">
        <v>214</v>
      </c>
      <c r="T842" s="157" t="s">
        <v>215</v>
      </c>
      <c r="U842" s="157">
        <v>4.9000000000000002E-2</v>
      </c>
      <c r="V842" s="157">
        <f>ROUND(E842*U842,2)</f>
        <v>10.49</v>
      </c>
      <c r="W842" s="157"/>
      <c r="X842" s="157" t="s">
        <v>216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730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183" t="s">
        <v>539</v>
      </c>
      <c r="D843" s="159"/>
      <c r="E843" s="160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47"/>
      <c r="Z843" s="147"/>
      <c r="AA843" s="147"/>
      <c r="AB843" s="147"/>
      <c r="AC843" s="147"/>
      <c r="AD843" s="147"/>
      <c r="AE843" s="147"/>
      <c r="AF843" s="147"/>
      <c r="AG843" s="147" t="s">
        <v>219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3" t="s">
        <v>540</v>
      </c>
      <c r="D844" s="159"/>
      <c r="E844" s="160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219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183" t="s">
        <v>735</v>
      </c>
      <c r="D845" s="159"/>
      <c r="E845" s="160">
        <v>214</v>
      </c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219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22.5" outlineLevel="1" x14ac:dyDescent="0.2">
      <c r="A846" s="168">
        <v>110</v>
      </c>
      <c r="B846" s="169" t="s">
        <v>736</v>
      </c>
      <c r="C846" s="182" t="s">
        <v>737</v>
      </c>
      <c r="D846" s="170" t="s">
        <v>213</v>
      </c>
      <c r="E846" s="171">
        <v>16.72</v>
      </c>
      <c r="F846" s="172"/>
      <c r="G846" s="173">
        <f>ROUND(E846*F846,2)</f>
        <v>0</v>
      </c>
      <c r="H846" s="158"/>
      <c r="I846" s="157">
        <f>ROUND(E846*H846,2)</f>
        <v>0</v>
      </c>
      <c r="J846" s="158"/>
      <c r="K846" s="157">
        <f>ROUND(E846*J846,2)</f>
        <v>0</v>
      </c>
      <c r="L846" s="157">
        <v>15</v>
      </c>
      <c r="M846" s="157">
        <f>G846*(1+L846/100)</f>
        <v>0</v>
      </c>
      <c r="N846" s="157">
        <v>5.7000000000000002E-3</v>
      </c>
      <c r="O846" s="157">
        <f>ROUND(E846*N846,2)</f>
        <v>0.1</v>
      </c>
      <c r="P846" s="157">
        <v>0</v>
      </c>
      <c r="Q846" s="157">
        <f>ROUND(E846*P846,2)</f>
        <v>0</v>
      </c>
      <c r="R846" s="157"/>
      <c r="S846" s="157" t="s">
        <v>214</v>
      </c>
      <c r="T846" s="157" t="s">
        <v>215</v>
      </c>
      <c r="U846" s="157">
        <v>0.22991</v>
      </c>
      <c r="V846" s="157">
        <f>ROUND(E846*U846,2)</f>
        <v>3.84</v>
      </c>
      <c r="W846" s="157"/>
      <c r="X846" s="157" t="s">
        <v>216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730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83" t="s">
        <v>731</v>
      </c>
      <c r="D847" s="159"/>
      <c r="E847" s="160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219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3" t="s">
        <v>732</v>
      </c>
      <c r="D848" s="159"/>
      <c r="E848" s="160">
        <v>16.72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219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22.5" outlineLevel="1" x14ac:dyDescent="0.2">
      <c r="A849" s="168">
        <v>111</v>
      </c>
      <c r="B849" s="169" t="s">
        <v>738</v>
      </c>
      <c r="C849" s="182" t="s">
        <v>739</v>
      </c>
      <c r="D849" s="170" t="s">
        <v>213</v>
      </c>
      <c r="E849" s="171">
        <v>214</v>
      </c>
      <c r="F849" s="172"/>
      <c r="G849" s="173">
        <f>ROUND(E849*F849,2)</f>
        <v>0</v>
      </c>
      <c r="H849" s="158"/>
      <c r="I849" s="157">
        <f>ROUND(E849*H849,2)</f>
        <v>0</v>
      </c>
      <c r="J849" s="158"/>
      <c r="K849" s="157">
        <f>ROUND(E849*J849,2)</f>
        <v>0</v>
      </c>
      <c r="L849" s="157">
        <v>15</v>
      </c>
      <c r="M849" s="157">
        <f>G849*(1+L849/100)</f>
        <v>0</v>
      </c>
      <c r="N849" s="157">
        <v>6.1000000000000004E-3</v>
      </c>
      <c r="O849" s="157">
        <f>ROUND(E849*N849,2)</f>
        <v>1.31</v>
      </c>
      <c r="P849" s="157">
        <v>0</v>
      </c>
      <c r="Q849" s="157">
        <f>ROUND(E849*P849,2)</f>
        <v>0</v>
      </c>
      <c r="R849" s="157"/>
      <c r="S849" s="157" t="s">
        <v>214</v>
      </c>
      <c r="T849" s="157" t="s">
        <v>215</v>
      </c>
      <c r="U849" s="157">
        <v>0.26600000000000001</v>
      </c>
      <c r="V849" s="157">
        <f>ROUND(E849*U849,2)</f>
        <v>56.92</v>
      </c>
      <c r="W849" s="157"/>
      <c r="X849" s="157" t="s">
        <v>216</v>
      </c>
      <c r="Y849" s="147"/>
      <c r="Z849" s="147"/>
      <c r="AA849" s="147"/>
      <c r="AB849" s="147"/>
      <c r="AC849" s="147"/>
      <c r="AD849" s="147"/>
      <c r="AE849" s="147"/>
      <c r="AF849" s="147"/>
      <c r="AG849" s="147" t="s">
        <v>730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3" t="s">
        <v>539</v>
      </c>
      <c r="D850" s="159"/>
      <c r="E850" s="160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219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183" t="s">
        <v>540</v>
      </c>
      <c r="D851" s="159"/>
      <c r="E851" s="160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219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183" t="s">
        <v>735</v>
      </c>
      <c r="D852" s="159"/>
      <c r="E852" s="160">
        <v>214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219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ht="22.5" outlineLevel="1" x14ac:dyDescent="0.2">
      <c r="A853" s="168">
        <v>112</v>
      </c>
      <c r="B853" s="169" t="s">
        <v>740</v>
      </c>
      <c r="C853" s="182" t="s">
        <v>741</v>
      </c>
      <c r="D853" s="170" t="s">
        <v>213</v>
      </c>
      <c r="E853" s="171">
        <v>157.80000000000001</v>
      </c>
      <c r="F853" s="172"/>
      <c r="G853" s="173">
        <f>ROUND(E853*F853,2)</f>
        <v>0</v>
      </c>
      <c r="H853" s="158"/>
      <c r="I853" s="157">
        <f>ROUND(E853*H853,2)</f>
        <v>0</v>
      </c>
      <c r="J853" s="158"/>
      <c r="K853" s="157">
        <f>ROUND(E853*J853,2)</f>
        <v>0</v>
      </c>
      <c r="L853" s="157">
        <v>15</v>
      </c>
      <c r="M853" s="157">
        <f>G853*(1+L853/100)</f>
        <v>0</v>
      </c>
      <c r="N853" s="157">
        <v>3.2000000000000003E-4</v>
      </c>
      <c r="O853" s="157">
        <f>ROUND(E853*N853,2)</f>
        <v>0.05</v>
      </c>
      <c r="P853" s="157">
        <v>0</v>
      </c>
      <c r="Q853" s="157">
        <f>ROUND(E853*P853,2)</f>
        <v>0</v>
      </c>
      <c r="R853" s="157"/>
      <c r="S853" s="157" t="s">
        <v>742</v>
      </c>
      <c r="T853" s="157" t="s">
        <v>742</v>
      </c>
      <c r="U853" s="157">
        <v>0.112</v>
      </c>
      <c r="V853" s="157">
        <f>ROUND(E853*U853,2)</f>
        <v>17.670000000000002</v>
      </c>
      <c r="W853" s="157"/>
      <c r="X853" s="157" t="s">
        <v>216</v>
      </c>
      <c r="Y853" s="147"/>
      <c r="Z853" s="147"/>
      <c r="AA853" s="147"/>
      <c r="AB853" s="147"/>
      <c r="AC853" s="147"/>
      <c r="AD853" s="147"/>
      <c r="AE853" s="147"/>
      <c r="AF853" s="147"/>
      <c r="AG853" s="147" t="s">
        <v>730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ht="22.5" outlineLevel="1" x14ac:dyDescent="0.2">
      <c r="A854" s="154"/>
      <c r="B854" s="155"/>
      <c r="C854" s="183" t="s">
        <v>743</v>
      </c>
      <c r="D854" s="159"/>
      <c r="E854" s="160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219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3" t="s">
        <v>744</v>
      </c>
      <c r="D855" s="159"/>
      <c r="E855" s="160">
        <v>157.80000000000001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219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2.5" outlineLevel="1" x14ac:dyDescent="0.2">
      <c r="A856" s="168">
        <v>113</v>
      </c>
      <c r="B856" s="169" t="s">
        <v>745</v>
      </c>
      <c r="C856" s="182" t="s">
        <v>746</v>
      </c>
      <c r="D856" s="170" t="s">
        <v>213</v>
      </c>
      <c r="E856" s="171">
        <v>131.5</v>
      </c>
      <c r="F856" s="172"/>
      <c r="G856" s="173">
        <f>ROUND(E856*F856,2)</f>
        <v>0</v>
      </c>
      <c r="H856" s="158"/>
      <c r="I856" s="157">
        <f>ROUND(E856*H856,2)</f>
        <v>0</v>
      </c>
      <c r="J856" s="158"/>
      <c r="K856" s="157">
        <f>ROUND(E856*J856,2)</f>
        <v>0</v>
      </c>
      <c r="L856" s="157">
        <v>15</v>
      </c>
      <c r="M856" s="157">
        <f>G856*(1+L856/100)</f>
        <v>0</v>
      </c>
      <c r="N856" s="157">
        <v>5.1999999999999995E-4</v>
      </c>
      <c r="O856" s="157">
        <f>ROUND(E856*N856,2)</f>
        <v>7.0000000000000007E-2</v>
      </c>
      <c r="P856" s="157">
        <v>0</v>
      </c>
      <c r="Q856" s="157">
        <f>ROUND(E856*P856,2)</f>
        <v>0</v>
      </c>
      <c r="R856" s="157"/>
      <c r="S856" s="157" t="s">
        <v>742</v>
      </c>
      <c r="T856" s="157" t="s">
        <v>742</v>
      </c>
      <c r="U856" s="157">
        <v>0.19600000000000001</v>
      </c>
      <c r="V856" s="157">
        <f>ROUND(E856*U856,2)</f>
        <v>25.77</v>
      </c>
      <c r="W856" s="157"/>
      <c r="X856" s="157" t="s">
        <v>216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730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3" t="s">
        <v>539</v>
      </c>
      <c r="D857" s="159"/>
      <c r="E857" s="160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219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3" t="s">
        <v>747</v>
      </c>
      <c r="D858" s="159"/>
      <c r="E858" s="160">
        <v>131.5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219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ht="22.5" outlineLevel="1" x14ac:dyDescent="0.2">
      <c r="A859" s="168">
        <v>114</v>
      </c>
      <c r="B859" s="169" t="s">
        <v>748</v>
      </c>
      <c r="C859" s="182" t="s">
        <v>749</v>
      </c>
      <c r="D859" s="170" t="s">
        <v>213</v>
      </c>
      <c r="E859" s="171">
        <v>15.2</v>
      </c>
      <c r="F859" s="172"/>
      <c r="G859" s="173">
        <f>ROUND(E859*F859,2)</f>
        <v>0</v>
      </c>
      <c r="H859" s="158"/>
      <c r="I859" s="157">
        <f>ROUND(E859*H859,2)</f>
        <v>0</v>
      </c>
      <c r="J859" s="158"/>
      <c r="K859" s="157">
        <f>ROUND(E859*J859,2)</f>
        <v>0</v>
      </c>
      <c r="L859" s="157">
        <v>15</v>
      </c>
      <c r="M859" s="157">
        <f>G859*(1+L859/100)</f>
        <v>0</v>
      </c>
      <c r="N859" s="157">
        <v>1.7000000000000001E-2</v>
      </c>
      <c r="O859" s="157">
        <f>ROUND(E859*N859,2)</f>
        <v>0.26</v>
      </c>
      <c r="P859" s="157">
        <v>0</v>
      </c>
      <c r="Q859" s="157">
        <f>ROUND(E859*P859,2)</f>
        <v>0</v>
      </c>
      <c r="R859" s="157"/>
      <c r="S859" s="157" t="s">
        <v>269</v>
      </c>
      <c r="T859" s="157" t="s">
        <v>270</v>
      </c>
      <c r="U859" s="157">
        <v>0</v>
      </c>
      <c r="V859" s="157">
        <f>ROUND(E859*U859,2)</f>
        <v>0</v>
      </c>
      <c r="W859" s="157"/>
      <c r="X859" s="157" t="s">
        <v>216</v>
      </c>
      <c r="Y859" s="147"/>
      <c r="Z859" s="147"/>
      <c r="AA859" s="147"/>
      <c r="AB859" s="147"/>
      <c r="AC859" s="147"/>
      <c r="AD859" s="147"/>
      <c r="AE859" s="147"/>
      <c r="AF859" s="147"/>
      <c r="AG859" s="147" t="s">
        <v>730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183" t="s">
        <v>651</v>
      </c>
      <c r="D860" s="159"/>
      <c r="E860" s="160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219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54"/>
      <c r="B861" s="155"/>
      <c r="C861" s="183" t="s">
        <v>750</v>
      </c>
      <c r="D861" s="159"/>
      <c r="E861" s="160">
        <v>15.2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219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74">
        <v>115</v>
      </c>
      <c r="B862" s="175" t="s">
        <v>751</v>
      </c>
      <c r="C862" s="184" t="s">
        <v>752</v>
      </c>
      <c r="D862" s="176" t="s">
        <v>684</v>
      </c>
      <c r="E862" s="177">
        <v>1.6363799999999999</v>
      </c>
      <c r="F862" s="178"/>
      <c r="G862" s="179">
        <f>ROUND(E862*F862,2)</f>
        <v>0</v>
      </c>
      <c r="H862" s="158"/>
      <c r="I862" s="157">
        <f>ROUND(E862*H862,2)</f>
        <v>0</v>
      </c>
      <c r="J862" s="158"/>
      <c r="K862" s="157">
        <f>ROUND(E862*J862,2)</f>
        <v>0</v>
      </c>
      <c r="L862" s="157">
        <v>15</v>
      </c>
      <c r="M862" s="157">
        <f>G862*(1+L862/100)</f>
        <v>0</v>
      </c>
      <c r="N862" s="157">
        <v>0</v>
      </c>
      <c r="O862" s="157">
        <f>ROUND(E862*N862,2)</f>
        <v>0</v>
      </c>
      <c r="P862" s="157">
        <v>0</v>
      </c>
      <c r="Q862" s="157">
        <f>ROUND(E862*P862,2)</f>
        <v>0</v>
      </c>
      <c r="R862" s="157"/>
      <c r="S862" s="157" t="s">
        <v>214</v>
      </c>
      <c r="T862" s="157" t="s">
        <v>215</v>
      </c>
      <c r="U862" s="157">
        <v>1.5980000000000001</v>
      </c>
      <c r="V862" s="157">
        <f>ROUND(E862*U862,2)</f>
        <v>2.61</v>
      </c>
      <c r="W862" s="157"/>
      <c r="X862" s="157" t="s">
        <v>216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730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x14ac:dyDescent="0.2">
      <c r="A863" s="162" t="s">
        <v>209</v>
      </c>
      <c r="B863" s="163" t="s">
        <v>148</v>
      </c>
      <c r="C863" s="181" t="s">
        <v>149</v>
      </c>
      <c r="D863" s="164"/>
      <c r="E863" s="165"/>
      <c r="F863" s="166"/>
      <c r="G863" s="167">
        <f>SUMIF(AG864:AG934,"&lt;&gt;NOR",G864:G934)</f>
        <v>0</v>
      </c>
      <c r="H863" s="161"/>
      <c r="I863" s="161">
        <f>SUM(I864:I934)</f>
        <v>0</v>
      </c>
      <c r="J863" s="161"/>
      <c r="K863" s="161">
        <f>SUM(K864:K934)</f>
        <v>0</v>
      </c>
      <c r="L863" s="161"/>
      <c r="M863" s="161">
        <f>SUM(M864:M934)</f>
        <v>0</v>
      </c>
      <c r="N863" s="161"/>
      <c r="O863" s="161">
        <f>SUM(O864:O934)</f>
        <v>9.8299999999999983</v>
      </c>
      <c r="P863" s="161"/>
      <c r="Q863" s="161">
        <f>SUM(Q864:Q934)</f>
        <v>7.81</v>
      </c>
      <c r="R863" s="161"/>
      <c r="S863" s="161"/>
      <c r="T863" s="161"/>
      <c r="U863" s="161"/>
      <c r="V863" s="161">
        <f>SUM(V864:V934)</f>
        <v>1414.06</v>
      </c>
      <c r="W863" s="161"/>
      <c r="X863" s="161"/>
      <c r="AG863" t="s">
        <v>210</v>
      </c>
    </row>
    <row r="864" spans="1:60" outlineLevel="1" x14ac:dyDescent="0.2">
      <c r="A864" s="168">
        <v>116</v>
      </c>
      <c r="B864" s="169" t="s">
        <v>753</v>
      </c>
      <c r="C864" s="182" t="s">
        <v>754</v>
      </c>
      <c r="D864" s="170" t="s">
        <v>402</v>
      </c>
      <c r="E864" s="171">
        <v>8</v>
      </c>
      <c r="F864" s="172"/>
      <c r="G864" s="173">
        <f>ROUND(E864*F864,2)</f>
        <v>0</v>
      </c>
      <c r="H864" s="158"/>
      <c r="I864" s="157">
        <f>ROUND(E864*H864,2)</f>
        <v>0</v>
      </c>
      <c r="J864" s="158"/>
      <c r="K864" s="157">
        <f>ROUND(E864*J864,2)</f>
        <v>0</v>
      </c>
      <c r="L864" s="157">
        <v>15</v>
      </c>
      <c r="M864" s="157">
        <f>G864*(1+L864/100)</f>
        <v>0</v>
      </c>
      <c r="N864" s="157">
        <v>0</v>
      </c>
      <c r="O864" s="157">
        <f>ROUND(E864*N864,2)</f>
        <v>0</v>
      </c>
      <c r="P864" s="157">
        <v>2.9999999999999997E-4</v>
      </c>
      <c r="Q864" s="157">
        <f>ROUND(E864*P864,2)</f>
        <v>0</v>
      </c>
      <c r="R864" s="157"/>
      <c r="S864" s="157" t="s">
        <v>269</v>
      </c>
      <c r="T864" s="157" t="s">
        <v>270</v>
      </c>
      <c r="U864" s="157">
        <v>0</v>
      </c>
      <c r="V864" s="157">
        <f>ROUND(E864*U864,2)</f>
        <v>0</v>
      </c>
      <c r="W864" s="157"/>
      <c r="X864" s="157" t="s">
        <v>216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730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183" t="s">
        <v>755</v>
      </c>
      <c r="D865" s="159"/>
      <c r="E865" s="160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219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183" t="s">
        <v>627</v>
      </c>
      <c r="D866" s="159"/>
      <c r="E866" s="160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219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83" t="s">
        <v>756</v>
      </c>
      <c r="D867" s="159"/>
      <c r="E867" s="160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219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83" t="s">
        <v>315</v>
      </c>
      <c r="D868" s="159"/>
      <c r="E868" s="160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219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183" t="s">
        <v>757</v>
      </c>
      <c r="D869" s="159"/>
      <c r="E869" s="160">
        <v>8</v>
      </c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219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2.5" outlineLevel="1" x14ac:dyDescent="0.2">
      <c r="A870" s="168">
        <v>117</v>
      </c>
      <c r="B870" s="169" t="s">
        <v>758</v>
      </c>
      <c r="C870" s="182" t="s">
        <v>759</v>
      </c>
      <c r="D870" s="170" t="s">
        <v>213</v>
      </c>
      <c r="E870" s="171">
        <v>1301</v>
      </c>
      <c r="F870" s="172"/>
      <c r="G870" s="173">
        <f>ROUND(E870*F870,2)</f>
        <v>0</v>
      </c>
      <c r="H870" s="158"/>
      <c r="I870" s="157">
        <f>ROUND(E870*H870,2)</f>
        <v>0</v>
      </c>
      <c r="J870" s="158"/>
      <c r="K870" s="157">
        <f>ROUND(E870*J870,2)</f>
        <v>0</v>
      </c>
      <c r="L870" s="157">
        <v>15</v>
      </c>
      <c r="M870" s="157">
        <f>G870*(1+L870/100)</f>
        <v>0</v>
      </c>
      <c r="N870" s="157">
        <v>4.81E-3</v>
      </c>
      <c r="O870" s="157">
        <f>ROUND(E870*N870,2)</f>
        <v>6.26</v>
      </c>
      <c r="P870" s="157">
        <v>0</v>
      </c>
      <c r="Q870" s="157">
        <f>ROUND(E870*P870,2)</f>
        <v>0</v>
      </c>
      <c r="R870" s="157"/>
      <c r="S870" s="157" t="s">
        <v>269</v>
      </c>
      <c r="T870" s="157" t="s">
        <v>270</v>
      </c>
      <c r="U870" s="157">
        <v>0</v>
      </c>
      <c r="V870" s="157">
        <f>ROUND(E870*U870,2)</f>
        <v>0</v>
      </c>
      <c r="W870" s="157"/>
      <c r="X870" s="157" t="s">
        <v>216</v>
      </c>
      <c r="Y870" s="147"/>
      <c r="Z870" s="147"/>
      <c r="AA870" s="147"/>
      <c r="AB870" s="147"/>
      <c r="AC870" s="147"/>
      <c r="AD870" s="147"/>
      <c r="AE870" s="147"/>
      <c r="AF870" s="147"/>
      <c r="AG870" s="147" t="s">
        <v>730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183" t="s">
        <v>218</v>
      </c>
      <c r="D871" s="159"/>
      <c r="E871" s="160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219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183" t="s">
        <v>760</v>
      </c>
      <c r="D872" s="159"/>
      <c r="E872" s="160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219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183" t="s">
        <v>761</v>
      </c>
      <c r="D873" s="159"/>
      <c r="E873" s="160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219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183" t="s">
        <v>762</v>
      </c>
      <c r="D874" s="159"/>
      <c r="E874" s="160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219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183" t="s">
        <v>763</v>
      </c>
      <c r="D875" s="159"/>
      <c r="E875" s="160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219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183" t="s">
        <v>764</v>
      </c>
      <c r="D876" s="159"/>
      <c r="E876" s="160">
        <v>1301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219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2.5" outlineLevel="1" x14ac:dyDescent="0.2">
      <c r="A877" s="168">
        <v>118</v>
      </c>
      <c r="B877" s="169" t="s">
        <v>765</v>
      </c>
      <c r="C877" s="182" t="s">
        <v>766</v>
      </c>
      <c r="D877" s="170" t="s">
        <v>213</v>
      </c>
      <c r="E877" s="171">
        <v>1301</v>
      </c>
      <c r="F877" s="172"/>
      <c r="G877" s="173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15</v>
      </c>
      <c r="M877" s="157">
        <f>G877*(1+L877/100)</f>
        <v>0</v>
      </c>
      <c r="N877" s="157">
        <v>2.2000000000000001E-3</v>
      </c>
      <c r="O877" s="157">
        <f>ROUND(E877*N877,2)</f>
        <v>2.86</v>
      </c>
      <c r="P877" s="157">
        <v>0</v>
      </c>
      <c r="Q877" s="157">
        <f>ROUND(E877*P877,2)</f>
        <v>0</v>
      </c>
      <c r="R877" s="157"/>
      <c r="S877" s="157" t="s">
        <v>214</v>
      </c>
      <c r="T877" s="157" t="s">
        <v>215</v>
      </c>
      <c r="U877" s="157">
        <v>0.91459999999999997</v>
      </c>
      <c r="V877" s="157">
        <f>ROUND(E877*U877,2)</f>
        <v>1189.8900000000001</v>
      </c>
      <c r="W877" s="157"/>
      <c r="X877" s="157" t="s">
        <v>216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730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ht="45" outlineLevel="1" x14ac:dyDescent="0.2">
      <c r="A878" s="154"/>
      <c r="B878" s="155"/>
      <c r="C878" s="183" t="s">
        <v>767</v>
      </c>
      <c r="D878" s="159"/>
      <c r="E878" s="160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219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183" t="s">
        <v>768</v>
      </c>
      <c r="D879" s="159"/>
      <c r="E879" s="160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219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54"/>
      <c r="B880" s="155"/>
      <c r="C880" s="183" t="s">
        <v>769</v>
      </c>
      <c r="D880" s="159"/>
      <c r="E880" s="160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219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183" t="s">
        <v>218</v>
      </c>
      <c r="D881" s="159"/>
      <c r="E881" s="160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219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83" t="s">
        <v>760</v>
      </c>
      <c r="D882" s="159"/>
      <c r="E882" s="160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47"/>
      <c r="Z882" s="147"/>
      <c r="AA882" s="147"/>
      <c r="AB882" s="147"/>
      <c r="AC882" s="147"/>
      <c r="AD882" s="147"/>
      <c r="AE882" s="147"/>
      <c r="AF882" s="147"/>
      <c r="AG882" s="147" t="s">
        <v>219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83" t="s">
        <v>761</v>
      </c>
      <c r="D883" s="159"/>
      <c r="E883" s="160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219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183" t="s">
        <v>762</v>
      </c>
      <c r="D884" s="159"/>
      <c r="E884" s="160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219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83" t="s">
        <v>763</v>
      </c>
      <c r="D885" s="159"/>
      <c r="E885" s="160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219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83" t="s">
        <v>764</v>
      </c>
      <c r="D886" s="159"/>
      <c r="E886" s="160">
        <v>1301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219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ht="22.5" outlineLevel="1" x14ac:dyDescent="0.2">
      <c r="A887" s="168">
        <v>119</v>
      </c>
      <c r="B887" s="169" t="s">
        <v>770</v>
      </c>
      <c r="C887" s="182" t="s">
        <v>771</v>
      </c>
      <c r="D887" s="170" t="s">
        <v>234</v>
      </c>
      <c r="E887" s="171">
        <v>186</v>
      </c>
      <c r="F887" s="172"/>
      <c r="G887" s="173">
        <f>ROUND(E887*F887,2)</f>
        <v>0</v>
      </c>
      <c r="H887" s="158"/>
      <c r="I887" s="157">
        <f>ROUND(E887*H887,2)</f>
        <v>0</v>
      </c>
      <c r="J887" s="158"/>
      <c r="K887" s="157">
        <f>ROUND(E887*J887,2)</f>
        <v>0</v>
      </c>
      <c r="L887" s="157">
        <v>15</v>
      </c>
      <c r="M887" s="157">
        <f>G887*(1+L887/100)</f>
        <v>0</v>
      </c>
      <c r="N887" s="157">
        <v>9.5E-4</v>
      </c>
      <c r="O887" s="157">
        <f>ROUND(E887*N887,2)</f>
        <v>0.18</v>
      </c>
      <c r="P887" s="157">
        <v>0</v>
      </c>
      <c r="Q887" s="157">
        <f>ROUND(E887*P887,2)</f>
        <v>0</v>
      </c>
      <c r="R887" s="157"/>
      <c r="S887" s="157" t="s">
        <v>269</v>
      </c>
      <c r="T887" s="157" t="s">
        <v>270</v>
      </c>
      <c r="U887" s="157">
        <v>0</v>
      </c>
      <c r="V887" s="157">
        <f>ROUND(E887*U887,2)</f>
        <v>0</v>
      </c>
      <c r="W887" s="157"/>
      <c r="X887" s="157" t="s">
        <v>216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730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3" t="s">
        <v>772</v>
      </c>
      <c r="D888" s="159"/>
      <c r="E888" s="160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219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83" t="s">
        <v>773</v>
      </c>
      <c r="D889" s="159"/>
      <c r="E889" s="160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219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3" t="s">
        <v>774</v>
      </c>
      <c r="D890" s="159"/>
      <c r="E890" s="160">
        <v>186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219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ht="22.5" outlineLevel="1" x14ac:dyDescent="0.2">
      <c r="A891" s="168">
        <v>120</v>
      </c>
      <c r="B891" s="169" t="s">
        <v>775</v>
      </c>
      <c r="C891" s="182" t="s">
        <v>776</v>
      </c>
      <c r="D891" s="170" t="s">
        <v>234</v>
      </c>
      <c r="E891" s="171">
        <v>128</v>
      </c>
      <c r="F891" s="172"/>
      <c r="G891" s="173">
        <f>ROUND(E891*F891,2)</f>
        <v>0</v>
      </c>
      <c r="H891" s="158"/>
      <c r="I891" s="157">
        <f>ROUND(E891*H891,2)</f>
        <v>0</v>
      </c>
      <c r="J891" s="158"/>
      <c r="K891" s="157">
        <f>ROUND(E891*J891,2)</f>
        <v>0</v>
      </c>
      <c r="L891" s="157">
        <v>15</v>
      </c>
      <c r="M891" s="157">
        <f>G891*(1+L891/100)</f>
        <v>0</v>
      </c>
      <c r="N891" s="157">
        <v>1.58E-3</v>
      </c>
      <c r="O891" s="157">
        <f>ROUND(E891*N891,2)</f>
        <v>0.2</v>
      </c>
      <c r="P891" s="157">
        <v>0</v>
      </c>
      <c r="Q891" s="157">
        <f>ROUND(E891*P891,2)</f>
        <v>0</v>
      </c>
      <c r="R891" s="157"/>
      <c r="S891" s="157" t="s">
        <v>269</v>
      </c>
      <c r="T891" s="157" t="s">
        <v>270</v>
      </c>
      <c r="U891" s="157">
        <v>0</v>
      </c>
      <c r="V891" s="157">
        <f>ROUND(E891*U891,2)</f>
        <v>0</v>
      </c>
      <c r="W891" s="157"/>
      <c r="X891" s="157" t="s">
        <v>216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730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3" t="s">
        <v>772</v>
      </c>
      <c r="D892" s="159"/>
      <c r="E892" s="160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219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183" t="s">
        <v>777</v>
      </c>
      <c r="D893" s="159"/>
      <c r="E893" s="160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219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3" t="s">
        <v>778</v>
      </c>
      <c r="D894" s="159"/>
      <c r="E894" s="160">
        <v>128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219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22.5" outlineLevel="1" x14ac:dyDescent="0.2">
      <c r="A895" s="168">
        <v>121</v>
      </c>
      <c r="B895" s="169" t="s">
        <v>779</v>
      </c>
      <c r="C895" s="182" t="s">
        <v>780</v>
      </c>
      <c r="D895" s="170" t="s">
        <v>234</v>
      </c>
      <c r="E895" s="171">
        <v>83</v>
      </c>
      <c r="F895" s="172"/>
      <c r="G895" s="173">
        <f>ROUND(E895*F895,2)</f>
        <v>0</v>
      </c>
      <c r="H895" s="158"/>
      <c r="I895" s="157">
        <f>ROUND(E895*H895,2)</f>
        <v>0</v>
      </c>
      <c r="J895" s="158"/>
      <c r="K895" s="157">
        <f>ROUND(E895*J895,2)</f>
        <v>0</v>
      </c>
      <c r="L895" s="157">
        <v>15</v>
      </c>
      <c r="M895" s="157">
        <f>G895*(1+L895/100)</f>
        <v>0</v>
      </c>
      <c r="N895" s="157">
        <v>6.3000000000000003E-4</v>
      </c>
      <c r="O895" s="157">
        <f>ROUND(E895*N895,2)</f>
        <v>0.05</v>
      </c>
      <c r="P895" s="157">
        <v>0</v>
      </c>
      <c r="Q895" s="157">
        <f>ROUND(E895*P895,2)</f>
        <v>0</v>
      </c>
      <c r="R895" s="157"/>
      <c r="S895" s="157" t="s">
        <v>269</v>
      </c>
      <c r="T895" s="157" t="s">
        <v>270</v>
      </c>
      <c r="U895" s="157">
        <v>0</v>
      </c>
      <c r="V895" s="157">
        <f>ROUND(E895*U895,2)</f>
        <v>0</v>
      </c>
      <c r="W895" s="157"/>
      <c r="X895" s="157" t="s">
        <v>216</v>
      </c>
      <c r="Y895" s="147"/>
      <c r="Z895" s="147"/>
      <c r="AA895" s="147"/>
      <c r="AB895" s="147"/>
      <c r="AC895" s="147"/>
      <c r="AD895" s="147"/>
      <c r="AE895" s="147"/>
      <c r="AF895" s="147"/>
      <c r="AG895" s="147" t="s">
        <v>730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3" t="s">
        <v>772</v>
      </c>
      <c r="D896" s="159"/>
      <c r="E896" s="160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219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83" t="s">
        <v>781</v>
      </c>
      <c r="D897" s="159"/>
      <c r="E897" s="160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219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83" t="s">
        <v>782</v>
      </c>
      <c r="D898" s="159"/>
      <c r="E898" s="160">
        <v>83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219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ht="22.5" outlineLevel="1" x14ac:dyDescent="0.2">
      <c r="A899" s="168">
        <v>122</v>
      </c>
      <c r="B899" s="169" t="s">
        <v>783</v>
      </c>
      <c r="C899" s="182" t="s">
        <v>784</v>
      </c>
      <c r="D899" s="170" t="s">
        <v>234</v>
      </c>
      <c r="E899" s="171">
        <v>114</v>
      </c>
      <c r="F899" s="172"/>
      <c r="G899" s="173">
        <f>ROUND(E899*F899,2)</f>
        <v>0</v>
      </c>
      <c r="H899" s="158"/>
      <c r="I899" s="157">
        <f>ROUND(E899*H899,2)</f>
        <v>0</v>
      </c>
      <c r="J899" s="158"/>
      <c r="K899" s="157">
        <f>ROUND(E899*J899,2)</f>
        <v>0</v>
      </c>
      <c r="L899" s="157">
        <v>15</v>
      </c>
      <c r="M899" s="157">
        <f>G899*(1+L899/100)</f>
        <v>0</v>
      </c>
      <c r="N899" s="157">
        <v>6.3000000000000003E-4</v>
      </c>
      <c r="O899" s="157">
        <f>ROUND(E899*N899,2)</f>
        <v>7.0000000000000007E-2</v>
      </c>
      <c r="P899" s="157">
        <v>0</v>
      </c>
      <c r="Q899" s="157">
        <f>ROUND(E899*P899,2)</f>
        <v>0</v>
      </c>
      <c r="R899" s="157"/>
      <c r="S899" s="157" t="s">
        <v>269</v>
      </c>
      <c r="T899" s="157" t="s">
        <v>270</v>
      </c>
      <c r="U899" s="157">
        <v>0</v>
      </c>
      <c r="V899" s="157">
        <f>ROUND(E899*U899,2)</f>
        <v>0</v>
      </c>
      <c r="W899" s="157"/>
      <c r="X899" s="157" t="s">
        <v>216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730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3" t="s">
        <v>772</v>
      </c>
      <c r="D900" s="159"/>
      <c r="E900" s="160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219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183" t="s">
        <v>785</v>
      </c>
      <c r="D901" s="159"/>
      <c r="E901" s="160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219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3" t="s">
        <v>786</v>
      </c>
      <c r="D902" s="159"/>
      <c r="E902" s="160">
        <v>114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219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ht="22.5" outlineLevel="1" x14ac:dyDescent="0.2">
      <c r="A903" s="168">
        <v>123</v>
      </c>
      <c r="B903" s="169" t="s">
        <v>787</v>
      </c>
      <c r="C903" s="182" t="s">
        <v>788</v>
      </c>
      <c r="D903" s="170" t="s">
        <v>402</v>
      </c>
      <c r="E903" s="171">
        <v>8</v>
      </c>
      <c r="F903" s="172"/>
      <c r="G903" s="173">
        <f>ROUND(E903*F903,2)</f>
        <v>0</v>
      </c>
      <c r="H903" s="158"/>
      <c r="I903" s="157">
        <f>ROUND(E903*H903,2)</f>
        <v>0</v>
      </c>
      <c r="J903" s="158"/>
      <c r="K903" s="157">
        <f>ROUND(E903*J903,2)</f>
        <v>0</v>
      </c>
      <c r="L903" s="157">
        <v>15</v>
      </c>
      <c r="M903" s="157">
        <f>G903*(1+L903/100)</f>
        <v>0</v>
      </c>
      <c r="N903" s="157">
        <v>1.2999999999999999E-3</v>
      </c>
      <c r="O903" s="157">
        <f>ROUND(E903*N903,2)</f>
        <v>0.01</v>
      </c>
      <c r="P903" s="157">
        <v>0</v>
      </c>
      <c r="Q903" s="157">
        <f>ROUND(E903*P903,2)</f>
        <v>0</v>
      </c>
      <c r="R903" s="157"/>
      <c r="S903" s="157" t="s">
        <v>214</v>
      </c>
      <c r="T903" s="157" t="s">
        <v>215</v>
      </c>
      <c r="U903" s="157">
        <v>0.6</v>
      </c>
      <c r="V903" s="157">
        <f>ROUND(E903*U903,2)</f>
        <v>4.8</v>
      </c>
      <c r="W903" s="157"/>
      <c r="X903" s="157" t="s">
        <v>216</v>
      </c>
      <c r="Y903" s="147"/>
      <c r="Z903" s="147"/>
      <c r="AA903" s="147"/>
      <c r="AB903" s="147"/>
      <c r="AC903" s="147"/>
      <c r="AD903" s="147"/>
      <c r="AE903" s="147"/>
      <c r="AF903" s="147"/>
      <c r="AG903" s="147" t="s">
        <v>730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3" t="s">
        <v>755</v>
      </c>
      <c r="D904" s="159"/>
      <c r="E904" s="160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219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3" t="s">
        <v>627</v>
      </c>
      <c r="D905" s="159"/>
      <c r="E905" s="160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219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3" t="s">
        <v>756</v>
      </c>
      <c r="D906" s="159"/>
      <c r="E906" s="160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219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183" t="s">
        <v>315</v>
      </c>
      <c r="D907" s="159"/>
      <c r="E907" s="160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219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83" t="s">
        <v>757</v>
      </c>
      <c r="D908" s="159"/>
      <c r="E908" s="160">
        <v>8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219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ht="22.5" outlineLevel="1" x14ac:dyDescent="0.2">
      <c r="A909" s="174">
        <v>124</v>
      </c>
      <c r="B909" s="175" t="s">
        <v>789</v>
      </c>
      <c r="C909" s="184" t="s">
        <v>790</v>
      </c>
      <c r="D909" s="176" t="s">
        <v>402</v>
      </c>
      <c r="E909" s="177">
        <v>6</v>
      </c>
      <c r="F909" s="178"/>
      <c r="G909" s="179">
        <f>ROUND(E909*F909,2)</f>
        <v>0</v>
      </c>
      <c r="H909" s="158"/>
      <c r="I909" s="157">
        <f>ROUND(E909*H909,2)</f>
        <v>0</v>
      </c>
      <c r="J909" s="158"/>
      <c r="K909" s="157">
        <f>ROUND(E909*J909,2)</f>
        <v>0</v>
      </c>
      <c r="L909" s="157">
        <v>15</v>
      </c>
      <c r="M909" s="157">
        <f>G909*(1+L909/100)</f>
        <v>0</v>
      </c>
      <c r="N909" s="157">
        <v>2.0500000000000002E-3</v>
      </c>
      <c r="O909" s="157">
        <f>ROUND(E909*N909,2)</f>
        <v>0.01</v>
      </c>
      <c r="P909" s="157">
        <v>0</v>
      </c>
      <c r="Q909" s="157">
        <f>ROUND(E909*P909,2)</f>
        <v>0</v>
      </c>
      <c r="R909" s="157"/>
      <c r="S909" s="157" t="s">
        <v>214</v>
      </c>
      <c r="T909" s="157" t="s">
        <v>215</v>
      </c>
      <c r="U909" s="157">
        <v>0.7</v>
      </c>
      <c r="V909" s="157">
        <f>ROUND(E909*U909,2)</f>
        <v>4.2</v>
      </c>
      <c r="W909" s="157"/>
      <c r="X909" s="157" t="s">
        <v>216</v>
      </c>
      <c r="Y909" s="147"/>
      <c r="Z909" s="147"/>
      <c r="AA909" s="147"/>
      <c r="AB909" s="147"/>
      <c r="AC909" s="147"/>
      <c r="AD909" s="147"/>
      <c r="AE909" s="147"/>
      <c r="AF909" s="147"/>
      <c r="AG909" s="147" t="s">
        <v>730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ht="22.5" outlineLevel="1" x14ac:dyDescent="0.2">
      <c r="A910" s="174">
        <v>125</v>
      </c>
      <c r="B910" s="175" t="s">
        <v>791</v>
      </c>
      <c r="C910" s="184" t="s">
        <v>792</v>
      </c>
      <c r="D910" s="176" t="s">
        <v>402</v>
      </c>
      <c r="E910" s="177">
        <v>6</v>
      </c>
      <c r="F910" s="178"/>
      <c r="G910" s="179">
        <f>ROUND(E910*F910,2)</f>
        <v>0</v>
      </c>
      <c r="H910" s="158"/>
      <c r="I910" s="157">
        <f>ROUND(E910*H910,2)</f>
        <v>0</v>
      </c>
      <c r="J910" s="158"/>
      <c r="K910" s="157">
        <f>ROUND(E910*J910,2)</f>
        <v>0</v>
      </c>
      <c r="L910" s="157">
        <v>15</v>
      </c>
      <c r="M910" s="157">
        <f>G910*(1+L910/100)</f>
        <v>0</v>
      </c>
      <c r="N910" s="157">
        <v>1.0499999999999999E-3</v>
      </c>
      <c r="O910" s="157">
        <f>ROUND(E910*N910,2)</f>
        <v>0.01</v>
      </c>
      <c r="P910" s="157">
        <v>0</v>
      </c>
      <c r="Q910" s="157">
        <f>ROUND(E910*P910,2)</f>
        <v>0</v>
      </c>
      <c r="R910" s="157"/>
      <c r="S910" s="157" t="s">
        <v>214</v>
      </c>
      <c r="T910" s="157" t="s">
        <v>215</v>
      </c>
      <c r="U910" s="157">
        <v>0.7</v>
      </c>
      <c r="V910" s="157">
        <f>ROUND(E910*U910,2)</f>
        <v>4.2</v>
      </c>
      <c r="W910" s="157"/>
      <c r="X910" s="157" t="s">
        <v>216</v>
      </c>
      <c r="Y910" s="147"/>
      <c r="Z910" s="147"/>
      <c r="AA910" s="147"/>
      <c r="AB910" s="147"/>
      <c r="AC910" s="147"/>
      <c r="AD910" s="147"/>
      <c r="AE910" s="147"/>
      <c r="AF910" s="147"/>
      <c r="AG910" s="147" t="s">
        <v>730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ht="22.5" outlineLevel="1" x14ac:dyDescent="0.2">
      <c r="A911" s="168">
        <v>126</v>
      </c>
      <c r="B911" s="169" t="s">
        <v>793</v>
      </c>
      <c r="C911" s="182" t="s">
        <v>794</v>
      </c>
      <c r="D911" s="170" t="s">
        <v>213</v>
      </c>
      <c r="E911" s="171">
        <v>1301</v>
      </c>
      <c r="F911" s="172"/>
      <c r="G911" s="173">
        <f>ROUND(E911*F911,2)</f>
        <v>0</v>
      </c>
      <c r="H911" s="158"/>
      <c r="I911" s="157">
        <f>ROUND(E911*H911,2)</f>
        <v>0</v>
      </c>
      <c r="J911" s="158"/>
      <c r="K911" s="157">
        <f>ROUND(E911*J911,2)</f>
        <v>0</v>
      </c>
      <c r="L911" s="157">
        <v>15</v>
      </c>
      <c r="M911" s="157">
        <f>G911*(1+L911/100)</f>
        <v>0</v>
      </c>
      <c r="N911" s="157">
        <v>0</v>
      </c>
      <c r="O911" s="157">
        <f>ROUND(E911*N911,2)</f>
        <v>0</v>
      </c>
      <c r="P911" s="157">
        <v>0</v>
      </c>
      <c r="Q911" s="157">
        <f>ROUND(E911*P911,2)</f>
        <v>0</v>
      </c>
      <c r="R911" s="157"/>
      <c r="S911" s="157" t="s">
        <v>214</v>
      </c>
      <c r="T911" s="157" t="s">
        <v>215</v>
      </c>
      <c r="U911" s="157">
        <v>0.1</v>
      </c>
      <c r="V911" s="157">
        <f>ROUND(E911*U911,2)</f>
        <v>130.1</v>
      </c>
      <c r="W911" s="157"/>
      <c r="X911" s="157" t="s">
        <v>216</v>
      </c>
      <c r="Y911" s="147"/>
      <c r="Z911" s="147"/>
      <c r="AA911" s="147"/>
      <c r="AB911" s="147"/>
      <c r="AC911" s="147"/>
      <c r="AD911" s="147"/>
      <c r="AE911" s="147"/>
      <c r="AF911" s="147"/>
      <c r="AG911" s="147" t="s">
        <v>730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3" t="s">
        <v>218</v>
      </c>
      <c r="D912" s="159"/>
      <c r="E912" s="160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219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3" t="s">
        <v>760</v>
      </c>
      <c r="D913" s="159"/>
      <c r="E913" s="160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219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3" t="s">
        <v>761</v>
      </c>
      <c r="D914" s="159"/>
      <c r="E914" s="160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219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83" t="s">
        <v>762</v>
      </c>
      <c r="D915" s="159"/>
      <c r="E915" s="160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219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3" t="s">
        <v>763</v>
      </c>
      <c r="D916" s="159"/>
      <c r="E916" s="160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219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3" t="s">
        <v>764</v>
      </c>
      <c r="D917" s="159"/>
      <c r="E917" s="160">
        <v>1301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219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ht="22.5" outlineLevel="1" x14ac:dyDescent="0.2">
      <c r="A918" s="168">
        <v>127</v>
      </c>
      <c r="B918" s="169" t="s">
        <v>795</v>
      </c>
      <c r="C918" s="182" t="s">
        <v>796</v>
      </c>
      <c r="D918" s="170" t="s">
        <v>213</v>
      </c>
      <c r="E918" s="171">
        <v>1301</v>
      </c>
      <c r="F918" s="172"/>
      <c r="G918" s="173">
        <f>ROUND(E918*F918,2)</f>
        <v>0</v>
      </c>
      <c r="H918" s="158"/>
      <c r="I918" s="157">
        <f>ROUND(E918*H918,2)</f>
        <v>0</v>
      </c>
      <c r="J918" s="158"/>
      <c r="K918" s="157">
        <f>ROUND(E918*J918,2)</f>
        <v>0</v>
      </c>
      <c r="L918" s="157">
        <v>15</v>
      </c>
      <c r="M918" s="157">
        <f>G918*(1+L918/100)</f>
        <v>0</v>
      </c>
      <c r="N918" s="157">
        <v>0</v>
      </c>
      <c r="O918" s="157">
        <f>ROUND(E918*N918,2)</f>
        <v>0</v>
      </c>
      <c r="P918" s="157">
        <v>6.0000000000000001E-3</v>
      </c>
      <c r="Q918" s="157">
        <f>ROUND(E918*P918,2)</f>
        <v>7.81</v>
      </c>
      <c r="R918" s="157"/>
      <c r="S918" s="157" t="s">
        <v>214</v>
      </c>
      <c r="T918" s="157" t="s">
        <v>215</v>
      </c>
      <c r="U918" s="157">
        <v>0.05</v>
      </c>
      <c r="V918" s="157">
        <f>ROUND(E918*U918,2)</f>
        <v>65.05</v>
      </c>
      <c r="W918" s="157"/>
      <c r="X918" s="157" t="s">
        <v>216</v>
      </c>
      <c r="Y918" s="147"/>
      <c r="Z918" s="147"/>
      <c r="AA918" s="147"/>
      <c r="AB918" s="147"/>
      <c r="AC918" s="147"/>
      <c r="AD918" s="147"/>
      <c r="AE918" s="147"/>
      <c r="AF918" s="147"/>
      <c r="AG918" s="147" t="s">
        <v>730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83" t="s">
        <v>218</v>
      </c>
      <c r="D919" s="159"/>
      <c r="E919" s="160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219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3" t="s">
        <v>760</v>
      </c>
      <c r="D920" s="159"/>
      <c r="E920" s="160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219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83" t="s">
        <v>761</v>
      </c>
      <c r="D921" s="159"/>
      <c r="E921" s="160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219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3" t="s">
        <v>762</v>
      </c>
      <c r="D922" s="159"/>
      <c r="E922" s="160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219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83" t="s">
        <v>763</v>
      </c>
      <c r="D923" s="159"/>
      <c r="E923" s="160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219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83" t="s">
        <v>764</v>
      </c>
      <c r="D924" s="159"/>
      <c r="E924" s="160">
        <v>1301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219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22.5" outlineLevel="1" x14ac:dyDescent="0.2">
      <c r="A925" s="174">
        <v>128</v>
      </c>
      <c r="B925" s="175" t="s">
        <v>797</v>
      </c>
      <c r="C925" s="184" t="s">
        <v>798</v>
      </c>
      <c r="D925" s="176" t="s">
        <v>402</v>
      </c>
      <c r="E925" s="177">
        <v>1</v>
      </c>
      <c r="F925" s="178"/>
      <c r="G925" s="179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15</v>
      </c>
      <c r="M925" s="157">
        <f>G925*(1+L925/100)</f>
        <v>0</v>
      </c>
      <c r="N925" s="157">
        <v>0</v>
      </c>
      <c r="O925" s="157">
        <f>ROUND(E925*N925,2)</f>
        <v>0</v>
      </c>
      <c r="P925" s="157">
        <v>0</v>
      </c>
      <c r="Q925" s="157">
        <f>ROUND(E925*P925,2)</f>
        <v>0</v>
      </c>
      <c r="R925" s="157"/>
      <c r="S925" s="157" t="s">
        <v>269</v>
      </c>
      <c r="T925" s="157" t="s">
        <v>270</v>
      </c>
      <c r="U925" s="157">
        <v>0</v>
      </c>
      <c r="V925" s="157">
        <f>ROUND(E925*U925,2)</f>
        <v>0</v>
      </c>
      <c r="W925" s="157"/>
      <c r="X925" s="157" t="s">
        <v>216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730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68">
        <v>129</v>
      </c>
      <c r="B926" s="169" t="s">
        <v>799</v>
      </c>
      <c r="C926" s="182" t="s">
        <v>800</v>
      </c>
      <c r="D926" s="170" t="s">
        <v>213</v>
      </c>
      <c r="E926" s="171">
        <v>1496.15</v>
      </c>
      <c r="F926" s="172"/>
      <c r="G926" s="173">
        <f>ROUND(E926*F926,2)</f>
        <v>0</v>
      </c>
      <c r="H926" s="158"/>
      <c r="I926" s="157">
        <f>ROUND(E926*H926,2)</f>
        <v>0</v>
      </c>
      <c r="J926" s="158"/>
      <c r="K926" s="157">
        <f>ROUND(E926*J926,2)</f>
        <v>0</v>
      </c>
      <c r="L926" s="157">
        <v>15</v>
      </c>
      <c r="M926" s="157">
        <f>G926*(1+L926/100)</f>
        <v>0</v>
      </c>
      <c r="N926" s="157">
        <v>1.2E-4</v>
      </c>
      <c r="O926" s="157">
        <f>ROUND(E926*N926,2)</f>
        <v>0.18</v>
      </c>
      <c r="P926" s="157">
        <v>0</v>
      </c>
      <c r="Q926" s="157">
        <f>ROUND(E926*P926,2)</f>
        <v>0</v>
      </c>
      <c r="R926" s="157" t="s">
        <v>801</v>
      </c>
      <c r="S926" s="157" t="s">
        <v>214</v>
      </c>
      <c r="T926" s="157" t="s">
        <v>215</v>
      </c>
      <c r="U926" s="157">
        <v>0</v>
      </c>
      <c r="V926" s="157">
        <f>ROUND(E926*U926,2)</f>
        <v>0</v>
      </c>
      <c r="W926" s="157"/>
      <c r="X926" s="157" t="s">
        <v>421</v>
      </c>
      <c r="Y926" s="147"/>
      <c r="Z926" s="147"/>
      <c r="AA926" s="147"/>
      <c r="AB926" s="147"/>
      <c r="AC926" s="147"/>
      <c r="AD926" s="147"/>
      <c r="AE926" s="147"/>
      <c r="AF926" s="147"/>
      <c r="AG926" s="147" t="s">
        <v>422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3" t="s">
        <v>218</v>
      </c>
      <c r="D927" s="159"/>
      <c r="E927" s="160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219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3" t="s">
        <v>760</v>
      </c>
      <c r="D928" s="159"/>
      <c r="E928" s="160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219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3" t="s">
        <v>761</v>
      </c>
      <c r="D929" s="159"/>
      <c r="E929" s="160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219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83" t="s">
        <v>762</v>
      </c>
      <c r="D930" s="159"/>
      <c r="E930" s="160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219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3" t="s">
        <v>763</v>
      </c>
      <c r="D931" s="159"/>
      <c r="E931" s="160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219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83" t="s">
        <v>802</v>
      </c>
      <c r="D932" s="159"/>
      <c r="E932" s="160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219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3" t="s">
        <v>803</v>
      </c>
      <c r="D933" s="159"/>
      <c r="E933" s="160">
        <v>1496.15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219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74">
        <v>130</v>
      </c>
      <c r="B934" s="175" t="s">
        <v>804</v>
      </c>
      <c r="C934" s="184" t="s">
        <v>805</v>
      </c>
      <c r="D934" s="176" t="s">
        <v>684</v>
      </c>
      <c r="E934" s="177">
        <v>9.8315999999999999</v>
      </c>
      <c r="F934" s="178"/>
      <c r="G934" s="179">
        <f>ROUND(E934*F934,2)</f>
        <v>0</v>
      </c>
      <c r="H934" s="158"/>
      <c r="I934" s="157">
        <f>ROUND(E934*H934,2)</f>
        <v>0</v>
      </c>
      <c r="J934" s="158"/>
      <c r="K934" s="157">
        <f>ROUND(E934*J934,2)</f>
        <v>0</v>
      </c>
      <c r="L934" s="157">
        <v>15</v>
      </c>
      <c r="M934" s="157">
        <f>G934*(1+L934/100)</f>
        <v>0</v>
      </c>
      <c r="N934" s="157">
        <v>0</v>
      </c>
      <c r="O934" s="157">
        <f>ROUND(E934*N934,2)</f>
        <v>0</v>
      </c>
      <c r="P934" s="157">
        <v>0</v>
      </c>
      <c r="Q934" s="157">
        <f>ROUND(E934*P934,2)</f>
        <v>0</v>
      </c>
      <c r="R934" s="157"/>
      <c r="S934" s="157" t="s">
        <v>214</v>
      </c>
      <c r="T934" s="157" t="s">
        <v>215</v>
      </c>
      <c r="U934" s="157">
        <v>1.609</v>
      </c>
      <c r="V934" s="157">
        <f>ROUND(E934*U934,2)</f>
        <v>15.82</v>
      </c>
      <c r="W934" s="157"/>
      <c r="X934" s="157" t="s">
        <v>216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730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x14ac:dyDescent="0.2">
      <c r="A935" s="162" t="s">
        <v>209</v>
      </c>
      <c r="B935" s="163" t="s">
        <v>150</v>
      </c>
      <c r="C935" s="181" t="s">
        <v>151</v>
      </c>
      <c r="D935" s="164"/>
      <c r="E935" s="165"/>
      <c r="F935" s="166"/>
      <c r="G935" s="167">
        <f>SUMIF(AG936:AG994,"&lt;&gt;NOR",G936:G994)</f>
        <v>0</v>
      </c>
      <c r="H935" s="161"/>
      <c r="I935" s="161">
        <f>SUM(I936:I994)</f>
        <v>0</v>
      </c>
      <c r="J935" s="161"/>
      <c r="K935" s="161">
        <f>SUM(K936:K994)</f>
        <v>0</v>
      </c>
      <c r="L935" s="161"/>
      <c r="M935" s="161">
        <f>SUM(M936:M994)</f>
        <v>0</v>
      </c>
      <c r="N935" s="161"/>
      <c r="O935" s="161">
        <f>SUM(O936:O994)</f>
        <v>25.77</v>
      </c>
      <c r="P935" s="161"/>
      <c r="Q935" s="161">
        <f>SUM(Q936:Q994)</f>
        <v>0</v>
      </c>
      <c r="R935" s="161"/>
      <c r="S935" s="161"/>
      <c r="T935" s="161"/>
      <c r="U935" s="161"/>
      <c r="V935" s="161">
        <f>SUM(V936:V994)</f>
        <v>413.53000000000003</v>
      </c>
      <c r="W935" s="161"/>
      <c r="X935" s="161"/>
      <c r="AG935" t="s">
        <v>210</v>
      </c>
    </row>
    <row r="936" spans="1:60" outlineLevel="1" x14ac:dyDescent="0.2">
      <c r="A936" s="168">
        <v>131</v>
      </c>
      <c r="B936" s="169" t="s">
        <v>806</v>
      </c>
      <c r="C936" s="182" t="s">
        <v>807</v>
      </c>
      <c r="D936" s="170" t="s">
        <v>213</v>
      </c>
      <c r="E936" s="171">
        <v>806.7</v>
      </c>
      <c r="F936" s="172"/>
      <c r="G936" s="173">
        <f>ROUND(E936*F936,2)</f>
        <v>0</v>
      </c>
      <c r="H936" s="158"/>
      <c r="I936" s="157">
        <f>ROUND(E936*H936,2)</f>
        <v>0</v>
      </c>
      <c r="J936" s="158"/>
      <c r="K936" s="157">
        <f>ROUND(E936*J936,2)</f>
        <v>0</v>
      </c>
      <c r="L936" s="157">
        <v>15</v>
      </c>
      <c r="M936" s="157">
        <f>G936*(1+L936/100)</f>
        <v>0</v>
      </c>
      <c r="N936" s="157">
        <v>5.2999999999999998E-4</v>
      </c>
      <c r="O936" s="157">
        <f>ROUND(E936*N936,2)</f>
        <v>0.43</v>
      </c>
      <c r="P936" s="157">
        <v>0</v>
      </c>
      <c r="Q936" s="157">
        <f>ROUND(E936*P936,2)</f>
        <v>0</v>
      </c>
      <c r="R936" s="157"/>
      <c r="S936" s="157" t="s">
        <v>214</v>
      </c>
      <c r="T936" s="157" t="s">
        <v>215</v>
      </c>
      <c r="U936" s="157">
        <v>0.17100000000000001</v>
      </c>
      <c r="V936" s="157">
        <f>ROUND(E936*U936,2)</f>
        <v>137.94999999999999</v>
      </c>
      <c r="W936" s="157"/>
      <c r="X936" s="157" t="s">
        <v>216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730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183" t="s">
        <v>808</v>
      </c>
      <c r="D937" s="159"/>
      <c r="E937" s="160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219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183" t="s">
        <v>218</v>
      </c>
      <c r="D938" s="159"/>
      <c r="E938" s="160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219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183" t="s">
        <v>312</v>
      </c>
      <c r="D939" s="159"/>
      <c r="E939" s="160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219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83" t="s">
        <v>313</v>
      </c>
      <c r="D940" s="159"/>
      <c r="E940" s="160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219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3" t="s">
        <v>314</v>
      </c>
      <c r="D941" s="159"/>
      <c r="E941" s="160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219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83" t="s">
        <v>315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219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83" t="s">
        <v>809</v>
      </c>
      <c r="D943" s="159"/>
      <c r="E943" s="160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219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83" t="s">
        <v>810</v>
      </c>
      <c r="D944" s="159"/>
      <c r="E944" s="160">
        <v>806.7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219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68">
        <v>132</v>
      </c>
      <c r="B945" s="169" t="s">
        <v>811</v>
      </c>
      <c r="C945" s="182" t="s">
        <v>812</v>
      </c>
      <c r="D945" s="170" t="s">
        <v>213</v>
      </c>
      <c r="E945" s="171">
        <v>1301</v>
      </c>
      <c r="F945" s="172"/>
      <c r="G945" s="173">
        <f>ROUND(E945*F945,2)</f>
        <v>0</v>
      </c>
      <c r="H945" s="158"/>
      <c r="I945" s="157">
        <f>ROUND(E945*H945,2)</f>
        <v>0</v>
      </c>
      <c r="J945" s="158"/>
      <c r="K945" s="157">
        <f>ROUND(E945*J945,2)</f>
        <v>0</v>
      </c>
      <c r="L945" s="157">
        <v>15</v>
      </c>
      <c r="M945" s="157">
        <f>G945*(1+L945/100)</f>
        <v>0</v>
      </c>
      <c r="N945" s="157">
        <v>3.1E-4</v>
      </c>
      <c r="O945" s="157">
        <f>ROUND(E945*N945,2)</f>
        <v>0.4</v>
      </c>
      <c r="P945" s="157">
        <v>0</v>
      </c>
      <c r="Q945" s="157">
        <f>ROUND(E945*P945,2)</f>
        <v>0</v>
      </c>
      <c r="R945" s="157"/>
      <c r="S945" s="157" t="s">
        <v>214</v>
      </c>
      <c r="T945" s="157" t="s">
        <v>215</v>
      </c>
      <c r="U945" s="157">
        <v>0.16</v>
      </c>
      <c r="V945" s="157">
        <f>ROUND(E945*U945,2)</f>
        <v>208.16</v>
      </c>
      <c r="W945" s="157"/>
      <c r="X945" s="157" t="s">
        <v>216</v>
      </c>
      <c r="Y945" s="147"/>
      <c r="Z945" s="147"/>
      <c r="AA945" s="147"/>
      <c r="AB945" s="147"/>
      <c r="AC945" s="147"/>
      <c r="AD945" s="147"/>
      <c r="AE945" s="147"/>
      <c r="AF945" s="147"/>
      <c r="AG945" s="147" t="s">
        <v>730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3" t="s">
        <v>218</v>
      </c>
      <c r="D946" s="159"/>
      <c r="E946" s="160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219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83" t="s">
        <v>760</v>
      </c>
      <c r="D947" s="159"/>
      <c r="E947" s="160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219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83" t="s">
        <v>761</v>
      </c>
      <c r="D948" s="159"/>
      <c r="E948" s="160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219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3" t="s">
        <v>762</v>
      </c>
      <c r="D949" s="159"/>
      <c r="E949" s="160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219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3" t="s">
        <v>763</v>
      </c>
      <c r="D950" s="159"/>
      <c r="E950" s="160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219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3" t="s">
        <v>764</v>
      </c>
      <c r="D951" s="159"/>
      <c r="E951" s="160">
        <v>1301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219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68">
        <v>133</v>
      </c>
      <c r="B952" s="169" t="s">
        <v>813</v>
      </c>
      <c r="C952" s="182" t="s">
        <v>814</v>
      </c>
      <c r="D952" s="170" t="s">
        <v>213</v>
      </c>
      <c r="E952" s="171">
        <v>289</v>
      </c>
      <c r="F952" s="172"/>
      <c r="G952" s="173">
        <f>ROUND(E952*F952,2)</f>
        <v>0</v>
      </c>
      <c r="H952" s="158"/>
      <c r="I952" s="157">
        <f>ROUND(E952*H952,2)</f>
        <v>0</v>
      </c>
      <c r="J952" s="158"/>
      <c r="K952" s="157">
        <f>ROUND(E952*J952,2)</f>
        <v>0</v>
      </c>
      <c r="L952" s="157">
        <v>15</v>
      </c>
      <c r="M952" s="157">
        <f>G952*(1+L952/100)</f>
        <v>0</v>
      </c>
      <c r="N952" s="157">
        <v>0</v>
      </c>
      <c r="O952" s="157">
        <f>ROUND(E952*N952,2)</f>
        <v>0</v>
      </c>
      <c r="P952" s="157">
        <v>0</v>
      </c>
      <c r="Q952" s="157">
        <f>ROUND(E952*P952,2)</f>
        <v>0</v>
      </c>
      <c r="R952" s="157"/>
      <c r="S952" s="157" t="s">
        <v>214</v>
      </c>
      <c r="T952" s="157" t="s">
        <v>215</v>
      </c>
      <c r="U952" s="157">
        <v>7.0000000000000007E-2</v>
      </c>
      <c r="V952" s="157">
        <f>ROUND(E952*U952,2)</f>
        <v>20.23</v>
      </c>
      <c r="W952" s="157"/>
      <c r="X952" s="157" t="s">
        <v>216</v>
      </c>
      <c r="Y952" s="147"/>
      <c r="Z952" s="147"/>
      <c r="AA952" s="147"/>
      <c r="AB952" s="147"/>
      <c r="AC952" s="147"/>
      <c r="AD952" s="147"/>
      <c r="AE952" s="147"/>
      <c r="AF952" s="147"/>
      <c r="AG952" s="147" t="s">
        <v>730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83" t="s">
        <v>815</v>
      </c>
      <c r="D953" s="159"/>
      <c r="E953" s="160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219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83" t="s">
        <v>218</v>
      </c>
      <c r="D954" s="159"/>
      <c r="E954" s="160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219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83" t="s">
        <v>816</v>
      </c>
      <c r="D955" s="159"/>
      <c r="E955" s="160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219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3" t="s">
        <v>817</v>
      </c>
      <c r="D956" s="159"/>
      <c r="E956" s="160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219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3" t="s">
        <v>818</v>
      </c>
      <c r="D957" s="159"/>
      <c r="E957" s="160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219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3" t="s">
        <v>315</v>
      </c>
      <c r="D958" s="159"/>
      <c r="E958" s="160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219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3" t="s">
        <v>819</v>
      </c>
      <c r="D959" s="159"/>
      <c r="E959" s="160">
        <v>289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219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ht="22.5" outlineLevel="1" x14ac:dyDescent="0.2">
      <c r="A960" s="168">
        <v>134</v>
      </c>
      <c r="B960" s="169" t="s">
        <v>820</v>
      </c>
      <c r="C960" s="182" t="s">
        <v>821</v>
      </c>
      <c r="D960" s="170" t="s">
        <v>213</v>
      </c>
      <c r="E960" s="171">
        <v>1301</v>
      </c>
      <c r="F960" s="172"/>
      <c r="G960" s="173">
        <f>ROUND(E960*F960,2)</f>
        <v>0</v>
      </c>
      <c r="H960" s="158"/>
      <c r="I960" s="157">
        <f>ROUND(E960*H960,2)</f>
        <v>0</v>
      </c>
      <c r="J960" s="158"/>
      <c r="K960" s="157">
        <f>ROUND(E960*J960,2)</f>
        <v>0</v>
      </c>
      <c r="L960" s="157">
        <v>15</v>
      </c>
      <c r="M960" s="157">
        <f>G960*(1+L960/100)</f>
        <v>0</v>
      </c>
      <c r="N960" s="157">
        <v>0</v>
      </c>
      <c r="O960" s="157">
        <f>ROUND(E960*N960,2)</f>
        <v>0</v>
      </c>
      <c r="P960" s="157">
        <v>0</v>
      </c>
      <c r="Q960" s="157">
        <f>ROUND(E960*P960,2)</f>
        <v>0</v>
      </c>
      <c r="R960" s="157"/>
      <c r="S960" s="157" t="s">
        <v>269</v>
      </c>
      <c r="T960" s="157" t="s">
        <v>270</v>
      </c>
      <c r="U960" s="157">
        <v>0</v>
      </c>
      <c r="V960" s="157">
        <f>ROUND(E960*U960,2)</f>
        <v>0</v>
      </c>
      <c r="W960" s="157"/>
      <c r="X960" s="157" t="s">
        <v>216</v>
      </c>
      <c r="Y960" s="147"/>
      <c r="Z960" s="147"/>
      <c r="AA960" s="147"/>
      <c r="AB960" s="147"/>
      <c r="AC960" s="147"/>
      <c r="AD960" s="147"/>
      <c r="AE960" s="147"/>
      <c r="AF960" s="147"/>
      <c r="AG960" s="147" t="s">
        <v>730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83" t="s">
        <v>218</v>
      </c>
      <c r="D961" s="159"/>
      <c r="E961" s="160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219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3" t="s">
        <v>760</v>
      </c>
      <c r="D962" s="159"/>
      <c r="E962" s="160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219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3" t="s">
        <v>761</v>
      </c>
      <c r="D963" s="159"/>
      <c r="E963" s="160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219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3" t="s">
        <v>762</v>
      </c>
      <c r="D964" s="159"/>
      <c r="E964" s="160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219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3" t="s">
        <v>763</v>
      </c>
      <c r="D965" s="159"/>
      <c r="E965" s="160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219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183" t="s">
        <v>764</v>
      </c>
      <c r="D966" s="159"/>
      <c r="E966" s="160">
        <v>1301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219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ht="22.5" outlineLevel="1" x14ac:dyDescent="0.2">
      <c r="A967" s="168">
        <v>135</v>
      </c>
      <c r="B967" s="169" t="s">
        <v>822</v>
      </c>
      <c r="C967" s="182" t="s">
        <v>823</v>
      </c>
      <c r="D967" s="170" t="s">
        <v>242</v>
      </c>
      <c r="E967" s="171">
        <v>318.48480000000001</v>
      </c>
      <c r="F967" s="172"/>
      <c r="G967" s="173">
        <f>ROUND(E967*F967,2)</f>
        <v>0</v>
      </c>
      <c r="H967" s="158"/>
      <c r="I967" s="157">
        <f>ROUND(E967*H967,2)</f>
        <v>0</v>
      </c>
      <c r="J967" s="158"/>
      <c r="K967" s="157">
        <f>ROUND(E967*J967,2)</f>
        <v>0</v>
      </c>
      <c r="L967" s="157">
        <v>15</v>
      </c>
      <c r="M967" s="157">
        <f>G967*(1+L967/100)</f>
        <v>0</v>
      </c>
      <c r="N967" s="157">
        <v>2.5000000000000001E-2</v>
      </c>
      <c r="O967" s="157">
        <f>ROUND(E967*N967,2)</f>
        <v>7.96</v>
      </c>
      <c r="P967" s="157">
        <v>0</v>
      </c>
      <c r="Q967" s="157">
        <f>ROUND(E967*P967,2)</f>
        <v>0</v>
      </c>
      <c r="R967" s="157" t="s">
        <v>801</v>
      </c>
      <c r="S967" s="157" t="s">
        <v>214</v>
      </c>
      <c r="T967" s="157" t="s">
        <v>215</v>
      </c>
      <c r="U967" s="157">
        <v>0</v>
      </c>
      <c r="V967" s="157">
        <f>ROUND(E967*U967,2)</f>
        <v>0</v>
      </c>
      <c r="W967" s="157"/>
      <c r="X967" s="157" t="s">
        <v>421</v>
      </c>
      <c r="Y967" s="147"/>
      <c r="Z967" s="147"/>
      <c r="AA967" s="147"/>
      <c r="AB967" s="147"/>
      <c r="AC967" s="147"/>
      <c r="AD967" s="147"/>
      <c r="AE967" s="147"/>
      <c r="AF967" s="147"/>
      <c r="AG967" s="147" t="s">
        <v>422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ht="22.5" outlineLevel="1" x14ac:dyDescent="0.2">
      <c r="A968" s="154"/>
      <c r="B968" s="155"/>
      <c r="C968" s="183" t="s">
        <v>824</v>
      </c>
      <c r="D968" s="159"/>
      <c r="E968" s="160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219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3" t="s">
        <v>218</v>
      </c>
      <c r="D969" s="159"/>
      <c r="E969" s="160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219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83" t="s">
        <v>825</v>
      </c>
      <c r="D970" s="159"/>
      <c r="E970" s="160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219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3" t="s">
        <v>826</v>
      </c>
      <c r="D971" s="159"/>
      <c r="E971" s="160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219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3" t="s">
        <v>827</v>
      </c>
      <c r="D972" s="159"/>
      <c r="E972" s="160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219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3" t="s">
        <v>828</v>
      </c>
      <c r="D973" s="159"/>
      <c r="E973" s="160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219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3" t="s">
        <v>829</v>
      </c>
      <c r="D974" s="159"/>
      <c r="E974" s="160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219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3" t="s">
        <v>830</v>
      </c>
      <c r="D975" s="159"/>
      <c r="E975" s="160">
        <v>318.48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219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ht="22.5" outlineLevel="1" x14ac:dyDescent="0.2">
      <c r="A976" s="168">
        <v>136</v>
      </c>
      <c r="B976" s="169" t="s">
        <v>831</v>
      </c>
      <c r="C976" s="182" t="s">
        <v>832</v>
      </c>
      <c r="D976" s="170" t="s">
        <v>213</v>
      </c>
      <c r="E976" s="171">
        <v>1122.7</v>
      </c>
      <c r="F976" s="172"/>
      <c r="G976" s="173">
        <f>ROUND(E976*F976,2)</f>
        <v>0</v>
      </c>
      <c r="H976" s="158"/>
      <c r="I976" s="157">
        <f>ROUND(E976*H976,2)</f>
        <v>0</v>
      </c>
      <c r="J976" s="158"/>
      <c r="K976" s="157">
        <f>ROUND(E976*J976,2)</f>
        <v>0</v>
      </c>
      <c r="L976" s="157">
        <v>15</v>
      </c>
      <c r="M976" s="157">
        <f>G976*(1+L976/100)</f>
        <v>0</v>
      </c>
      <c r="N976" s="157">
        <v>1.4999999999999999E-2</v>
      </c>
      <c r="O976" s="157">
        <f>ROUND(E976*N976,2)</f>
        <v>16.84</v>
      </c>
      <c r="P976" s="157">
        <v>0</v>
      </c>
      <c r="Q976" s="157">
        <f>ROUND(E976*P976,2)</f>
        <v>0</v>
      </c>
      <c r="R976" s="157" t="s">
        <v>801</v>
      </c>
      <c r="S976" s="157" t="s">
        <v>214</v>
      </c>
      <c r="T976" s="157" t="s">
        <v>215</v>
      </c>
      <c r="U976" s="157">
        <v>0</v>
      </c>
      <c r="V976" s="157">
        <f>ROUND(E976*U976,2)</f>
        <v>0</v>
      </c>
      <c r="W976" s="157"/>
      <c r="X976" s="157" t="s">
        <v>421</v>
      </c>
      <c r="Y976" s="147"/>
      <c r="Z976" s="147"/>
      <c r="AA976" s="147"/>
      <c r="AB976" s="147"/>
      <c r="AC976" s="147"/>
      <c r="AD976" s="147"/>
      <c r="AE976" s="147"/>
      <c r="AF976" s="147"/>
      <c r="AG976" s="147" t="s">
        <v>422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83" t="s">
        <v>815</v>
      </c>
      <c r="D977" s="159"/>
      <c r="E977" s="160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219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183" t="s">
        <v>218</v>
      </c>
      <c r="D978" s="159"/>
      <c r="E978" s="160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219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183" t="s">
        <v>816</v>
      </c>
      <c r="D979" s="159"/>
      <c r="E979" s="160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219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83" t="s">
        <v>817</v>
      </c>
      <c r="D980" s="159"/>
      <c r="E980" s="160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219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83" t="s">
        <v>818</v>
      </c>
      <c r="D981" s="159"/>
      <c r="E981" s="160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219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83" t="s">
        <v>315</v>
      </c>
      <c r="D982" s="159"/>
      <c r="E982" s="160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219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83" t="s">
        <v>808</v>
      </c>
      <c r="D983" s="159"/>
      <c r="E983" s="160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219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83" t="s">
        <v>218</v>
      </c>
      <c r="D984" s="159"/>
      <c r="E984" s="160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219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83" t="s">
        <v>312</v>
      </c>
      <c r="D985" s="159"/>
      <c r="E985" s="160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219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83" t="s">
        <v>313</v>
      </c>
      <c r="D986" s="159"/>
      <c r="E986" s="160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219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83" t="s">
        <v>314</v>
      </c>
      <c r="D987" s="159"/>
      <c r="E987" s="160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219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83" t="s">
        <v>315</v>
      </c>
      <c r="D988" s="159"/>
      <c r="E988" s="160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219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183" t="s">
        <v>833</v>
      </c>
      <c r="D989" s="159"/>
      <c r="E989" s="160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219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83" t="s">
        <v>834</v>
      </c>
      <c r="D990" s="159"/>
      <c r="E990" s="160">
        <v>1122.7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219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ht="22.5" outlineLevel="1" x14ac:dyDescent="0.2">
      <c r="A991" s="168">
        <v>137</v>
      </c>
      <c r="B991" s="169" t="s">
        <v>835</v>
      </c>
      <c r="C991" s="182" t="s">
        <v>836</v>
      </c>
      <c r="D991" s="170" t="s">
        <v>213</v>
      </c>
      <c r="E991" s="171">
        <v>5.8710000000000004</v>
      </c>
      <c r="F991" s="172"/>
      <c r="G991" s="173">
        <f>ROUND(E991*F991,2)</f>
        <v>0</v>
      </c>
      <c r="H991" s="158"/>
      <c r="I991" s="157">
        <f>ROUND(E991*H991,2)</f>
        <v>0</v>
      </c>
      <c r="J991" s="158"/>
      <c r="K991" s="157">
        <f>ROUND(E991*J991,2)</f>
        <v>0</v>
      </c>
      <c r="L991" s="157">
        <v>15</v>
      </c>
      <c r="M991" s="157">
        <f>G991*(1+L991/100)</f>
        <v>0</v>
      </c>
      <c r="N991" s="157">
        <v>2.4E-2</v>
      </c>
      <c r="O991" s="157">
        <f>ROUND(E991*N991,2)</f>
        <v>0.14000000000000001</v>
      </c>
      <c r="P991" s="157">
        <v>0</v>
      </c>
      <c r="Q991" s="157">
        <f>ROUND(E991*P991,2)</f>
        <v>0</v>
      </c>
      <c r="R991" s="157" t="s">
        <v>801</v>
      </c>
      <c r="S991" s="157" t="s">
        <v>214</v>
      </c>
      <c r="T991" s="157" t="s">
        <v>215</v>
      </c>
      <c r="U991" s="157">
        <v>0</v>
      </c>
      <c r="V991" s="157">
        <f>ROUND(E991*U991,2)</f>
        <v>0</v>
      </c>
      <c r="W991" s="157"/>
      <c r="X991" s="157" t="s">
        <v>421</v>
      </c>
      <c r="Y991" s="147"/>
      <c r="Z991" s="147"/>
      <c r="AA991" s="147"/>
      <c r="AB991" s="147"/>
      <c r="AC991" s="147"/>
      <c r="AD991" s="147"/>
      <c r="AE991" s="147"/>
      <c r="AF991" s="147"/>
      <c r="AG991" s="147" t="s">
        <v>422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83" t="s">
        <v>837</v>
      </c>
      <c r="D992" s="159"/>
      <c r="E992" s="160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219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83" t="s">
        <v>838</v>
      </c>
      <c r="D993" s="159"/>
      <c r="E993" s="160">
        <v>5.87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219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74">
        <v>138</v>
      </c>
      <c r="B994" s="175" t="s">
        <v>839</v>
      </c>
      <c r="C994" s="184" t="s">
        <v>840</v>
      </c>
      <c r="D994" s="176" t="s">
        <v>684</v>
      </c>
      <c r="E994" s="177">
        <v>25.774380000000001</v>
      </c>
      <c r="F994" s="178"/>
      <c r="G994" s="179">
        <f>ROUND(E994*F994,2)</f>
        <v>0</v>
      </c>
      <c r="H994" s="158"/>
      <c r="I994" s="157">
        <f>ROUND(E994*H994,2)</f>
        <v>0</v>
      </c>
      <c r="J994" s="158"/>
      <c r="K994" s="157">
        <f>ROUND(E994*J994,2)</f>
        <v>0</v>
      </c>
      <c r="L994" s="157">
        <v>15</v>
      </c>
      <c r="M994" s="157">
        <f>G994*(1+L994/100)</f>
        <v>0</v>
      </c>
      <c r="N994" s="157">
        <v>0</v>
      </c>
      <c r="O994" s="157">
        <f>ROUND(E994*N994,2)</f>
        <v>0</v>
      </c>
      <c r="P994" s="157">
        <v>0</v>
      </c>
      <c r="Q994" s="157">
        <f>ROUND(E994*P994,2)</f>
        <v>0</v>
      </c>
      <c r="R994" s="157"/>
      <c r="S994" s="157" t="s">
        <v>214</v>
      </c>
      <c r="T994" s="157" t="s">
        <v>215</v>
      </c>
      <c r="U994" s="157">
        <v>1.831</v>
      </c>
      <c r="V994" s="157">
        <f>ROUND(E994*U994,2)</f>
        <v>47.19</v>
      </c>
      <c r="W994" s="157"/>
      <c r="X994" s="157" t="s">
        <v>216</v>
      </c>
      <c r="Y994" s="147"/>
      <c r="Z994" s="147"/>
      <c r="AA994" s="147"/>
      <c r="AB994" s="147"/>
      <c r="AC994" s="147"/>
      <c r="AD994" s="147"/>
      <c r="AE994" s="147"/>
      <c r="AF994" s="147"/>
      <c r="AG994" s="147" t="s">
        <v>730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x14ac:dyDescent="0.2">
      <c r="A995" s="162" t="s">
        <v>209</v>
      </c>
      <c r="B995" s="163" t="s">
        <v>154</v>
      </c>
      <c r="C995" s="181" t="s">
        <v>155</v>
      </c>
      <c r="D995" s="164"/>
      <c r="E995" s="165"/>
      <c r="F995" s="166"/>
      <c r="G995" s="167">
        <f>SUMIF(AG996:AG1157,"&lt;&gt;NOR",G996:G1157)</f>
        <v>0</v>
      </c>
      <c r="H995" s="161"/>
      <c r="I995" s="161">
        <f>SUM(I996:I1157)</f>
        <v>0</v>
      </c>
      <c r="J995" s="161"/>
      <c r="K995" s="161">
        <f>SUM(K996:K1157)</f>
        <v>0</v>
      </c>
      <c r="L995" s="161"/>
      <c r="M995" s="161">
        <f>SUM(M996:M1157)</f>
        <v>0</v>
      </c>
      <c r="N995" s="161"/>
      <c r="O995" s="161">
        <f>SUM(O996:O1157)</f>
        <v>36.799999999999997</v>
      </c>
      <c r="P995" s="161"/>
      <c r="Q995" s="161">
        <f>SUM(Q996:Q1157)</f>
        <v>19.52</v>
      </c>
      <c r="R995" s="161"/>
      <c r="S995" s="161"/>
      <c r="T995" s="161"/>
      <c r="U995" s="161"/>
      <c r="V995" s="161">
        <f>SUM(V996:V1157)</f>
        <v>1064.8799999999999</v>
      </c>
      <c r="W995" s="161"/>
      <c r="X995" s="161"/>
      <c r="AG995" t="s">
        <v>210</v>
      </c>
    </row>
    <row r="996" spans="1:60" ht="22.5" outlineLevel="1" x14ac:dyDescent="0.2">
      <c r="A996" s="168">
        <v>139</v>
      </c>
      <c r="B996" s="169" t="s">
        <v>841</v>
      </c>
      <c r="C996" s="182" t="s">
        <v>842</v>
      </c>
      <c r="D996" s="170" t="s">
        <v>234</v>
      </c>
      <c r="E996" s="171">
        <v>70.809899999999999</v>
      </c>
      <c r="F996" s="172"/>
      <c r="G996" s="173">
        <f>ROUND(E996*F996,2)</f>
        <v>0</v>
      </c>
      <c r="H996" s="158"/>
      <c r="I996" s="157">
        <f>ROUND(E996*H996,2)</f>
        <v>0</v>
      </c>
      <c r="J996" s="158"/>
      <c r="K996" s="157">
        <f>ROUND(E996*J996,2)</f>
        <v>0</v>
      </c>
      <c r="L996" s="157">
        <v>15</v>
      </c>
      <c r="M996" s="157">
        <f>G996*(1+L996/100)</f>
        <v>0</v>
      </c>
      <c r="N996" s="157">
        <v>6.1199999999999996E-3</v>
      </c>
      <c r="O996" s="157">
        <f>ROUND(E996*N996,2)</f>
        <v>0.43</v>
      </c>
      <c r="P996" s="157">
        <v>0</v>
      </c>
      <c r="Q996" s="157">
        <f>ROUND(E996*P996,2)</f>
        <v>0</v>
      </c>
      <c r="R996" s="157"/>
      <c r="S996" s="157" t="s">
        <v>214</v>
      </c>
      <c r="T996" s="157" t="s">
        <v>215</v>
      </c>
      <c r="U996" s="157">
        <v>0.34200000000000003</v>
      </c>
      <c r="V996" s="157">
        <f>ROUND(E996*U996,2)</f>
        <v>24.22</v>
      </c>
      <c r="W996" s="157"/>
      <c r="X996" s="157" t="s">
        <v>216</v>
      </c>
      <c r="Y996" s="147"/>
      <c r="Z996" s="147"/>
      <c r="AA996" s="147"/>
      <c r="AB996" s="147"/>
      <c r="AC996" s="147"/>
      <c r="AD996" s="147"/>
      <c r="AE996" s="147"/>
      <c r="AF996" s="147"/>
      <c r="AG996" s="147" t="s">
        <v>730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83" t="s">
        <v>843</v>
      </c>
      <c r="D997" s="159"/>
      <c r="E997" s="160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219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183" t="s">
        <v>844</v>
      </c>
      <c r="D998" s="159"/>
      <c r="E998" s="160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219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83" t="s">
        <v>845</v>
      </c>
      <c r="D999" s="159"/>
      <c r="E999" s="160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219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83" t="s">
        <v>846</v>
      </c>
      <c r="D1000" s="159"/>
      <c r="E1000" s="160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219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ht="22.5" outlineLevel="1" x14ac:dyDescent="0.2">
      <c r="A1001" s="154"/>
      <c r="B1001" s="155"/>
      <c r="C1001" s="183" t="s">
        <v>847</v>
      </c>
      <c r="D1001" s="159"/>
      <c r="E1001" s="160"/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219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83" t="s">
        <v>848</v>
      </c>
      <c r="D1002" s="159"/>
      <c r="E1002" s="160">
        <v>70.81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219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ht="22.5" outlineLevel="1" x14ac:dyDescent="0.2">
      <c r="A1003" s="168">
        <v>140</v>
      </c>
      <c r="B1003" s="169" t="s">
        <v>849</v>
      </c>
      <c r="C1003" s="182" t="s">
        <v>850</v>
      </c>
      <c r="D1003" s="170" t="s">
        <v>234</v>
      </c>
      <c r="E1003" s="171">
        <v>190.49</v>
      </c>
      <c r="F1003" s="172"/>
      <c r="G1003" s="173">
        <f>ROUND(E1003*F1003,2)</f>
        <v>0</v>
      </c>
      <c r="H1003" s="158"/>
      <c r="I1003" s="157">
        <f>ROUND(E1003*H1003,2)</f>
        <v>0</v>
      </c>
      <c r="J1003" s="158"/>
      <c r="K1003" s="157">
        <f>ROUND(E1003*J1003,2)</f>
        <v>0</v>
      </c>
      <c r="L1003" s="157">
        <v>15</v>
      </c>
      <c r="M1003" s="157">
        <f>G1003*(1+L1003/100)</f>
        <v>0</v>
      </c>
      <c r="N1003" s="157">
        <v>6.1199999999999996E-3</v>
      </c>
      <c r="O1003" s="157">
        <f>ROUND(E1003*N1003,2)</f>
        <v>1.17</v>
      </c>
      <c r="P1003" s="157">
        <v>0</v>
      </c>
      <c r="Q1003" s="157">
        <f>ROUND(E1003*P1003,2)</f>
        <v>0</v>
      </c>
      <c r="R1003" s="157"/>
      <c r="S1003" s="157" t="s">
        <v>214</v>
      </c>
      <c r="T1003" s="157" t="s">
        <v>215</v>
      </c>
      <c r="U1003" s="157">
        <v>0.34200000000000003</v>
      </c>
      <c r="V1003" s="157">
        <f>ROUND(E1003*U1003,2)</f>
        <v>65.150000000000006</v>
      </c>
      <c r="W1003" s="157"/>
      <c r="X1003" s="157" t="s">
        <v>216</v>
      </c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730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83" t="s">
        <v>851</v>
      </c>
      <c r="D1004" s="159"/>
      <c r="E1004" s="160"/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219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83" t="s">
        <v>852</v>
      </c>
      <c r="D1005" s="159"/>
      <c r="E1005" s="160"/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219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83" t="s">
        <v>853</v>
      </c>
      <c r="D1006" s="159"/>
      <c r="E1006" s="160"/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219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83" t="s">
        <v>853</v>
      </c>
      <c r="D1007" s="159"/>
      <c r="E1007" s="160"/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219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83" t="s">
        <v>854</v>
      </c>
      <c r="D1008" s="159"/>
      <c r="E1008" s="160"/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219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83" t="s">
        <v>855</v>
      </c>
      <c r="D1009" s="159"/>
      <c r="E1009" s="160"/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219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1" x14ac:dyDescent="0.2">
      <c r="A1010" s="154"/>
      <c r="B1010" s="155"/>
      <c r="C1010" s="183" t="s">
        <v>856</v>
      </c>
      <c r="D1010" s="159"/>
      <c r="E1010" s="160"/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219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183" t="s">
        <v>857</v>
      </c>
      <c r="D1011" s="159"/>
      <c r="E1011" s="160">
        <v>190.49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219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2.5" outlineLevel="1" x14ac:dyDescent="0.2">
      <c r="A1012" s="168">
        <v>141</v>
      </c>
      <c r="B1012" s="169" t="s">
        <v>858</v>
      </c>
      <c r="C1012" s="182" t="s">
        <v>859</v>
      </c>
      <c r="D1012" s="170" t="s">
        <v>234</v>
      </c>
      <c r="E1012" s="171">
        <v>61.04</v>
      </c>
      <c r="F1012" s="172"/>
      <c r="G1012" s="173">
        <f>ROUND(E1012*F1012,2)</f>
        <v>0</v>
      </c>
      <c r="H1012" s="158"/>
      <c r="I1012" s="157">
        <f>ROUND(E1012*H1012,2)</f>
        <v>0</v>
      </c>
      <c r="J1012" s="158"/>
      <c r="K1012" s="157">
        <f>ROUND(E1012*J1012,2)</f>
        <v>0</v>
      </c>
      <c r="L1012" s="157">
        <v>15</v>
      </c>
      <c r="M1012" s="157">
        <f>G1012*(1+L1012/100)</f>
        <v>0</v>
      </c>
      <c r="N1012" s="157">
        <v>7.3299999999999997E-3</v>
      </c>
      <c r="O1012" s="157">
        <f>ROUND(E1012*N1012,2)</f>
        <v>0.45</v>
      </c>
      <c r="P1012" s="157">
        <v>0</v>
      </c>
      <c r="Q1012" s="157">
        <f>ROUND(E1012*P1012,2)</f>
        <v>0</v>
      </c>
      <c r="R1012" s="157"/>
      <c r="S1012" s="157" t="s">
        <v>214</v>
      </c>
      <c r="T1012" s="157" t="s">
        <v>215</v>
      </c>
      <c r="U1012" s="157">
        <v>0.34200000000000003</v>
      </c>
      <c r="V1012" s="157">
        <f>ROUND(E1012*U1012,2)</f>
        <v>20.88</v>
      </c>
      <c r="W1012" s="157"/>
      <c r="X1012" s="157" t="s">
        <v>216</v>
      </c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730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83" t="s">
        <v>860</v>
      </c>
      <c r="D1013" s="159"/>
      <c r="E1013" s="160"/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219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83" t="s">
        <v>861</v>
      </c>
      <c r="D1014" s="159"/>
      <c r="E1014" s="160"/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219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83" t="s">
        <v>862</v>
      </c>
      <c r="D1015" s="159"/>
      <c r="E1015" s="160">
        <v>61.04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219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2.5" outlineLevel="1" x14ac:dyDescent="0.2">
      <c r="A1016" s="168">
        <v>142</v>
      </c>
      <c r="B1016" s="169" t="s">
        <v>863</v>
      </c>
      <c r="C1016" s="182" t="s">
        <v>864</v>
      </c>
      <c r="D1016" s="170" t="s">
        <v>234</v>
      </c>
      <c r="E1016" s="171">
        <v>341.63200000000001</v>
      </c>
      <c r="F1016" s="172"/>
      <c r="G1016" s="173">
        <f>ROUND(E1016*F1016,2)</f>
        <v>0</v>
      </c>
      <c r="H1016" s="158"/>
      <c r="I1016" s="157">
        <f>ROUND(E1016*H1016,2)</f>
        <v>0</v>
      </c>
      <c r="J1016" s="158"/>
      <c r="K1016" s="157">
        <f>ROUND(E1016*J1016,2)</f>
        <v>0</v>
      </c>
      <c r="L1016" s="157">
        <v>15</v>
      </c>
      <c r="M1016" s="157">
        <f>G1016*(1+L1016/100)</f>
        <v>0</v>
      </c>
      <c r="N1016" s="157">
        <v>5.1500000000000001E-3</v>
      </c>
      <c r="O1016" s="157">
        <f>ROUND(E1016*N1016,2)</f>
        <v>1.76</v>
      </c>
      <c r="P1016" s="157">
        <v>0</v>
      </c>
      <c r="Q1016" s="157">
        <f>ROUND(E1016*P1016,2)</f>
        <v>0</v>
      </c>
      <c r="R1016" s="157"/>
      <c r="S1016" s="157" t="s">
        <v>214</v>
      </c>
      <c r="T1016" s="157" t="s">
        <v>215</v>
      </c>
      <c r="U1016" s="157">
        <v>0.34200000000000003</v>
      </c>
      <c r="V1016" s="157">
        <f>ROUND(E1016*U1016,2)</f>
        <v>116.84</v>
      </c>
      <c r="W1016" s="157"/>
      <c r="X1016" s="157" t="s">
        <v>216</v>
      </c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730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83" t="s">
        <v>865</v>
      </c>
      <c r="D1017" s="159"/>
      <c r="E1017" s="160"/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219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83" t="s">
        <v>866</v>
      </c>
      <c r="D1018" s="159"/>
      <c r="E1018" s="160"/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219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83" t="s">
        <v>867</v>
      </c>
      <c r="D1019" s="159"/>
      <c r="E1019" s="160"/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219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83" t="s">
        <v>868</v>
      </c>
      <c r="D1020" s="159"/>
      <c r="E1020" s="160"/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219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2.5" outlineLevel="1" x14ac:dyDescent="0.2">
      <c r="A1021" s="154"/>
      <c r="B1021" s="155"/>
      <c r="C1021" s="183" t="s">
        <v>869</v>
      </c>
      <c r="D1021" s="159"/>
      <c r="E1021" s="160"/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219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83" t="s">
        <v>870</v>
      </c>
      <c r="D1022" s="159"/>
      <c r="E1022" s="160">
        <v>341.63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219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ht="22.5" outlineLevel="1" x14ac:dyDescent="0.2">
      <c r="A1023" s="168">
        <v>143</v>
      </c>
      <c r="B1023" s="169" t="s">
        <v>871</v>
      </c>
      <c r="C1023" s="182" t="s">
        <v>872</v>
      </c>
      <c r="D1023" s="170" t="s">
        <v>234</v>
      </c>
      <c r="E1023" s="171">
        <v>211.1756</v>
      </c>
      <c r="F1023" s="172"/>
      <c r="G1023" s="173">
        <f>ROUND(E1023*F1023,2)</f>
        <v>0</v>
      </c>
      <c r="H1023" s="158"/>
      <c r="I1023" s="157">
        <f>ROUND(E1023*H1023,2)</f>
        <v>0</v>
      </c>
      <c r="J1023" s="158"/>
      <c r="K1023" s="157">
        <f>ROUND(E1023*J1023,2)</f>
        <v>0</v>
      </c>
      <c r="L1023" s="157">
        <v>15</v>
      </c>
      <c r="M1023" s="157">
        <f>G1023*(1+L1023/100)</f>
        <v>0</v>
      </c>
      <c r="N1023" s="157">
        <v>1.025E-2</v>
      </c>
      <c r="O1023" s="157">
        <f>ROUND(E1023*N1023,2)</f>
        <v>2.16</v>
      </c>
      <c r="P1023" s="157">
        <v>0</v>
      </c>
      <c r="Q1023" s="157">
        <f>ROUND(E1023*P1023,2)</f>
        <v>0</v>
      </c>
      <c r="R1023" s="157"/>
      <c r="S1023" s="157" t="s">
        <v>214</v>
      </c>
      <c r="T1023" s="157" t="s">
        <v>215</v>
      </c>
      <c r="U1023" s="157">
        <v>0.41599999999999998</v>
      </c>
      <c r="V1023" s="157">
        <f>ROUND(E1023*U1023,2)</f>
        <v>87.85</v>
      </c>
      <c r="W1023" s="157"/>
      <c r="X1023" s="157" t="s">
        <v>216</v>
      </c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730</v>
      </c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83" t="s">
        <v>873</v>
      </c>
      <c r="D1024" s="159"/>
      <c r="E1024" s="160"/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219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83" t="s">
        <v>852</v>
      </c>
      <c r="D1025" s="159"/>
      <c r="E1025" s="160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219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183" t="s">
        <v>853</v>
      </c>
      <c r="D1026" s="159"/>
      <c r="E1026" s="160"/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219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183" t="s">
        <v>853</v>
      </c>
      <c r="D1027" s="159"/>
      <c r="E1027" s="160"/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219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83" t="s">
        <v>861</v>
      </c>
      <c r="D1028" s="159"/>
      <c r="E1028" s="160"/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219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83" t="s">
        <v>874</v>
      </c>
      <c r="D1029" s="159"/>
      <c r="E1029" s="160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219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3" t="s">
        <v>875</v>
      </c>
      <c r="D1030" s="159"/>
      <c r="E1030" s="160"/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219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ht="22.5" outlineLevel="1" x14ac:dyDescent="0.2">
      <c r="A1031" s="154"/>
      <c r="B1031" s="155"/>
      <c r="C1031" s="183" t="s">
        <v>856</v>
      </c>
      <c r="D1031" s="159"/>
      <c r="E1031" s="160"/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219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83" t="s">
        <v>876</v>
      </c>
      <c r="D1032" s="159"/>
      <c r="E1032" s="160">
        <v>211.18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219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68">
        <v>144</v>
      </c>
      <c r="B1033" s="169" t="s">
        <v>877</v>
      </c>
      <c r="C1033" s="182" t="s">
        <v>878</v>
      </c>
      <c r="D1033" s="170" t="s">
        <v>213</v>
      </c>
      <c r="E1033" s="171">
        <v>1301</v>
      </c>
      <c r="F1033" s="172"/>
      <c r="G1033" s="173">
        <f>ROUND(E1033*F1033,2)</f>
        <v>0</v>
      </c>
      <c r="H1033" s="158"/>
      <c r="I1033" s="157">
        <f>ROUND(E1033*H1033,2)</f>
        <v>0</v>
      </c>
      <c r="J1033" s="158"/>
      <c r="K1033" s="157">
        <f>ROUND(E1033*J1033,2)</f>
        <v>0</v>
      </c>
      <c r="L1033" s="157">
        <v>15</v>
      </c>
      <c r="M1033" s="157">
        <f>G1033*(1+L1033/100)</f>
        <v>0</v>
      </c>
      <c r="N1033" s="157">
        <v>0</v>
      </c>
      <c r="O1033" s="157">
        <f>ROUND(E1033*N1033,2)</f>
        <v>0</v>
      </c>
      <c r="P1033" s="157">
        <v>0</v>
      </c>
      <c r="Q1033" s="157">
        <f>ROUND(E1033*P1033,2)</f>
        <v>0</v>
      </c>
      <c r="R1033" s="157"/>
      <c r="S1033" s="157" t="s">
        <v>214</v>
      </c>
      <c r="T1033" s="157" t="s">
        <v>215</v>
      </c>
      <c r="U1033" s="157">
        <v>0.29199999999999998</v>
      </c>
      <c r="V1033" s="157">
        <f>ROUND(E1033*U1033,2)</f>
        <v>379.89</v>
      </c>
      <c r="W1033" s="157"/>
      <c r="X1033" s="157" t="s">
        <v>216</v>
      </c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730</v>
      </c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83" t="s">
        <v>218</v>
      </c>
      <c r="D1034" s="159"/>
      <c r="E1034" s="160"/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219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3" t="s">
        <v>760</v>
      </c>
      <c r="D1035" s="159"/>
      <c r="E1035" s="160"/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219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83" t="s">
        <v>761</v>
      </c>
      <c r="D1036" s="159"/>
      <c r="E1036" s="160"/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219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83" t="s">
        <v>762</v>
      </c>
      <c r="D1037" s="159"/>
      <c r="E1037" s="160"/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219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83" t="s">
        <v>763</v>
      </c>
      <c r="D1038" s="159"/>
      <c r="E1038" s="160"/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219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83" t="s">
        <v>764</v>
      </c>
      <c r="D1039" s="159"/>
      <c r="E1039" s="160">
        <v>1301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219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68">
        <v>145</v>
      </c>
      <c r="B1040" s="169" t="s">
        <v>879</v>
      </c>
      <c r="C1040" s="182" t="s">
        <v>880</v>
      </c>
      <c r="D1040" s="170" t="s">
        <v>213</v>
      </c>
      <c r="E1040" s="171">
        <v>1301</v>
      </c>
      <c r="F1040" s="172"/>
      <c r="G1040" s="173">
        <f>ROUND(E1040*F1040,2)</f>
        <v>0</v>
      </c>
      <c r="H1040" s="158"/>
      <c r="I1040" s="157">
        <f>ROUND(E1040*H1040,2)</f>
        <v>0</v>
      </c>
      <c r="J1040" s="158"/>
      <c r="K1040" s="157">
        <f>ROUND(E1040*J1040,2)</f>
        <v>0</v>
      </c>
      <c r="L1040" s="157">
        <v>15</v>
      </c>
      <c r="M1040" s="157">
        <f>G1040*(1+L1040/100)</f>
        <v>0</v>
      </c>
      <c r="N1040" s="157">
        <v>0</v>
      </c>
      <c r="O1040" s="157">
        <f>ROUND(E1040*N1040,2)</f>
        <v>0</v>
      </c>
      <c r="P1040" s="157">
        <v>1.4999999999999999E-2</v>
      </c>
      <c r="Q1040" s="157">
        <f>ROUND(E1040*P1040,2)</f>
        <v>19.52</v>
      </c>
      <c r="R1040" s="157"/>
      <c r="S1040" s="157" t="s">
        <v>214</v>
      </c>
      <c r="T1040" s="157" t="s">
        <v>215</v>
      </c>
      <c r="U1040" s="157">
        <v>0.09</v>
      </c>
      <c r="V1040" s="157">
        <f>ROUND(E1040*U1040,2)</f>
        <v>117.09</v>
      </c>
      <c r="W1040" s="157"/>
      <c r="X1040" s="157" t="s">
        <v>216</v>
      </c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730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3" t="s">
        <v>218</v>
      </c>
      <c r="D1041" s="159"/>
      <c r="E1041" s="160"/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219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83" t="s">
        <v>760</v>
      </c>
      <c r="D1042" s="159"/>
      <c r="E1042" s="160"/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219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83" t="s">
        <v>761</v>
      </c>
      <c r="D1043" s="159"/>
      <c r="E1043" s="160"/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219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3" t="s">
        <v>762</v>
      </c>
      <c r="D1044" s="159"/>
      <c r="E1044" s="160"/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219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83" t="s">
        <v>763</v>
      </c>
      <c r="D1045" s="159"/>
      <c r="E1045" s="160"/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219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83" t="s">
        <v>764</v>
      </c>
      <c r="D1046" s="159"/>
      <c r="E1046" s="160">
        <v>1301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219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68">
        <v>146</v>
      </c>
      <c r="B1047" s="169" t="s">
        <v>881</v>
      </c>
      <c r="C1047" s="182" t="s">
        <v>882</v>
      </c>
      <c r="D1047" s="170" t="s">
        <v>242</v>
      </c>
      <c r="E1047" s="171">
        <v>41.116199999999999</v>
      </c>
      <c r="F1047" s="172"/>
      <c r="G1047" s="173">
        <f>ROUND(E1047*F1047,2)</f>
        <v>0</v>
      </c>
      <c r="H1047" s="158"/>
      <c r="I1047" s="157">
        <f>ROUND(E1047*H1047,2)</f>
        <v>0</v>
      </c>
      <c r="J1047" s="158"/>
      <c r="K1047" s="157">
        <f>ROUND(E1047*J1047,2)</f>
        <v>0</v>
      </c>
      <c r="L1047" s="157">
        <v>15</v>
      </c>
      <c r="M1047" s="157">
        <f>G1047*(1+L1047/100)</f>
        <v>0</v>
      </c>
      <c r="N1047" s="157">
        <v>2.3570000000000001E-2</v>
      </c>
      <c r="O1047" s="157">
        <f>ROUND(E1047*N1047,2)</f>
        <v>0.97</v>
      </c>
      <c r="P1047" s="157">
        <v>0</v>
      </c>
      <c r="Q1047" s="157">
        <f>ROUND(E1047*P1047,2)</f>
        <v>0</v>
      </c>
      <c r="R1047" s="157"/>
      <c r="S1047" s="157" t="s">
        <v>214</v>
      </c>
      <c r="T1047" s="157" t="s">
        <v>215</v>
      </c>
      <c r="U1047" s="157">
        <v>0</v>
      </c>
      <c r="V1047" s="157">
        <f>ROUND(E1047*U1047,2)</f>
        <v>0</v>
      </c>
      <c r="W1047" s="157"/>
      <c r="X1047" s="157" t="s">
        <v>216</v>
      </c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730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83" t="s">
        <v>843</v>
      </c>
      <c r="D1048" s="159"/>
      <c r="E1048" s="160"/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219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83" t="s">
        <v>883</v>
      </c>
      <c r="D1049" s="159"/>
      <c r="E1049" s="160"/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219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83" t="s">
        <v>884</v>
      </c>
      <c r="D1050" s="159"/>
      <c r="E1050" s="160"/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219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83" t="s">
        <v>885</v>
      </c>
      <c r="D1051" s="159"/>
      <c r="E1051" s="160"/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219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ht="22.5" outlineLevel="1" x14ac:dyDescent="0.2">
      <c r="A1052" s="154"/>
      <c r="B1052" s="155"/>
      <c r="C1052" s="183" t="s">
        <v>886</v>
      </c>
      <c r="D1052" s="159"/>
      <c r="E1052" s="160"/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219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83" t="s">
        <v>851</v>
      </c>
      <c r="D1053" s="159"/>
      <c r="E1053" s="160"/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219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83" t="s">
        <v>887</v>
      </c>
      <c r="D1054" s="159"/>
      <c r="E1054" s="160"/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219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183" t="s">
        <v>888</v>
      </c>
      <c r="D1055" s="159"/>
      <c r="E1055" s="160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219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3" t="s">
        <v>888</v>
      </c>
      <c r="D1056" s="159"/>
      <c r="E1056" s="160"/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219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83" t="s">
        <v>889</v>
      </c>
      <c r="D1057" s="159"/>
      <c r="E1057" s="160"/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219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183" t="s">
        <v>890</v>
      </c>
      <c r="D1058" s="159"/>
      <c r="E1058" s="160"/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219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ht="22.5" outlineLevel="1" x14ac:dyDescent="0.2">
      <c r="A1059" s="154"/>
      <c r="B1059" s="155"/>
      <c r="C1059" s="183" t="s">
        <v>891</v>
      </c>
      <c r="D1059" s="159"/>
      <c r="E1059" s="160"/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219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83" t="s">
        <v>860</v>
      </c>
      <c r="D1060" s="159"/>
      <c r="E1060" s="160"/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219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3" t="s">
        <v>892</v>
      </c>
      <c r="D1061" s="159"/>
      <c r="E1061" s="160"/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219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83" t="s">
        <v>865</v>
      </c>
      <c r="D1062" s="159"/>
      <c r="E1062" s="160"/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219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83" t="s">
        <v>893</v>
      </c>
      <c r="D1063" s="159"/>
      <c r="E1063" s="160"/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219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83" t="s">
        <v>894</v>
      </c>
      <c r="D1064" s="159"/>
      <c r="E1064" s="160"/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219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83" t="s">
        <v>895</v>
      </c>
      <c r="D1065" s="159"/>
      <c r="E1065" s="160"/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219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ht="22.5" outlineLevel="1" x14ac:dyDescent="0.2">
      <c r="A1066" s="154"/>
      <c r="B1066" s="155"/>
      <c r="C1066" s="183" t="s">
        <v>896</v>
      </c>
      <c r="D1066" s="159"/>
      <c r="E1066" s="160"/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219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83" t="s">
        <v>873</v>
      </c>
      <c r="D1067" s="159"/>
      <c r="E1067" s="160"/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219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83" t="s">
        <v>897</v>
      </c>
      <c r="D1068" s="159"/>
      <c r="E1068" s="160"/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219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3" t="s">
        <v>898</v>
      </c>
      <c r="D1069" s="159"/>
      <c r="E1069" s="160"/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219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83" t="s">
        <v>898</v>
      </c>
      <c r="D1070" s="159"/>
      <c r="E1070" s="160"/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219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83" t="s">
        <v>899</v>
      </c>
      <c r="D1071" s="159"/>
      <c r="E1071" s="160"/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219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83" t="s">
        <v>900</v>
      </c>
      <c r="D1072" s="159"/>
      <c r="E1072" s="160"/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219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83" t="s">
        <v>901</v>
      </c>
      <c r="D1073" s="159"/>
      <c r="E1073" s="160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219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ht="22.5" outlineLevel="1" x14ac:dyDescent="0.2">
      <c r="A1074" s="154"/>
      <c r="B1074" s="155"/>
      <c r="C1074" s="183" t="s">
        <v>902</v>
      </c>
      <c r="D1074" s="159"/>
      <c r="E1074" s="160"/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219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83" t="s">
        <v>218</v>
      </c>
      <c r="D1075" s="159"/>
      <c r="E1075" s="160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219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83" t="s">
        <v>903</v>
      </c>
      <c r="D1076" s="159"/>
      <c r="E1076" s="160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219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83" t="s">
        <v>904</v>
      </c>
      <c r="D1077" s="159"/>
      <c r="E1077" s="160"/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219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83" t="s">
        <v>905</v>
      </c>
      <c r="D1078" s="159"/>
      <c r="E1078" s="160"/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219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83" t="s">
        <v>906</v>
      </c>
      <c r="D1079" s="159"/>
      <c r="E1079" s="160"/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219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83" t="s">
        <v>907</v>
      </c>
      <c r="D1080" s="159"/>
      <c r="E1080" s="160">
        <v>41.12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219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ht="33.75" outlineLevel="1" x14ac:dyDescent="0.2">
      <c r="A1081" s="168">
        <v>147</v>
      </c>
      <c r="B1081" s="169" t="s">
        <v>908</v>
      </c>
      <c r="C1081" s="182" t="s">
        <v>909</v>
      </c>
      <c r="D1081" s="170" t="s">
        <v>213</v>
      </c>
      <c r="E1081" s="171">
        <v>380.91370000000001</v>
      </c>
      <c r="F1081" s="172"/>
      <c r="G1081" s="173">
        <f>ROUND(E1081*F1081,2)</f>
        <v>0</v>
      </c>
      <c r="H1081" s="158"/>
      <c r="I1081" s="157">
        <f>ROUND(E1081*H1081,2)</f>
        <v>0</v>
      </c>
      <c r="J1081" s="158"/>
      <c r="K1081" s="157">
        <f>ROUND(E1081*J1081,2)</f>
        <v>0</v>
      </c>
      <c r="L1081" s="157">
        <v>15</v>
      </c>
      <c r="M1081" s="157">
        <f>G1081*(1+L1081/100)</f>
        <v>0</v>
      </c>
      <c r="N1081" s="157">
        <v>1.6E-2</v>
      </c>
      <c r="O1081" s="157">
        <f>ROUND(E1081*N1081,2)</f>
        <v>6.09</v>
      </c>
      <c r="P1081" s="157">
        <v>0</v>
      </c>
      <c r="Q1081" s="157">
        <f>ROUND(E1081*P1081,2)</f>
        <v>0</v>
      </c>
      <c r="R1081" s="157"/>
      <c r="S1081" s="157" t="s">
        <v>214</v>
      </c>
      <c r="T1081" s="157" t="s">
        <v>215</v>
      </c>
      <c r="U1081" s="157">
        <v>0.33500000000000002</v>
      </c>
      <c r="V1081" s="157">
        <f>ROUND(E1081*U1081,2)</f>
        <v>127.61</v>
      </c>
      <c r="W1081" s="157"/>
      <c r="X1081" s="157" t="s">
        <v>216</v>
      </c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730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83" t="s">
        <v>518</v>
      </c>
      <c r="D1082" s="159"/>
      <c r="E1082" s="160"/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219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54"/>
      <c r="B1083" s="155"/>
      <c r="C1083" s="183" t="s">
        <v>519</v>
      </c>
      <c r="D1083" s="159"/>
      <c r="E1083" s="160"/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219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83" t="s">
        <v>520</v>
      </c>
      <c r="D1084" s="159"/>
      <c r="E1084" s="160"/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219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83" t="s">
        <v>521</v>
      </c>
      <c r="D1085" s="159"/>
      <c r="E1085" s="160"/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219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83" t="s">
        <v>522</v>
      </c>
      <c r="D1086" s="159"/>
      <c r="E1086" s="160"/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219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183" t="s">
        <v>523</v>
      </c>
      <c r="D1087" s="159"/>
      <c r="E1087" s="160"/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219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83" t="s">
        <v>524</v>
      </c>
      <c r="D1088" s="159"/>
      <c r="E1088" s="160"/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219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83" t="s">
        <v>910</v>
      </c>
      <c r="D1089" s="159"/>
      <c r="E1089" s="160"/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219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83" t="s">
        <v>911</v>
      </c>
      <c r="D1090" s="159"/>
      <c r="E1090" s="160"/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219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83" t="s">
        <v>912</v>
      </c>
      <c r="D1091" s="159"/>
      <c r="E1091" s="160"/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219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83" t="s">
        <v>913</v>
      </c>
      <c r="D1092" s="159"/>
      <c r="E1092" s="160"/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219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183" t="s">
        <v>914</v>
      </c>
      <c r="D1093" s="159"/>
      <c r="E1093" s="160"/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219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183" t="s">
        <v>915</v>
      </c>
      <c r="D1094" s="159"/>
      <c r="E1094" s="160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219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183" t="s">
        <v>916</v>
      </c>
      <c r="D1095" s="159"/>
      <c r="E1095" s="160"/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219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3" t="s">
        <v>917</v>
      </c>
      <c r="D1096" s="159"/>
      <c r="E1096" s="160"/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219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83" t="s">
        <v>918</v>
      </c>
      <c r="D1097" s="159"/>
      <c r="E1097" s="160"/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219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83" t="s">
        <v>919</v>
      </c>
      <c r="D1098" s="159"/>
      <c r="E1098" s="160"/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219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83" t="s">
        <v>920</v>
      </c>
      <c r="D1099" s="159"/>
      <c r="E1099" s="160"/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219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83" t="s">
        <v>921</v>
      </c>
      <c r="D1100" s="159"/>
      <c r="E1100" s="160"/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219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83" t="s">
        <v>922</v>
      </c>
      <c r="D1101" s="159"/>
      <c r="E1101" s="160"/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219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83" t="s">
        <v>923</v>
      </c>
      <c r="D1102" s="159"/>
      <c r="E1102" s="160">
        <v>380.91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219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ht="33.75" outlineLevel="1" x14ac:dyDescent="0.2">
      <c r="A1103" s="168">
        <v>148</v>
      </c>
      <c r="B1103" s="169" t="s">
        <v>924</v>
      </c>
      <c r="C1103" s="182" t="s">
        <v>925</v>
      </c>
      <c r="D1103" s="170" t="s">
        <v>213</v>
      </c>
      <c r="E1103" s="171">
        <v>125.6</v>
      </c>
      <c r="F1103" s="172"/>
      <c r="G1103" s="173">
        <f>ROUND(E1103*F1103,2)</f>
        <v>0</v>
      </c>
      <c r="H1103" s="158"/>
      <c r="I1103" s="157">
        <f>ROUND(E1103*H1103,2)</f>
        <v>0</v>
      </c>
      <c r="J1103" s="158"/>
      <c r="K1103" s="157">
        <f>ROUND(E1103*J1103,2)</f>
        <v>0</v>
      </c>
      <c r="L1103" s="157">
        <v>15</v>
      </c>
      <c r="M1103" s="157">
        <f>G1103*(1+L1103/100)</f>
        <v>0</v>
      </c>
      <c r="N1103" s="157">
        <v>1.2789999999999999E-2</v>
      </c>
      <c r="O1103" s="157">
        <f>ROUND(E1103*N1103,2)</f>
        <v>1.61</v>
      </c>
      <c r="P1103" s="157">
        <v>0</v>
      </c>
      <c r="Q1103" s="157">
        <f>ROUND(E1103*P1103,2)</f>
        <v>0</v>
      </c>
      <c r="R1103" s="157"/>
      <c r="S1103" s="157" t="s">
        <v>214</v>
      </c>
      <c r="T1103" s="157" t="s">
        <v>215</v>
      </c>
      <c r="U1103" s="157">
        <v>0.48499999999999999</v>
      </c>
      <c r="V1103" s="157">
        <f>ROUND(E1103*U1103,2)</f>
        <v>60.92</v>
      </c>
      <c r="W1103" s="157"/>
      <c r="X1103" s="157" t="s">
        <v>216</v>
      </c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730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83" t="s">
        <v>772</v>
      </c>
      <c r="D1104" s="159"/>
      <c r="E1104" s="160"/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219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3" t="s">
        <v>926</v>
      </c>
      <c r="D1105" s="159"/>
      <c r="E1105" s="160"/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219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83" t="s">
        <v>927</v>
      </c>
      <c r="D1106" s="159"/>
      <c r="E1106" s="160"/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219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3" t="s">
        <v>928</v>
      </c>
      <c r="D1107" s="159"/>
      <c r="E1107" s="160">
        <v>125.6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219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ht="33.75" outlineLevel="1" x14ac:dyDescent="0.2">
      <c r="A1108" s="168">
        <v>149</v>
      </c>
      <c r="B1108" s="169" t="s">
        <v>929</v>
      </c>
      <c r="C1108" s="182" t="s">
        <v>930</v>
      </c>
      <c r="D1108" s="170" t="s">
        <v>213</v>
      </c>
      <c r="E1108" s="171">
        <v>38</v>
      </c>
      <c r="F1108" s="172"/>
      <c r="G1108" s="173">
        <f>ROUND(E1108*F1108,2)</f>
        <v>0</v>
      </c>
      <c r="H1108" s="158"/>
      <c r="I1108" s="157">
        <f>ROUND(E1108*H1108,2)</f>
        <v>0</v>
      </c>
      <c r="J1108" s="158"/>
      <c r="K1108" s="157">
        <f>ROUND(E1108*J1108,2)</f>
        <v>0</v>
      </c>
      <c r="L1108" s="157">
        <v>15</v>
      </c>
      <c r="M1108" s="157">
        <f>G1108*(1+L1108/100)</f>
        <v>0</v>
      </c>
      <c r="N1108" s="157">
        <v>1.1780000000000001E-2</v>
      </c>
      <c r="O1108" s="157">
        <f>ROUND(E1108*N1108,2)</f>
        <v>0.45</v>
      </c>
      <c r="P1108" s="157">
        <v>0</v>
      </c>
      <c r="Q1108" s="157">
        <f>ROUND(E1108*P1108,2)</f>
        <v>0</v>
      </c>
      <c r="R1108" s="157"/>
      <c r="S1108" s="157" t="s">
        <v>269</v>
      </c>
      <c r="T1108" s="157" t="s">
        <v>270</v>
      </c>
      <c r="U1108" s="157">
        <v>0</v>
      </c>
      <c r="V1108" s="157">
        <f>ROUND(E1108*U1108,2)</f>
        <v>0</v>
      </c>
      <c r="W1108" s="157"/>
      <c r="X1108" s="157" t="s">
        <v>216</v>
      </c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730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183" t="s">
        <v>931</v>
      </c>
      <c r="D1109" s="159"/>
      <c r="E1109" s="160"/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219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83" t="s">
        <v>932</v>
      </c>
      <c r="D1110" s="159"/>
      <c r="E1110" s="160">
        <v>38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219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33.75" outlineLevel="1" x14ac:dyDescent="0.2">
      <c r="A1111" s="168">
        <v>150</v>
      </c>
      <c r="B1111" s="169" t="s">
        <v>933</v>
      </c>
      <c r="C1111" s="182" t="s">
        <v>934</v>
      </c>
      <c r="D1111" s="170" t="s">
        <v>213</v>
      </c>
      <c r="E1111" s="171">
        <v>32.299999999999997</v>
      </c>
      <c r="F1111" s="172"/>
      <c r="G1111" s="173">
        <f>ROUND(E1111*F1111,2)</f>
        <v>0</v>
      </c>
      <c r="H1111" s="158"/>
      <c r="I1111" s="157">
        <f>ROUND(E1111*H1111,2)</f>
        <v>0</v>
      </c>
      <c r="J1111" s="158"/>
      <c r="K1111" s="157">
        <f>ROUND(E1111*J1111,2)</f>
        <v>0</v>
      </c>
      <c r="L1111" s="157">
        <v>15</v>
      </c>
      <c r="M1111" s="157">
        <f>G1111*(1+L1111/100)</f>
        <v>0</v>
      </c>
      <c r="N1111" s="157">
        <v>1.1780000000000001E-2</v>
      </c>
      <c r="O1111" s="157">
        <f>ROUND(E1111*N1111,2)</f>
        <v>0.38</v>
      </c>
      <c r="P1111" s="157">
        <v>0</v>
      </c>
      <c r="Q1111" s="157">
        <f>ROUND(E1111*P1111,2)</f>
        <v>0</v>
      </c>
      <c r="R1111" s="157"/>
      <c r="S1111" s="157" t="s">
        <v>269</v>
      </c>
      <c r="T1111" s="157" t="s">
        <v>270</v>
      </c>
      <c r="U1111" s="157">
        <v>0</v>
      </c>
      <c r="V1111" s="157">
        <f>ROUND(E1111*U1111,2)</f>
        <v>0</v>
      </c>
      <c r="W1111" s="157"/>
      <c r="X1111" s="157" t="s">
        <v>216</v>
      </c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730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83" t="s">
        <v>935</v>
      </c>
      <c r="D1112" s="159"/>
      <c r="E1112" s="160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219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83" t="s">
        <v>648</v>
      </c>
      <c r="D1113" s="159"/>
      <c r="E1113" s="160">
        <v>32.299999999999997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219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68">
        <v>151</v>
      </c>
      <c r="B1114" s="169" t="s">
        <v>936</v>
      </c>
      <c r="C1114" s="182" t="s">
        <v>937</v>
      </c>
      <c r="D1114" s="170" t="s">
        <v>213</v>
      </c>
      <c r="E1114" s="171">
        <v>609.11369999999999</v>
      </c>
      <c r="F1114" s="172"/>
      <c r="G1114" s="173">
        <f>ROUND(E1114*F1114,2)</f>
        <v>0</v>
      </c>
      <c r="H1114" s="158"/>
      <c r="I1114" s="157">
        <f>ROUND(E1114*H1114,2)</f>
        <v>0</v>
      </c>
      <c r="J1114" s="158"/>
      <c r="K1114" s="157">
        <f>ROUND(E1114*J1114,2)</f>
        <v>0</v>
      </c>
      <c r="L1114" s="157">
        <v>15</v>
      </c>
      <c r="M1114" s="157">
        <f>G1114*(1+L1114/100)</f>
        <v>0</v>
      </c>
      <c r="N1114" s="157">
        <v>2.4000000000000001E-4</v>
      </c>
      <c r="O1114" s="157">
        <f>ROUND(E1114*N1114,2)</f>
        <v>0.15</v>
      </c>
      <c r="P1114" s="157">
        <v>0</v>
      </c>
      <c r="Q1114" s="157">
        <f>ROUND(E1114*P1114,2)</f>
        <v>0</v>
      </c>
      <c r="R1114" s="157"/>
      <c r="S1114" s="157" t="s">
        <v>214</v>
      </c>
      <c r="T1114" s="157" t="s">
        <v>215</v>
      </c>
      <c r="U1114" s="157">
        <v>0</v>
      </c>
      <c r="V1114" s="157">
        <f>ROUND(E1114*U1114,2)</f>
        <v>0</v>
      </c>
      <c r="W1114" s="157"/>
      <c r="X1114" s="157" t="s">
        <v>216</v>
      </c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730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83" t="s">
        <v>938</v>
      </c>
      <c r="D1115" s="159"/>
      <c r="E1115" s="160"/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219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83" t="s">
        <v>939</v>
      </c>
      <c r="D1116" s="159"/>
      <c r="E1116" s="160"/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219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83" t="s">
        <v>940</v>
      </c>
      <c r="D1117" s="159"/>
      <c r="E1117" s="160"/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219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83" t="s">
        <v>941</v>
      </c>
      <c r="D1118" s="159"/>
      <c r="E1118" s="160"/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219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83" t="s">
        <v>942</v>
      </c>
      <c r="D1119" s="159"/>
      <c r="E1119" s="160">
        <v>609.11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219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68">
        <v>152</v>
      </c>
      <c r="B1120" s="169" t="s">
        <v>943</v>
      </c>
      <c r="C1120" s="182" t="s">
        <v>944</v>
      </c>
      <c r="D1120" s="170" t="s">
        <v>242</v>
      </c>
      <c r="E1120" s="171">
        <v>8.5912000000000006</v>
      </c>
      <c r="F1120" s="172"/>
      <c r="G1120" s="173">
        <f>ROUND(E1120*F1120,2)</f>
        <v>0</v>
      </c>
      <c r="H1120" s="158"/>
      <c r="I1120" s="157">
        <f>ROUND(E1120*H1120,2)</f>
        <v>0</v>
      </c>
      <c r="J1120" s="158"/>
      <c r="K1120" s="157">
        <f>ROUND(E1120*J1120,2)</f>
        <v>0</v>
      </c>
      <c r="L1120" s="157">
        <v>15</v>
      </c>
      <c r="M1120" s="157">
        <f>G1120*(1+L1120/100)</f>
        <v>0</v>
      </c>
      <c r="N1120" s="157">
        <v>1.6500000000000001E-2</v>
      </c>
      <c r="O1120" s="157">
        <f>ROUND(E1120*N1120,2)</f>
        <v>0.14000000000000001</v>
      </c>
      <c r="P1120" s="157">
        <v>0</v>
      </c>
      <c r="Q1120" s="157">
        <f>ROUND(E1120*P1120,2)</f>
        <v>0</v>
      </c>
      <c r="R1120" s="157"/>
      <c r="S1120" s="157" t="s">
        <v>214</v>
      </c>
      <c r="T1120" s="157" t="s">
        <v>215</v>
      </c>
      <c r="U1120" s="157">
        <v>0</v>
      </c>
      <c r="V1120" s="157">
        <f>ROUND(E1120*U1120,2)</f>
        <v>0</v>
      </c>
      <c r="W1120" s="157"/>
      <c r="X1120" s="157" t="s">
        <v>216</v>
      </c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730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83" t="s">
        <v>843</v>
      </c>
      <c r="D1121" s="159"/>
      <c r="E1121" s="160"/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219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83" t="s">
        <v>883</v>
      </c>
      <c r="D1122" s="159"/>
      <c r="E1122" s="160"/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219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83" t="s">
        <v>884</v>
      </c>
      <c r="D1123" s="159"/>
      <c r="E1123" s="160"/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219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3" t="s">
        <v>885</v>
      </c>
      <c r="D1124" s="159"/>
      <c r="E1124" s="160"/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219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2.5" outlineLevel="1" x14ac:dyDescent="0.2">
      <c r="A1125" s="154"/>
      <c r="B1125" s="155"/>
      <c r="C1125" s="183" t="s">
        <v>886</v>
      </c>
      <c r="D1125" s="159"/>
      <c r="E1125" s="160"/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219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83" t="s">
        <v>851</v>
      </c>
      <c r="D1126" s="159"/>
      <c r="E1126" s="160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219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83" t="s">
        <v>887</v>
      </c>
      <c r="D1127" s="159"/>
      <c r="E1127" s="160"/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219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83" t="s">
        <v>888</v>
      </c>
      <c r="D1128" s="159"/>
      <c r="E1128" s="160"/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219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83" t="s">
        <v>888</v>
      </c>
      <c r="D1129" s="159"/>
      <c r="E1129" s="160"/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219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83" t="s">
        <v>889</v>
      </c>
      <c r="D1130" s="159"/>
      <c r="E1130" s="160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219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3" t="s">
        <v>890</v>
      </c>
      <c r="D1131" s="159"/>
      <c r="E1131" s="160"/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219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ht="22.5" outlineLevel="1" x14ac:dyDescent="0.2">
      <c r="A1132" s="154"/>
      <c r="B1132" s="155"/>
      <c r="C1132" s="183" t="s">
        <v>891</v>
      </c>
      <c r="D1132" s="159"/>
      <c r="E1132" s="160"/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219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3" t="s">
        <v>860</v>
      </c>
      <c r="D1133" s="159"/>
      <c r="E1133" s="160"/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219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83" t="s">
        <v>892</v>
      </c>
      <c r="D1134" s="159"/>
      <c r="E1134" s="160"/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219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3" t="s">
        <v>865</v>
      </c>
      <c r="D1135" s="159"/>
      <c r="E1135" s="160"/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219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83" t="s">
        <v>893</v>
      </c>
      <c r="D1136" s="159"/>
      <c r="E1136" s="160"/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219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83" t="s">
        <v>894</v>
      </c>
      <c r="D1137" s="159"/>
      <c r="E1137" s="160"/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219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83" t="s">
        <v>895</v>
      </c>
      <c r="D1138" s="159"/>
      <c r="E1138" s="160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219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ht="22.5" outlineLevel="1" x14ac:dyDescent="0.2">
      <c r="A1139" s="154"/>
      <c r="B1139" s="155"/>
      <c r="C1139" s="183" t="s">
        <v>896</v>
      </c>
      <c r="D1139" s="159"/>
      <c r="E1139" s="160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219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83" t="s">
        <v>873</v>
      </c>
      <c r="D1140" s="159"/>
      <c r="E1140" s="160"/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219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83" t="s">
        <v>897</v>
      </c>
      <c r="D1141" s="159"/>
      <c r="E1141" s="160"/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219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3" t="s">
        <v>898</v>
      </c>
      <c r="D1142" s="159"/>
      <c r="E1142" s="160"/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219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83" t="s">
        <v>898</v>
      </c>
      <c r="D1143" s="159"/>
      <c r="E1143" s="160"/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219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3" t="s">
        <v>899</v>
      </c>
      <c r="D1144" s="159"/>
      <c r="E1144" s="160"/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219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83" t="s">
        <v>900</v>
      </c>
      <c r="D1145" s="159"/>
      <c r="E1145" s="160"/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219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83" t="s">
        <v>901</v>
      </c>
      <c r="D1146" s="159"/>
      <c r="E1146" s="160"/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219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2.5" outlineLevel="1" x14ac:dyDescent="0.2">
      <c r="A1147" s="154"/>
      <c r="B1147" s="155"/>
      <c r="C1147" s="183" t="s">
        <v>902</v>
      </c>
      <c r="D1147" s="159"/>
      <c r="E1147" s="160"/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219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3" t="s">
        <v>945</v>
      </c>
      <c r="D1148" s="159"/>
      <c r="E1148" s="160">
        <v>8.59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219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68">
        <v>153</v>
      </c>
      <c r="B1149" s="169" t="s">
        <v>946</v>
      </c>
      <c r="C1149" s="182" t="s">
        <v>947</v>
      </c>
      <c r="D1149" s="170" t="s">
        <v>213</v>
      </c>
      <c r="E1149" s="171">
        <v>1340.03</v>
      </c>
      <c r="F1149" s="172"/>
      <c r="G1149" s="173">
        <f>ROUND(E1149*F1149,2)</f>
        <v>0</v>
      </c>
      <c r="H1149" s="158"/>
      <c r="I1149" s="157">
        <f>ROUND(E1149*H1149,2)</f>
        <v>0</v>
      </c>
      <c r="J1149" s="158"/>
      <c r="K1149" s="157">
        <f>ROUND(E1149*J1149,2)</f>
        <v>0</v>
      </c>
      <c r="L1149" s="157">
        <v>15</v>
      </c>
      <c r="M1149" s="157">
        <f>G1149*(1+L1149/100)</f>
        <v>0</v>
      </c>
      <c r="N1149" s="157">
        <v>1.5699999999999999E-2</v>
      </c>
      <c r="O1149" s="157">
        <f>ROUND(E1149*N1149,2)</f>
        <v>21.04</v>
      </c>
      <c r="P1149" s="157">
        <v>0</v>
      </c>
      <c r="Q1149" s="157">
        <f>ROUND(E1149*P1149,2)</f>
        <v>0</v>
      </c>
      <c r="R1149" s="157" t="s">
        <v>801</v>
      </c>
      <c r="S1149" s="157" t="s">
        <v>214</v>
      </c>
      <c r="T1149" s="157" t="s">
        <v>215</v>
      </c>
      <c r="U1149" s="157">
        <v>0</v>
      </c>
      <c r="V1149" s="157">
        <f>ROUND(E1149*U1149,2)</f>
        <v>0</v>
      </c>
      <c r="W1149" s="157"/>
      <c r="X1149" s="157" t="s">
        <v>421</v>
      </c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422</v>
      </c>
      <c r="AH1149" s="147"/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83" t="s">
        <v>218</v>
      </c>
      <c r="D1150" s="159"/>
      <c r="E1150" s="160"/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219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83" t="s">
        <v>760</v>
      </c>
      <c r="D1151" s="159"/>
      <c r="E1151" s="160"/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219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3" t="s">
        <v>761</v>
      </c>
      <c r="D1152" s="159"/>
      <c r="E1152" s="160"/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219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3" t="s">
        <v>762</v>
      </c>
      <c r="D1153" s="159"/>
      <c r="E1153" s="160"/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219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3" t="s">
        <v>763</v>
      </c>
      <c r="D1154" s="159"/>
      <c r="E1154" s="160"/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219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3" t="s">
        <v>948</v>
      </c>
      <c r="D1155" s="159"/>
      <c r="E1155" s="160"/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219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83" t="s">
        <v>949</v>
      </c>
      <c r="D1156" s="159"/>
      <c r="E1156" s="160">
        <v>1340.03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219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ht="22.5" outlineLevel="1" x14ac:dyDescent="0.2">
      <c r="A1157" s="174">
        <v>154</v>
      </c>
      <c r="B1157" s="175" t="s">
        <v>950</v>
      </c>
      <c r="C1157" s="184" t="s">
        <v>951</v>
      </c>
      <c r="D1157" s="176" t="s">
        <v>684</v>
      </c>
      <c r="E1157" s="177">
        <v>36.795229999999997</v>
      </c>
      <c r="F1157" s="178"/>
      <c r="G1157" s="179">
        <f>ROUND(E1157*F1157,2)</f>
        <v>0</v>
      </c>
      <c r="H1157" s="158"/>
      <c r="I1157" s="157">
        <f>ROUND(E1157*H1157,2)</f>
        <v>0</v>
      </c>
      <c r="J1157" s="158"/>
      <c r="K1157" s="157">
        <f>ROUND(E1157*J1157,2)</f>
        <v>0</v>
      </c>
      <c r="L1157" s="157">
        <v>15</v>
      </c>
      <c r="M1157" s="157">
        <f>G1157*(1+L1157/100)</f>
        <v>0</v>
      </c>
      <c r="N1157" s="157">
        <v>0</v>
      </c>
      <c r="O1157" s="157">
        <f>ROUND(E1157*N1157,2)</f>
        <v>0</v>
      </c>
      <c r="P1157" s="157">
        <v>0</v>
      </c>
      <c r="Q1157" s="157">
        <f>ROUND(E1157*P1157,2)</f>
        <v>0</v>
      </c>
      <c r="R1157" s="157"/>
      <c r="S1157" s="157" t="s">
        <v>214</v>
      </c>
      <c r="T1157" s="157" t="s">
        <v>215</v>
      </c>
      <c r="U1157" s="157">
        <v>1.7509999999999999</v>
      </c>
      <c r="V1157" s="157">
        <f>ROUND(E1157*U1157,2)</f>
        <v>64.430000000000007</v>
      </c>
      <c r="W1157" s="157"/>
      <c r="X1157" s="157" t="s">
        <v>216</v>
      </c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730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x14ac:dyDescent="0.2">
      <c r="A1158" s="162" t="s">
        <v>209</v>
      </c>
      <c r="B1158" s="163" t="s">
        <v>156</v>
      </c>
      <c r="C1158" s="181" t="s">
        <v>157</v>
      </c>
      <c r="D1158" s="164"/>
      <c r="E1158" s="165"/>
      <c r="F1158" s="166"/>
      <c r="G1158" s="167">
        <f>SUMIF(AG1159:AG1237,"&lt;&gt;NOR",G1159:G1237)</f>
        <v>0</v>
      </c>
      <c r="H1158" s="161"/>
      <c r="I1158" s="161">
        <f>SUM(I1159:I1237)</f>
        <v>0</v>
      </c>
      <c r="J1158" s="161"/>
      <c r="K1158" s="161">
        <f>SUM(K1159:K1237)</f>
        <v>0</v>
      </c>
      <c r="L1158" s="161"/>
      <c r="M1158" s="161">
        <f>SUM(M1159:M1237)</f>
        <v>0</v>
      </c>
      <c r="N1158" s="161"/>
      <c r="O1158" s="161">
        <f>SUM(O1159:O1237)</f>
        <v>1.9500000000000002</v>
      </c>
      <c r="P1158" s="161"/>
      <c r="Q1158" s="161">
        <f>SUM(Q1159:Q1237)</f>
        <v>12.159999999999998</v>
      </c>
      <c r="R1158" s="161"/>
      <c r="S1158" s="161"/>
      <c r="T1158" s="161"/>
      <c r="U1158" s="161"/>
      <c r="V1158" s="161">
        <f>SUM(V1159:V1237)</f>
        <v>238.15</v>
      </c>
      <c r="W1158" s="161"/>
      <c r="X1158" s="161"/>
      <c r="AG1158" t="s">
        <v>210</v>
      </c>
    </row>
    <row r="1159" spans="1:60" ht="22.5" outlineLevel="1" x14ac:dyDescent="0.2">
      <c r="A1159" s="168">
        <v>155</v>
      </c>
      <c r="B1159" s="169" t="s">
        <v>952</v>
      </c>
      <c r="C1159" s="182" t="s">
        <v>953</v>
      </c>
      <c r="D1159" s="170" t="s">
        <v>402</v>
      </c>
      <c r="E1159" s="171">
        <v>13</v>
      </c>
      <c r="F1159" s="172"/>
      <c r="G1159" s="173">
        <f>ROUND(E1159*F1159,2)</f>
        <v>0</v>
      </c>
      <c r="H1159" s="158"/>
      <c r="I1159" s="157">
        <f>ROUND(E1159*H1159,2)</f>
        <v>0</v>
      </c>
      <c r="J1159" s="158"/>
      <c r="K1159" s="157">
        <f>ROUND(E1159*J1159,2)</f>
        <v>0</v>
      </c>
      <c r="L1159" s="157">
        <v>15</v>
      </c>
      <c r="M1159" s="157">
        <f>G1159*(1+L1159/100)</f>
        <v>0</v>
      </c>
      <c r="N1159" s="157">
        <v>7.6429999999999998E-2</v>
      </c>
      <c r="O1159" s="157">
        <f>ROUND(E1159*N1159,2)</f>
        <v>0.99</v>
      </c>
      <c r="P1159" s="157">
        <v>0</v>
      </c>
      <c r="Q1159" s="157">
        <f>ROUND(E1159*P1159,2)</f>
        <v>0</v>
      </c>
      <c r="R1159" s="157"/>
      <c r="S1159" s="157" t="s">
        <v>269</v>
      </c>
      <c r="T1159" s="157" t="s">
        <v>270</v>
      </c>
      <c r="U1159" s="157">
        <v>0</v>
      </c>
      <c r="V1159" s="157">
        <f>ROUND(E1159*U1159,2)</f>
        <v>0</v>
      </c>
      <c r="W1159" s="157"/>
      <c r="X1159" s="157" t="s">
        <v>216</v>
      </c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730</v>
      </c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83" t="s">
        <v>632</v>
      </c>
      <c r="D1160" s="159"/>
      <c r="E1160" s="160"/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219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3" t="s">
        <v>627</v>
      </c>
      <c r="D1161" s="159"/>
      <c r="E1161" s="160"/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219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83" t="s">
        <v>954</v>
      </c>
      <c r="D1162" s="159"/>
      <c r="E1162" s="160"/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219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83" t="s">
        <v>955</v>
      </c>
      <c r="D1163" s="159"/>
      <c r="E1163" s="160"/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219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83" t="s">
        <v>956</v>
      </c>
      <c r="D1164" s="159"/>
      <c r="E1164" s="160">
        <v>13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219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68">
        <v>156</v>
      </c>
      <c r="B1165" s="169" t="s">
        <v>957</v>
      </c>
      <c r="C1165" s="182" t="s">
        <v>958</v>
      </c>
      <c r="D1165" s="170" t="s">
        <v>213</v>
      </c>
      <c r="E1165" s="171">
        <v>1301</v>
      </c>
      <c r="F1165" s="172"/>
      <c r="G1165" s="173">
        <f>ROUND(E1165*F1165,2)</f>
        <v>0</v>
      </c>
      <c r="H1165" s="158"/>
      <c r="I1165" s="157">
        <f>ROUND(E1165*H1165,2)</f>
        <v>0</v>
      </c>
      <c r="J1165" s="158"/>
      <c r="K1165" s="157">
        <f>ROUND(E1165*J1165,2)</f>
        <v>0</v>
      </c>
      <c r="L1165" s="157">
        <v>15</v>
      </c>
      <c r="M1165" s="157">
        <f>G1165*(1+L1165/100)</f>
        <v>0</v>
      </c>
      <c r="N1165" s="157">
        <v>0</v>
      </c>
      <c r="O1165" s="157">
        <f>ROUND(E1165*N1165,2)</f>
        <v>0</v>
      </c>
      <c r="P1165" s="157">
        <v>7.3200000000000001E-3</v>
      </c>
      <c r="Q1165" s="157">
        <f>ROUND(E1165*P1165,2)</f>
        <v>9.52</v>
      </c>
      <c r="R1165" s="157"/>
      <c r="S1165" s="157" t="s">
        <v>214</v>
      </c>
      <c r="T1165" s="157" t="s">
        <v>215</v>
      </c>
      <c r="U1165" s="157">
        <v>9.1999999999999998E-2</v>
      </c>
      <c r="V1165" s="157">
        <f>ROUND(E1165*U1165,2)</f>
        <v>119.69</v>
      </c>
      <c r="W1165" s="157"/>
      <c r="X1165" s="157" t="s">
        <v>216</v>
      </c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730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/>
      <c r="B1166" s="155"/>
      <c r="C1166" s="183" t="s">
        <v>218</v>
      </c>
      <c r="D1166" s="159"/>
      <c r="E1166" s="160"/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219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3" t="s">
        <v>760</v>
      </c>
      <c r="D1167" s="159"/>
      <c r="E1167" s="160"/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219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3" t="s">
        <v>761</v>
      </c>
      <c r="D1168" s="159"/>
      <c r="E1168" s="160"/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219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183" t="s">
        <v>762</v>
      </c>
      <c r="D1169" s="159"/>
      <c r="E1169" s="160"/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219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">
      <c r="A1170" s="154"/>
      <c r="B1170" s="155"/>
      <c r="C1170" s="183" t="s">
        <v>763</v>
      </c>
      <c r="D1170" s="159"/>
      <c r="E1170" s="160"/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219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83" t="s">
        <v>764</v>
      </c>
      <c r="D1171" s="159"/>
      <c r="E1171" s="160">
        <v>1301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219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ht="22.5" outlineLevel="1" x14ac:dyDescent="0.2">
      <c r="A1172" s="168">
        <v>157</v>
      </c>
      <c r="B1172" s="169" t="s">
        <v>959</v>
      </c>
      <c r="C1172" s="182" t="s">
        <v>960</v>
      </c>
      <c r="D1172" s="170" t="s">
        <v>234</v>
      </c>
      <c r="E1172" s="171">
        <v>314</v>
      </c>
      <c r="F1172" s="172"/>
      <c r="G1172" s="173">
        <f>ROUND(E1172*F1172,2)</f>
        <v>0</v>
      </c>
      <c r="H1172" s="158"/>
      <c r="I1172" s="157">
        <f>ROUND(E1172*H1172,2)</f>
        <v>0</v>
      </c>
      <c r="J1172" s="158"/>
      <c r="K1172" s="157">
        <f>ROUND(E1172*J1172,2)</f>
        <v>0</v>
      </c>
      <c r="L1172" s="157">
        <v>15</v>
      </c>
      <c r="M1172" s="157">
        <f>G1172*(1+L1172/100)</f>
        <v>0</v>
      </c>
      <c r="N1172" s="157">
        <v>0</v>
      </c>
      <c r="O1172" s="157">
        <f>ROUND(E1172*N1172,2)</f>
        <v>0</v>
      </c>
      <c r="P1172" s="157">
        <v>4.2599999999999999E-3</v>
      </c>
      <c r="Q1172" s="157">
        <f>ROUND(E1172*P1172,2)</f>
        <v>1.34</v>
      </c>
      <c r="R1172" s="157"/>
      <c r="S1172" s="157" t="s">
        <v>269</v>
      </c>
      <c r="T1172" s="157" t="s">
        <v>270</v>
      </c>
      <c r="U1172" s="157">
        <v>0</v>
      </c>
      <c r="V1172" s="157">
        <f>ROUND(E1172*U1172,2)</f>
        <v>0</v>
      </c>
      <c r="W1172" s="157"/>
      <c r="X1172" s="157" t="s">
        <v>216</v>
      </c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730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183" t="s">
        <v>772</v>
      </c>
      <c r="D1173" s="159"/>
      <c r="E1173" s="160"/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219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83" t="s">
        <v>773</v>
      </c>
      <c r="D1174" s="159"/>
      <c r="E1174" s="160"/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219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183" t="s">
        <v>777</v>
      </c>
      <c r="D1175" s="159"/>
      <c r="E1175" s="160"/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219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54"/>
      <c r="B1176" s="155"/>
      <c r="C1176" s="183" t="s">
        <v>961</v>
      </c>
      <c r="D1176" s="159"/>
      <c r="E1176" s="160">
        <v>314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219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ht="22.5" outlineLevel="1" x14ac:dyDescent="0.2">
      <c r="A1177" s="168">
        <v>158</v>
      </c>
      <c r="B1177" s="169" t="s">
        <v>962</v>
      </c>
      <c r="C1177" s="182" t="s">
        <v>963</v>
      </c>
      <c r="D1177" s="170" t="s">
        <v>234</v>
      </c>
      <c r="E1177" s="171">
        <v>146.69999999999999</v>
      </c>
      <c r="F1177" s="172"/>
      <c r="G1177" s="173">
        <f>ROUND(E1177*F1177,2)</f>
        <v>0</v>
      </c>
      <c r="H1177" s="158"/>
      <c r="I1177" s="157">
        <f>ROUND(E1177*H1177,2)</f>
        <v>0</v>
      </c>
      <c r="J1177" s="158"/>
      <c r="K1177" s="157">
        <f>ROUND(E1177*J1177,2)</f>
        <v>0</v>
      </c>
      <c r="L1177" s="157">
        <v>15</v>
      </c>
      <c r="M1177" s="157">
        <f>G1177*(1+L1177/100)</f>
        <v>0</v>
      </c>
      <c r="N1177" s="157">
        <v>0</v>
      </c>
      <c r="O1177" s="157">
        <f>ROUND(E1177*N1177,2)</f>
        <v>0</v>
      </c>
      <c r="P1177" s="157">
        <v>1.3500000000000001E-3</v>
      </c>
      <c r="Q1177" s="157">
        <f>ROUND(E1177*P1177,2)</f>
        <v>0.2</v>
      </c>
      <c r="R1177" s="157"/>
      <c r="S1177" s="157" t="s">
        <v>214</v>
      </c>
      <c r="T1177" s="157" t="s">
        <v>215</v>
      </c>
      <c r="U1177" s="157">
        <v>9.1999999999999998E-2</v>
      </c>
      <c r="V1177" s="157">
        <f>ROUND(E1177*U1177,2)</f>
        <v>13.5</v>
      </c>
      <c r="W1177" s="157"/>
      <c r="X1177" s="157" t="s">
        <v>216</v>
      </c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730</v>
      </c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83" t="s">
        <v>772</v>
      </c>
      <c r="D1178" s="159"/>
      <c r="E1178" s="160"/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219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83" t="s">
        <v>964</v>
      </c>
      <c r="D1179" s="159"/>
      <c r="E1179" s="160"/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219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83" t="s">
        <v>965</v>
      </c>
      <c r="D1180" s="159"/>
      <c r="E1180" s="160"/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219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183" t="s">
        <v>966</v>
      </c>
      <c r="D1181" s="159"/>
      <c r="E1181" s="160"/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219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54"/>
      <c r="B1182" s="155"/>
      <c r="C1182" s="183" t="s">
        <v>967</v>
      </c>
      <c r="D1182" s="159"/>
      <c r="E1182" s="160"/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219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83" t="s">
        <v>968</v>
      </c>
      <c r="D1183" s="159"/>
      <c r="E1183" s="160"/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219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183" t="s">
        <v>969</v>
      </c>
      <c r="D1184" s="159"/>
      <c r="E1184" s="160"/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219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83" t="s">
        <v>970</v>
      </c>
      <c r="D1185" s="159"/>
      <c r="E1185" s="160"/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219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54"/>
      <c r="B1186" s="155"/>
      <c r="C1186" s="183" t="s">
        <v>971</v>
      </c>
      <c r="D1186" s="159"/>
      <c r="E1186" s="160"/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219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83" t="s">
        <v>972</v>
      </c>
      <c r="D1187" s="159"/>
      <c r="E1187" s="160"/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219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83" t="s">
        <v>973</v>
      </c>
      <c r="D1188" s="159"/>
      <c r="E1188" s="160"/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219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183" t="s">
        <v>974</v>
      </c>
      <c r="D1189" s="159"/>
      <c r="E1189" s="160"/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219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183" t="s">
        <v>975</v>
      </c>
      <c r="D1190" s="159"/>
      <c r="E1190" s="160"/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219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54"/>
      <c r="B1191" s="155"/>
      <c r="C1191" s="183" t="s">
        <v>772</v>
      </c>
      <c r="D1191" s="159"/>
      <c r="E1191" s="160"/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219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183" t="s">
        <v>976</v>
      </c>
      <c r="D1192" s="159"/>
      <c r="E1192" s="160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219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83" t="s">
        <v>977</v>
      </c>
      <c r="D1193" s="159"/>
      <c r="E1193" s="160">
        <v>146.69999999999999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219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ht="22.5" outlineLevel="1" x14ac:dyDescent="0.2">
      <c r="A1194" s="168">
        <v>159</v>
      </c>
      <c r="B1194" s="169" t="s">
        <v>978</v>
      </c>
      <c r="C1194" s="182" t="s">
        <v>979</v>
      </c>
      <c r="D1194" s="170" t="s">
        <v>402</v>
      </c>
      <c r="E1194" s="171">
        <v>16</v>
      </c>
      <c r="F1194" s="172"/>
      <c r="G1194" s="173">
        <f>ROUND(E1194*F1194,2)</f>
        <v>0</v>
      </c>
      <c r="H1194" s="158"/>
      <c r="I1194" s="157">
        <f>ROUND(E1194*H1194,2)</f>
        <v>0</v>
      </c>
      <c r="J1194" s="158"/>
      <c r="K1194" s="157">
        <f>ROUND(E1194*J1194,2)</f>
        <v>0</v>
      </c>
      <c r="L1194" s="157">
        <v>15</v>
      </c>
      <c r="M1194" s="157">
        <f>G1194*(1+L1194/100)</f>
        <v>0</v>
      </c>
      <c r="N1194" s="157">
        <v>4.0000000000000002E-4</v>
      </c>
      <c r="O1194" s="157">
        <f>ROUND(E1194*N1194,2)</f>
        <v>0.01</v>
      </c>
      <c r="P1194" s="157">
        <v>0</v>
      </c>
      <c r="Q1194" s="157">
        <f>ROUND(E1194*P1194,2)</f>
        <v>0</v>
      </c>
      <c r="R1194" s="157"/>
      <c r="S1194" s="157" t="s">
        <v>214</v>
      </c>
      <c r="T1194" s="157" t="s">
        <v>215</v>
      </c>
      <c r="U1194" s="157">
        <v>0.45</v>
      </c>
      <c r="V1194" s="157">
        <f>ROUND(E1194*U1194,2)</f>
        <v>7.2</v>
      </c>
      <c r="W1194" s="157"/>
      <c r="X1194" s="157" t="s">
        <v>216</v>
      </c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730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">
      <c r="A1195" s="154"/>
      <c r="B1195" s="155"/>
      <c r="C1195" s="183" t="s">
        <v>772</v>
      </c>
      <c r="D1195" s="159"/>
      <c r="E1195" s="160"/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219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54"/>
      <c r="B1196" s="155"/>
      <c r="C1196" s="183" t="s">
        <v>980</v>
      </c>
      <c r="D1196" s="159"/>
      <c r="E1196" s="160"/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219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54"/>
      <c r="B1197" s="155"/>
      <c r="C1197" s="183" t="s">
        <v>981</v>
      </c>
      <c r="D1197" s="159"/>
      <c r="E1197" s="160">
        <v>16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219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ht="22.5" outlineLevel="1" x14ac:dyDescent="0.2">
      <c r="A1198" s="168">
        <v>160</v>
      </c>
      <c r="B1198" s="169" t="s">
        <v>982</v>
      </c>
      <c r="C1198" s="182" t="s">
        <v>983</v>
      </c>
      <c r="D1198" s="170" t="s">
        <v>234</v>
      </c>
      <c r="E1198" s="171">
        <v>174</v>
      </c>
      <c r="F1198" s="172"/>
      <c r="G1198" s="173">
        <f>ROUND(E1198*F1198,2)</f>
        <v>0</v>
      </c>
      <c r="H1198" s="158"/>
      <c r="I1198" s="157">
        <f>ROUND(E1198*H1198,2)</f>
        <v>0</v>
      </c>
      <c r="J1198" s="158"/>
      <c r="K1198" s="157">
        <f>ROUND(E1198*J1198,2)</f>
        <v>0</v>
      </c>
      <c r="L1198" s="157">
        <v>15</v>
      </c>
      <c r="M1198" s="157">
        <f>G1198*(1+L1198/100)</f>
        <v>0</v>
      </c>
      <c r="N1198" s="157">
        <v>2.2499999999999998E-3</v>
      </c>
      <c r="O1198" s="157">
        <f>ROUND(E1198*N1198,2)</f>
        <v>0.39</v>
      </c>
      <c r="P1198" s="157">
        <v>0</v>
      </c>
      <c r="Q1198" s="157">
        <f>ROUND(E1198*P1198,2)</f>
        <v>0</v>
      </c>
      <c r="R1198" s="157"/>
      <c r="S1198" s="157" t="s">
        <v>214</v>
      </c>
      <c r="T1198" s="157" t="s">
        <v>215</v>
      </c>
      <c r="U1198" s="157">
        <v>0.36399999999999999</v>
      </c>
      <c r="V1198" s="157">
        <f>ROUND(E1198*U1198,2)</f>
        <v>63.34</v>
      </c>
      <c r="W1198" s="157"/>
      <c r="X1198" s="157" t="s">
        <v>216</v>
      </c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730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ht="22.5" outlineLevel="1" x14ac:dyDescent="0.2">
      <c r="A1199" s="154"/>
      <c r="B1199" s="155"/>
      <c r="C1199" s="183" t="s">
        <v>984</v>
      </c>
      <c r="D1199" s="159"/>
      <c r="E1199" s="160"/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219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">
      <c r="A1200" s="154"/>
      <c r="B1200" s="155"/>
      <c r="C1200" s="183" t="s">
        <v>772</v>
      </c>
      <c r="D1200" s="159"/>
      <c r="E1200" s="160"/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219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54"/>
      <c r="B1201" s="155"/>
      <c r="C1201" s="183" t="s">
        <v>985</v>
      </c>
      <c r="D1201" s="159"/>
      <c r="E1201" s="160"/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219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">
      <c r="A1202" s="154"/>
      <c r="B1202" s="155"/>
      <c r="C1202" s="183" t="s">
        <v>986</v>
      </c>
      <c r="D1202" s="159"/>
      <c r="E1202" s="160"/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219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54"/>
      <c r="B1203" s="155"/>
      <c r="C1203" s="183" t="s">
        <v>987</v>
      </c>
      <c r="D1203" s="159"/>
      <c r="E1203" s="160">
        <v>174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219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ht="22.5" outlineLevel="1" x14ac:dyDescent="0.2">
      <c r="A1204" s="168">
        <v>161</v>
      </c>
      <c r="B1204" s="169" t="s">
        <v>988</v>
      </c>
      <c r="C1204" s="182" t="s">
        <v>989</v>
      </c>
      <c r="D1204" s="170" t="s">
        <v>234</v>
      </c>
      <c r="E1204" s="171">
        <v>85</v>
      </c>
      <c r="F1204" s="172"/>
      <c r="G1204" s="173">
        <f>ROUND(E1204*F1204,2)</f>
        <v>0</v>
      </c>
      <c r="H1204" s="158"/>
      <c r="I1204" s="157">
        <f>ROUND(E1204*H1204,2)</f>
        <v>0</v>
      </c>
      <c r="J1204" s="158"/>
      <c r="K1204" s="157">
        <f>ROUND(E1204*J1204,2)</f>
        <v>0</v>
      </c>
      <c r="L1204" s="157">
        <v>15</v>
      </c>
      <c r="M1204" s="157">
        <f>G1204*(1+L1204/100)</f>
        <v>0</v>
      </c>
      <c r="N1204" s="157">
        <v>3.1199999999999999E-3</v>
      </c>
      <c r="O1204" s="157">
        <f>ROUND(E1204*N1204,2)</f>
        <v>0.27</v>
      </c>
      <c r="P1204" s="157">
        <v>0</v>
      </c>
      <c r="Q1204" s="157">
        <f>ROUND(E1204*P1204,2)</f>
        <v>0</v>
      </c>
      <c r="R1204" s="157"/>
      <c r="S1204" s="157" t="s">
        <v>214</v>
      </c>
      <c r="T1204" s="157" t="s">
        <v>215</v>
      </c>
      <c r="U1204" s="157">
        <v>0.29399999999999998</v>
      </c>
      <c r="V1204" s="157">
        <f>ROUND(E1204*U1204,2)</f>
        <v>24.99</v>
      </c>
      <c r="W1204" s="157"/>
      <c r="X1204" s="157" t="s">
        <v>216</v>
      </c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730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ht="22.5" outlineLevel="1" x14ac:dyDescent="0.2">
      <c r="A1205" s="154"/>
      <c r="B1205" s="155"/>
      <c r="C1205" s="183" t="s">
        <v>990</v>
      </c>
      <c r="D1205" s="159"/>
      <c r="E1205" s="160"/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57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219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54"/>
      <c r="B1206" s="155"/>
      <c r="C1206" s="183" t="s">
        <v>772</v>
      </c>
      <c r="D1206" s="159"/>
      <c r="E1206" s="160"/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219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54"/>
      <c r="B1207" s="155"/>
      <c r="C1207" s="183" t="s">
        <v>991</v>
      </c>
      <c r="D1207" s="159"/>
      <c r="E1207" s="160"/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219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">
      <c r="A1208" s="154"/>
      <c r="B1208" s="155"/>
      <c r="C1208" s="183" t="s">
        <v>992</v>
      </c>
      <c r="D1208" s="159"/>
      <c r="E1208" s="160">
        <v>85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219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ht="22.5" outlineLevel="1" x14ac:dyDescent="0.2">
      <c r="A1209" s="168">
        <v>162</v>
      </c>
      <c r="B1209" s="169" t="s">
        <v>993</v>
      </c>
      <c r="C1209" s="182" t="s">
        <v>994</v>
      </c>
      <c r="D1209" s="170" t="s">
        <v>234</v>
      </c>
      <c r="E1209" s="171">
        <v>139.69999999999999</v>
      </c>
      <c r="F1209" s="172"/>
      <c r="G1209" s="173">
        <f>ROUND(E1209*F1209,2)</f>
        <v>0</v>
      </c>
      <c r="H1209" s="158"/>
      <c r="I1209" s="157">
        <f>ROUND(E1209*H1209,2)</f>
        <v>0</v>
      </c>
      <c r="J1209" s="158"/>
      <c r="K1209" s="157">
        <f>ROUND(E1209*J1209,2)</f>
        <v>0</v>
      </c>
      <c r="L1209" s="157">
        <v>15</v>
      </c>
      <c r="M1209" s="157">
        <f>G1209*(1+L1209/100)</f>
        <v>0</v>
      </c>
      <c r="N1209" s="157">
        <v>2.0300000000000001E-3</v>
      </c>
      <c r="O1209" s="157">
        <f>ROUND(E1209*N1209,2)</f>
        <v>0.28000000000000003</v>
      </c>
      <c r="P1209" s="157">
        <v>0</v>
      </c>
      <c r="Q1209" s="157">
        <f>ROUND(E1209*P1209,2)</f>
        <v>0</v>
      </c>
      <c r="R1209" s="157"/>
      <c r="S1209" s="157" t="s">
        <v>269</v>
      </c>
      <c r="T1209" s="157" t="s">
        <v>270</v>
      </c>
      <c r="U1209" s="157">
        <v>0</v>
      </c>
      <c r="V1209" s="157">
        <f>ROUND(E1209*U1209,2)</f>
        <v>0</v>
      </c>
      <c r="W1209" s="157"/>
      <c r="X1209" s="157" t="s">
        <v>216</v>
      </c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730</v>
      </c>
      <c r="AH1209" s="147"/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1" x14ac:dyDescent="0.2">
      <c r="A1210" s="154"/>
      <c r="B1210" s="155"/>
      <c r="C1210" s="183" t="s">
        <v>772</v>
      </c>
      <c r="D1210" s="159"/>
      <c r="E1210" s="160"/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57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219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1" x14ac:dyDescent="0.2">
      <c r="A1211" s="154"/>
      <c r="B1211" s="155"/>
      <c r="C1211" s="183" t="s">
        <v>964</v>
      </c>
      <c r="D1211" s="159"/>
      <c r="E1211" s="160"/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219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">
      <c r="A1212" s="154"/>
      <c r="B1212" s="155"/>
      <c r="C1212" s="183" t="s">
        <v>965</v>
      </c>
      <c r="D1212" s="159"/>
      <c r="E1212" s="160"/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219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">
      <c r="A1213" s="154"/>
      <c r="B1213" s="155"/>
      <c r="C1213" s="183" t="s">
        <v>966</v>
      </c>
      <c r="D1213" s="159"/>
      <c r="E1213" s="160"/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57"/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219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">
      <c r="A1214" s="154"/>
      <c r="B1214" s="155"/>
      <c r="C1214" s="183" t="s">
        <v>967</v>
      </c>
      <c r="D1214" s="159"/>
      <c r="E1214" s="160"/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219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2">
      <c r="A1215" s="154"/>
      <c r="B1215" s="155"/>
      <c r="C1215" s="183" t="s">
        <v>968</v>
      </c>
      <c r="D1215" s="159"/>
      <c r="E1215" s="160"/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57"/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219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2">
      <c r="A1216" s="154"/>
      <c r="B1216" s="155"/>
      <c r="C1216" s="183" t="s">
        <v>969</v>
      </c>
      <c r="D1216" s="159"/>
      <c r="E1216" s="160"/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57"/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219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2">
      <c r="A1217" s="154"/>
      <c r="B1217" s="155"/>
      <c r="C1217" s="183" t="s">
        <v>970</v>
      </c>
      <c r="D1217" s="159"/>
      <c r="E1217" s="160"/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219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2">
      <c r="A1218" s="154"/>
      <c r="B1218" s="155"/>
      <c r="C1218" s="183" t="s">
        <v>971</v>
      </c>
      <c r="D1218" s="159"/>
      <c r="E1218" s="160"/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219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54"/>
      <c r="B1219" s="155"/>
      <c r="C1219" s="183" t="s">
        <v>972</v>
      </c>
      <c r="D1219" s="159"/>
      <c r="E1219" s="160"/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57"/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219</v>
      </c>
      <c r="AH1219" s="147">
        <v>0</v>
      </c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">
      <c r="A1220" s="154"/>
      <c r="B1220" s="155"/>
      <c r="C1220" s="183" t="s">
        <v>973</v>
      </c>
      <c r="D1220" s="159"/>
      <c r="E1220" s="160"/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219</v>
      </c>
      <c r="AH1220" s="147">
        <v>0</v>
      </c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">
      <c r="A1221" s="154"/>
      <c r="B1221" s="155"/>
      <c r="C1221" s="183" t="s">
        <v>974</v>
      </c>
      <c r="D1221" s="159"/>
      <c r="E1221" s="160"/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219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">
      <c r="A1222" s="154"/>
      <c r="B1222" s="155"/>
      <c r="C1222" s="183" t="s">
        <v>975</v>
      </c>
      <c r="D1222" s="159"/>
      <c r="E1222" s="160"/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57"/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219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">
      <c r="A1223" s="154"/>
      <c r="B1223" s="155"/>
      <c r="C1223" s="183" t="s">
        <v>995</v>
      </c>
      <c r="D1223" s="159"/>
      <c r="E1223" s="160">
        <v>139.69999999999999</v>
      </c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57"/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219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ht="22.5" outlineLevel="1" x14ac:dyDescent="0.2">
      <c r="A1224" s="168">
        <v>163</v>
      </c>
      <c r="B1224" s="169" t="s">
        <v>996</v>
      </c>
      <c r="C1224" s="182" t="s">
        <v>997</v>
      </c>
      <c r="D1224" s="170" t="s">
        <v>234</v>
      </c>
      <c r="E1224" s="171">
        <v>7</v>
      </c>
      <c r="F1224" s="172"/>
      <c r="G1224" s="173">
        <f>ROUND(E1224*F1224,2)</f>
        <v>0</v>
      </c>
      <c r="H1224" s="158"/>
      <c r="I1224" s="157">
        <f>ROUND(E1224*H1224,2)</f>
        <v>0</v>
      </c>
      <c r="J1224" s="158"/>
      <c r="K1224" s="157">
        <f>ROUND(E1224*J1224,2)</f>
        <v>0</v>
      </c>
      <c r="L1224" s="157">
        <v>15</v>
      </c>
      <c r="M1224" s="157">
        <f>G1224*(1+L1224/100)</f>
        <v>0</v>
      </c>
      <c r="N1224" s="157">
        <v>2.0300000000000001E-3</v>
      </c>
      <c r="O1224" s="157">
        <f>ROUND(E1224*N1224,2)</f>
        <v>0.01</v>
      </c>
      <c r="P1224" s="157">
        <v>0</v>
      </c>
      <c r="Q1224" s="157">
        <f>ROUND(E1224*P1224,2)</f>
        <v>0</v>
      </c>
      <c r="R1224" s="157"/>
      <c r="S1224" s="157" t="s">
        <v>269</v>
      </c>
      <c r="T1224" s="157" t="s">
        <v>270</v>
      </c>
      <c r="U1224" s="157">
        <v>0</v>
      </c>
      <c r="V1224" s="157">
        <f>ROUND(E1224*U1224,2)</f>
        <v>0</v>
      </c>
      <c r="W1224" s="157"/>
      <c r="X1224" s="157" t="s">
        <v>216</v>
      </c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730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">
      <c r="A1225" s="154"/>
      <c r="B1225" s="155"/>
      <c r="C1225" s="183" t="s">
        <v>772</v>
      </c>
      <c r="D1225" s="159"/>
      <c r="E1225" s="160"/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57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219</v>
      </c>
      <c r="AH1225" s="147">
        <v>0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2">
      <c r="A1226" s="154"/>
      <c r="B1226" s="155"/>
      <c r="C1226" s="183" t="s">
        <v>976</v>
      </c>
      <c r="D1226" s="159"/>
      <c r="E1226" s="160"/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57"/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219</v>
      </c>
      <c r="AH1226" s="147">
        <v>0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2">
      <c r="A1227" s="154"/>
      <c r="B1227" s="155"/>
      <c r="C1227" s="183" t="s">
        <v>350</v>
      </c>
      <c r="D1227" s="159"/>
      <c r="E1227" s="160">
        <v>7</v>
      </c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57"/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219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ht="22.5" outlineLevel="1" x14ac:dyDescent="0.2">
      <c r="A1228" s="174">
        <v>164</v>
      </c>
      <c r="B1228" s="175" t="s">
        <v>998</v>
      </c>
      <c r="C1228" s="184" t="s">
        <v>999</v>
      </c>
      <c r="D1228" s="176" t="s">
        <v>213</v>
      </c>
      <c r="E1228" s="177">
        <v>0.6</v>
      </c>
      <c r="F1228" s="178"/>
      <c r="G1228" s="179">
        <f>ROUND(E1228*F1228,2)</f>
        <v>0</v>
      </c>
      <c r="H1228" s="158"/>
      <c r="I1228" s="157">
        <f>ROUND(E1228*H1228,2)</f>
        <v>0</v>
      </c>
      <c r="J1228" s="158"/>
      <c r="K1228" s="157">
        <f>ROUND(E1228*J1228,2)</f>
        <v>0</v>
      </c>
      <c r="L1228" s="157">
        <v>15</v>
      </c>
      <c r="M1228" s="157">
        <f>G1228*(1+L1228/100)</f>
        <v>0</v>
      </c>
      <c r="N1228" s="157">
        <v>2.0300000000000001E-3</v>
      </c>
      <c r="O1228" s="157">
        <f>ROUND(E1228*N1228,2)</f>
        <v>0</v>
      </c>
      <c r="P1228" s="157">
        <v>0</v>
      </c>
      <c r="Q1228" s="157">
        <f>ROUND(E1228*P1228,2)</f>
        <v>0</v>
      </c>
      <c r="R1228" s="157"/>
      <c r="S1228" s="157" t="s">
        <v>269</v>
      </c>
      <c r="T1228" s="157" t="s">
        <v>270</v>
      </c>
      <c r="U1228" s="157">
        <v>0</v>
      </c>
      <c r="V1228" s="157">
        <f>ROUND(E1228*U1228,2)</f>
        <v>0</v>
      </c>
      <c r="W1228" s="157"/>
      <c r="X1228" s="157" t="s">
        <v>216</v>
      </c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730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">
      <c r="A1229" s="168">
        <v>165</v>
      </c>
      <c r="B1229" s="169" t="s">
        <v>1000</v>
      </c>
      <c r="C1229" s="182" t="s">
        <v>1001</v>
      </c>
      <c r="D1229" s="170" t="s">
        <v>234</v>
      </c>
      <c r="E1229" s="171">
        <v>174</v>
      </c>
      <c r="F1229" s="172"/>
      <c r="G1229" s="173">
        <f>ROUND(E1229*F1229,2)</f>
        <v>0</v>
      </c>
      <c r="H1229" s="158"/>
      <c r="I1229" s="157">
        <f>ROUND(E1229*H1229,2)</f>
        <v>0</v>
      </c>
      <c r="J1229" s="158"/>
      <c r="K1229" s="157">
        <f>ROUND(E1229*J1229,2)</f>
        <v>0</v>
      </c>
      <c r="L1229" s="157">
        <v>15</v>
      </c>
      <c r="M1229" s="157">
        <f>G1229*(1+L1229/100)</f>
        <v>0</v>
      </c>
      <c r="N1229" s="157">
        <v>0</v>
      </c>
      <c r="O1229" s="157">
        <f>ROUND(E1229*N1229,2)</f>
        <v>0</v>
      </c>
      <c r="P1229" s="157">
        <v>4.64E-3</v>
      </c>
      <c r="Q1229" s="157">
        <f>ROUND(E1229*P1229,2)</f>
        <v>0.81</v>
      </c>
      <c r="R1229" s="157"/>
      <c r="S1229" s="157" t="s">
        <v>269</v>
      </c>
      <c r="T1229" s="157" t="s">
        <v>270</v>
      </c>
      <c r="U1229" s="157">
        <v>0</v>
      </c>
      <c r="V1229" s="157">
        <f>ROUND(E1229*U1229,2)</f>
        <v>0</v>
      </c>
      <c r="W1229" s="157"/>
      <c r="X1229" s="157" t="s">
        <v>271</v>
      </c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1002</v>
      </c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">
      <c r="A1230" s="154"/>
      <c r="B1230" s="155"/>
      <c r="C1230" s="183" t="s">
        <v>772</v>
      </c>
      <c r="D1230" s="159"/>
      <c r="E1230" s="160"/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57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219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">
      <c r="A1231" s="154"/>
      <c r="B1231" s="155"/>
      <c r="C1231" s="183" t="s">
        <v>985</v>
      </c>
      <c r="D1231" s="159"/>
      <c r="E1231" s="160"/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57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219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">
      <c r="A1232" s="154"/>
      <c r="B1232" s="155"/>
      <c r="C1232" s="183" t="s">
        <v>987</v>
      </c>
      <c r="D1232" s="159"/>
      <c r="E1232" s="160">
        <v>174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57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219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1" x14ac:dyDescent="0.2">
      <c r="A1233" s="168">
        <v>166</v>
      </c>
      <c r="B1233" s="169" t="s">
        <v>1003</v>
      </c>
      <c r="C1233" s="182" t="s">
        <v>1004</v>
      </c>
      <c r="D1233" s="170" t="s">
        <v>234</v>
      </c>
      <c r="E1233" s="171">
        <v>85</v>
      </c>
      <c r="F1233" s="172"/>
      <c r="G1233" s="173">
        <f>ROUND(E1233*F1233,2)</f>
        <v>0</v>
      </c>
      <c r="H1233" s="158"/>
      <c r="I1233" s="157">
        <f>ROUND(E1233*H1233,2)</f>
        <v>0</v>
      </c>
      <c r="J1233" s="158"/>
      <c r="K1233" s="157">
        <f>ROUND(E1233*J1233,2)</f>
        <v>0</v>
      </c>
      <c r="L1233" s="157">
        <v>15</v>
      </c>
      <c r="M1233" s="157">
        <f>G1233*(1+L1233/100)</f>
        <v>0</v>
      </c>
      <c r="N1233" s="157">
        <v>0</v>
      </c>
      <c r="O1233" s="157">
        <f>ROUND(E1233*N1233,2)</f>
        <v>0</v>
      </c>
      <c r="P1233" s="157">
        <v>3.3600000000000001E-3</v>
      </c>
      <c r="Q1233" s="157">
        <f>ROUND(E1233*P1233,2)</f>
        <v>0.28999999999999998</v>
      </c>
      <c r="R1233" s="157"/>
      <c r="S1233" s="157" t="s">
        <v>269</v>
      </c>
      <c r="T1233" s="157" t="s">
        <v>270</v>
      </c>
      <c r="U1233" s="157">
        <v>0</v>
      </c>
      <c r="V1233" s="157">
        <f>ROUND(E1233*U1233,2)</f>
        <v>0</v>
      </c>
      <c r="W1233" s="157"/>
      <c r="X1233" s="157" t="s">
        <v>271</v>
      </c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1002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1" x14ac:dyDescent="0.2">
      <c r="A1234" s="154"/>
      <c r="B1234" s="155"/>
      <c r="C1234" s="183" t="s">
        <v>772</v>
      </c>
      <c r="D1234" s="159"/>
      <c r="E1234" s="160"/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57"/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219</v>
      </c>
      <c r="AH1234" s="147">
        <v>0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">
      <c r="A1235" s="154"/>
      <c r="B1235" s="155"/>
      <c r="C1235" s="183" t="s">
        <v>991</v>
      </c>
      <c r="D1235" s="159"/>
      <c r="E1235" s="160"/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57"/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219</v>
      </c>
      <c r="AH1235" s="147">
        <v>0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">
      <c r="A1236" s="154"/>
      <c r="B1236" s="155"/>
      <c r="C1236" s="183" t="s">
        <v>992</v>
      </c>
      <c r="D1236" s="159"/>
      <c r="E1236" s="160">
        <v>85</v>
      </c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57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219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">
      <c r="A1237" s="174">
        <v>167</v>
      </c>
      <c r="B1237" s="175" t="s">
        <v>1005</v>
      </c>
      <c r="C1237" s="184" t="s">
        <v>1006</v>
      </c>
      <c r="D1237" s="176" t="s">
        <v>684</v>
      </c>
      <c r="E1237" s="177">
        <v>1.9557100000000001</v>
      </c>
      <c r="F1237" s="178"/>
      <c r="G1237" s="179">
        <f>ROUND(E1237*F1237,2)</f>
        <v>0</v>
      </c>
      <c r="H1237" s="158"/>
      <c r="I1237" s="157">
        <f>ROUND(E1237*H1237,2)</f>
        <v>0</v>
      </c>
      <c r="J1237" s="158"/>
      <c r="K1237" s="157">
        <f>ROUND(E1237*J1237,2)</f>
        <v>0</v>
      </c>
      <c r="L1237" s="157">
        <v>15</v>
      </c>
      <c r="M1237" s="157">
        <f>G1237*(1+L1237/100)</f>
        <v>0</v>
      </c>
      <c r="N1237" s="157">
        <v>0</v>
      </c>
      <c r="O1237" s="157">
        <f>ROUND(E1237*N1237,2)</f>
        <v>0</v>
      </c>
      <c r="P1237" s="157">
        <v>0</v>
      </c>
      <c r="Q1237" s="157">
        <f>ROUND(E1237*P1237,2)</f>
        <v>0</v>
      </c>
      <c r="R1237" s="157"/>
      <c r="S1237" s="157" t="s">
        <v>214</v>
      </c>
      <c r="T1237" s="157" t="s">
        <v>215</v>
      </c>
      <c r="U1237" s="157">
        <v>4.82</v>
      </c>
      <c r="V1237" s="157">
        <f>ROUND(E1237*U1237,2)</f>
        <v>9.43</v>
      </c>
      <c r="W1237" s="157"/>
      <c r="X1237" s="157" t="s">
        <v>216</v>
      </c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730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x14ac:dyDescent="0.2">
      <c r="A1238" s="162" t="s">
        <v>209</v>
      </c>
      <c r="B1238" s="163" t="s">
        <v>158</v>
      </c>
      <c r="C1238" s="181" t="s">
        <v>159</v>
      </c>
      <c r="D1238" s="164"/>
      <c r="E1238" s="165"/>
      <c r="F1238" s="166"/>
      <c r="G1238" s="167">
        <f>SUMIF(AG1239:AG1334,"&lt;&gt;NOR",G1239:G1334)</f>
        <v>0</v>
      </c>
      <c r="H1238" s="161"/>
      <c r="I1238" s="161">
        <f>SUM(I1239:I1334)</f>
        <v>0</v>
      </c>
      <c r="J1238" s="161"/>
      <c r="K1238" s="161">
        <f>SUM(K1239:K1334)</f>
        <v>0</v>
      </c>
      <c r="L1238" s="161"/>
      <c r="M1238" s="161">
        <f>SUM(M1239:M1334)</f>
        <v>0</v>
      </c>
      <c r="N1238" s="161"/>
      <c r="O1238" s="161">
        <f>SUM(O1239:O1334)</f>
        <v>0.06</v>
      </c>
      <c r="P1238" s="161"/>
      <c r="Q1238" s="161">
        <f>SUM(Q1239:Q1334)</f>
        <v>8.56</v>
      </c>
      <c r="R1238" s="161"/>
      <c r="S1238" s="161"/>
      <c r="T1238" s="161"/>
      <c r="U1238" s="161"/>
      <c r="V1238" s="161">
        <f>SUM(V1239:V1334)</f>
        <v>247.77</v>
      </c>
      <c r="W1238" s="161"/>
      <c r="X1238" s="161"/>
      <c r="AG1238" t="s">
        <v>210</v>
      </c>
    </row>
    <row r="1239" spans="1:60" outlineLevel="1" x14ac:dyDescent="0.2">
      <c r="A1239" s="168">
        <v>168</v>
      </c>
      <c r="B1239" s="169" t="s">
        <v>1007</v>
      </c>
      <c r="C1239" s="182" t="s">
        <v>1008</v>
      </c>
      <c r="D1239" s="170" t="s">
        <v>234</v>
      </c>
      <c r="E1239" s="171">
        <v>523.16999999999996</v>
      </c>
      <c r="F1239" s="172"/>
      <c r="G1239" s="173">
        <f>ROUND(E1239*F1239,2)</f>
        <v>0</v>
      </c>
      <c r="H1239" s="158"/>
      <c r="I1239" s="157">
        <f>ROUND(E1239*H1239,2)</f>
        <v>0</v>
      </c>
      <c r="J1239" s="158"/>
      <c r="K1239" s="157">
        <f>ROUND(E1239*J1239,2)</f>
        <v>0</v>
      </c>
      <c r="L1239" s="157">
        <v>15</v>
      </c>
      <c r="M1239" s="157">
        <f>G1239*(1+L1239/100)</f>
        <v>0</v>
      </c>
      <c r="N1239" s="157">
        <v>4.0000000000000003E-5</v>
      </c>
      <c r="O1239" s="157">
        <f>ROUND(E1239*N1239,2)</f>
        <v>0.02</v>
      </c>
      <c r="P1239" s="157">
        <v>0</v>
      </c>
      <c r="Q1239" s="157">
        <f>ROUND(E1239*P1239,2)</f>
        <v>0</v>
      </c>
      <c r="R1239" s="157"/>
      <c r="S1239" s="157" t="s">
        <v>214</v>
      </c>
      <c r="T1239" s="157" t="s">
        <v>215</v>
      </c>
      <c r="U1239" s="157">
        <v>0.26</v>
      </c>
      <c r="V1239" s="157">
        <f>ROUND(E1239*U1239,2)</f>
        <v>136.02000000000001</v>
      </c>
      <c r="W1239" s="157"/>
      <c r="X1239" s="157" t="s">
        <v>216</v>
      </c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730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">
      <c r="A1240" s="154"/>
      <c r="B1240" s="155"/>
      <c r="C1240" s="183" t="s">
        <v>320</v>
      </c>
      <c r="D1240" s="159"/>
      <c r="E1240" s="160"/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57"/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219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">
      <c r="A1241" s="154"/>
      <c r="B1241" s="155"/>
      <c r="C1241" s="183" t="s">
        <v>507</v>
      </c>
      <c r="D1241" s="159"/>
      <c r="E1241" s="160"/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219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">
      <c r="A1242" s="154"/>
      <c r="B1242" s="155"/>
      <c r="C1242" s="183" t="s">
        <v>321</v>
      </c>
      <c r="D1242" s="159"/>
      <c r="E1242" s="160"/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219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2">
      <c r="A1243" s="154"/>
      <c r="B1243" s="155"/>
      <c r="C1243" s="183" t="s">
        <v>508</v>
      </c>
      <c r="D1243" s="159"/>
      <c r="E1243" s="160"/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219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">
      <c r="A1244" s="154"/>
      <c r="B1244" s="155"/>
      <c r="C1244" s="183" t="s">
        <v>322</v>
      </c>
      <c r="D1244" s="159"/>
      <c r="E1244" s="160"/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219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2">
      <c r="A1245" s="154"/>
      <c r="B1245" s="155"/>
      <c r="C1245" s="183" t="s">
        <v>323</v>
      </c>
      <c r="D1245" s="159"/>
      <c r="E1245" s="160"/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57"/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219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2">
      <c r="A1246" s="154"/>
      <c r="B1246" s="155"/>
      <c r="C1246" s="183" t="s">
        <v>509</v>
      </c>
      <c r="D1246" s="159"/>
      <c r="E1246" s="160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219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2">
      <c r="A1247" s="154"/>
      <c r="B1247" s="155"/>
      <c r="C1247" s="183" t="s">
        <v>324</v>
      </c>
      <c r="D1247" s="159"/>
      <c r="E1247" s="160"/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219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1" x14ac:dyDescent="0.2">
      <c r="A1248" s="154"/>
      <c r="B1248" s="155"/>
      <c r="C1248" s="183" t="s">
        <v>325</v>
      </c>
      <c r="D1248" s="159"/>
      <c r="E1248" s="160"/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219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">
      <c r="A1249" s="154"/>
      <c r="B1249" s="155"/>
      <c r="C1249" s="183" t="s">
        <v>326</v>
      </c>
      <c r="D1249" s="159"/>
      <c r="E1249" s="160"/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219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2">
      <c r="A1250" s="154"/>
      <c r="B1250" s="155"/>
      <c r="C1250" s="183" t="s">
        <v>327</v>
      </c>
      <c r="D1250" s="159"/>
      <c r="E1250" s="160"/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219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2">
      <c r="A1251" s="154"/>
      <c r="B1251" s="155"/>
      <c r="C1251" s="183" t="s">
        <v>510</v>
      </c>
      <c r="D1251" s="159"/>
      <c r="E1251" s="160"/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219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">
      <c r="A1252" s="154"/>
      <c r="B1252" s="155"/>
      <c r="C1252" s="183" t="s">
        <v>511</v>
      </c>
      <c r="D1252" s="159"/>
      <c r="E1252" s="160"/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219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">
      <c r="A1253" s="154"/>
      <c r="B1253" s="155"/>
      <c r="C1253" s="183" t="s">
        <v>512</v>
      </c>
      <c r="D1253" s="159"/>
      <c r="E1253" s="160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219</v>
      </c>
      <c r="AH1253" s="147">
        <v>0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2">
      <c r="A1254" s="154"/>
      <c r="B1254" s="155"/>
      <c r="C1254" s="183" t="s">
        <v>328</v>
      </c>
      <c r="D1254" s="159"/>
      <c r="E1254" s="160"/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219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1" x14ac:dyDescent="0.2">
      <c r="A1255" s="154"/>
      <c r="B1255" s="155"/>
      <c r="C1255" s="183" t="s">
        <v>329</v>
      </c>
      <c r="D1255" s="159"/>
      <c r="E1255" s="160"/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219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2">
      <c r="A1256" s="154"/>
      <c r="B1256" s="155"/>
      <c r="C1256" s="183" t="s">
        <v>330</v>
      </c>
      <c r="D1256" s="159"/>
      <c r="E1256" s="160"/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219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2">
      <c r="A1257" s="154"/>
      <c r="B1257" s="155"/>
      <c r="C1257" s="183" t="s">
        <v>331</v>
      </c>
      <c r="D1257" s="159"/>
      <c r="E1257" s="160"/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57"/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219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">
      <c r="A1258" s="154"/>
      <c r="B1258" s="155"/>
      <c r="C1258" s="183" t="s">
        <v>332</v>
      </c>
      <c r="D1258" s="159"/>
      <c r="E1258" s="160"/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219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">
      <c r="A1259" s="154"/>
      <c r="B1259" s="155"/>
      <c r="C1259" s="183" t="s">
        <v>299</v>
      </c>
      <c r="D1259" s="159"/>
      <c r="E1259" s="160"/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219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">
      <c r="A1260" s="154"/>
      <c r="B1260" s="155"/>
      <c r="C1260" s="183" t="s">
        <v>300</v>
      </c>
      <c r="D1260" s="159"/>
      <c r="E1260" s="160"/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219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2">
      <c r="A1261" s="154"/>
      <c r="B1261" s="155"/>
      <c r="C1261" s="183" t="s">
        <v>333</v>
      </c>
      <c r="D1261" s="159"/>
      <c r="E1261" s="160"/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219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1" x14ac:dyDescent="0.2">
      <c r="A1262" s="154"/>
      <c r="B1262" s="155"/>
      <c r="C1262" s="183" t="s">
        <v>334</v>
      </c>
      <c r="D1262" s="159"/>
      <c r="E1262" s="160"/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57"/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219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">
      <c r="A1263" s="154"/>
      <c r="B1263" s="155"/>
      <c r="C1263" s="183" t="s">
        <v>335</v>
      </c>
      <c r="D1263" s="159"/>
      <c r="E1263" s="160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219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2">
      <c r="A1264" s="154"/>
      <c r="B1264" s="155"/>
      <c r="C1264" s="183" t="s">
        <v>301</v>
      </c>
      <c r="D1264" s="159"/>
      <c r="E1264" s="160"/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219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2">
      <c r="A1265" s="154"/>
      <c r="B1265" s="155"/>
      <c r="C1265" s="183" t="s">
        <v>336</v>
      </c>
      <c r="D1265" s="159"/>
      <c r="E1265" s="160"/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57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219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">
      <c r="A1266" s="154"/>
      <c r="B1266" s="155"/>
      <c r="C1266" s="183" t="s">
        <v>337</v>
      </c>
      <c r="D1266" s="159"/>
      <c r="E1266" s="160"/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57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219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">
      <c r="A1267" s="154"/>
      <c r="B1267" s="155"/>
      <c r="C1267" s="183" t="s">
        <v>302</v>
      </c>
      <c r="D1267" s="159"/>
      <c r="E1267" s="160"/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219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">
      <c r="A1268" s="154"/>
      <c r="B1268" s="155"/>
      <c r="C1268" s="183" t="s">
        <v>303</v>
      </c>
      <c r="D1268" s="159"/>
      <c r="E1268" s="160"/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219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2">
      <c r="A1269" s="154"/>
      <c r="B1269" s="155"/>
      <c r="C1269" s="183" t="s">
        <v>304</v>
      </c>
      <c r="D1269" s="159"/>
      <c r="E1269" s="160"/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219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2">
      <c r="A1270" s="154"/>
      <c r="B1270" s="155"/>
      <c r="C1270" s="183" t="s">
        <v>305</v>
      </c>
      <c r="D1270" s="159"/>
      <c r="E1270" s="160"/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219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2">
      <c r="A1271" s="154"/>
      <c r="B1271" s="155"/>
      <c r="C1271" s="183" t="s">
        <v>338</v>
      </c>
      <c r="D1271" s="159"/>
      <c r="E1271" s="160"/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219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">
      <c r="A1272" s="154"/>
      <c r="B1272" s="155"/>
      <c r="C1272" s="183" t="s">
        <v>544</v>
      </c>
      <c r="D1272" s="159"/>
      <c r="E1272" s="160">
        <v>523.16999999999996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219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">
      <c r="A1273" s="168">
        <v>169</v>
      </c>
      <c r="B1273" s="169" t="s">
        <v>1009</v>
      </c>
      <c r="C1273" s="182" t="s">
        <v>1010</v>
      </c>
      <c r="D1273" s="170" t="s">
        <v>234</v>
      </c>
      <c r="E1273" s="171">
        <v>145.83000000000001</v>
      </c>
      <c r="F1273" s="172"/>
      <c r="G1273" s="173">
        <f>ROUND(E1273*F1273,2)</f>
        <v>0</v>
      </c>
      <c r="H1273" s="158"/>
      <c r="I1273" s="157">
        <f>ROUND(E1273*H1273,2)</f>
        <v>0</v>
      </c>
      <c r="J1273" s="158"/>
      <c r="K1273" s="157">
        <f>ROUND(E1273*J1273,2)</f>
        <v>0</v>
      </c>
      <c r="L1273" s="157">
        <v>15</v>
      </c>
      <c r="M1273" s="157">
        <f>G1273*(1+L1273/100)</f>
        <v>0</v>
      </c>
      <c r="N1273" s="157">
        <v>1.6000000000000001E-4</v>
      </c>
      <c r="O1273" s="157">
        <f>ROUND(E1273*N1273,2)</f>
        <v>0.02</v>
      </c>
      <c r="P1273" s="157">
        <v>0</v>
      </c>
      <c r="Q1273" s="157">
        <f>ROUND(E1273*P1273,2)</f>
        <v>0</v>
      </c>
      <c r="R1273" s="157"/>
      <c r="S1273" s="157" t="s">
        <v>214</v>
      </c>
      <c r="T1273" s="157" t="s">
        <v>215</v>
      </c>
      <c r="U1273" s="157">
        <v>0.75</v>
      </c>
      <c r="V1273" s="157">
        <f>ROUND(E1273*U1273,2)</f>
        <v>109.37</v>
      </c>
      <c r="W1273" s="157"/>
      <c r="X1273" s="157" t="s">
        <v>216</v>
      </c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730</v>
      </c>
      <c r="AH1273" s="147"/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">
      <c r="A1274" s="154"/>
      <c r="B1274" s="155"/>
      <c r="C1274" s="183" t="s">
        <v>472</v>
      </c>
      <c r="D1274" s="159"/>
      <c r="E1274" s="160"/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219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">
      <c r="A1275" s="154"/>
      <c r="B1275" s="155"/>
      <c r="C1275" s="183" t="s">
        <v>473</v>
      </c>
      <c r="D1275" s="159"/>
      <c r="E1275" s="160"/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219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">
      <c r="A1276" s="154"/>
      <c r="B1276" s="155"/>
      <c r="C1276" s="183" t="s">
        <v>474</v>
      </c>
      <c r="D1276" s="159"/>
      <c r="E1276" s="160"/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219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">
      <c r="A1277" s="154"/>
      <c r="B1277" s="155"/>
      <c r="C1277" s="183" t="s">
        <v>475</v>
      </c>
      <c r="D1277" s="159"/>
      <c r="E1277" s="160"/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219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">
      <c r="A1278" s="154"/>
      <c r="B1278" s="155"/>
      <c r="C1278" s="183" t="s">
        <v>476</v>
      </c>
      <c r="D1278" s="159"/>
      <c r="E1278" s="160"/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219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">
      <c r="A1279" s="154"/>
      <c r="B1279" s="155"/>
      <c r="C1279" s="183" t="s">
        <v>477</v>
      </c>
      <c r="D1279" s="159"/>
      <c r="E1279" s="160"/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219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2">
      <c r="A1280" s="154"/>
      <c r="B1280" s="155"/>
      <c r="C1280" s="183" t="s">
        <v>478</v>
      </c>
      <c r="D1280" s="159"/>
      <c r="E1280" s="160"/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219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2">
      <c r="A1281" s="154"/>
      <c r="B1281" s="155"/>
      <c r="C1281" s="183" t="s">
        <v>479</v>
      </c>
      <c r="D1281" s="159"/>
      <c r="E1281" s="160"/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219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2">
      <c r="A1282" s="154"/>
      <c r="B1282" s="155"/>
      <c r="C1282" s="183" t="s">
        <v>480</v>
      </c>
      <c r="D1282" s="159"/>
      <c r="E1282" s="160"/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219</v>
      </c>
      <c r="AH1282" s="147">
        <v>0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2">
      <c r="A1283" s="154"/>
      <c r="B1283" s="155"/>
      <c r="C1283" s="183" t="s">
        <v>481</v>
      </c>
      <c r="D1283" s="159"/>
      <c r="E1283" s="160"/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219</v>
      </c>
      <c r="AH1283" s="147">
        <v>0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">
      <c r="A1284" s="154"/>
      <c r="B1284" s="155"/>
      <c r="C1284" s="183" t="s">
        <v>482</v>
      </c>
      <c r="D1284" s="159"/>
      <c r="E1284" s="160"/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219</v>
      </c>
      <c r="AH1284" s="147">
        <v>0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">
      <c r="A1285" s="154"/>
      <c r="B1285" s="155"/>
      <c r="C1285" s="183" t="s">
        <v>483</v>
      </c>
      <c r="D1285" s="159"/>
      <c r="E1285" s="160"/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219</v>
      </c>
      <c r="AH1285" s="147">
        <v>0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">
      <c r="A1286" s="154"/>
      <c r="B1286" s="155"/>
      <c r="C1286" s="183" t="s">
        <v>484</v>
      </c>
      <c r="D1286" s="159"/>
      <c r="E1286" s="160"/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219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">
      <c r="A1287" s="154"/>
      <c r="B1287" s="155"/>
      <c r="C1287" s="183" t="s">
        <v>485</v>
      </c>
      <c r="D1287" s="159"/>
      <c r="E1287" s="160"/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219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">
      <c r="A1288" s="154"/>
      <c r="B1288" s="155"/>
      <c r="C1288" s="183" t="s">
        <v>486</v>
      </c>
      <c r="D1288" s="159"/>
      <c r="E1288" s="160"/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219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2">
      <c r="A1289" s="154"/>
      <c r="B1289" s="155"/>
      <c r="C1289" s="183" t="s">
        <v>487</v>
      </c>
      <c r="D1289" s="159"/>
      <c r="E1289" s="160"/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219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2">
      <c r="A1290" s="154"/>
      <c r="B1290" s="155"/>
      <c r="C1290" s="183" t="s">
        <v>488</v>
      </c>
      <c r="D1290" s="159"/>
      <c r="E1290" s="160"/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57"/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219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">
      <c r="A1291" s="154"/>
      <c r="B1291" s="155"/>
      <c r="C1291" s="183" t="s">
        <v>489</v>
      </c>
      <c r="D1291" s="159"/>
      <c r="E1291" s="160"/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219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">
      <c r="A1292" s="154"/>
      <c r="B1292" s="155"/>
      <c r="C1292" s="183" t="s">
        <v>490</v>
      </c>
      <c r="D1292" s="159"/>
      <c r="E1292" s="160"/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219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">
      <c r="A1293" s="154"/>
      <c r="B1293" s="155"/>
      <c r="C1293" s="183" t="s">
        <v>1011</v>
      </c>
      <c r="D1293" s="159"/>
      <c r="E1293" s="160">
        <v>145.83000000000001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219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">
      <c r="A1294" s="168">
        <v>170</v>
      </c>
      <c r="B1294" s="169" t="s">
        <v>1012</v>
      </c>
      <c r="C1294" s="182" t="s">
        <v>1013</v>
      </c>
      <c r="D1294" s="170" t="s">
        <v>402</v>
      </c>
      <c r="E1294" s="171">
        <v>1</v>
      </c>
      <c r="F1294" s="172"/>
      <c r="G1294" s="173">
        <f>ROUND(E1294*F1294,2)</f>
        <v>0</v>
      </c>
      <c r="H1294" s="158"/>
      <c r="I1294" s="157">
        <f>ROUND(E1294*H1294,2)</f>
        <v>0</v>
      </c>
      <c r="J1294" s="158"/>
      <c r="K1294" s="157">
        <f>ROUND(E1294*J1294,2)</f>
        <v>0</v>
      </c>
      <c r="L1294" s="157">
        <v>15</v>
      </c>
      <c r="M1294" s="157">
        <f>G1294*(1+L1294/100)</f>
        <v>0</v>
      </c>
      <c r="N1294" s="157">
        <v>0</v>
      </c>
      <c r="O1294" s="157">
        <f>ROUND(E1294*N1294,2)</f>
        <v>0</v>
      </c>
      <c r="P1294" s="157">
        <v>0</v>
      </c>
      <c r="Q1294" s="157">
        <f>ROUND(E1294*P1294,2)</f>
        <v>0</v>
      </c>
      <c r="R1294" s="157"/>
      <c r="S1294" s="157" t="s">
        <v>214</v>
      </c>
      <c r="T1294" s="157" t="s">
        <v>215</v>
      </c>
      <c r="U1294" s="157">
        <v>1.45</v>
      </c>
      <c r="V1294" s="157">
        <f>ROUND(E1294*U1294,2)</f>
        <v>1.45</v>
      </c>
      <c r="W1294" s="157"/>
      <c r="X1294" s="157" t="s">
        <v>216</v>
      </c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730</v>
      </c>
      <c r="AH1294" s="147"/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ht="22.5" outlineLevel="1" x14ac:dyDescent="0.2">
      <c r="A1295" s="154"/>
      <c r="B1295" s="155"/>
      <c r="C1295" s="183" t="s">
        <v>576</v>
      </c>
      <c r="D1295" s="159"/>
      <c r="E1295" s="160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219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2">
      <c r="A1296" s="154"/>
      <c r="B1296" s="155"/>
      <c r="C1296" s="183" t="s">
        <v>577</v>
      </c>
      <c r="D1296" s="159"/>
      <c r="E1296" s="160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219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2">
      <c r="A1297" s="154"/>
      <c r="B1297" s="155"/>
      <c r="C1297" s="183" t="s">
        <v>119</v>
      </c>
      <c r="D1297" s="159"/>
      <c r="E1297" s="160">
        <v>1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219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2">
      <c r="A1298" s="168">
        <v>171</v>
      </c>
      <c r="B1298" s="169" t="s">
        <v>1014</v>
      </c>
      <c r="C1298" s="182" t="s">
        <v>1015</v>
      </c>
      <c r="D1298" s="170" t="s">
        <v>402</v>
      </c>
      <c r="E1298" s="171">
        <v>1</v>
      </c>
      <c r="F1298" s="172"/>
      <c r="G1298" s="173">
        <f>ROUND(E1298*F1298,2)</f>
        <v>0</v>
      </c>
      <c r="H1298" s="158"/>
      <c r="I1298" s="157">
        <f>ROUND(E1298*H1298,2)</f>
        <v>0</v>
      </c>
      <c r="J1298" s="158"/>
      <c r="K1298" s="157">
        <f>ROUND(E1298*J1298,2)</f>
        <v>0</v>
      </c>
      <c r="L1298" s="157">
        <v>15</v>
      </c>
      <c r="M1298" s="157">
        <f>G1298*(1+L1298/100)</f>
        <v>0</v>
      </c>
      <c r="N1298" s="157">
        <v>0</v>
      </c>
      <c r="O1298" s="157">
        <f>ROUND(E1298*N1298,2)</f>
        <v>0</v>
      </c>
      <c r="P1298" s="157">
        <v>0</v>
      </c>
      <c r="Q1298" s="157">
        <f>ROUND(E1298*P1298,2)</f>
        <v>0</v>
      </c>
      <c r="R1298" s="157"/>
      <c r="S1298" s="157" t="s">
        <v>214</v>
      </c>
      <c r="T1298" s="157" t="s">
        <v>215</v>
      </c>
      <c r="U1298" s="157">
        <v>0.77500000000000002</v>
      </c>
      <c r="V1298" s="157">
        <f>ROUND(E1298*U1298,2)</f>
        <v>0.78</v>
      </c>
      <c r="W1298" s="157"/>
      <c r="X1298" s="157" t="s">
        <v>216</v>
      </c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730</v>
      </c>
      <c r="AH1298" s="147"/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ht="22.5" outlineLevel="1" x14ac:dyDescent="0.2">
      <c r="A1299" s="154"/>
      <c r="B1299" s="155"/>
      <c r="C1299" s="183" t="s">
        <v>576</v>
      </c>
      <c r="D1299" s="159"/>
      <c r="E1299" s="160"/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219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">
      <c r="A1300" s="154"/>
      <c r="B1300" s="155"/>
      <c r="C1300" s="183" t="s">
        <v>577</v>
      </c>
      <c r="D1300" s="159"/>
      <c r="E1300" s="160"/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57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219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">
      <c r="A1301" s="154"/>
      <c r="B1301" s="155"/>
      <c r="C1301" s="183" t="s">
        <v>119</v>
      </c>
      <c r="D1301" s="159"/>
      <c r="E1301" s="160">
        <v>1</v>
      </c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219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ht="22.5" outlineLevel="1" x14ac:dyDescent="0.2">
      <c r="A1302" s="168">
        <v>172</v>
      </c>
      <c r="B1302" s="169" t="s">
        <v>1016</v>
      </c>
      <c r="C1302" s="182" t="s">
        <v>1017</v>
      </c>
      <c r="D1302" s="170" t="s">
        <v>213</v>
      </c>
      <c r="E1302" s="171">
        <v>451.21379999999999</v>
      </c>
      <c r="F1302" s="172"/>
      <c r="G1302" s="173">
        <f>ROUND(E1302*F1302,2)</f>
        <v>0</v>
      </c>
      <c r="H1302" s="158"/>
      <c r="I1302" s="157">
        <f>ROUND(E1302*H1302,2)</f>
        <v>0</v>
      </c>
      <c r="J1302" s="158"/>
      <c r="K1302" s="157">
        <f>ROUND(E1302*J1302,2)</f>
        <v>0</v>
      </c>
      <c r="L1302" s="157">
        <v>15</v>
      </c>
      <c r="M1302" s="157">
        <f>G1302*(1+L1302/100)</f>
        <v>0</v>
      </c>
      <c r="N1302" s="157">
        <v>0</v>
      </c>
      <c r="O1302" s="157">
        <f>ROUND(E1302*N1302,2)</f>
        <v>0</v>
      </c>
      <c r="P1302" s="157">
        <v>1.898E-2</v>
      </c>
      <c r="Q1302" s="157">
        <f>ROUND(E1302*P1302,2)</f>
        <v>8.56</v>
      </c>
      <c r="R1302" s="157"/>
      <c r="S1302" s="157" t="s">
        <v>269</v>
      </c>
      <c r="T1302" s="157" t="s">
        <v>270</v>
      </c>
      <c r="U1302" s="157">
        <v>0</v>
      </c>
      <c r="V1302" s="157">
        <f>ROUND(E1302*U1302,2)</f>
        <v>0</v>
      </c>
      <c r="W1302" s="157"/>
      <c r="X1302" s="157" t="s">
        <v>271</v>
      </c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1002</v>
      </c>
      <c r="AH1302" s="147"/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">
      <c r="A1303" s="154"/>
      <c r="B1303" s="155"/>
      <c r="C1303" s="183" t="s">
        <v>518</v>
      </c>
      <c r="D1303" s="159"/>
      <c r="E1303" s="160"/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219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2">
      <c r="A1304" s="154"/>
      <c r="B1304" s="155"/>
      <c r="C1304" s="183" t="s">
        <v>519</v>
      </c>
      <c r="D1304" s="159"/>
      <c r="E1304" s="160"/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219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2">
      <c r="A1305" s="154"/>
      <c r="B1305" s="155"/>
      <c r="C1305" s="183" t="s">
        <v>520</v>
      </c>
      <c r="D1305" s="159"/>
      <c r="E1305" s="160"/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219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1" x14ac:dyDescent="0.2">
      <c r="A1306" s="154"/>
      <c r="B1306" s="155"/>
      <c r="C1306" s="183" t="s">
        <v>521</v>
      </c>
      <c r="D1306" s="159"/>
      <c r="E1306" s="160"/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219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2">
      <c r="A1307" s="154"/>
      <c r="B1307" s="155"/>
      <c r="C1307" s="183" t="s">
        <v>522</v>
      </c>
      <c r="D1307" s="159"/>
      <c r="E1307" s="160"/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219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">
      <c r="A1308" s="154"/>
      <c r="B1308" s="155"/>
      <c r="C1308" s="183" t="s">
        <v>523</v>
      </c>
      <c r="D1308" s="159"/>
      <c r="E1308" s="160"/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219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2">
      <c r="A1309" s="154"/>
      <c r="B1309" s="155"/>
      <c r="C1309" s="183" t="s">
        <v>524</v>
      </c>
      <c r="D1309" s="159"/>
      <c r="E1309" s="160"/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219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">
      <c r="A1310" s="154"/>
      <c r="B1310" s="155"/>
      <c r="C1310" s="183" t="s">
        <v>910</v>
      </c>
      <c r="D1310" s="159"/>
      <c r="E1310" s="160"/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219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">
      <c r="A1311" s="154"/>
      <c r="B1311" s="155"/>
      <c r="C1311" s="183" t="s">
        <v>911</v>
      </c>
      <c r="D1311" s="159"/>
      <c r="E1311" s="160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219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">
      <c r="A1312" s="154"/>
      <c r="B1312" s="155"/>
      <c r="C1312" s="183" t="s">
        <v>912</v>
      </c>
      <c r="D1312" s="159"/>
      <c r="E1312" s="160"/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219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2">
      <c r="A1313" s="154"/>
      <c r="B1313" s="155"/>
      <c r="C1313" s="183" t="s">
        <v>913</v>
      </c>
      <c r="D1313" s="159"/>
      <c r="E1313" s="160"/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219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2">
      <c r="A1314" s="154"/>
      <c r="B1314" s="155"/>
      <c r="C1314" s="183" t="s">
        <v>914</v>
      </c>
      <c r="D1314" s="159"/>
      <c r="E1314" s="160"/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219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2">
      <c r="A1315" s="154"/>
      <c r="B1315" s="155"/>
      <c r="C1315" s="183" t="s">
        <v>915</v>
      </c>
      <c r="D1315" s="159"/>
      <c r="E1315" s="160"/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57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219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1" x14ac:dyDescent="0.2">
      <c r="A1316" s="154"/>
      <c r="B1316" s="155"/>
      <c r="C1316" s="183" t="s">
        <v>916</v>
      </c>
      <c r="D1316" s="159"/>
      <c r="E1316" s="160"/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57"/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219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2">
      <c r="A1317" s="154"/>
      <c r="B1317" s="155"/>
      <c r="C1317" s="183" t="s">
        <v>917</v>
      </c>
      <c r="D1317" s="159"/>
      <c r="E1317" s="160"/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219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1" x14ac:dyDescent="0.2">
      <c r="A1318" s="154"/>
      <c r="B1318" s="155"/>
      <c r="C1318" s="183" t="s">
        <v>918</v>
      </c>
      <c r="D1318" s="159"/>
      <c r="E1318" s="160"/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57"/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219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2">
      <c r="A1319" s="154"/>
      <c r="B1319" s="155"/>
      <c r="C1319" s="183" t="s">
        <v>919</v>
      </c>
      <c r="D1319" s="159"/>
      <c r="E1319" s="160"/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219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1" x14ac:dyDescent="0.2">
      <c r="A1320" s="154"/>
      <c r="B1320" s="155"/>
      <c r="C1320" s="183" t="s">
        <v>920</v>
      </c>
      <c r="D1320" s="159"/>
      <c r="E1320" s="160"/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57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219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2">
      <c r="A1321" s="154"/>
      <c r="B1321" s="155"/>
      <c r="C1321" s="183" t="s">
        <v>921</v>
      </c>
      <c r="D1321" s="159"/>
      <c r="E1321" s="160"/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219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2">
      <c r="A1322" s="154"/>
      <c r="B1322" s="155"/>
      <c r="C1322" s="183" t="s">
        <v>922</v>
      </c>
      <c r="D1322" s="159"/>
      <c r="E1322" s="160"/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57"/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219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">
      <c r="A1323" s="154"/>
      <c r="B1323" s="155"/>
      <c r="C1323" s="183" t="s">
        <v>1018</v>
      </c>
      <c r="D1323" s="159"/>
      <c r="E1323" s="160"/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57"/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219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">
      <c r="A1324" s="154"/>
      <c r="B1324" s="155"/>
      <c r="C1324" s="183" t="s">
        <v>647</v>
      </c>
      <c r="D1324" s="159"/>
      <c r="E1324" s="160"/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57"/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219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">
      <c r="A1325" s="154"/>
      <c r="B1325" s="155"/>
      <c r="C1325" s="183" t="s">
        <v>1019</v>
      </c>
      <c r="D1325" s="159"/>
      <c r="E1325" s="160">
        <v>451.21</v>
      </c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219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">
      <c r="A1326" s="168">
        <v>173</v>
      </c>
      <c r="B1326" s="169" t="s">
        <v>1020</v>
      </c>
      <c r="C1326" s="182" t="s">
        <v>1021</v>
      </c>
      <c r="D1326" s="170" t="s">
        <v>402</v>
      </c>
      <c r="E1326" s="171">
        <v>1</v>
      </c>
      <c r="F1326" s="172"/>
      <c r="G1326" s="173">
        <f>ROUND(E1326*F1326,2)</f>
        <v>0</v>
      </c>
      <c r="H1326" s="158"/>
      <c r="I1326" s="157">
        <f>ROUND(E1326*H1326,2)</f>
        <v>0</v>
      </c>
      <c r="J1326" s="158"/>
      <c r="K1326" s="157">
        <f>ROUND(E1326*J1326,2)</f>
        <v>0</v>
      </c>
      <c r="L1326" s="157">
        <v>15</v>
      </c>
      <c r="M1326" s="157">
        <f>G1326*(1+L1326/100)</f>
        <v>0</v>
      </c>
      <c r="N1326" s="157">
        <v>7.5000000000000002E-4</v>
      </c>
      <c r="O1326" s="157">
        <f>ROUND(E1326*N1326,2)</f>
        <v>0</v>
      </c>
      <c r="P1326" s="157">
        <v>0</v>
      </c>
      <c r="Q1326" s="157">
        <f>ROUND(E1326*P1326,2)</f>
        <v>0</v>
      </c>
      <c r="R1326" s="157"/>
      <c r="S1326" s="157" t="s">
        <v>269</v>
      </c>
      <c r="T1326" s="157" t="s">
        <v>270</v>
      </c>
      <c r="U1326" s="157">
        <v>0</v>
      </c>
      <c r="V1326" s="157">
        <f>ROUND(E1326*U1326,2)</f>
        <v>0</v>
      </c>
      <c r="W1326" s="157"/>
      <c r="X1326" s="157" t="s">
        <v>421</v>
      </c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422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ht="22.5" outlineLevel="1" x14ac:dyDescent="0.2">
      <c r="A1327" s="154"/>
      <c r="B1327" s="155"/>
      <c r="C1327" s="183" t="s">
        <v>576</v>
      </c>
      <c r="D1327" s="159"/>
      <c r="E1327" s="160"/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219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2">
      <c r="A1328" s="154"/>
      <c r="B1328" s="155"/>
      <c r="C1328" s="183" t="s">
        <v>577</v>
      </c>
      <c r="D1328" s="159"/>
      <c r="E1328" s="160"/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219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1" x14ac:dyDescent="0.2">
      <c r="A1329" s="154"/>
      <c r="B1329" s="155"/>
      <c r="C1329" s="183" t="s">
        <v>119</v>
      </c>
      <c r="D1329" s="159"/>
      <c r="E1329" s="160">
        <v>1</v>
      </c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219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ht="22.5" outlineLevel="1" x14ac:dyDescent="0.2">
      <c r="A1330" s="168">
        <v>174</v>
      </c>
      <c r="B1330" s="169" t="s">
        <v>1022</v>
      </c>
      <c r="C1330" s="182" t="s">
        <v>1023</v>
      </c>
      <c r="D1330" s="170" t="s">
        <v>402</v>
      </c>
      <c r="E1330" s="171">
        <v>1</v>
      </c>
      <c r="F1330" s="172"/>
      <c r="G1330" s="173">
        <f>ROUND(E1330*F1330,2)</f>
        <v>0</v>
      </c>
      <c r="H1330" s="158"/>
      <c r="I1330" s="157">
        <f>ROUND(E1330*H1330,2)</f>
        <v>0</v>
      </c>
      <c r="J1330" s="158"/>
      <c r="K1330" s="157">
        <f>ROUND(E1330*J1330,2)</f>
        <v>0</v>
      </c>
      <c r="L1330" s="157">
        <v>15</v>
      </c>
      <c r="M1330" s="157">
        <f>G1330*(1+L1330/100)</f>
        <v>0</v>
      </c>
      <c r="N1330" s="157">
        <v>1.6E-2</v>
      </c>
      <c r="O1330" s="157">
        <f>ROUND(E1330*N1330,2)</f>
        <v>0.02</v>
      </c>
      <c r="P1330" s="157">
        <v>0</v>
      </c>
      <c r="Q1330" s="157">
        <f>ROUND(E1330*P1330,2)</f>
        <v>0</v>
      </c>
      <c r="R1330" s="157"/>
      <c r="S1330" s="157" t="s">
        <v>269</v>
      </c>
      <c r="T1330" s="157" t="s">
        <v>270</v>
      </c>
      <c r="U1330" s="157">
        <v>0</v>
      </c>
      <c r="V1330" s="157">
        <f>ROUND(E1330*U1330,2)</f>
        <v>0</v>
      </c>
      <c r="W1330" s="157"/>
      <c r="X1330" s="157" t="s">
        <v>421</v>
      </c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422</v>
      </c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ht="22.5" outlineLevel="1" x14ac:dyDescent="0.2">
      <c r="A1331" s="154"/>
      <c r="B1331" s="155"/>
      <c r="C1331" s="183" t="s">
        <v>576</v>
      </c>
      <c r="D1331" s="159"/>
      <c r="E1331" s="160"/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219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2">
      <c r="A1332" s="154"/>
      <c r="B1332" s="155"/>
      <c r="C1332" s="183" t="s">
        <v>577</v>
      </c>
      <c r="D1332" s="159"/>
      <c r="E1332" s="160"/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219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">
      <c r="A1333" s="154"/>
      <c r="B1333" s="155"/>
      <c r="C1333" s="183" t="s">
        <v>119</v>
      </c>
      <c r="D1333" s="159"/>
      <c r="E1333" s="160">
        <v>1</v>
      </c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219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">
      <c r="A1334" s="174">
        <v>175</v>
      </c>
      <c r="B1334" s="175" t="s">
        <v>1024</v>
      </c>
      <c r="C1334" s="184" t="s">
        <v>1025</v>
      </c>
      <c r="D1334" s="176" t="s">
        <v>684</v>
      </c>
      <c r="E1334" s="177">
        <v>6.1010000000000002E-2</v>
      </c>
      <c r="F1334" s="178"/>
      <c r="G1334" s="179">
        <f>ROUND(E1334*F1334,2)</f>
        <v>0</v>
      </c>
      <c r="H1334" s="158"/>
      <c r="I1334" s="157">
        <f>ROUND(E1334*H1334,2)</f>
        <v>0</v>
      </c>
      <c r="J1334" s="158"/>
      <c r="K1334" s="157">
        <f>ROUND(E1334*J1334,2)</f>
        <v>0</v>
      </c>
      <c r="L1334" s="157">
        <v>15</v>
      </c>
      <c r="M1334" s="157">
        <f>G1334*(1+L1334/100)</f>
        <v>0</v>
      </c>
      <c r="N1334" s="157">
        <v>0</v>
      </c>
      <c r="O1334" s="157">
        <f>ROUND(E1334*N1334,2)</f>
        <v>0</v>
      </c>
      <c r="P1334" s="157">
        <v>0</v>
      </c>
      <c r="Q1334" s="157">
        <f>ROUND(E1334*P1334,2)</f>
        <v>0</v>
      </c>
      <c r="R1334" s="157"/>
      <c r="S1334" s="157" t="s">
        <v>214</v>
      </c>
      <c r="T1334" s="157" t="s">
        <v>215</v>
      </c>
      <c r="U1334" s="157">
        <v>2.4209999999999998</v>
      </c>
      <c r="V1334" s="157">
        <f>ROUND(E1334*U1334,2)</f>
        <v>0.15</v>
      </c>
      <c r="W1334" s="157"/>
      <c r="X1334" s="157" t="s">
        <v>216</v>
      </c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730</v>
      </c>
      <c r="AH1334" s="147"/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x14ac:dyDescent="0.2">
      <c r="A1335" s="162" t="s">
        <v>209</v>
      </c>
      <c r="B1335" s="163" t="s">
        <v>160</v>
      </c>
      <c r="C1335" s="181" t="s">
        <v>161</v>
      </c>
      <c r="D1335" s="164"/>
      <c r="E1335" s="165"/>
      <c r="F1335" s="166"/>
      <c r="G1335" s="167">
        <f>SUMIF(AG1336:AG1383,"&lt;&gt;NOR",G1336:G1383)</f>
        <v>0</v>
      </c>
      <c r="H1335" s="161"/>
      <c r="I1335" s="161">
        <f>SUM(I1336:I1383)</f>
        <v>0</v>
      </c>
      <c r="J1335" s="161"/>
      <c r="K1335" s="161">
        <f>SUM(K1336:K1383)</f>
        <v>0</v>
      </c>
      <c r="L1335" s="161"/>
      <c r="M1335" s="161">
        <f>SUM(M1336:M1383)</f>
        <v>0</v>
      </c>
      <c r="N1335" s="161"/>
      <c r="O1335" s="161">
        <f>SUM(O1336:O1383)</f>
        <v>2.9699999999999998</v>
      </c>
      <c r="P1335" s="161"/>
      <c r="Q1335" s="161">
        <f>SUM(Q1336:Q1383)</f>
        <v>3.15</v>
      </c>
      <c r="R1335" s="161"/>
      <c r="S1335" s="161"/>
      <c r="T1335" s="161"/>
      <c r="U1335" s="161"/>
      <c r="V1335" s="161">
        <f>SUM(V1336:V1383)</f>
        <v>173.89000000000001</v>
      </c>
      <c r="W1335" s="161"/>
      <c r="X1335" s="161"/>
      <c r="AG1335" t="s">
        <v>210</v>
      </c>
    </row>
    <row r="1336" spans="1:60" outlineLevel="1" x14ac:dyDescent="0.2">
      <c r="A1336" s="168">
        <v>176</v>
      </c>
      <c r="B1336" s="169" t="s">
        <v>1026</v>
      </c>
      <c r="C1336" s="182" t="s">
        <v>1027</v>
      </c>
      <c r="D1336" s="170" t="s">
        <v>213</v>
      </c>
      <c r="E1336" s="171">
        <v>256.11599999999999</v>
      </c>
      <c r="F1336" s="172"/>
      <c r="G1336" s="173">
        <f>ROUND(E1336*F1336,2)</f>
        <v>0</v>
      </c>
      <c r="H1336" s="158"/>
      <c r="I1336" s="157">
        <f>ROUND(E1336*H1336,2)</f>
        <v>0</v>
      </c>
      <c r="J1336" s="158"/>
      <c r="K1336" s="157">
        <f>ROUND(E1336*J1336,2)</f>
        <v>0</v>
      </c>
      <c r="L1336" s="157">
        <v>15</v>
      </c>
      <c r="M1336" s="157">
        <f>G1336*(1+L1336/100)</f>
        <v>0</v>
      </c>
      <c r="N1336" s="157">
        <v>0</v>
      </c>
      <c r="O1336" s="157">
        <f>ROUND(E1336*N1336,2)</f>
        <v>0</v>
      </c>
      <c r="P1336" s="157">
        <v>5.0000000000000001E-3</v>
      </c>
      <c r="Q1336" s="157">
        <f>ROUND(E1336*P1336,2)</f>
        <v>1.28</v>
      </c>
      <c r="R1336" s="157"/>
      <c r="S1336" s="157" t="s">
        <v>269</v>
      </c>
      <c r="T1336" s="157" t="s">
        <v>270</v>
      </c>
      <c r="U1336" s="157">
        <v>0</v>
      </c>
      <c r="V1336" s="157">
        <f>ROUND(E1336*U1336,2)</f>
        <v>0</v>
      </c>
      <c r="W1336" s="157"/>
      <c r="X1336" s="157" t="s">
        <v>216</v>
      </c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730</v>
      </c>
      <c r="AH1336" s="147"/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ht="22.5" outlineLevel="1" x14ac:dyDescent="0.2">
      <c r="A1337" s="154"/>
      <c r="B1337" s="155"/>
      <c r="C1337" s="183" t="s">
        <v>1028</v>
      </c>
      <c r="D1337" s="159"/>
      <c r="E1337" s="160"/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57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219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2">
      <c r="A1338" s="154"/>
      <c r="B1338" s="155"/>
      <c r="C1338" s="183" t="s">
        <v>1029</v>
      </c>
      <c r="D1338" s="159"/>
      <c r="E1338" s="160"/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219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">
      <c r="A1339" s="154"/>
      <c r="B1339" s="155"/>
      <c r="C1339" s="183" t="s">
        <v>1030</v>
      </c>
      <c r="D1339" s="159"/>
      <c r="E1339" s="160"/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57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219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">
      <c r="A1340" s="154"/>
      <c r="B1340" s="155"/>
      <c r="C1340" s="183" t="s">
        <v>1031</v>
      </c>
      <c r="D1340" s="159"/>
      <c r="E1340" s="160">
        <v>256.12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219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2">
      <c r="A1341" s="168">
        <v>177</v>
      </c>
      <c r="B1341" s="169" t="s">
        <v>1032</v>
      </c>
      <c r="C1341" s="182" t="s">
        <v>1033</v>
      </c>
      <c r="D1341" s="170" t="s">
        <v>213</v>
      </c>
      <c r="E1341" s="171">
        <v>256.11599999999999</v>
      </c>
      <c r="F1341" s="172"/>
      <c r="G1341" s="173">
        <f>ROUND(E1341*F1341,2)</f>
        <v>0</v>
      </c>
      <c r="H1341" s="158"/>
      <c r="I1341" s="157">
        <f>ROUND(E1341*H1341,2)</f>
        <v>0</v>
      </c>
      <c r="J1341" s="158"/>
      <c r="K1341" s="157">
        <f>ROUND(E1341*J1341,2)</f>
        <v>0</v>
      </c>
      <c r="L1341" s="157">
        <v>15</v>
      </c>
      <c r="M1341" s="157">
        <f>G1341*(1+L1341/100)</f>
        <v>0</v>
      </c>
      <c r="N1341" s="157">
        <v>0</v>
      </c>
      <c r="O1341" s="157">
        <f>ROUND(E1341*N1341,2)</f>
        <v>0</v>
      </c>
      <c r="P1341" s="157">
        <v>5.0000000000000001E-3</v>
      </c>
      <c r="Q1341" s="157">
        <f>ROUND(E1341*P1341,2)</f>
        <v>1.28</v>
      </c>
      <c r="R1341" s="157"/>
      <c r="S1341" s="157" t="s">
        <v>214</v>
      </c>
      <c r="T1341" s="157" t="s">
        <v>215</v>
      </c>
      <c r="U1341" s="157">
        <v>0.51</v>
      </c>
      <c r="V1341" s="157">
        <f>ROUND(E1341*U1341,2)</f>
        <v>130.62</v>
      </c>
      <c r="W1341" s="157"/>
      <c r="X1341" s="157" t="s">
        <v>216</v>
      </c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730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ht="22.5" outlineLevel="1" x14ac:dyDescent="0.2">
      <c r="A1342" s="154"/>
      <c r="B1342" s="155"/>
      <c r="C1342" s="183" t="s">
        <v>1034</v>
      </c>
      <c r="D1342" s="159"/>
      <c r="E1342" s="160"/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57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219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1" x14ac:dyDescent="0.2">
      <c r="A1343" s="154"/>
      <c r="B1343" s="155"/>
      <c r="C1343" s="183" t="s">
        <v>1029</v>
      </c>
      <c r="D1343" s="159"/>
      <c r="E1343" s="160"/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219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2">
      <c r="A1344" s="154"/>
      <c r="B1344" s="155"/>
      <c r="C1344" s="183" t="s">
        <v>1030</v>
      </c>
      <c r="D1344" s="159"/>
      <c r="E1344" s="160"/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219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2">
      <c r="A1345" s="154"/>
      <c r="B1345" s="155"/>
      <c r="C1345" s="183" t="s">
        <v>1031</v>
      </c>
      <c r="D1345" s="159"/>
      <c r="E1345" s="160">
        <v>256.12</v>
      </c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57"/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219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">
      <c r="A1346" s="168">
        <v>178</v>
      </c>
      <c r="B1346" s="169" t="s">
        <v>1035</v>
      </c>
      <c r="C1346" s="182" t="s">
        <v>1036</v>
      </c>
      <c r="D1346" s="170" t="s">
        <v>1037</v>
      </c>
      <c r="E1346" s="171">
        <v>590.94000000000005</v>
      </c>
      <c r="F1346" s="172"/>
      <c r="G1346" s="173">
        <f>ROUND(E1346*F1346,2)</f>
        <v>0</v>
      </c>
      <c r="H1346" s="158"/>
      <c r="I1346" s="157">
        <f>ROUND(E1346*H1346,2)</f>
        <v>0</v>
      </c>
      <c r="J1346" s="158"/>
      <c r="K1346" s="157">
        <f>ROUND(E1346*J1346,2)</f>
        <v>0</v>
      </c>
      <c r="L1346" s="157">
        <v>15</v>
      </c>
      <c r="M1346" s="157">
        <f>G1346*(1+L1346/100)</f>
        <v>0</v>
      </c>
      <c r="N1346" s="157">
        <v>5.0000000000000002E-5</v>
      </c>
      <c r="O1346" s="157">
        <f>ROUND(E1346*N1346,2)</f>
        <v>0.03</v>
      </c>
      <c r="P1346" s="157">
        <v>1E-3</v>
      </c>
      <c r="Q1346" s="157">
        <f>ROUND(E1346*P1346,2)</f>
        <v>0.59</v>
      </c>
      <c r="R1346" s="157"/>
      <c r="S1346" s="157" t="s">
        <v>214</v>
      </c>
      <c r="T1346" s="157" t="s">
        <v>215</v>
      </c>
      <c r="U1346" s="157">
        <v>0.05</v>
      </c>
      <c r="V1346" s="157">
        <f>ROUND(E1346*U1346,2)</f>
        <v>29.55</v>
      </c>
      <c r="W1346" s="157"/>
      <c r="X1346" s="157" t="s">
        <v>216</v>
      </c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730</v>
      </c>
      <c r="AH1346" s="147"/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">
      <c r="A1347" s="154"/>
      <c r="B1347" s="155"/>
      <c r="C1347" s="183" t="s">
        <v>1038</v>
      </c>
      <c r="D1347" s="159"/>
      <c r="E1347" s="160"/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219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">
      <c r="A1348" s="154"/>
      <c r="B1348" s="155"/>
      <c r="C1348" s="183" t="s">
        <v>1039</v>
      </c>
      <c r="D1348" s="159"/>
      <c r="E1348" s="160">
        <v>590.94000000000005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219</v>
      </c>
      <c r="AH1348" s="147">
        <v>0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ht="22.5" outlineLevel="1" x14ac:dyDescent="0.2">
      <c r="A1349" s="168">
        <v>179</v>
      </c>
      <c r="B1349" s="169" t="s">
        <v>1040</v>
      </c>
      <c r="C1349" s="182" t="s">
        <v>1041</v>
      </c>
      <c r="D1349" s="170" t="s">
        <v>402</v>
      </c>
      <c r="E1349" s="171">
        <v>2</v>
      </c>
      <c r="F1349" s="172"/>
      <c r="G1349" s="173">
        <f>ROUND(E1349*F1349,2)</f>
        <v>0</v>
      </c>
      <c r="H1349" s="158"/>
      <c r="I1349" s="157">
        <f>ROUND(E1349*H1349,2)</f>
        <v>0</v>
      </c>
      <c r="J1349" s="158"/>
      <c r="K1349" s="157">
        <f>ROUND(E1349*J1349,2)</f>
        <v>0</v>
      </c>
      <c r="L1349" s="157">
        <v>15</v>
      </c>
      <c r="M1349" s="157">
        <f>G1349*(1+L1349/100)</f>
        <v>0</v>
      </c>
      <c r="N1349" s="157">
        <v>0.08</v>
      </c>
      <c r="O1349" s="157">
        <f>ROUND(E1349*N1349,2)</f>
        <v>0.16</v>
      </c>
      <c r="P1349" s="157">
        <v>0</v>
      </c>
      <c r="Q1349" s="157">
        <f>ROUND(E1349*P1349,2)</f>
        <v>0</v>
      </c>
      <c r="R1349" s="157"/>
      <c r="S1349" s="157" t="s">
        <v>269</v>
      </c>
      <c r="T1349" s="157" t="s">
        <v>270</v>
      </c>
      <c r="U1349" s="157">
        <v>0</v>
      </c>
      <c r="V1349" s="157">
        <f>ROUND(E1349*U1349,2)</f>
        <v>0</v>
      </c>
      <c r="W1349" s="157"/>
      <c r="X1349" s="157" t="s">
        <v>421</v>
      </c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422</v>
      </c>
      <c r="AH1349" s="147"/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">
      <c r="A1350" s="154"/>
      <c r="B1350" s="155"/>
      <c r="C1350" s="183" t="s">
        <v>1042</v>
      </c>
      <c r="D1350" s="159"/>
      <c r="E1350" s="160"/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219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">
      <c r="A1351" s="154"/>
      <c r="B1351" s="155"/>
      <c r="C1351" s="183" t="s">
        <v>1043</v>
      </c>
      <c r="D1351" s="159"/>
      <c r="E1351" s="160"/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219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ht="22.5" outlineLevel="1" x14ac:dyDescent="0.2">
      <c r="A1352" s="154"/>
      <c r="B1352" s="155"/>
      <c r="C1352" s="183" t="s">
        <v>1044</v>
      </c>
      <c r="D1352" s="159"/>
      <c r="E1352" s="160"/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219</v>
      </c>
      <c r="AH1352" s="147">
        <v>0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">
      <c r="A1353" s="154"/>
      <c r="B1353" s="155"/>
      <c r="C1353" s="183" t="s">
        <v>120</v>
      </c>
      <c r="D1353" s="159"/>
      <c r="E1353" s="160">
        <v>2</v>
      </c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219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ht="22.5" outlineLevel="1" x14ac:dyDescent="0.2">
      <c r="A1354" s="168">
        <v>180</v>
      </c>
      <c r="B1354" s="169" t="s">
        <v>1045</v>
      </c>
      <c r="C1354" s="182" t="s">
        <v>1046</v>
      </c>
      <c r="D1354" s="170" t="s">
        <v>402</v>
      </c>
      <c r="E1354" s="171">
        <v>6</v>
      </c>
      <c r="F1354" s="172"/>
      <c r="G1354" s="173">
        <f>ROUND(E1354*F1354,2)</f>
        <v>0</v>
      </c>
      <c r="H1354" s="158"/>
      <c r="I1354" s="157">
        <f>ROUND(E1354*H1354,2)</f>
        <v>0</v>
      </c>
      <c r="J1354" s="158"/>
      <c r="K1354" s="157">
        <f>ROUND(E1354*J1354,2)</f>
        <v>0</v>
      </c>
      <c r="L1354" s="157">
        <v>15</v>
      </c>
      <c r="M1354" s="157">
        <f>G1354*(1+L1354/100)</f>
        <v>0</v>
      </c>
      <c r="N1354" s="157">
        <v>8.5000000000000006E-2</v>
      </c>
      <c r="O1354" s="157">
        <f>ROUND(E1354*N1354,2)</f>
        <v>0.51</v>
      </c>
      <c r="P1354" s="157">
        <v>0</v>
      </c>
      <c r="Q1354" s="157">
        <f>ROUND(E1354*P1354,2)</f>
        <v>0</v>
      </c>
      <c r="R1354" s="157"/>
      <c r="S1354" s="157" t="s">
        <v>269</v>
      </c>
      <c r="T1354" s="157" t="s">
        <v>270</v>
      </c>
      <c r="U1354" s="157">
        <v>0</v>
      </c>
      <c r="V1354" s="157">
        <f>ROUND(E1354*U1354,2)</f>
        <v>0</v>
      </c>
      <c r="W1354" s="157"/>
      <c r="X1354" s="157" t="s">
        <v>421</v>
      </c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422</v>
      </c>
      <c r="AH1354" s="147"/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">
      <c r="A1355" s="154"/>
      <c r="B1355" s="155"/>
      <c r="C1355" s="183" t="s">
        <v>1047</v>
      </c>
      <c r="D1355" s="159"/>
      <c r="E1355" s="160"/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57"/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219</v>
      </c>
      <c r="AH1355" s="147">
        <v>0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">
      <c r="A1356" s="154"/>
      <c r="B1356" s="155"/>
      <c r="C1356" s="183" t="s">
        <v>1043</v>
      </c>
      <c r="D1356" s="159"/>
      <c r="E1356" s="160"/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57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219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ht="22.5" outlineLevel="1" x14ac:dyDescent="0.2">
      <c r="A1357" s="154"/>
      <c r="B1357" s="155"/>
      <c r="C1357" s="183" t="s">
        <v>1044</v>
      </c>
      <c r="D1357" s="159"/>
      <c r="E1357" s="160"/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219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1" x14ac:dyDescent="0.2">
      <c r="A1358" s="154"/>
      <c r="B1358" s="155"/>
      <c r="C1358" s="183" t="s">
        <v>628</v>
      </c>
      <c r="D1358" s="159"/>
      <c r="E1358" s="160">
        <v>6</v>
      </c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57"/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219</v>
      </c>
      <c r="AH1358" s="147">
        <v>0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ht="22.5" outlineLevel="1" x14ac:dyDescent="0.2">
      <c r="A1359" s="168">
        <v>181</v>
      </c>
      <c r="B1359" s="169" t="s">
        <v>1048</v>
      </c>
      <c r="C1359" s="182" t="s">
        <v>1049</v>
      </c>
      <c r="D1359" s="170" t="s">
        <v>402</v>
      </c>
      <c r="E1359" s="171">
        <v>1</v>
      </c>
      <c r="F1359" s="172"/>
      <c r="G1359" s="173">
        <f>ROUND(E1359*F1359,2)</f>
        <v>0</v>
      </c>
      <c r="H1359" s="158"/>
      <c r="I1359" s="157">
        <f>ROUND(E1359*H1359,2)</f>
        <v>0</v>
      </c>
      <c r="J1359" s="158"/>
      <c r="K1359" s="157">
        <f>ROUND(E1359*J1359,2)</f>
        <v>0</v>
      </c>
      <c r="L1359" s="157">
        <v>15</v>
      </c>
      <c r="M1359" s="157">
        <f>G1359*(1+L1359/100)</f>
        <v>0</v>
      </c>
      <c r="N1359" s="157">
        <v>8.5000000000000006E-2</v>
      </c>
      <c r="O1359" s="157">
        <f>ROUND(E1359*N1359,2)</f>
        <v>0.09</v>
      </c>
      <c r="P1359" s="157">
        <v>0</v>
      </c>
      <c r="Q1359" s="157">
        <f>ROUND(E1359*P1359,2)</f>
        <v>0</v>
      </c>
      <c r="R1359" s="157"/>
      <c r="S1359" s="157" t="s">
        <v>269</v>
      </c>
      <c r="T1359" s="157" t="s">
        <v>270</v>
      </c>
      <c r="U1359" s="157">
        <v>0</v>
      </c>
      <c r="V1359" s="157">
        <f>ROUND(E1359*U1359,2)</f>
        <v>0</v>
      </c>
      <c r="W1359" s="157"/>
      <c r="X1359" s="157" t="s">
        <v>421</v>
      </c>
      <c r="Y1359" s="147"/>
      <c r="Z1359" s="147"/>
      <c r="AA1359" s="147"/>
      <c r="AB1359" s="147"/>
      <c r="AC1359" s="147"/>
      <c r="AD1359" s="147"/>
      <c r="AE1359" s="147"/>
      <c r="AF1359" s="147"/>
      <c r="AG1359" s="147" t="s">
        <v>422</v>
      </c>
      <c r="AH1359" s="147"/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1" x14ac:dyDescent="0.2">
      <c r="A1360" s="154"/>
      <c r="B1360" s="155"/>
      <c r="C1360" s="183" t="s">
        <v>1050</v>
      </c>
      <c r="D1360" s="159"/>
      <c r="E1360" s="160"/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219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ht="22.5" outlineLevel="1" x14ac:dyDescent="0.2">
      <c r="A1361" s="154"/>
      <c r="B1361" s="155"/>
      <c r="C1361" s="183" t="s">
        <v>1051</v>
      </c>
      <c r="D1361" s="159"/>
      <c r="E1361" s="160"/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57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219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ht="22.5" outlineLevel="1" x14ac:dyDescent="0.2">
      <c r="A1362" s="154"/>
      <c r="B1362" s="155"/>
      <c r="C1362" s="183" t="s">
        <v>1044</v>
      </c>
      <c r="D1362" s="159"/>
      <c r="E1362" s="160"/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219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2">
      <c r="A1363" s="154"/>
      <c r="B1363" s="155"/>
      <c r="C1363" s="183" t="s">
        <v>119</v>
      </c>
      <c r="D1363" s="159"/>
      <c r="E1363" s="160">
        <v>1</v>
      </c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219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ht="22.5" outlineLevel="1" x14ac:dyDescent="0.2">
      <c r="A1364" s="168">
        <v>182</v>
      </c>
      <c r="B1364" s="169" t="s">
        <v>1052</v>
      </c>
      <c r="C1364" s="182" t="s">
        <v>1053</v>
      </c>
      <c r="D1364" s="170" t="s">
        <v>402</v>
      </c>
      <c r="E1364" s="171">
        <v>1</v>
      </c>
      <c r="F1364" s="172"/>
      <c r="G1364" s="173">
        <f>ROUND(E1364*F1364,2)</f>
        <v>0</v>
      </c>
      <c r="H1364" s="158"/>
      <c r="I1364" s="157">
        <f>ROUND(E1364*H1364,2)</f>
        <v>0</v>
      </c>
      <c r="J1364" s="158"/>
      <c r="K1364" s="157">
        <f>ROUND(E1364*J1364,2)</f>
        <v>0</v>
      </c>
      <c r="L1364" s="157">
        <v>15</v>
      </c>
      <c r="M1364" s="157">
        <f>G1364*(1+L1364/100)</f>
        <v>0</v>
      </c>
      <c r="N1364" s="157">
        <v>8.5000000000000006E-2</v>
      </c>
      <c r="O1364" s="157">
        <f>ROUND(E1364*N1364,2)</f>
        <v>0.09</v>
      </c>
      <c r="P1364" s="157">
        <v>0</v>
      </c>
      <c r="Q1364" s="157">
        <f>ROUND(E1364*P1364,2)</f>
        <v>0</v>
      </c>
      <c r="R1364" s="157"/>
      <c r="S1364" s="157" t="s">
        <v>269</v>
      </c>
      <c r="T1364" s="157" t="s">
        <v>270</v>
      </c>
      <c r="U1364" s="157">
        <v>0</v>
      </c>
      <c r="V1364" s="157">
        <f>ROUND(E1364*U1364,2)</f>
        <v>0</v>
      </c>
      <c r="W1364" s="157"/>
      <c r="X1364" s="157" t="s">
        <v>216</v>
      </c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730</v>
      </c>
      <c r="AH1364" s="147"/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ht="22.5" outlineLevel="1" x14ac:dyDescent="0.2">
      <c r="A1365" s="154"/>
      <c r="B1365" s="155"/>
      <c r="C1365" s="183" t="s">
        <v>1054</v>
      </c>
      <c r="D1365" s="159"/>
      <c r="E1365" s="160"/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57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219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ht="22.5" outlineLevel="1" x14ac:dyDescent="0.2">
      <c r="A1366" s="154"/>
      <c r="B1366" s="155"/>
      <c r="C1366" s="183" t="s">
        <v>1044</v>
      </c>
      <c r="D1366" s="159"/>
      <c r="E1366" s="160"/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57"/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219</v>
      </c>
      <c r="AH1366" s="147">
        <v>0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1" x14ac:dyDescent="0.2">
      <c r="A1367" s="154"/>
      <c r="B1367" s="155"/>
      <c r="C1367" s="183" t="s">
        <v>1055</v>
      </c>
      <c r="D1367" s="159"/>
      <c r="E1367" s="160"/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57"/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219</v>
      </c>
      <c r="AH1367" s="147">
        <v>0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">
      <c r="A1368" s="154"/>
      <c r="B1368" s="155"/>
      <c r="C1368" s="183" t="s">
        <v>119</v>
      </c>
      <c r="D1368" s="159"/>
      <c r="E1368" s="160">
        <v>1</v>
      </c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57"/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219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ht="22.5" outlineLevel="1" x14ac:dyDescent="0.2">
      <c r="A1369" s="168">
        <v>183</v>
      </c>
      <c r="B1369" s="169" t="s">
        <v>1056</v>
      </c>
      <c r="C1369" s="182" t="s">
        <v>1057</v>
      </c>
      <c r="D1369" s="170" t="s">
        <v>402</v>
      </c>
      <c r="E1369" s="171">
        <v>1</v>
      </c>
      <c r="F1369" s="172"/>
      <c r="G1369" s="173">
        <f>ROUND(E1369*F1369,2)</f>
        <v>0</v>
      </c>
      <c r="H1369" s="158"/>
      <c r="I1369" s="157">
        <f>ROUND(E1369*H1369,2)</f>
        <v>0</v>
      </c>
      <c r="J1369" s="158"/>
      <c r="K1369" s="157">
        <f>ROUND(E1369*J1369,2)</f>
        <v>0</v>
      </c>
      <c r="L1369" s="157">
        <v>15</v>
      </c>
      <c r="M1369" s="157">
        <f>G1369*(1+L1369/100)</f>
        <v>0</v>
      </c>
      <c r="N1369" s="157">
        <v>8.5000000000000006E-2</v>
      </c>
      <c r="O1369" s="157">
        <f>ROUND(E1369*N1369,2)</f>
        <v>0.09</v>
      </c>
      <c r="P1369" s="157">
        <v>0</v>
      </c>
      <c r="Q1369" s="157">
        <f>ROUND(E1369*P1369,2)</f>
        <v>0</v>
      </c>
      <c r="R1369" s="157"/>
      <c r="S1369" s="157" t="s">
        <v>269</v>
      </c>
      <c r="T1369" s="157" t="s">
        <v>270</v>
      </c>
      <c r="U1369" s="157">
        <v>0</v>
      </c>
      <c r="V1369" s="157">
        <f>ROUND(E1369*U1369,2)</f>
        <v>0</v>
      </c>
      <c r="W1369" s="157"/>
      <c r="X1369" s="157" t="s">
        <v>216</v>
      </c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730</v>
      </c>
      <c r="AH1369" s="147"/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ht="22.5" outlineLevel="1" x14ac:dyDescent="0.2">
      <c r="A1370" s="154"/>
      <c r="B1370" s="155"/>
      <c r="C1370" s="183" t="s">
        <v>1058</v>
      </c>
      <c r="D1370" s="159"/>
      <c r="E1370" s="160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57"/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219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ht="22.5" outlineLevel="1" x14ac:dyDescent="0.2">
      <c r="A1371" s="154"/>
      <c r="B1371" s="155"/>
      <c r="C1371" s="183" t="s">
        <v>1044</v>
      </c>
      <c r="D1371" s="159"/>
      <c r="E1371" s="160"/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57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219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">
      <c r="A1372" s="154"/>
      <c r="B1372" s="155"/>
      <c r="C1372" s="183" t="s">
        <v>1059</v>
      </c>
      <c r="D1372" s="159"/>
      <c r="E1372" s="160"/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57"/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219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">
      <c r="A1373" s="154"/>
      <c r="B1373" s="155"/>
      <c r="C1373" s="183" t="s">
        <v>119</v>
      </c>
      <c r="D1373" s="159"/>
      <c r="E1373" s="160">
        <v>1</v>
      </c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57"/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219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1" x14ac:dyDescent="0.2">
      <c r="A1374" s="168">
        <v>184</v>
      </c>
      <c r="B1374" s="169" t="s">
        <v>1060</v>
      </c>
      <c r="C1374" s="182" t="s">
        <v>1061</v>
      </c>
      <c r="D1374" s="170" t="s">
        <v>402</v>
      </c>
      <c r="E1374" s="171">
        <v>1</v>
      </c>
      <c r="F1374" s="172"/>
      <c r="G1374" s="173">
        <f>ROUND(E1374*F1374,2)</f>
        <v>0</v>
      </c>
      <c r="H1374" s="158"/>
      <c r="I1374" s="157">
        <f>ROUND(E1374*H1374,2)</f>
        <v>0</v>
      </c>
      <c r="J1374" s="158"/>
      <c r="K1374" s="157">
        <f>ROUND(E1374*J1374,2)</f>
        <v>0</v>
      </c>
      <c r="L1374" s="157">
        <v>15</v>
      </c>
      <c r="M1374" s="157">
        <f>G1374*(1+L1374/100)</f>
        <v>0</v>
      </c>
      <c r="N1374" s="157">
        <v>2</v>
      </c>
      <c r="O1374" s="157">
        <f>ROUND(E1374*N1374,2)</f>
        <v>2</v>
      </c>
      <c r="P1374" s="157">
        <v>0</v>
      </c>
      <c r="Q1374" s="157">
        <f>ROUND(E1374*P1374,2)</f>
        <v>0</v>
      </c>
      <c r="R1374" s="157"/>
      <c r="S1374" s="157" t="s">
        <v>269</v>
      </c>
      <c r="T1374" s="157" t="s">
        <v>270</v>
      </c>
      <c r="U1374" s="157">
        <v>0</v>
      </c>
      <c r="V1374" s="157">
        <f>ROUND(E1374*U1374,2)</f>
        <v>0</v>
      </c>
      <c r="W1374" s="157"/>
      <c r="X1374" s="157" t="s">
        <v>216</v>
      </c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730</v>
      </c>
      <c r="AH1374" s="147"/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ht="22.5" outlineLevel="1" x14ac:dyDescent="0.2">
      <c r="A1375" s="154"/>
      <c r="B1375" s="155"/>
      <c r="C1375" s="183" t="s">
        <v>1062</v>
      </c>
      <c r="D1375" s="159"/>
      <c r="E1375" s="160"/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57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219</v>
      </c>
      <c r="AH1375" s="147">
        <v>0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ht="22.5" outlineLevel="1" x14ac:dyDescent="0.2">
      <c r="A1376" s="154"/>
      <c r="B1376" s="155"/>
      <c r="C1376" s="183" t="s">
        <v>1063</v>
      </c>
      <c r="D1376" s="159"/>
      <c r="E1376" s="160"/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57"/>
      <c r="Y1376" s="147"/>
      <c r="Z1376" s="147"/>
      <c r="AA1376" s="147"/>
      <c r="AB1376" s="147"/>
      <c r="AC1376" s="147"/>
      <c r="AD1376" s="147"/>
      <c r="AE1376" s="147"/>
      <c r="AF1376" s="147"/>
      <c r="AG1376" s="147" t="s">
        <v>219</v>
      </c>
      <c r="AH1376" s="147">
        <v>0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1" x14ac:dyDescent="0.2">
      <c r="A1377" s="154"/>
      <c r="B1377" s="155"/>
      <c r="C1377" s="183" t="s">
        <v>1064</v>
      </c>
      <c r="D1377" s="159"/>
      <c r="E1377" s="160"/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57"/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219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ht="33.75" outlineLevel="1" x14ac:dyDescent="0.2">
      <c r="A1378" s="154"/>
      <c r="B1378" s="155"/>
      <c r="C1378" s="183" t="s">
        <v>1065</v>
      </c>
      <c r="D1378" s="159"/>
      <c r="E1378" s="160"/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57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219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ht="22.5" outlineLevel="1" x14ac:dyDescent="0.2">
      <c r="A1379" s="154"/>
      <c r="B1379" s="155"/>
      <c r="C1379" s="183" t="s">
        <v>1044</v>
      </c>
      <c r="D1379" s="159"/>
      <c r="E1379" s="160"/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57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219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">
      <c r="A1380" s="154"/>
      <c r="B1380" s="155"/>
      <c r="C1380" s="183" t="s">
        <v>756</v>
      </c>
      <c r="D1380" s="159"/>
      <c r="E1380" s="160"/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57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219</v>
      </c>
      <c r="AH1380" s="147">
        <v>0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">
      <c r="A1381" s="154"/>
      <c r="B1381" s="155"/>
      <c r="C1381" s="183" t="s">
        <v>119</v>
      </c>
      <c r="D1381" s="159"/>
      <c r="E1381" s="160">
        <v>1</v>
      </c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57"/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219</v>
      </c>
      <c r="AH1381" s="147">
        <v>0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ht="33.75" outlineLevel="1" x14ac:dyDescent="0.2">
      <c r="A1382" s="174">
        <v>185</v>
      </c>
      <c r="B1382" s="175" t="s">
        <v>1066</v>
      </c>
      <c r="C1382" s="184" t="s">
        <v>1067</v>
      </c>
      <c r="D1382" s="176" t="s">
        <v>402</v>
      </c>
      <c r="E1382" s="177">
        <v>1</v>
      </c>
      <c r="F1382" s="178"/>
      <c r="G1382" s="179">
        <f>ROUND(E1382*F1382,2)</f>
        <v>0</v>
      </c>
      <c r="H1382" s="158"/>
      <c r="I1382" s="157">
        <f>ROUND(E1382*H1382,2)</f>
        <v>0</v>
      </c>
      <c r="J1382" s="158"/>
      <c r="K1382" s="157">
        <f>ROUND(E1382*J1382,2)</f>
        <v>0</v>
      </c>
      <c r="L1382" s="157">
        <v>15</v>
      </c>
      <c r="M1382" s="157">
        <f>G1382*(1+L1382/100)</f>
        <v>0</v>
      </c>
      <c r="N1382" s="157">
        <v>0</v>
      </c>
      <c r="O1382" s="157">
        <f>ROUND(E1382*N1382,2)</f>
        <v>0</v>
      </c>
      <c r="P1382" s="157">
        <v>0</v>
      </c>
      <c r="Q1382" s="157">
        <f>ROUND(E1382*P1382,2)</f>
        <v>0</v>
      </c>
      <c r="R1382" s="157"/>
      <c r="S1382" s="157" t="s">
        <v>269</v>
      </c>
      <c r="T1382" s="157" t="s">
        <v>270</v>
      </c>
      <c r="U1382" s="157">
        <v>0</v>
      </c>
      <c r="V1382" s="157">
        <f>ROUND(E1382*U1382,2)</f>
        <v>0</v>
      </c>
      <c r="W1382" s="157"/>
      <c r="X1382" s="157" t="s">
        <v>216</v>
      </c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1068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">
      <c r="A1383" s="174">
        <v>186</v>
      </c>
      <c r="B1383" s="175" t="s">
        <v>1069</v>
      </c>
      <c r="C1383" s="184" t="s">
        <v>1070</v>
      </c>
      <c r="D1383" s="176" t="s">
        <v>684</v>
      </c>
      <c r="E1383" s="177">
        <v>4.56332</v>
      </c>
      <c r="F1383" s="178"/>
      <c r="G1383" s="179">
        <f>ROUND(E1383*F1383,2)</f>
        <v>0</v>
      </c>
      <c r="H1383" s="158"/>
      <c r="I1383" s="157">
        <f>ROUND(E1383*H1383,2)</f>
        <v>0</v>
      </c>
      <c r="J1383" s="158"/>
      <c r="K1383" s="157">
        <f>ROUND(E1383*J1383,2)</f>
        <v>0</v>
      </c>
      <c r="L1383" s="157">
        <v>15</v>
      </c>
      <c r="M1383" s="157">
        <f>G1383*(1+L1383/100)</f>
        <v>0</v>
      </c>
      <c r="N1383" s="157">
        <v>0</v>
      </c>
      <c r="O1383" s="157">
        <f>ROUND(E1383*N1383,2)</f>
        <v>0</v>
      </c>
      <c r="P1383" s="157">
        <v>0</v>
      </c>
      <c r="Q1383" s="157">
        <f>ROUND(E1383*P1383,2)</f>
        <v>0</v>
      </c>
      <c r="R1383" s="157"/>
      <c r="S1383" s="157" t="s">
        <v>214</v>
      </c>
      <c r="T1383" s="157" t="s">
        <v>215</v>
      </c>
      <c r="U1383" s="157">
        <v>3.0059999999999998</v>
      </c>
      <c r="V1383" s="157">
        <f>ROUND(E1383*U1383,2)</f>
        <v>13.72</v>
      </c>
      <c r="W1383" s="157"/>
      <c r="X1383" s="157" t="s">
        <v>216</v>
      </c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730</v>
      </c>
      <c r="AH1383" s="147"/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x14ac:dyDescent="0.2">
      <c r="A1384" s="162" t="s">
        <v>209</v>
      </c>
      <c r="B1384" s="163" t="s">
        <v>162</v>
      </c>
      <c r="C1384" s="181" t="s">
        <v>163</v>
      </c>
      <c r="D1384" s="164"/>
      <c r="E1384" s="165"/>
      <c r="F1384" s="166"/>
      <c r="G1384" s="167">
        <f>SUMIF(AG1385:AG1440,"&lt;&gt;NOR",G1385:G1440)</f>
        <v>0</v>
      </c>
      <c r="H1384" s="161"/>
      <c r="I1384" s="161">
        <f>SUM(I1385:I1440)</f>
        <v>0</v>
      </c>
      <c r="J1384" s="161"/>
      <c r="K1384" s="161">
        <f>SUM(K1385:K1440)</f>
        <v>0</v>
      </c>
      <c r="L1384" s="161"/>
      <c r="M1384" s="161">
        <f>SUM(M1385:M1440)</f>
        <v>0</v>
      </c>
      <c r="N1384" s="161"/>
      <c r="O1384" s="161">
        <f>SUM(O1385:O1440)</f>
        <v>4.54</v>
      </c>
      <c r="P1384" s="161"/>
      <c r="Q1384" s="161">
        <f>SUM(Q1385:Q1440)</f>
        <v>0</v>
      </c>
      <c r="R1384" s="161"/>
      <c r="S1384" s="161"/>
      <c r="T1384" s="161"/>
      <c r="U1384" s="161"/>
      <c r="V1384" s="161">
        <f>SUM(V1385:V1440)</f>
        <v>0</v>
      </c>
      <c r="W1384" s="161"/>
      <c r="X1384" s="161"/>
      <c r="AG1384" t="s">
        <v>210</v>
      </c>
    </row>
    <row r="1385" spans="1:60" ht="22.5" outlineLevel="1" x14ac:dyDescent="0.2">
      <c r="A1385" s="168">
        <v>187</v>
      </c>
      <c r="B1385" s="169" t="s">
        <v>1071</v>
      </c>
      <c r="C1385" s="182" t="s">
        <v>1072</v>
      </c>
      <c r="D1385" s="170" t="s">
        <v>213</v>
      </c>
      <c r="E1385" s="171">
        <v>214.02449999999999</v>
      </c>
      <c r="F1385" s="172"/>
      <c r="G1385" s="173">
        <f>ROUND(E1385*F1385,2)</f>
        <v>0</v>
      </c>
      <c r="H1385" s="158"/>
      <c r="I1385" s="157">
        <f>ROUND(E1385*H1385,2)</f>
        <v>0</v>
      </c>
      <c r="J1385" s="158"/>
      <c r="K1385" s="157">
        <f>ROUND(E1385*J1385,2)</f>
        <v>0</v>
      </c>
      <c r="L1385" s="157">
        <v>15</v>
      </c>
      <c r="M1385" s="157">
        <f>G1385*(1+L1385/100)</f>
        <v>0</v>
      </c>
      <c r="N1385" s="157">
        <v>1.7000000000000001E-2</v>
      </c>
      <c r="O1385" s="157">
        <f>ROUND(E1385*N1385,2)</f>
        <v>3.64</v>
      </c>
      <c r="P1385" s="157">
        <v>0</v>
      </c>
      <c r="Q1385" s="157">
        <f>ROUND(E1385*P1385,2)</f>
        <v>0</v>
      </c>
      <c r="R1385" s="157"/>
      <c r="S1385" s="157" t="s">
        <v>269</v>
      </c>
      <c r="T1385" s="157" t="s">
        <v>270</v>
      </c>
      <c r="U1385" s="157">
        <v>0</v>
      </c>
      <c r="V1385" s="157">
        <f>ROUND(E1385*U1385,2)</f>
        <v>0</v>
      </c>
      <c r="W1385" s="157"/>
      <c r="X1385" s="157" t="s">
        <v>216</v>
      </c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730</v>
      </c>
      <c r="AH1385" s="147"/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ht="22.5" outlineLevel="1" x14ac:dyDescent="0.2">
      <c r="A1386" s="154"/>
      <c r="B1386" s="155"/>
      <c r="C1386" s="183" t="s">
        <v>1073</v>
      </c>
      <c r="D1386" s="159"/>
      <c r="E1386" s="160"/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57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219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1" x14ac:dyDescent="0.2">
      <c r="A1387" s="154"/>
      <c r="B1387" s="155"/>
      <c r="C1387" s="183" t="s">
        <v>1074</v>
      </c>
      <c r="D1387" s="159"/>
      <c r="E1387" s="160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57"/>
      <c r="Y1387" s="147"/>
      <c r="Z1387" s="147"/>
      <c r="AA1387" s="147"/>
      <c r="AB1387" s="147"/>
      <c r="AC1387" s="147"/>
      <c r="AD1387" s="147"/>
      <c r="AE1387" s="147"/>
      <c r="AF1387" s="147"/>
      <c r="AG1387" s="147" t="s">
        <v>219</v>
      </c>
      <c r="AH1387" s="147">
        <v>0</v>
      </c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1" x14ac:dyDescent="0.2">
      <c r="A1388" s="154"/>
      <c r="B1388" s="155"/>
      <c r="C1388" s="183" t="s">
        <v>1075</v>
      </c>
      <c r="D1388" s="159"/>
      <c r="E1388" s="160"/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219</v>
      </c>
      <c r="AH1388" s="147">
        <v>0</v>
      </c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1" x14ac:dyDescent="0.2">
      <c r="A1389" s="154"/>
      <c r="B1389" s="155"/>
      <c r="C1389" s="183" t="s">
        <v>1076</v>
      </c>
      <c r="D1389" s="159"/>
      <c r="E1389" s="160"/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219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1" x14ac:dyDescent="0.2">
      <c r="A1390" s="154"/>
      <c r="B1390" s="155"/>
      <c r="C1390" s="183" t="s">
        <v>1077</v>
      </c>
      <c r="D1390" s="159"/>
      <c r="E1390" s="160"/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57"/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219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1" x14ac:dyDescent="0.2">
      <c r="A1391" s="154"/>
      <c r="B1391" s="155"/>
      <c r="C1391" s="183" t="s">
        <v>1078</v>
      </c>
      <c r="D1391" s="159"/>
      <c r="E1391" s="160"/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57"/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219</v>
      </c>
      <c r="AH1391" s="147">
        <v>0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ht="22.5" outlineLevel="1" x14ac:dyDescent="0.2">
      <c r="A1392" s="154"/>
      <c r="B1392" s="155"/>
      <c r="C1392" s="183" t="s">
        <v>1079</v>
      </c>
      <c r="D1392" s="159"/>
      <c r="E1392" s="160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57"/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219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">
      <c r="A1393" s="154"/>
      <c r="B1393" s="155"/>
      <c r="C1393" s="183" t="s">
        <v>1080</v>
      </c>
      <c r="D1393" s="159"/>
      <c r="E1393" s="160"/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219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1" x14ac:dyDescent="0.2">
      <c r="A1394" s="154"/>
      <c r="B1394" s="155"/>
      <c r="C1394" s="183" t="s">
        <v>1081</v>
      </c>
      <c r="D1394" s="159"/>
      <c r="E1394" s="160"/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219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ht="22.5" outlineLevel="1" x14ac:dyDescent="0.2">
      <c r="A1395" s="154"/>
      <c r="B1395" s="155"/>
      <c r="C1395" s="183" t="s">
        <v>576</v>
      </c>
      <c r="D1395" s="159"/>
      <c r="E1395" s="160"/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57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219</v>
      </c>
      <c r="AH1395" s="147">
        <v>0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1" x14ac:dyDescent="0.2">
      <c r="A1396" s="154"/>
      <c r="B1396" s="155"/>
      <c r="C1396" s="183" t="s">
        <v>367</v>
      </c>
      <c r="D1396" s="159"/>
      <c r="E1396" s="160"/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57"/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219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">
      <c r="A1397" s="154"/>
      <c r="B1397" s="155"/>
      <c r="C1397" s="183" t="s">
        <v>368</v>
      </c>
      <c r="D1397" s="159"/>
      <c r="E1397" s="160"/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57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219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1" x14ac:dyDescent="0.2">
      <c r="A1398" s="154"/>
      <c r="B1398" s="155"/>
      <c r="C1398" s="183" t="s">
        <v>369</v>
      </c>
      <c r="D1398" s="159"/>
      <c r="E1398" s="160"/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57"/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219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1" x14ac:dyDescent="0.2">
      <c r="A1399" s="154"/>
      <c r="B1399" s="155"/>
      <c r="C1399" s="183" t="s">
        <v>370</v>
      </c>
      <c r="D1399" s="159"/>
      <c r="E1399" s="160"/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57"/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219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1" x14ac:dyDescent="0.2">
      <c r="A1400" s="154"/>
      <c r="B1400" s="155"/>
      <c r="C1400" s="183" t="s">
        <v>371</v>
      </c>
      <c r="D1400" s="159"/>
      <c r="E1400" s="160"/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57"/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219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1" x14ac:dyDescent="0.2">
      <c r="A1401" s="154"/>
      <c r="B1401" s="155"/>
      <c r="C1401" s="183" t="s">
        <v>372</v>
      </c>
      <c r="D1401" s="159"/>
      <c r="E1401" s="160"/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57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219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1" x14ac:dyDescent="0.2">
      <c r="A1402" s="154"/>
      <c r="B1402" s="155"/>
      <c r="C1402" s="183" t="s">
        <v>373</v>
      </c>
      <c r="D1402" s="159"/>
      <c r="E1402" s="160"/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57"/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219</v>
      </c>
      <c r="AH1402" s="147">
        <v>0</v>
      </c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">
      <c r="A1403" s="154"/>
      <c r="B1403" s="155"/>
      <c r="C1403" s="183" t="s">
        <v>374</v>
      </c>
      <c r="D1403" s="159"/>
      <c r="E1403" s="160"/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219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">
      <c r="A1404" s="154"/>
      <c r="B1404" s="155"/>
      <c r="C1404" s="183" t="s">
        <v>375</v>
      </c>
      <c r="D1404" s="159"/>
      <c r="E1404" s="160"/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219</v>
      </c>
      <c r="AH1404" s="147">
        <v>0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">
      <c r="A1405" s="154"/>
      <c r="B1405" s="155"/>
      <c r="C1405" s="183" t="s">
        <v>376</v>
      </c>
      <c r="D1405" s="159"/>
      <c r="E1405" s="160"/>
      <c r="F1405" s="157"/>
      <c r="G1405" s="157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57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219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1" x14ac:dyDescent="0.2">
      <c r="A1406" s="154"/>
      <c r="B1406" s="155"/>
      <c r="C1406" s="183" t="s">
        <v>377</v>
      </c>
      <c r="D1406" s="159"/>
      <c r="E1406" s="160"/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219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1" x14ac:dyDescent="0.2">
      <c r="A1407" s="154"/>
      <c r="B1407" s="155"/>
      <c r="C1407" s="183" t="s">
        <v>378</v>
      </c>
      <c r="D1407" s="159"/>
      <c r="E1407" s="160"/>
      <c r="F1407" s="157"/>
      <c r="G1407" s="157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157"/>
      <c r="U1407" s="157"/>
      <c r="V1407" s="157"/>
      <c r="W1407" s="157"/>
      <c r="X1407" s="157"/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219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">
      <c r="A1408" s="154"/>
      <c r="B1408" s="155"/>
      <c r="C1408" s="183" t="s">
        <v>379</v>
      </c>
      <c r="D1408" s="159"/>
      <c r="E1408" s="160"/>
      <c r="F1408" s="157"/>
      <c r="G1408" s="157"/>
      <c r="H1408" s="157"/>
      <c r="I1408" s="157"/>
      <c r="J1408" s="157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157"/>
      <c r="U1408" s="157"/>
      <c r="V1408" s="157"/>
      <c r="W1408" s="157"/>
      <c r="X1408" s="157"/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219</v>
      </c>
      <c r="AH1408" s="147">
        <v>0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1" x14ac:dyDescent="0.2">
      <c r="A1409" s="154"/>
      <c r="B1409" s="155"/>
      <c r="C1409" s="183" t="s">
        <v>380</v>
      </c>
      <c r="D1409" s="159"/>
      <c r="E1409" s="160"/>
      <c r="F1409" s="157"/>
      <c r="G1409" s="157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57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219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">
      <c r="A1410" s="154"/>
      <c r="B1410" s="155"/>
      <c r="C1410" s="183" t="s">
        <v>381</v>
      </c>
      <c r="D1410" s="159"/>
      <c r="E1410" s="160"/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57"/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219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1" x14ac:dyDescent="0.2">
      <c r="A1411" s="154"/>
      <c r="B1411" s="155"/>
      <c r="C1411" s="183" t="s">
        <v>1082</v>
      </c>
      <c r="D1411" s="159"/>
      <c r="E1411" s="160">
        <v>214.02</v>
      </c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57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219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ht="22.5" outlineLevel="1" x14ac:dyDescent="0.2">
      <c r="A1412" s="168">
        <v>188</v>
      </c>
      <c r="B1412" s="169" t="s">
        <v>1083</v>
      </c>
      <c r="C1412" s="182" t="s">
        <v>1084</v>
      </c>
      <c r="D1412" s="170" t="s">
        <v>213</v>
      </c>
      <c r="E1412" s="171">
        <v>52.702500000000001</v>
      </c>
      <c r="F1412" s="172"/>
      <c r="G1412" s="173">
        <f>ROUND(E1412*F1412,2)</f>
        <v>0</v>
      </c>
      <c r="H1412" s="158"/>
      <c r="I1412" s="157">
        <f>ROUND(E1412*H1412,2)</f>
        <v>0</v>
      </c>
      <c r="J1412" s="158"/>
      <c r="K1412" s="157">
        <f>ROUND(E1412*J1412,2)</f>
        <v>0</v>
      </c>
      <c r="L1412" s="157">
        <v>15</v>
      </c>
      <c r="M1412" s="157">
        <f>G1412*(1+L1412/100)</f>
        <v>0</v>
      </c>
      <c r="N1412" s="157">
        <v>1.7000000000000001E-2</v>
      </c>
      <c r="O1412" s="157">
        <f>ROUND(E1412*N1412,2)</f>
        <v>0.9</v>
      </c>
      <c r="P1412" s="157">
        <v>0</v>
      </c>
      <c r="Q1412" s="157">
        <f>ROUND(E1412*P1412,2)</f>
        <v>0</v>
      </c>
      <c r="R1412" s="157"/>
      <c r="S1412" s="157" t="s">
        <v>269</v>
      </c>
      <c r="T1412" s="157" t="s">
        <v>270</v>
      </c>
      <c r="U1412" s="157">
        <v>0</v>
      </c>
      <c r="V1412" s="157">
        <f>ROUND(E1412*U1412,2)</f>
        <v>0</v>
      </c>
      <c r="W1412" s="157"/>
      <c r="X1412" s="157" t="s">
        <v>216</v>
      </c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730</v>
      </c>
      <c r="AH1412" s="147"/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ht="22.5" outlineLevel="1" x14ac:dyDescent="0.2">
      <c r="A1413" s="154"/>
      <c r="B1413" s="155"/>
      <c r="C1413" s="183" t="s">
        <v>1085</v>
      </c>
      <c r="D1413" s="159"/>
      <c r="E1413" s="160"/>
      <c r="F1413" s="157"/>
      <c r="G1413" s="157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57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219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">
      <c r="A1414" s="154"/>
      <c r="B1414" s="155"/>
      <c r="C1414" s="183" t="s">
        <v>1086</v>
      </c>
      <c r="D1414" s="159"/>
      <c r="E1414" s="160"/>
      <c r="F1414" s="157"/>
      <c r="G1414" s="157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57"/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219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ht="22.5" outlineLevel="1" x14ac:dyDescent="0.2">
      <c r="A1415" s="154"/>
      <c r="B1415" s="155"/>
      <c r="C1415" s="183" t="s">
        <v>1087</v>
      </c>
      <c r="D1415" s="159"/>
      <c r="E1415" s="160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219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1" x14ac:dyDescent="0.2">
      <c r="A1416" s="154"/>
      <c r="B1416" s="155"/>
      <c r="C1416" s="183" t="s">
        <v>1076</v>
      </c>
      <c r="D1416" s="159"/>
      <c r="E1416" s="160"/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57"/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219</v>
      </c>
      <c r="AH1416" s="147">
        <v>0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1" x14ac:dyDescent="0.2">
      <c r="A1417" s="154"/>
      <c r="B1417" s="155"/>
      <c r="C1417" s="183" t="s">
        <v>1077</v>
      </c>
      <c r="D1417" s="159"/>
      <c r="E1417" s="160"/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57"/>
      <c r="Y1417" s="147"/>
      <c r="Z1417" s="147"/>
      <c r="AA1417" s="147"/>
      <c r="AB1417" s="147"/>
      <c r="AC1417" s="147"/>
      <c r="AD1417" s="147"/>
      <c r="AE1417" s="147"/>
      <c r="AF1417" s="147"/>
      <c r="AG1417" s="147" t="s">
        <v>219</v>
      </c>
      <c r="AH1417" s="147">
        <v>0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1" x14ac:dyDescent="0.2">
      <c r="A1418" s="154"/>
      <c r="B1418" s="155"/>
      <c r="C1418" s="183" t="s">
        <v>1078</v>
      </c>
      <c r="D1418" s="159"/>
      <c r="E1418" s="160"/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57"/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219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ht="22.5" outlineLevel="1" x14ac:dyDescent="0.2">
      <c r="A1419" s="154"/>
      <c r="B1419" s="155"/>
      <c r="C1419" s="183" t="s">
        <v>1079</v>
      </c>
      <c r="D1419" s="159"/>
      <c r="E1419" s="160"/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219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1" x14ac:dyDescent="0.2">
      <c r="A1420" s="154"/>
      <c r="B1420" s="155"/>
      <c r="C1420" s="183" t="s">
        <v>1080</v>
      </c>
      <c r="D1420" s="159"/>
      <c r="E1420" s="160"/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219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1" x14ac:dyDescent="0.2">
      <c r="A1421" s="154"/>
      <c r="B1421" s="155"/>
      <c r="C1421" s="183" t="s">
        <v>1081</v>
      </c>
      <c r="D1421" s="159"/>
      <c r="E1421" s="160"/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57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219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ht="22.5" outlineLevel="1" x14ac:dyDescent="0.2">
      <c r="A1422" s="154"/>
      <c r="B1422" s="155"/>
      <c r="C1422" s="183" t="s">
        <v>576</v>
      </c>
      <c r="D1422" s="159"/>
      <c r="E1422" s="160"/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57"/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219</v>
      </c>
      <c r="AH1422" s="147">
        <v>0</v>
      </c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">
      <c r="A1423" s="154"/>
      <c r="B1423" s="155"/>
      <c r="C1423" s="183" t="s">
        <v>382</v>
      </c>
      <c r="D1423" s="159"/>
      <c r="E1423" s="160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57"/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219</v>
      </c>
      <c r="AH1423" s="147">
        <v>0</v>
      </c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">
      <c r="A1424" s="154"/>
      <c r="B1424" s="155"/>
      <c r="C1424" s="183" t="s">
        <v>383</v>
      </c>
      <c r="D1424" s="159"/>
      <c r="E1424" s="160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57"/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219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1" x14ac:dyDescent="0.2">
      <c r="A1425" s="154"/>
      <c r="B1425" s="155"/>
      <c r="C1425" s="183" t="s">
        <v>384</v>
      </c>
      <c r="D1425" s="159"/>
      <c r="E1425" s="160"/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57"/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219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">
      <c r="A1426" s="154"/>
      <c r="B1426" s="155"/>
      <c r="C1426" s="183" t="s">
        <v>385</v>
      </c>
      <c r="D1426" s="159"/>
      <c r="E1426" s="160"/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57"/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219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1" x14ac:dyDescent="0.2">
      <c r="A1427" s="154"/>
      <c r="B1427" s="155"/>
      <c r="C1427" s="183" t="s">
        <v>386</v>
      </c>
      <c r="D1427" s="159"/>
      <c r="E1427" s="160"/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57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219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1" x14ac:dyDescent="0.2">
      <c r="A1428" s="154"/>
      <c r="B1428" s="155"/>
      <c r="C1428" s="183" t="s">
        <v>387</v>
      </c>
      <c r="D1428" s="159"/>
      <c r="E1428" s="160"/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57"/>
      <c r="Y1428" s="147"/>
      <c r="Z1428" s="147"/>
      <c r="AA1428" s="147"/>
      <c r="AB1428" s="147"/>
      <c r="AC1428" s="147"/>
      <c r="AD1428" s="147"/>
      <c r="AE1428" s="147"/>
      <c r="AF1428" s="147"/>
      <c r="AG1428" s="147" t="s">
        <v>219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1" x14ac:dyDescent="0.2">
      <c r="A1429" s="154"/>
      <c r="B1429" s="155"/>
      <c r="C1429" s="183" t="s">
        <v>388</v>
      </c>
      <c r="D1429" s="159"/>
      <c r="E1429" s="160"/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57"/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219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1" x14ac:dyDescent="0.2">
      <c r="A1430" s="154"/>
      <c r="B1430" s="155"/>
      <c r="C1430" s="183" t="s">
        <v>389</v>
      </c>
      <c r="D1430" s="159"/>
      <c r="E1430" s="160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57"/>
      <c r="Y1430" s="147"/>
      <c r="Z1430" s="147"/>
      <c r="AA1430" s="147"/>
      <c r="AB1430" s="147"/>
      <c r="AC1430" s="147"/>
      <c r="AD1430" s="147"/>
      <c r="AE1430" s="147"/>
      <c r="AF1430" s="147"/>
      <c r="AG1430" s="147" t="s">
        <v>219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1" x14ac:dyDescent="0.2">
      <c r="A1431" s="154"/>
      <c r="B1431" s="155"/>
      <c r="C1431" s="183" t="s">
        <v>390</v>
      </c>
      <c r="D1431" s="159"/>
      <c r="E1431" s="160"/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57"/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219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1" x14ac:dyDescent="0.2">
      <c r="A1432" s="154"/>
      <c r="B1432" s="155"/>
      <c r="C1432" s="183" t="s">
        <v>391</v>
      </c>
      <c r="D1432" s="159"/>
      <c r="E1432" s="160"/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57"/>
      <c r="Y1432" s="147"/>
      <c r="Z1432" s="147"/>
      <c r="AA1432" s="147"/>
      <c r="AB1432" s="147"/>
      <c r="AC1432" s="147"/>
      <c r="AD1432" s="147"/>
      <c r="AE1432" s="147"/>
      <c r="AF1432" s="147"/>
      <c r="AG1432" s="147" t="s">
        <v>219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1" x14ac:dyDescent="0.2">
      <c r="A1433" s="154"/>
      <c r="B1433" s="155"/>
      <c r="C1433" s="183" t="s">
        <v>392</v>
      </c>
      <c r="D1433" s="159"/>
      <c r="E1433" s="160"/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57"/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219</v>
      </c>
      <c r="AH1433" s="147">
        <v>0</v>
      </c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1" x14ac:dyDescent="0.2">
      <c r="A1434" s="154"/>
      <c r="B1434" s="155"/>
      <c r="C1434" s="183" t="s">
        <v>393</v>
      </c>
      <c r="D1434" s="159"/>
      <c r="E1434" s="160"/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57"/>
      <c r="Y1434" s="147"/>
      <c r="Z1434" s="147"/>
      <c r="AA1434" s="147"/>
      <c r="AB1434" s="147"/>
      <c r="AC1434" s="147"/>
      <c r="AD1434" s="147"/>
      <c r="AE1434" s="147"/>
      <c r="AF1434" s="147"/>
      <c r="AG1434" s="147" t="s">
        <v>219</v>
      </c>
      <c r="AH1434" s="147">
        <v>0</v>
      </c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1" x14ac:dyDescent="0.2">
      <c r="A1435" s="154"/>
      <c r="B1435" s="155"/>
      <c r="C1435" s="183" t="s">
        <v>394</v>
      </c>
      <c r="D1435" s="159"/>
      <c r="E1435" s="160"/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57"/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219</v>
      </c>
      <c r="AH1435" s="147">
        <v>0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1" x14ac:dyDescent="0.2">
      <c r="A1436" s="154"/>
      <c r="B1436" s="155"/>
      <c r="C1436" s="183" t="s">
        <v>395</v>
      </c>
      <c r="D1436" s="159"/>
      <c r="E1436" s="160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219</v>
      </c>
      <c r="AH1436" s="147">
        <v>0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1" x14ac:dyDescent="0.2">
      <c r="A1437" s="154"/>
      <c r="B1437" s="155"/>
      <c r="C1437" s="183" t="s">
        <v>396</v>
      </c>
      <c r="D1437" s="159"/>
      <c r="E1437" s="160"/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57"/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219</v>
      </c>
      <c r="AH1437" s="147">
        <v>0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1" x14ac:dyDescent="0.2">
      <c r="A1438" s="154"/>
      <c r="B1438" s="155"/>
      <c r="C1438" s="183" t="s">
        <v>397</v>
      </c>
      <c r="D1438" s="159"/>
      <c r="E1438" s="160"/>
      <c r="F1438" s="157"/>
      <c r="G1438" s="157"/>
      <c r="H1438" s="157"/>
      <c r="I1438" s="157"/>
      <c r="J1438" s="157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157"/>
      <c r="U1438" s="157"/>
      <c r="V1438" s="157"/>
      <c r="W1438" s="157"/>
      <c r="X1438" s="157"/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219</v>
      </c>
      <c r="AH1438" s="147">
        <v>0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">
      <c r="A1439" s="154"/>
      <c r="B1439" s="155"/>
      <c r="C1439" s="183" t="s">
        <v>398</v>
      </c>
      <c r="D1439" s="159"/>
      <c r="E1439" s="160"/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57"/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219</v>
      </c>
      <c r="AH1439" s="147">
        <v>0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">
      <c r="A1440" s="154"/>
      <c r="B1440" s="155"/>
      <c r="C1440" s="183" t="s">
        <v>1088</v>
      </c>
      <c r="D1440" s="159"/>
      <c r="E1440" s="160">
        <v>52.7</v>
      </c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57"/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219</v>
      </c>
      <c r="AH1440" s="147">
        <v>0</v>
      </c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x14ac:dyDescent="0.2">
      <c r="A1441" s="162" t="s">
        <v>209</v>
      </c>
      <c r="B1441" s="163" t="s">
        <v>164</v>
      </c>
      <c r="C1441" s="181" t="s">
        <v>165</v>
      </c>
      <c r="D1441" s="164"/>
      <c r="E1441" s="165"/>
      <c r="F1441" s="166"/>
      <c r="G1441" s="167">
        <f>SUMIF(AG1442:AG1454,"&lt;&gt;NOR",G1442:G1454)</f>
        <v>0</v>
      </c>
      <c r="H1441" s="161"/>
      <c r="I1441" s="161">
        <f>SUM(I1442:I1454)</f>
        <v>0</v>
      </c>
      <c r="J1441" s="161"/>
      <c r="K1441" s="161">
        <f>SUM(K1442:K1454)</f>
        <v>0</v>
      </c>
      <c r="L1441" s="161"/>
      <c r="M1441" s="161">
        <f>SUM(M1442:M1454)</f>
        <v>0</v>
      </c>
      <c r="N1441" s="161"/>
      <c r="O1441" s="161">
        <f>SUM(O1442:O1454)</f>
        <v>9.24</v>
      </c>
      <c r="P1441" s="161"/>
      <c r="Q1441" s="161">
        <f>SUM(Q1442:Q1454)</f>
        <v>0</v>
      </c>
      <c r="R1441" s="161"/>
      <c r="S1441" s="161"/>
      <c r="T1441" s="161"/>
      <c r="U1441" s="161"/>
      <c r="V1441" s="161">
        <f>SUM(V1442:V1454)</f>
        <v>0</v>
      </c>
      <c r="W1441" s="161"/>
      <c r="X1441" s="161"/>
      <c r="AG1441" t="s">
        <v>210</v>
      </c>
    </row>
    <row r="1442" spans="1:60" outlineLevel="1" x14ac:dyDescent="0.2">
      <c r="A1442" s="168">
        <v>189</v>
      </c>
      <c r="B1442" s="169" t="s">
        <v>1089</v>
      </c>
      <c r="C1442" s="182" t="s">
        <v>1090</v>
      </c>
      <c r="D1442" s="170" t="s">
        <v>213</v>
      </c>
      <c r="E1442" s="171">
        <v>32</v>
      </c>
      <c r="F1442" s="172"/>
      <c r="G1442" s="173">
        <f>ROUND(E1442*F1442,2)</f>
        <v>0</v>
      </c>
      <c r="H1442" s="158"/>
      <c r="I1442" s="157">
        <f>ROUND(E1442*H1442,2)</f>
        <v>0</v>
      </c>
      <c r="J1442" s="158"/>
      <c r="K1442" s="157">
        <f>ROUND(E1442*J1442,2)</f>
        <v>0</v>
      </c>
      <c r="L1442" s="157">
        <v>15</v>
      </c>
      <c r="M1442" s="157">
        <f>G1442*(1+L1442/100)</f>
        <v>0</v>
      </c>
      <c r="N1442" s="157">
        <v>0.14016000000000001</v>
      </c>
      <c r="O1442" s="157">
        <f>ROUND(E1442*N1442,2)</f>
        <v>4.49</v>
      </c>
      <c r="P1442" s="157">
        <v>0</v>
      </c>
      <c r="Q1442" s="157">
        <f>ROUND(E1442*P1442,2)</f>
        <v>0</v>
      </c>
      <c r="R1442" s="157"/>
      <c r="S1442" s="157" t="s">
        <v>269</v>
      </c>
      <c r="T1442" s="157" t="s">
        <v>270</v>
      </c>
      <c r="U1442" s="157">
        <v>0</v>
      </c>
      <c r="V1442" s="157">
        <f>ROUND(E1442*U1442,2)</f>
        <v>0</v>
      </c>
      <c r="W1442" s="157"/>
      <c r="X1442" s="157" t="s">
        <v>271</v>
      </c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1002</v>
      </c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1" x14ac:dyDescent="0.2">
      <c r="A1443" s="154"/>
      <c r="B1443" s="155"/>
      <c r="C1443" s="183" t="s">
        <v>652</v>
      </c>
      <c r="D1443" s="159"/>
      <c r="E1443" s="160"/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57"/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219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1" x14ac:dyDescent="0.2">
      <c r="A1444" s="154"/>
      <c r="B1444" s="155"/>
      <c r="C1444" s="183" t="s">
        <v>1091</v>
      </c>
      <c r="D1444" s="159"/>
      <c r="E1444" s="160">
        <v>32</v>
      </c>
      <c r="F1444" s="157"/>
      <c r="G1444" s="157"/>
      <c r="H1444" s="157"/>
      <c r="I1444" s="157"/>
      <c r="J1444" s="157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157"/>
      <c r="U1444" s="157"/>
      <c r="V1444" s="157"/>
      <c r="W1444" s="157"/>
      <c r="X1444" s="157"/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219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ht="22.5" outlineLevel="1" x14ac:dyDescent="0.2">
      <c r="A1445" s="168">
        <v>190</v>
      </c>
      <c r="B1445" s="169" t="s">
        <v>1092</v>
      </c>
      <c r="C1445" s="182" t="s">
        <v>1093</v>
      </c>
      <c r="D1445" s="170" t="s">
        <v>213</v>
      </c>
      <c r="E1445" s="171">
        <v>47.5</v>
      </c>
      <c r="F1445" s="172"/>
      <c r="G1445" s="173">
        <f>ROUND(E1445*F1445,2)</f>
        <v>0</v>
      </c>
      <c r="H1445" s="158"/>
      <c r="I1445" s="157">
        <f>ROUND(E1445*H1445,2)</f>
        <v>0</v>
      </c>
      <c r="J1445" s="158"/>
      <c r="K1445" s="157">
        <f>ROUND(E1445*J1445,2)</f>
        <v>0</v>
      </c>
      <c r="L1445" s="157">
        <v>15</v>
      </c>
      <c r="M1445" s="157">
        <f>G1445*(1+L1445/100)</f>
        <v>0</v>
      </c>
      <c r="N1445" s="157">
        <v>0.1</v>
      </c>
      <c r="O1445" s="157">
        <f>ROUND(E1445*N1445,2)</f>
        <v>4.75</v>
      </c>
      <c r="P1445" s="157">
        <v>0</v>
      </c>
      <c r="Q1445" s="157">
        <f>ROUND(E1445*P1445,2)</f>
        <v>0</v>
      </c>
      <c r="R1445" s="157"/>
      <c r="S1445" s="157" t="s">
        <v>269</v>
      </c>
      <c r="T1445" s="157" t="s">
        <v>270</v>
      </c>
      <c r="U1445" s="157">
        <v>0</v>
      </c>
      <c r="V1445" s="157">
        <f>ROUND(E1445*U1445,2)</f>
        <v>0</v>
      </c>
      <c r="W1445" s="157"/>
      <c r="X1445" s="157" t="s">
        <v>216</v>
      </c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730</v>
      </c>
      <c r="AH1445" s="147"/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ht="22.5" outlineLevel="1" x14ac:dyDescent="0.2">
      <c r="A1446" s="154"/>
      <c r="B1446" s="155"/>
      <c r="C1446" s="183" t="s">
        <v>1094</v>
      </c>
      <c r="D1446" s="159"/>
      <c r="E1446" s="160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219</v>
      </c>
      <c r="AH1446" s="147">
        <v>0</v>
      </c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1" x14ac:dyDescent="0.2">
      <c r="A1447" s="154"/>
      <c r="B1447" s="155"/>
      <c r="C1447" s="183" t="s">
        <v>1095</v>
      </c>
      <c r="D1447" s="159"/>
      <c r="E1447" s="160"/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57"/>
      <c r="Y1447" s="147"/>
      <c r="Z1447" s="147"/>
      <c r="AA1447" s="147"/>
      <c r="AB1447" s="147"/>
      <c r="AC1447" s="147"/>
      <c r="AD1447" s="147"/>
      <c r="AE1447" s="147"/>
      <c r="AF1447" s="147"/>
      <c r="AG1447" s="147" t="s">
        <v>219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1" x14ac:dyDescent="0.2">
      <c r="A1448" s="154"/>
      <c r="B1448" s="155"/>
      <c r="C1448" s="183" t="s">
        <v>1096</v>
      </c>
      <c r="D1448" s="159"/>
      <c r="E1448" s="160"/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57"/>
      <c r="Y1448" s="147"/>
      <c r="Z1448" s="147"/>
      <c r="AA1448" s="147"/>
      <c r="AB1448" s="147"/>
      <c r="AC1448" s="147"/>
      <c r="AD1448" s="147"/>
      <c r="AE1448" s="147"/>
      <c r="AF1448" s="147"/>
      <c r="AG1448" s="147" t="s">
        <v>219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1" x14ac:dyDescent="0.2">
      <c r="A1449" s="154"/>
      <c r="B1449" s="155"/>
      <c r="C1449" s="183" t="s">
        <v>1097</v>
      </c>
      <c r="D1449" s="159"/>
      <c r="E1449" s="160"/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57"/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219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1" x14ac:dyDescent="0.2">
      <c r="A1450" s="154"/>
      <c r="B1450" s="155"/>
      <c r="C1450" s="183" t="s">
        <v>1098</v>
      </c>
      <c r="D1450" s="159"/>
      <c r="E1450" s="160"/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57"/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219</v>
      </c>
      <c r="AH1450" s="147">
        <v>0</v>
      </c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1" x14ac:dyDescent="0.2">
      <c r="A1451" s="154"/>
      <c r="B1451" s="155"/>
      <c r="C1451" s="183" t="s">
        <v>1099</v>
      </c>
      <c r="D1451" s="159"/>
      <c r="E1451" s="160"/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57"/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219</v>
      </c>
      <c r="AH1451" s="147">
        <v>0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1" x14ac:dyDescent="0.2">
      <c r="A1452" s="154"/>
      <c r="B1452" s="155"/>
      <c r="C1452" s="183" t="s">
        <v>1100</v>
      </c>
      <c r="D1452" s="159"/>
      <c r="E1452" s="160"/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57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219</v>
      </c>
      <c r="AH1452" s="147">
        <v>0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1" x14ac:dyDescent="0.2">
      <c r="A1453" s="154"/>
      <c r="B1453" s="155"/>
      <c r="C1453" s="183" t="s">
        <v>1101</v>
      </c>
      <c r="D1453" s="159"/>
      <c r="E1453" s="160"/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57"/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219</v>
      </c>
      <c r="AH1453" s="147">
        <v>0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1" x14ac:dyDescent="0.2">
      <c r="A1454" s="154"/>
      <c r="B1454" s="155"/>
      <c r="C1454" s="183" t="s">
        <v>1102</v>
      </c>
      <c r="D1454" s="159"/>
      <c r="E1454" s="160">
        <v>47.5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57"/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219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x14ac:dyDescent="0.2">
      <c r="A1455" s="162" t="s">
        <v>209</v>
      </c>
      <c r="B1455" s="163" t="s">
        <v>166</v>
      </c>
      <c r="C1455" s="181" t="s">
        <v>167</v>
      </c>
      <c r="D1455" s="164"/>
      <c r="E1455" s="165"/>
      <c r="F1455" s="166"/>
      <c r="G1455" s="167">
        <f>SUMIF(AG1456:AG1456,"&lt;&gt;NOR",G1456:G1456)</f>
        <v>0</v>
      </c>
      <c r="H1455" s="161"/>
      <c r="I1455" s="161">
        <f>SUM(I1456:I1456)</f>
        <v>0</v>
      </c>
      <c r="J1455" s="161"/>
      <c r="K1455" s="161">
        <f>SUM(K1456:K1456)</f>
        <v>0</v>
      </c>
      <c r="L1455" s="161"/>
      <c r="M1455" s="161">
        <f>SUM(M1456:M1456)</f>
        <v>0</v>
      </c>
      <c r="N1455" s="161"/>
      <c r="O1455" s="161">
        <f>SUM(O1456:O1456)</f>
        <v>7.0000000000000007E-2</v>
      </c>
      <c r="P1455" s="161"/>
      <c r="Q1455" s="161">
        <f>SUM(Q1456:Q1456)</f>
        <v>0</v>
      </c>
      <c r="R1455" s="161"/>
      <c r="S1455" s="161"/>
      <c r="T1455" s="161"/>
      <c r="U1455" s="161"/>
      <c r="V1455" s="161">
        <f>SUM(V1456:V1456)</f>
        <v>0</v>
      </c>
      <c r="W1455" s="161"/>
      <c r="X1455" s="161"/>
      <c r="AG1455" t="s">
        <v>210</v>
      </c>
    </row>
    <row r="1456" spans="1:60" ht="22.5" outlineLevel="1" x14ac:dyDescent="0.2">
      <c r="A1456" s="174">
        <v>191</v>
      </c>
      <c r="B1456" s="175" t="s">
        <v>1103</v>
      </c>
      <c r="C1456" s="184" t="s">
        <v>1104</v>
      </c>
      <c r="D1456" s="176" t="s">
        <v>234</v>
      </c>
      <c r="E1456" s="177">
        <v>30</v>
      </c>
      <c r="F1456" s="178"/>
      <c r="G1456" s="179">
        <f>ROUND(E1456*F1456,2)</f>
        <v>0</v>
      </c>
      <c r="H1456" s="158"/>
      <c r="I1456" s="157">
        <f>ROUND(E1456*H1456,2)</f>
        <v>0</v>
      </c>
      <c r="J1456" s="158"/>
      <c r="K1456" s="157">
        <f>ROUND(E1456*J1456,2)</f>
        <v>0</v>
      </c>
      <c r="L1456" s="157">
        <v>15</v>
      </c>
      <c r="M1456" s="157">
        <f>G1456*(1+L1456/100)</f>
        <v>0</v>
      </c>
      <c r="N1456" s="157">
        <v>2.4399999999999999E-3</v>
      </c>
      <c r="O1456" s="157">
        <f>ROUND(E1456*N1456,2)</f>
        <v>7.0000000000000007E-2</v>
      </c>
      <c r="P1456" s="157">
        <v>0</v>
      </c>
      <c r="Q1456" s="157">
        <f>ROUND(E1456*P1456,2)</f>
        <v>0</v>
      </c>
      <c r="R1456" s="157"/>
      <c r="S1456" s="157" t="s">
        <v>269</v>
      </c>
      <c r="T1456" s="157" t="s">
        <v>270</v>
      </c>
      <c r="U1456" s="157">
        <v>0</v>
      </c>
      <c r="V1456" s="157">
        <f>ROUND(E1456*U1456,2)</f>
        <v>0</v>
      </c>
      <c r="W1456" s="157"/>
      <c r="X1456" s="157" t="s">
        <v>271</v>
      </c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1002</v>
      </c>
      <c r="AH1456" s="147"/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x14ac:dyDescent="0.2">
      <c r="A1457" s="162" t="s">
        <v>209</v>
      </c>
      <c r="B1457" s="163" t="s">
        <v>168</v>
      </c>
      <c r="C1457" s="181" t="s">
        <v>169</v>
      </c>
      <c r="D1457" s="164"/>
      <c r="E1457" s="165"/>
      <c r="F1457" s="166"/>
      <c r="G1457" s="167">
        <f>SUMIF(AG1458:AG1474,"&lt;&gt;NOR",G1458:G1474)</f>
        <v>0</v>
      </c>
      <c r="H1457" s="161"/>
      <c r="I1457" s="161">
        <f>SUM(I1458:I1474)</f>
        <v>0</v>
      </c>
      <c r="J1457" s="161"/>
      <c r="K1457" s="161">
        <f>SUM(K1458:K1474)</f>
        <v>0</v>
      </c>
      <c r="L1457" s="161"/>
      <c r="M1457" s="161">
        <f>SUM(M1458:M1474)</f>
        <v>0</v>
      </c>
      <c r="N1457" s="161"/>
      <c r="O1457" s="161">
        <f>SUM(O1458:O1474)</f>
        <v>0.02</v>
      </c>
      <c r="P1457" s="161"/>
      <c r="Q1457" s="161">
        <f>SUM(Q1458:Q1474)</f>
        <v>0</v>
      </c>
      <c r="R1457" s="161"/>
      <c r="S1457" s="161"/>
      <c r="T1457" s="161"/>
      <c r="U1457" s="161"/>
      <c r="V1457" s="161">
        <f>SUM(V1458:V1474)</f>
        <v>0</v>
      </c>
      <c r="W1457" s="161"/>
      <c r="X1457" s="161"/>
      <c r="AG1457" t="s">
        <v>210</v>
      </c>
    </row>
    <row r="1458" spans="1:60" outlineLevel="1" x14ac:dyDescent="0.2">
      <c r="A1458" s="168">
        <v>192</v>
      </c>
      <c r="B1458" s="169" t="s">
        <v>1105</v>
      </c>
      <c r="C1458" s="182" t="s">
        <v>1106</v>
      </c>
      <c r="D1458" s="170" t="s">
        <v>402</v>
      </c>
      <c r="E1458" s="171">
        <v>1</v>
      </c>
      <c r="F1458" s="172"/>
      <c r="G1458" s="173">
        <f>ROUND(E1458*F1458,2)</f>
        <v>0</v>
      </c>
      <c r="H1458" s="158"/>
      <c r="I1458" s="157">
        <f>ROUND(E1458*H1458,2)</f>
        <v>0</v>
      </c>
      <c r="J1458" s="158"/>
      <c r="K1458" s="157">
        <f>ROUND(E1458*J1458,2)</f>
        <v>0</v>
      </c>
      <c r="L1458" s="157">
        <v>15</v>
      </c>
      <c r="M1458" s="157">
        <f>G1458*(1+L1458/100)</f>
        <v>0</v>
      </c>
      <c r="N1458" s="157">
        <v>2.4000000000000001E-4</v>
      </c>
      <c r="O1458" s="157">
        <f>ROUND(E1458*N1458,2)</f>
        <v>0</v>
      </c>
      <c r="P1458" s="157">
        <v>0</v>
      </c>
      <c r="Q1458" s="157">
        <f>ROUND(E1458*P1458,2)</f>
        <v>0</v>
      </c>
      <c r="R1458" s="157"/>
      <c r="S1458" s="157" t="s">
        <v>269</v>
      </c>
      <c r="T1458" s="157" t="s">
        <v>270</v>
      </c>
      <c r="U1458" s="157">
        <v>0</v>
      </c>
      <c r="V1458" s="157">
        <f>ROUND(E1458*U1458,2)</f>
        <v>0</v>
      </c>
      <c r="W1458" s="157"/>
      <c r="X1458" s="157" t="s">
        <v>216</v>
      </c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730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ht="22.5" outlineLevel="1" x14ac:dyDescent="0.2">
      <c r="A1459" s="154"/>
      <c r="B1459" s="155"/>
      <c r="C1459" s="183" t="s">
        <v>576</v>
      </c>
      <c r="D1459" s="159"/>
      <c r="E1459" s="160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219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">
      <c r="A1460" s="154"/>
      <c r="B1460" s="155"/>
      <c r="C1460" s="183" t="s">
        <v>577</v>
      </c>
      <c r="D1460" s="159"/>
      <c r="E1460" s="160"/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57"/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219</v>
      </c>
      <c r="AH1460" s="147">
        <v>0</v>
      </c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1" x14ac:dyDescent="0.2">
      <c r="A1461" s="154"/>
      <c r="B1461" s="155"/>
      <c r="C1461" s="183" t="s">
        <v>119</v>
      </c>
      <c r="D1461" s="159"/>
      <c r="E1461" s="160">
        <v>1</v>
      </c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57"/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219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ht="22.5" outlineLevel="1" x14ac:dyDescent="0.2">
      <c r="A1462" s="168">
        <v>193</v>
      </c>
      <c r="B1462" s="169" t="s">
        <v>1107</v>
      </c>
      <c r="C1462" s="182" t="s">
        <v>1108</v>
      </c>
      <c r="D1462" s="170" t="s">
        <v>213</v>
      </c>
      <c r="E1462" s="171">
        <v>22.07</v>
      </c>
      <c r="F1462" s="172"/>
      <c r="G1462" s="173">
        <f>ROUND(E1462*F1462,2)</f>
        <v>0</v>
      </c>
      <c r="H1462" s="158"/>
      <c r="I1462" s="157">
        <f>ROUND(E1462*H1462,2)</f>
        <v>0</v>
      </c>
      <c r="J1462" s="158"/>
      <c r="K1462" s="157">
        <f>ROUND(E1462*J1462,2)</f>
        <v>0</v>
      </c>
      <c r="L1462" s="157">
        <v>15</v>
      </c>
      <c r="M1462" s="157">
        <f>G1462*(1+L1462/100)</f>
        <v>0</v>
      </c>
      <c r="N1462" s="157">
        <v>6.0999999999999997E-4</v>
      </c>
      <c r="O1462" s="157">
        <f>ROUND(E1462*N1462,2)</f>
        <v>0.01</v>
      </c>
      <c r="P1462" s="157">
        <v>0</v>
      </c>
      <c r="Q1462" s="157">
        <f>ROUND(E1462*P1462,2)</f>
        <v>0</v>
      </c>
      <c r="R1462" s="157"/>
      <c r="S1462" s="157" t="s">
        <v>269</v>
      </c>
      <c r="T1462" s="157" t="s">
        <v>270</v>
      </c>
      <c r="U1462" s="157">
        <v>0</v>
      </c>
      <c r="V1462" s="157">
        <f>ROUND(E1462*U1462,2)</f>
        <v>0</v>
      </c>
      <c r="W1462" s="157"/>
      <c r="X1462" s="157" t="s">
        <v>216</v>
      </c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730</v>
      </c>
      <c r="AH1462" s="147"/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1" x14ac:dyDescent="0.2">
      <c r="A1463" s="154"/>
      <c r="B1463" s="155"/>
      <c r="C1463" s="183" t="s">
        <v>1109</v>
      </c>
      <c r="D1463" s="159"/>
      <c r="E1463" s="160"/>
      <c r="F1463" s="157"/>
      <c r="G1463" s="157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57"/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219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1" x14ac:dyDescent="0.2">
      <c r="A1464" s="154"/>
      <c r="B1464" s="155"/>
      <c r="C1464" s="183" t="s">
        <v>1110</v>
      </c>
      <c r="D1464" s="159"/>
      <c r="E1464" s="160"/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57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219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1" x14ac:dyDescent="0.2">
      <c r="A1465" s="154"/>
      <c r="B1465" s="155"/>
      <c r="C1465" s="183" t="s">
        <v>1111</v>
      </c>
      <c r="D1465" s="159"/>
      <c r="E1465" s="160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219</v>
      </c>
      <c r="AH1465" s="147">
        <v>0</v>
      </c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1" x14ac:dyDescent="0.2">
      <c r="A1466" s="154"/>
      <c r="B1466" s="155"/>
      <c r="C1466" s="183" t="s">
        <v>1112</v>
      </c>
      <c r="D1466" s="159"/>
      <c r="E1466" s="160"/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57"/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219</v>
      </c>
      <c r="AH1466" s="147">
        <v>0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1" x14ac:dyDescent="0.2">
      <c r="A1467" s="154"/>
      <c r="B1467" s="155"/>
      <c r="C1467" s="183" t="s">
        <v>1113</v>
      </c>
      <c r="D1467" s="159"/>
      <c r="E1467" s="160"/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57"/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219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1" x14ac:dyDescent="0.2">
      <c r="A1468" s="154"/>
      <c r="B1468" s="155"/>
      <c r="C1468" s="183" t="s">
        <v>1114</v>
      </c>
      <c r="D1468" s="159"/>
      <c r="E1468" s="160"/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57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219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1" x14ac:dyDescent="0.2">
      <c r="A1469" s="154"/>
      <c r="B1469" s="155"/>
      <c r="C1469" s="183" t="s">
        <v>1115</v>
      </c>
      <c r="D1469" s="159"/>
      <c r="E1469" s="160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57"/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219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">
      <c r="A1470" s="154"/>
      <c r="B1470" s="155"/>
      <c r="C1470" s="183" t="s">
        <v>1116</v>
      </c>
      <c r="D1470" s="159"/>
      <c r="E1470" s="160"/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57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219</v>
      </c>
      <c r="AH1470" s="147">
        <v>0</v>
      </c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1" x14ac:dyDescent="0.2">
      <c r="A1471" s="154"/>
      <c r="B1471" s="155"/>
      <c r="C1471" s="183" t="s">
        <v>1117</v>
      </c>
      <c r="D1471" s="159"/>
      <c r="E1471" s="160">
        <v>22.07</v>
      </c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57"/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219</v>
      </c>
      <c r="AH1471" s="147">
        <v>0</v>
      </c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ht="22.5" outlineLevel="1" x14ac:dyDescent="0.2">
      <c r="A1472" s="168">
        <v>194</v>
      </c>
      <c r="B1472" s="169" t="s">
        <v>1118</v>
      </c>
      <c r="C1472" s="182" t="s">
        <v>1119</v>
      </c>
      <c r="D1472" s="170" t="s">
        <v>213</v>
      </c>
      <c r="E1472" s="171">
        <v>20</v>
      </c>
      <c r="F1472" s="172"/>
      <c r="G1472" s="173">
        <f>ROUND(E1472*F1472,2)</f>
        <v>0</v>
      </c>
      <c r="H1472" s="158"/>
      <c r="I1472" s="157">
        <f>ROUND(E1472*H1472,2)</f>
        <v>0</v>
      </c>
      <c r="J1472" s="158"/>
      <c r="K1472" s="157">
        <f>ROUND(E1472*J1472,2)</f>
        <v>0</v>
      </c>
      <c r="L1472" s="157">
        <v>15</v>
      </c>
      <c r="M1472" s="157">
        <f>G1472*(1+L1472/100)</f>
        <v>0</v>
      </c>
      <c r="N1472" s="157">
        <v>3.8000000000000002E-4</v>
      </c>
      <c r="O1472" s="157">
        <f>ROUND(E1472*N1472,2)</f>
        <v>0.01</v>
      </c>
      <c r="P1472" s="157">
        <v>0</v>
      </c>
      <c r="Q1472" s="157">
        <f>ROUND(E1472*P1472,2)</f>
        <v>0</v>
      </c>
      <c r="R1472" s="157"/>
      <c r="S1472" s="157" t="s">
        <v>269</v>
      </c>
      <c r="T1472" s="157" t="s">
        <v>270</v>
      </c>
      <c r="U1472" s="157">
        <v>0</v>
      </c>
      <c r="V1472" s="157">
        <f>ROUND(E1472*U1472,2)</f>
        <v>0</v>
      </c>
      <c r="W1472" s="157"/>
      <c r="X1472" s="157" t="s">
        <v>271</v>
      </c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1002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1" x14ac:dyDescent="0.2">
      <c r="A1473" s="154"/>
      <c r="B1473" s="155"/>
      <c r="C1473" s="183" t="s">
        <v>1120</v>
      </c>
      <c r="D1473" s="159"/>
      <c r="E1473" s="160"/>
      <c r="F1473" s="157"/>
      <c r="G1473" s="157"/>
      <c r="H1473" s="157"/>
      <c r="I1473" s="157"/>
      <c r="J1473" s="157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157"/>
      <c r="U1473" s="157"/>
      <c r="V1473" s="157"/>
      <c r="W1473" s="157"/>
      <c r="X1473" s="157"/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219</v>
      </c>
      <c r="AH1473" s="147">
        <v>0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1" x14ac:dyDescent="0.2">
      <c r="A1474" s="154"/>
      <c r="B1474" s="155"/>
      <c r="C1474" s="183" t="s">
        <v>1121</v>
      </c>
      <c r="D1474" s="159"/>
      <c r="E1474" s="160">
        <v>20</v>
      </c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57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219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x14ac:dyDescent="0.2">
      <c r="A1475" s="162" t="s">
        <v>209</v>
      </c>
      <c r="B1475" s="163" t="s">
        <v>170</v>
      </c>
      <c r="C1475" s="181" t="s">
        <v>171</v>
      </c>
      <c r="D1475" s="164"/>
      <c r="E1475" s="165"/>
      <c r="F1475" s="166"/>
      <c r="G1475" s="167">
        <f>SUMIF(AG1476:AG1500,"&lt;&gt;NOR",G1476:G1500)</f>
        <v>0</v>
      </c>
      <c r="H1475" s="161"/>
      <c r="I1475" s="161">
        <f>SUM(I1476:I1500)</f>
        <v>0</v>
      </c>
      <c r="J1475" s="161"/>
      <c r="K1475" s="161">
        <f>SUM(K1476:K1500)</f>
        <v>0</v>
      </c>
      <c r="L1475" s="161"/>
      <c r="M1475" s="161">
        <f>SUM(M1476:M1500)</f>
        <v>0</v>
      </c>
      <c r="N1475" s="161"/>
      <c r="O1475" s="161">
        <f>SUM(O1476:O1500)</f>
        <v>0.56000000000000005</v>
      </c>
      <c r="P1475" s="161"/>
      <c r="Q1475" s="161">
        <f>SUM(Q1476:Q1500)</f>
        <v>0</v>
      </c>
      <c r="R1475" s="161"/>
      <c r="S1475" s="161"/>
      <c r="T1475" s="161"/>
      <c r="U1475" s="161"/>
      <c r="V1475" s="161">
        <f>SUM(V1476:V1500)</f>
        <v>87.4</v>
      </c>
      <c r="W1475" s="161"/>
      <c r="X1475" s="161"/>
      <c r="AG1475" t="s">
        <v>210</v>
      </c>
    </row>
    <row r="1476" spans="1:60" outlineLevel="1" x14ac:dyDescent="0.2">
      <c r="A1476" s="168">
        <v>195</v>
      </c>
      <c r="B1476" s="169" t="s">
        <v>1122</v>
      </c>
      <c r="C1476" s="182" t="s">
        <v>1123</v>
      </c>
      <c r="D1476" s="170" t="s">
        <v>213</v>
      </c>
      <c r="E1476" s="171">
        <v>617.67499999999995</v>
      </c>
      <c r="F1476" s="172"/>
      <c r="G1476" s="173">
        <f>ROUND(E1476*F1476,2)</f>
        <v>0</v>
      </c>
      <c r="H1476" s="158"/>
      <c r="I1476" s="157">
        <f>ROUND(E1476*H1476,2)</f>
        <v>0</v>
      </c>
      <c r="J1476" s="158"/>
      <c r="K1476" s="157">
        <f>ROUND(E1476*J1476,2)</f>
        <v>0</v>
      </c>
      <c r="L1476" s="157">
        <v>15</v>
      </c>
      <c r="M1476" s="157">
        <f>G1476*(1+L1476/100)</f>
        <v>0</v>
      </c>
      <c r="N1476" s="157">
        <v>1.9000000000000001E-4</v>
      </c>
      <c r="O1476" s="157">
        <f>ROUND(E1476*N1476,2)</f>
        <v>0.12</v>
      </c>
      <c r="P1476" s="157">
        <v>0</v>
      </c>
      <c r="Q1476" s="157">
        <f>ROUND(E1476*P1476,2)</f>
        <v>0</v>
      </c>
      <c r="R1476" s="157"/>
      <c r="S1476" s="157" t="s">
        <v>214</v>
      </c>
      <c r="T1476" s="157" t="s">
        <v>215</v>
      </c>
      <c r="U1476" s="157">
        <v>3.2480000000000002E-2</v>
      </c>
      <c r="V1476" s="157">
        <f>ROUND(E1476*U1476,2)</f>
        <v>20.059999999999999</v>
      </c>
      <c r="W1476" s="157"/>
      <c r="X1476" s="157" t="s">
        <v>216</v>
      </c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730</v>
      </c>
      <c r="AH1476" s="147"/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1" x14ac:dyDescent="0.2">
      <c r="A1477" s="154"/>
      <c r="B1477" s="155"/>
      <c r="C1477" s="183" t="s">
        <v>1124</v>
      </c>
      <c r="D1477" s="159"/>
      <c r="E1477" s="160"/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57"/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219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">
      <c r="A1478" s="154"/>
      <c r="B1478" s="155"/>
      <c r="C1478" s="183" t="s">
        <v>1125</v>
      </c>
      <c r="D1478" s="159"/>
      <c r="E1478" s="160"/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57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219</v>
      </c>
      <c r="AH1478" s="147">
        <v>0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1" x14ac:dyDescent="0.2">
      <c r="A1479" s="154"/>
      <c r="B1479" s="155"/>
      <c r="C1479" s="183" t="s">
        <v>1126</v>
      </c>
      <c r="D1479" s="159"/>
      <c r="E1479" s="160"/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57"/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219</v>
      </c>
      <c r="AH1479" s="147">
        <v>0</v>
      </c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">
      <c r="A1480" s="154"/>
      <c r="B1480" s="155"/>
      <c r="C1480" s="183" t="s">
        <v>1127</v>
      </c>
      <c r="D1480" s="159"/>
      <c r="E1480" s="160"/>
      <c r="F1480" s="157"/>
      <c r="G1480" s="157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57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219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1" x14ac:dyDescent="0.2">
      <c r="A1481" s="154"/>
      <c r="B1481" s="155"/>
      <c r="C1481" s="183" t="s">
        <v>1128</v>
      </c>
      <c r="D1481" s="159"/>
      <c r="E1481" s="160"/>
      <c r="F1481" s="157"/>
      <c r="G1481" s="157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57"/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219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1" x14ac:dyDescent="0.2">
      <c r="A1482" s="154"/>
      <c r="B1482" s="155"/>
      <c r="C1482" s="183" t="s">
        <v>1129</v>
      </c>
      <c r="D1482" s="159"/>
      <c r="E1482" s="160"/>
      <c r="F1482" s="157"/>
      <c r="G1482" s="157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57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219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1" x14ac:dyDescent="0.2">
      <c r="A1483" s="154"/>
      <c r="B1483" s="155"/>
      <c r="C1483" s="183" t="s">
        <v>1130</v>
      </c>
      <c r="D1483" s="159"/>
      <c r="E1483" s="160"/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57"/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219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1" x14ac:dyDescent="0.2">
      <c r="A1484" s="154"/>
      <c r="B1484" s="155"/>
      <c r="C1484" s="183" t="s">
        <v>1131</v>
      </c>
      <c r="D1484" s="159"/>
      <c r="E1484" s="160"/>
      <c r="F1484" s="157"/>
      <c r="G1484" s="157"/>
      <c r="H1484" s="157"/>
      <c r="I1484" s="157"/>
      <c r="J1484" s="157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157"/>
      <c r="U1484" s="157"/>
      <c r="V1484" s="157"/>
      <c r="W1484" s="157"/>
      <c r="X1484" s="157"/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219</v>
      </c>
      <c r="AH1484" s="147">
        <v>0</v>
      </c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1" x14ac:dyDescent="0.2">
      <c r="A1485" s="154"/>
      <c r="B1485" s="155"/>
      <c r="C1485" s="183" t="s">
        <v>1132</v>
      </c>
      <c r="D1485" s="159"/>
      <c r="E1485" s="160">
        <v>617.66999999999996</v>
      </c>
      <c r="F1485" s="157"/>
      <c r="G1485" s="157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57"/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219</v>
      </c>
      <c r="AH1485" s="147">
        <v>0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1" x14ac:dyDescent="0.2">
      <c r="A1486" s="168">
        <v>196</v>
      </c>
      <c r="B1486" s="169" t="s">
        <v>1133</v>
      </c>
      <c r="C1486" s="182" t="s">
        <v>1134</v>
      </c>
      <c r="D1486" s="170" t="s">
        <v>213</v>
      </c>
      <c r="E1486" s="171">
        <v>617.67499999999995</v>
      </c>
      <c r="F1486" s="172"/>
      <c r="G1486" s="173">
        <f>ROUND(E1486*F1486,2)</f>
        <v>0</v>
      </c>
      <c r="H1486" s="158"/>
      <c r="I1486" s="157">
        <f>ROUND(E1486*H1486,2)</f>
        <v>0</v>
      </c>
      <c r="J1486" s="158"/>
      <c r="K1486" s="157">
        <f>ROUND(E1486*J1486,2)</f>
        <v>0</v>
      </c>
      <c r="L1486" s="157">
        <v>15</v>
      </c>
      <c r="M1486" s="157">
        <f>G1486*(1+L1486/100)</f>
        <v>0</v>
      </c>
      <c r="N1486" s="157">
        <v>4.8000000000000001E-4</v>
      </c>
      <c r="O1486" s="157">
        <f>ROUND(E1486*N1486,2)</f>
        <v>0.3</v>
      </c>
      <c r="P1486" s="157">
        <v>0</v>
      </c>
      <c r="Q1486" s="157">
        <f>ROUND(E1486*P1486,2)</f>
        <v>0</v>
      </c>
      <c r="R1486" s="157"/>
      <c r="S1486" s="157" t="s">
        <v>214</v>
      </c>
      <c r="T1486" s="157" t="s">
        <v>215</v>
      </c>
      <c r="U1486" s="157">
        <v>0.10902000000000001</v>
      </c>
      <c r="V1486" s="157">
        <f>ROUND(E1486*U1486,2)</f>
        <v>67.34</v>
      </c>
      <c r="W1486" s="157"/>
      <c r="X1486" s="157" t="s">
        <v>216</v>
      </c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730</v>
      </c>
      <c r="AH1486" s="147"/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1" x14ac:dyDescent="0.2">
      <c r="A1487" s="154"/>
      <c r="B1487" s="155"/>
      <c r="C1487" s="183" t="s">
        <v>1124</v>
      </c>
      <c r="D1487" s="159"/>
      <c r="E1487" s="160"/>
      <c r="F1487" s="157"/>
      <c r="G1487" s="157"/>
      <c r="H1487" s="157"/>
      <c r="I1487" s="157"/>
      <c r="J1487" s="157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157"/>
      <c r="U1487" s="157"/>
      <c r="V1487" s="157"/>
      <c r="W1487" s="157"/>
      <c r="X1487" s="157"/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219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1" x14ac:dyDescent="0.2">
      <c r="A1488" s="154"/>
      <c r="B1488" s="155"/>
      <c r="C1488" s="183" t="s">
        <v>1125</v>
      </c>
      <c r="D1488" s="159"/>
      <c r="E1488" s="160"/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57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219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1" x14ac:dyDescent="0.2">
      <c r="A1489" s="154"/>
      <c r="B1489" s="155"/>
      <c r="C1489" s="183" t="s">
        <v>1126</v>
      </c>
      <c r="D1489" s="159"/>
      <c r="E1489" s="160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219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">
      <c r="A1490" s="154"/>
      <c r="B1490" s="155"/>
      <c r="C1490" s="183" t="s">
        <v>1127</v>
      </c>
      <c r="D1490" s="159"/>
      <c r="E1490" s="160"/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57"/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219</v>
      </c>
      <c r="AH1490" s="147">
        <v>0</v>
      </c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1" x14ac:dyDescent="0.2">
      <c r="A1491" s="154"/>
      <c r="B1491" s="155"/>
      <c r="C1491" s="183" t="s">
        <v>1128</v>
      </c>
      <c r="D1491" s="159"/>
      <c r="E1491" s="160"/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57"/>
      <c r="Y1491" s="147"/>
      <c r="Z1491" s="147"/>
      <c r="AA1491" s="147"/>
      <c r="AB1491" s="147"/>
      <c r="AC1491" s="147"/>
      <c r="AD1491" s="147"/>
      <c r="AE1491" s="147"/>
      <c r="AF1491" s="147"/>
      <c r="AG1491" s="147" t="s">
        <v>219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1" x14ac:dyDescent="0.2">
      <c r="A1492" s="154"/>
      <c r="B1492" s="155"/>
      <c r="C1492" s="183" t="s">
        <v>1129</v>
      </c>
      <c r="D1492" s="159"/>
      <c r="E1492" s="160"/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57"/>
      <c r="Y1492" s="147"/>
      <c r="Z1492" s="147"/>
      <c r="AA1492" s="147"/>
      <c r="AB1492" s="147"/>
      <c r="AC1492" s="147"/>
      <c r="AD1492" s="147"/>
      <c r="AE1492" s="147"/>
      <c r="AF1492" s="147"/>
      <c r="AG1492" s="147" t="s">
        <v>219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1" x14ac:dyDescent="0.2">
      <c r="A1493" s="154"/>
      <c r="B1493" s="155"/>
      <c r="C1493" s="183" t="s">
        <v>1130</v>
      </c>
      <c r="D1493" s="159"/>
      <c r="E1493" s="160"/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57"/>
      <c r="Y1493" s="147"/>
      <c r="Z1493" s="147"/>
      <c r="AA1493" s="147"/>
      <c r="AB1493" s="147"/>
      <c r="AC1493" s="147"/>
      <c r="AD1493" s="147"/>
      <c r="AE1493" s="147"/>
      <c r="AF1493" s="147"/>
      <c r="AG1493" s="147" t="s">
        <v>219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1" x14ac:dyDescent="0.2">
      <c r="A1494" s="154"/>
      <c r="B1494" s="155"/>
      <c r="C1494" s="183" t="s">
        <v>1131</v>
      </c>
      <c r="D1494" s="159"/>
      <c r="E1494" s="160"/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57"/>
      <c r="Y1494" s="147"/>
      <c r="Z1494" s="147"/>
      <c r="AA1494" s="147"/>
      <c r="AB1494" s="147"/>
      <c r="AC1494" s="147"/>
      <c r="AD1494" s="147"/>
      <c r="AE1494" s="147"/>
      <c r="AF1494" s="147"/>
      <c r="AG1494" s="147" t="s">
        <v>219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1" x14ac:dyDescent="0.2">
      <c r="A1495" s="154"/>
      <c r="B1495" s="155"/>
      <c r="C1495" s="183" t="s">
        <v>1132</v>
      </c>
      <c r="D1495" s="159"/>
      <c r="E1495" s="160">
        <v>617.66999999999996</v>
      </c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57"/>
      <c r="Y1495" s="147"/>
      <c r="Z1495" s="147"/>
      <c r="AA1495" s="147"/>
      <c r="AB1495" s="147"/>
      <c r="AC1495" s="147"/>
      <c r="AD1495" s="147"/>
      <c r="AE1495" s="147"/>
      <c r="AF1495" s="147"/>
      <c r="AG1495" s="147" t="s">
        <v>219</v>
      </c>
      <c r="AH1495" s="147">
        <v>0</v>
      </c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ht="22.5" outlineLevel="1" x14ac:dyDescent="0.2">
      <c r="A1496" s="168">
        <v>197</v>
      </c>
      <c r="B1496" s="169" t="s">
        <v>1135</v>
      </c>
      <c r="C1496" s="182" t="s">
        <v>1136</v>
      </c>
      <c r="D1496" s="170" t="s">
        <v>213</v>
      </c>
      <c r="E1496" s="171">
        <v>545.73800000000006</v>
      </c>
      <c r="F1496" s="172"/>
      <c r="G1496" s="173">
        <f>ROUND(E1496*F1496,2)</f>
        <v>0</v>
      </c>
      <c r="H1496" s="158"/>
      <c r="I1496" s="157">
        <f>ROUND(E1496*H1496,2)</f>
        <v>0</v>
      </c>
      <c r="J1496" s="158"/>
      <c r="K1496" s="157">
        <f>ROUND(E1496*J1496,2)</f>
        <v>0</v>
      </c>
      <c r="L1496" s="157">
        <v>15</v>
      </c>
      <c r="M1496" s="157">
        <f>G1496*(1+L1496/100)</f>
        <v>0</v>
      </c>
      <c r="N1496" s="157">
        <v>2.5999999999999998E-4</v>
      </c>
      <c r="O1496" s="157">
        <f>ROUND(E1496*N1496,2)</f>
        <v>0.14000000000000001</v>
      </c>
      <c r="P1496" s="157">
        <v>0</v>
      </c>
      <c r="Q1496" s="157">
        <f>ROUND(E1496*P1496,2)</f>
        <v>0</v>
      </c>
      <c r="R1496" s="157"/>
      <c r="S1496" s="157" t="s">
        <v>269</v>
      </c>
      <c r="T1496" s="157" t="s">
        <v>270</v>
      </c>
      <c r="U1496" s="157">
        <v>0</v>
      </c>
      <c r="V1496" s="157">
        <f>ROUND(E1496*U1496,2)</f>
        <v>0</v>
      </c>
      <c r="W1496" s="157"/>
      <c r="X1496" s="157" t="s">
        <v>271</v>
      </c>
      <c r="Y1496" s="147"/>
      <c r="Z1496" s="147"/>
      <c r="AA1496" s="147"/>
      <c r="AB1496" s="147"/>
      <c r="AC1496" s="147"/>
      <c r="AD1496" s="147"/>
      <c r="AE1496" s="147"/>
      <c r="AF1496" s="147"/>
      <c r="AG1496" s="147" t="s">
        <v>1002</v>
      </c>
      <c r="AH1496" s="147"/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1" x14ac:dyDescent="0.2">
      <c r="A1497" s="154"/>
      <c r="B1497" s="155"/>
      <c r="C1497" s="183" t="s">
        <v>1137</v>
      </c>
      <c r="D1497" s="159"/>
      <c r="E1497" s="160"/>
      <c r="F1497" s="157"/>
      <c r="G1497" s="157"/>
      <c r="H1497" s="157"/>
      <c r="I1497" s="157"/>
      <c r="J1497" s="157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157"/>
      <c r="U1497" s="157"/>
      <c r="V1497" s="157"/>
      <c r="W1497" s="157"/>
      <c r="X1497" s="157"/>
      <c r="Y1497" s="147"/>
      <c r="Z1497" s="147"/>
      <c r="AA1497" s="147"/>
      <c r="AB1497" s="147"/>
      <c r="AC1497" s="147"/>
      <c r="AD1497" s="147"/>
      <c r="AE1497" s="147"/>
      <c r="AF1497" s="147"/>
      <c r="AG1497" s="147" t="s">
        <v>219</v>
      </c>
      <c r="AH1497" s="147">
        <v>0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1" x14ac:dyDescent="0.2">
      <c r="A1498" s="154"/>
      <c r="B1498" s="155"/>
      <c r="C1498" s="183" t="s">
        <v>1138</v>
      </c>
      <c r="D1498" s="159"/>
      <c r="E1498" s="160"/>
      <c r="F1498" s="157"/>
      <c r="G1498" s="157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57"/>
      <c r="Y1498" s="147"/>
      <c r="Z1498" s="147"/>
      <c r="AA1498" s="147"/>
      <c r="AB1498" s="147"/>
      <c r="AC1498" s="147"/>
      <c r="AD1498" s="147"/>
      <c r="AE1498" s="147"/>
      <c r="AF1498" s="147"/>
      <c r="AG1498" s="147" t="s">
        <v>219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1" x14ac:dyDescent="0.2">
      <c r="A1499" s="154"/>
      <c r="B1499" s="155"/>
      <c r="C1499" s="183" t="s">
        <v>1139</v>
      </c>
      <c r="D1499" s="159"/>
      <c r="E1499" s="160"/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57"/>
      <c r="Y1499" s="147"/>
      <c r="Z1499" s="147"/>
      <c r="AA1499" s="147"/>
      <c r="AB1499" s="147"/>
      <c r="AC1499" s="147"/>
      <c r="AD1499" s="147"/>
      <c r="AE1499" s="147"/>
      <c r="AF1499" s="147"/>
      <c r="AG1499" s="147" t="s">
        <v>219</v>
      </c>
      <c r="AH1499" s="147">
        <v>0</v>
      </c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1" x14ac:dyDescent="0.2">
      <c r="A1500" s="154"/>
      <c r="B1500" s="155"/>
      <c r="C1500" s="183" t="s">
        <v>1140</v>
      </c>
      <c r="D1500" s="159"/>
      <c r="E1500" s="160">
        <v>545.74</v>
      </c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57"/>
      <c r="Y1500" s="147"/>
      <c r="Z1500" s="147"/>
      <c r="AA1500" s="147"/>
      <c r="AB1500" s="147"/>
      <c r="AC1500" s="147"/>
      <c r="AD1500" s="147"/>
      <c r="AE1500" s="147"/>
      <c r="AF1500" s="147"/>
      <c r="AG1500" s="147" t="s">
        <v>219</v>
      </c>
      <c r="AH1500" s="147">
        <v>0</v>
      </c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x14ac:dyDescent="0.2">
      <c r="A1501" s="162" t="s">
        <v>209</v>
      </c>
      <c r="B1501" s="163" t="s">
        <v>172</v>
      </c>
      <c r="C1501" s="181" t="s">
        <v>173</v>
      </c>
      <c r="D1501" s="164"/>
      <c r="E1501" s="165"/>
      <c r="F1501" s="166"/>
      <c r="G1501" s="167">
        <f>SUMIF(AG1502:AG1521,"&lt;&gt;NOR",G1502:G1521)</f>
        <v>0</v>
      </c>
      <c r="H1501" s="161"/>
      <c r="I1501" s="161">
        <f>SUM(I1502:I1521)</f>
        <v>0</v>
      </c>
      <c r="J1501" s="161"/>
      <c r="K1501" s="161">
        <f>SUM(K1502:K1521)</f>
        <v>0</v>
      </c>
      <c r="L1501" s="161"/>
      <c r="M1501" s="161">
        <f>SUM(M1502:M1521)</f>
        <v>0</v>
      </c>
      <c r="N1501" s="161"/>
      <c r="O1501" s="161">
        <f>SUM(O1502:O1521)</f>
        <v>0.73</v>
      </c>
      <c r="P1501" s="161"/>
      <c r="Q1501" s="161">
        <f>SUM(Q1502:Q1521)</f>
        <v>0</v>
      </c>
      <c r="R1501" s="161"/>
      <c r="S1501" s="161"/>
      <c r="T1501" s="161"/>
      <c r="U1501" s="161"/>
      <c r="V1501" s="161">
        <f>SUM(V1502:V1521)</f>
        <v>58.790000000000006</v>
      </c>
      <c r="W1501" s="161"/>
      <c r="X1501" s="161"/>
      <c r="AG1501" t="s">
        <v>210</v>
      </c>
    </row>
    <row r="1502" spans="1:60" ht="22.5" outlineLevel="1" x14ac:dyDescent="0.2">
      <c r="A1502" s="168">
        <v>198</v>
      </c>
      <c r="B1502" s="169" t="s">
        <v>1141</v>
      </c>
      <c r="C1502" s="182" t="s">
        <v>1142</v>
      </c>
      <c r="D1502" s="170" t="s">
        <v>213</v>
      </c>
      <c r="E1502" s="171">
        <v>190.91650000000001</v>
      </c>
      <c r="F1502" s="172"/>
      <c r="G1502" s="173">
        <f>ROUND(E1502*F1502,2)</f>
        <v>0</v>
      </c>
      <c r="H1502" s="158"/>
      <c r="I1502" s="157">
        <f>ROUND(E1502*H1502,2)</f>
        <v>0</v>
      </c>
      <c r="J1502" s="158"/>
      <c r="K1502" s="157">
        <f>ROUND(E1502*J1502,2)</f>
        <v>0</v>
      </c>
      <c r="L1502" s="157">
        <v>15</v>
      </c>
      <c r="M1502" s="157">
        <f>G1502*(1+L1502/100)</f>
        <v>0</v>
      </c>
      <c r="N1502" s="157">
        <v>3.82E-3</v>
      </c>
      <c r="O1502" s="157">
        <f>ROUND(E1502*N1502,2)</f>
        <v>0.73</v>
      </c>
      <c r="P1502" s="157">
        <v>0</v>
      </c>
      <c r="Q1502" s="157">
        <f>ROUND(E1502*P1502,2)</f>
        <v>0</v>
      </c>
      <c r="R1502" s="157"/>
      <c r="S1502" s="157" t="s">
        <v>214</v>
      </c>
      <c r="T1502" s="157" t="s">
        <v>215</v>
      </c>
      <c r="U1502" s="157">
        <v>0.3</v>
      </c>
      <c r="V1502" s="157">
        <f>ROUND(E1502*U1502,2)</f>
        <v>57.27</v>
      </c>
      <c r="W1502" s="157"/>
      <c r="X1502" s="157" t="s">
        <v>216</v>
      </c>
      <c r="Y1502" s="147"/>
      <c r="Z1502" s="147"/>
      <c r="AA1502" s="147"/>
      <c r="AB1502" s="147"/>
      <c r="AC1502" s="147"/>
      <c r="AD1502" s="147"/>
      <c r="AE1502" s="147"/>
      <c r="AF1502" s="147"/>
      <c r="AG1502" s="147" t="s">
        <v>730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ht="22.5" outlineLevel="1" x14ac:dyDescent="0.2">
      <c r="A1503" s="154"/>
      <c r="B1503" s="155"/>
      <c r="C1503" s="183" t="s">
        <v>576</v>
      </c>
      <c r="D1503" s="159"/>
      <c r="E1503" s="160"/>
      <c r="F1503" s="157"/>
      <c r="G1503" s="157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57"/>
      <c r="Y1503" s="147"/>
      <c r="Z1503" s="147"/>
      <c r="AA1503" s="147"/>
      <c r="AB1503" s="147"/>
      <c r="AC1503" s="147"/>
      <c r="AD1503" s="147"/>
      <c r="AE1503" s="147"/>
      <c r="AF1503" s="147"/>
      <c r="AG1503" s="147" t="s">
        <v>219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1" x14ac:dyDescent="0.2">
      <c r="A1504" s="154"/>
      <c r="B1504" s="155"/>
      <c r="C1504" s="183" t="s">
        <v>1143</v>
      </c>
      <c r="D1504" s="159"/>
      <c r="E1504" s="160"/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57"/>
      <c r="Y1504" s="147"/>
      <c r="Z1504" s="147"/>
      <c r="AA1504" s="147"/>
      <c r="AB1504" s="147"/>
      <c r="AC1504" s="147"/>
      <c r="AD1504" s="147"/>
      <c r="AE1504" s="147"/>
      <c r="AF1504" s="147"/>
      <c r="AG1504" s="147" t="s">
        <v>219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1" x14ac:dyDescent="0.2">
      <c r="A1505" s="154"/>
      <c r="B1505" s="155"/>
      <c r="C1505" s="183" t="s">
        <v>369</v>
      </c>
      <c r="D1505" s="159"/>
      <c r="E1505" s="160"/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57"/>
      <c r="Y1505" s="147"/>
      <c r="Z1505" s="147"/>
      <c r="AA1505" s="147"/>
      <c r="AB1505" s="147"/>
      <c r="AC1505" s="147"/>
      <c r="AD1505" s="147"/>
      <c r="AE1505" s="147"/>
      <c r="AF1505" s="147"/>
      <c r="AG1505" s="147" t="s">
        <v>219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1" x14ac:dyDescent="0.2">
      <c r="A1506" s="154"/>
      <c r="B1506" s="155"/>
      <c r="C1506" s="183" t="s">
        <v>1144</v>
      </c>
      <c r="D1506" s="159"/>
      <c r="E1506" s="160"/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157"/>
      <c r="U1506" s="157"/>
      <c r="V1506" s="157"/>
      <c r="W1506" s="157"/>
      <c r="X1506" s="157"/>
      <c r="Y1506" s="147"/>
      <c r="Z1506" s="147"/>
      <c r="AA1506" s="147"/>
      <c r="AB1506" s="147"/>
      <c r="AC1506" s="147"/>
      <c r="AD1506" s="147"/>
      <c r="AE1506" s="147"/>
      <c r="AF1506" s="147"/>
      <c r="AG1506" s="147" t="s">
        <v>219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1" x14ac:dyDescent="0.2">
      <c r="A1507" s="154"/>
      <c r="B1507" s="155"/>
      <c r="C1507" s="183" t="s">
        <v>372</v>
      </c>
      <c r="D1507" s="159"/>
      <c r="E1507" s="160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57"/>
      <c r="Y1507" s="147"/>
      <c r="Z1507" s="147"/>
      <c r="AA1507" s="147"/>
      <c r="AB1507" s="147"/>
      <c r="AC1507" s="147"/>
      <c r="AD1507" s="147"/>
      <c r="AE1507" s="147"/>
      <c r="AF1507" s="147"/>
      <c r="AG1507" s="147" t="s">
        <v>219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1" x14ac:dyDescent="0.2">
      <c r="A1508" s="154"/>
      <c r="B1508" s="155"/>
      <c r="C1508" s="183" t="s">
        <v>373</v>
      </c>
      <c r="D1508" s="159"/>
      <c r="E1508" s="160"/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57"/>
      <c r="Y1508" s="147"/>
      <c r="Z1508" s="147"/>
      <c r="AA1508" s="147"/>
      <c r="AB1508" s="147"/>
      <c r="AC1508" s="147"/>
      <c r="AD1508" s="147"/>
      <c r="AE1508" s="147"/>
      <c r="AF1508" s="147"/>
      <c r="AG1508" s="147" t="s">
        <v>219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1" x14ac:dyDescent="0.2">
      <c r="A1509" s="154"/>
      <c r="B1509" s="155"/>
      <c r="C1509" s="183" t="s">
        <v>1145</v>
      </c>
      <c r="D1509" s="159"/>
      <c r="E1509" s="160"/>
      <c r="F1509" s="157"/>
      <c r="G1509" s="157"/>
      <c r="H1509" s="157"/>
      <c r="I1509" s="157"/>
      <c r="J1509" s="157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157"/>
      <c r="U1509" s="157"/>
      <c r="V1509" s="157"/>
      <c r="W1509" s="157"/>
      <c r="X1509" s="157"/>
      <c r="Y1509" s="147"/>
      <c r="Z1509" s="147"/>
      <c r="AA1509" s="147"/>
      <c r="AB1509" s="147"/>
      <c r="AC1509" s="147"/>
      <c r="AD1509" s="147"/>
      <c r="AE1509" s="147"/>
      <c r="AF1509" s="147"/>
      <c r="AG1509" s="147" t="s">
        <v>219</v>
      </c>
      <c r="AH1509" s="147">
        <v>0</v>
      </c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">
      <c r="A1510" s="154"/>
      <c r="B1510" s="155"/>
      <c r="C1510" s="183" t="s">
        <v>375</v>
      </c>
      <c r="D1510" s="159"/>
      <c r="E1510" s="160"/>
      <c r="F1510" s="157"/>
      <c r="G1510" s="157"/>
      <c r="H1510" s="157"/>
      <c r="I1510" s="157"/>
      <c r="J1510" s="157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157"/>
      <c r="U1510" s="157"/>
      <c r="V1510" s="157"/>
      <c r="W1510" s="157"/>
      <c r="X1510" s="157"/>
      <c r="Y1510" s="147"/>
      <c r="Z1510" s="147"/>
      <c r="AA1510" s="147"/>
      <c r="AB1510" s="147"/>
      <c r="AC1510" s="147"/>
      <c r="AD1510" s="147"/>
      <c r="AE1510" s="147"/>
      <c r="AF1510" s="147"/>
      <c r="AG1510" s="147" t="s">
        <v>219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1" x14ac:dyDescent="0.2">
      <c r="A1511" s="154"/>
      <c r="B1511" s="155"/>
      <c r="C1511" s="183" t="s">
        <v>376</v>
      </c>
      <c r="D1511" s="159"/>
      <c r="E1511" s="160"/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57"/>
      <c r="Y1511" s="147"/>
      <c r="Z1511" s="147"/>
      <c r="AA1511" s="147"/>
      <c r="AB1511" s="147"/>
      <c r="AC1511" s="147"/>
      <c r="AD1511" s="147"/>
      <c r="AE1511" s="147"/>
      <c r="AF1511" s="147"/>
      <c r="AG1511" s="147" t="s">
        <v>219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1" x14ac:dyDescent="0.2">
      <c r="A1512" s="154"/>
      <c r="B1512" s="155"/>
      <c r="C1512" s="183" t="s">
        <v>377</v>
      </c>
      <c r="D1512" s="159"/>
      <c r="E1512" s="160"/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57"/>
      <c r="Y1512" s="147"/>
      <c r="Z1512" s="147"/>
      <c r="AA1512" s="147"/>
      <c r="AB1512" s="147"/>
      <c r="AC1512" s="147"/>
      <c r="AD1512" s="147"/>
      <c r="AE1512" s="147"/>
      <c r="AF1512" s="147"/>
      <c r="AG1512" s="147" t="s">
        <v>219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1" x14ac:dyDescent="0.2">
      <c r="A1513" s="154"/>
      <c r="B1513" s="155"/>
      <c r="C1513" s="183" t="s">
        <v>378</v>
      </c>
      <c r="D1513" s="159"/>
      <c r="E1513" s="160"/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57"/>
      <c r="Y1513" s="147"/>
      <c r="Z1513" s="147"/>
      <c r="AA1513" s="147"/>
      <c r="AB1513" s="147"/>
      <c r="AC1513" s="147"/>
      <c r="AD1513" s="147"/>
      <c r="AE1513" s="147"/>
      <c r="AF1513" s="147"/>
      <c r="AG1513" s="147" t="s">
        <v>219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1" x14ac:dyDescent="0.2">
      <c r="A1514" s="154"/>
      <c r="B1514" s="155"/>
      <c r="C1514" s="183" t="s">
        <v>379</v>
      </c>
      <c r="D1514" s="159"/>
      <c r="E1514" s="160"/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57"/>
      <c r="Y1514" s="147"/>
      <c r="Z1514" s="147"/>
      <c r="AA1514" s="147"/>
      <c r="AB1514" s="147"/>
      <c r="AC1514" s="147"/>
      <c r="AD1514" s="147"/>
      <c r="AE1514" s="147"/>
      <c r="AF1514" s="147"/>
      <c r="AG1514" s="147" t="s">
        <v>219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1" x14ac:dyDescent="0.2">
      <c r="A1515" s="154"/>
      <c r="B1515" s="155"/>
      <c r="C1515" s="183" t="s">
        <v>380</v>
      </c>
      <c r="D1515" s="159"/>
      <c r="E1515" s="160"/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57"/>
      <c r="Y1515" s="147"/>
      <c r="Z1515" s="147"/>
      <c r="AA1515" s="147"/>
      <c r="AB1515" s="147"/>
      <c r="AC1515" s="147"/>
      <c r="AD1515" s="147"/>
      <c r="AE1515" s="147"/>
      <c r="AF1515" s="147"/>
      <c r="AG1515" s="147" t="s">
        <v>219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1" x14ac:dyDescent="0.2">
      <c r="A1516" s="154"/>
      <c r="B1516" s="155"/>
      <c r="C1516" s="183" t="s">
        <v>384</v>
      </c>
      <c r="D1516" s="159"/>
      <c r="E1516" s="160"/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57"/>
      <c r="Y1516" s="147"/>
      <c r="Z1516" s="147"/>
      <c r="AA1516" s="147"/>
      <c r="AB1516" s="147"/>
      <c r="AC1516" s="147"/>
      <c r="AD1516" s="147"/>
      <c r="AE1516" s="147"/>
      <c r="AF1516" s="147"/>
      <c r="AG1516" s="147" t="s">
        <v>219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1" x14ac:dyDescent="0.2">
      <c r="A1517" s="154"/>
      <c r="B1517" s="155"/>
      <c r="C1517" s="183" t="s">
        <v>385</v>
      </c>
      <c r="D1517" s="159"/>
      <c r="E1517" s="160"/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57"/>
      <c r="Y1517" s="147"/>
      <c r="Z1517" s="147"/>
      <c r="AA1517" s="147"/>
      <c r="AB1517" s="147"/>
      <c r="AC1517" s="147"/>
      <c r="AD1517" s="147"/>
      <c r="AE1517" s="147"/>
      <c r="AF1517" s="147"/>
      <c r="AG1517" s="147" t="s">
        <v>219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1" x14ac:dyDescent="0.2">
      <c r="A1518" s="154"/>
      <c r="B1518" s="155"/>
      <c r="C1518" s="183" t="s">
        <v>386</v>
      </c>
      <c r="D1518" s="159"/>
      <c r="E1518" s="160"/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57"/>
      <c r="Y1518" s="147"/>
      <c r="Z1518" s="147"/>
      <c r="AA1518" s="147"/>
      <c r="AB1518" s="147"/>
      <c r="AC1518" s="147"/>
      <c r="AD1518" s="147"/>
      <c r="AE1518" s="147"/>
      <c r="AF1518" s="147"/>
      <c r="AG1518" s="147" t="s">
        <v>219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1" x14ac:dyDescent="0.2">
      <c r="A1519" s="154"/>
      <c r="B1519" s="155"/>
      <c r="C1519" s="183" t="s">
        <v>387</v>
      </c>
      <c r="D1519" s="159"/>
      <c r="E1519" s="160"/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57"/>
      <c r="Y1519" s="147"/>
      <c r="Z1519" s="147"/>
      <c r="AA1519" s="147"/>
      <c r="AB1519" s="147"/>
      <c r="AC1519" s="147"/>
      <c r="AD1519" s="147"/>
      <c r="AE1519" s="147"/>
      <c r="AF1519" s="147"/>
      <c r="AG1519" s="147" t="s">
        <v>219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1" x14ac:dyDescent="0.2">
      <c r="A1520" s="154"/>
      <c r="B1520" s="155"/>
      <c r="C1520" s="183" t="s">
        <v>1146</v>
      </c>
      <c r="D1520" s="159"/>
      <c r="E1520" s="160">
        <v>190.92</v>
      </c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57"/>
      <c r="Y1520" s="147"/>
      <c r="Z1520" s="147"/>
      <c r="AA1520" s="147"/>
      <c r="AB1520" s="147"/>
      <c r="AC1520" s="147"/>
      <c r="AD1520" s="147"/>
      <c r="AE1520" s="147"/>
      <c r="AF1520" s="147"/>
      <c r="AG1520" s="147" t="s">
        <v>219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1" x14ac:dyDescent="0.2">
      <c r="A1521" s="174">
        <v>199</v>
      </c>
      <c r="B1521" s="175" t="s">
        <v>1147</v>
      </c>
      <c r="C1521" s="184" t="s">
        <v>1148</v>
      </c>
      <c r="D1521" s="176" t="s">
        <v>684</v>
      </c>
      <c r="E1521" s="177">
        <v>0.72929999999999995</v>
      </c>
      <c r="F1521" s="178"/>
      <c r="G1521" s="179">
        <f>ROUND(E1521*F1521,2)</f>
        <v>0</v>
      </c>
      <c r="H1521" s="158"/>
      <c r="I1521" s="157">
        <f>ROUND(E1521*H1521,2)</f>
        <v>0</v>
      </c>
      <c r="J1521" s="158"/>
      <c r="K1521" s="157">
        <f>ROUND(E1521*J1521,2)</f>
        <v>0</v>
      </c>
      <c r="L1521" s="157">
        <v>15</v>
      </c>
      <c r="M1521" s="157">
        <f>G1521*(1+L1521/100)</f>
        <v>0</v>
      </c>
      <c r="N1521" s="157">
        <v>0</v>
      </c>
      <c r="O1521" s="157">
        <f>ROUND(E1521*N1521,2)</f>
        <v>0</v>
      </c>
      <c r="P1521" s="157">
        <v>0</v>
      </c>
      <c r="Q1521" s="157">
        <f>ROUND(E1521*P1521,2)</f>
        <v>0</v>
      </c>
      <c r="R1521" s="157"/>
      <c r="S1521" s="157" t="s">
        <v>214</v>
      </c>
      <c r="T1521" s="157" t="s">
        <v>215</v>
      </c>
      <c r="U1521" s="157">
        <v>2.0819999999999999</v>
      </c>
      <c r="V1521" s="157">
        <f>ROUND(E1521*U1521,2)</f>
        <v>1.52</v>
      </c>
      <c r="W1521" s="157"/>
      <c r="X1521" s="157" t="s">
        <v>216</v>
      </c>
      <c r="Y1521" s="147"/>
      <c r="Z1521" s="147"/>
      <c r="AA1521" s="147"/>
      <c r="AB1521" s="147"/>
      <c r="AC1521" s="147"/>
      <c r="AD1521" s="147"/>
      <c r="AE1521" s="147"/>
      <c r="AF1521" s="147"/>
      <c r="AG1521" s="147" t="s">
        <v>730</v>
      </c>
      <c r="AH1521" s="147"/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x14ac:dyDescent="0.2">
      <c r="A1522" s="162" t="s">
        <v>209</v>
      </c>
      <c r="B1522" s="163" t="s">
        <v>176</v>
      </c>
      <c r="C1522" s="181" t="s">
        <v>103</v>
      </c>
      <c r="D1522" s="164"/>
      <c r="E1522" s="165"/>
      <c r="F1522" s="166"/>
      <c r="G1522" s="167">
        <f>SUMIF(AG1523:AG1542,"&lt;&gt;NOR",G1523:G1542)</f>
        <v>0</v>
      </c>
      <c r="H1522" s="161"/>
      <c r="I1522" s="161">
        <f>SUM(I1523:I1542)</f>
        <v>0</v>
      </c>
      <c r="J1522" s="161"/>
      <c r="K1522" s="161">
        <f>SUM(K1523:K1542)</f>
        <v>0</v>
      </c>
      <c r="L1522" s="161"/>
      <c r="M1522" s="161">
        <f>SUM(M1523:M1542)</f>
        <v>0</v>
      </c>
      <c r="N1522" s="161"/>
      <c r="O1522" s="161">
        <f>SUM(O1523:O1542)</f>
        <v>0</v>
      </c>
      <c r="P1522" s="161"/>
      <c r="Q1522" s="161">
        <f>SUM(Q1523:Q1542)</f>
        <v>0</v>
      </c>
      <c r="R1522" s="161"/>
      <c r="S1522" s="161"/>
      <c r="T1522" s="161"/>
      <c r="U1522" s="161"/>
      <c r="V1522" s="161">
        <f>SUM(V1523:V1542)</f>
        <v>0</v>
      </c>
      <c r="W1522" s="161"/>
      <c r="X1522" s="161"/>
      <c r="AG1522" t="s">
        <v>210</v>
      </c>
    </row>
    <row r="1523" spans="1:60" outlineLevel="1" x14ac:dyDescent="0.2">
      <c r="A1523" s="168">
        <v>200</v>
      </c>
      <c r="B1523" s="169" t="s">
        <v>1149</v>
      </c>
      <c r="C1523" s="182" t="s">
        <v>1150</v>
      </c>
      <c r="D1523" s="170" t="s">
        <v>402</v>
      </c>
      <c r="E1523" s="171">
        <v>2</v>
      </c>
      <c r="F1523" s="172"/>
      <c r="G1523" s="173">
        <f>ROUND(E1523*F1523,2)</f>
        <v>0</v>
      </c>
      <c r="H1523" s="158"/>
      <c r="I1523" s="157">
        <f>ROUND(E1523*H1523,2)</f>
        <v>0</v>
      </c>
      <c r="J1523" s="158"/>
      <c r="K1523" s="157">
        <f>ROUND(E1523*J1523,2)</f>
        <v>0</v>
      </c>
      <c r="L1523" s="157">
        <v>15</v>
      </c>
      <c r="M1523" s="157">
        <f>G1523*(1+L1523/100)</f>
        <v>0</v>
      </c>
      <c r="N1523" s="157">
        <v>0</v>
      </c>
      <c r="O1523" s="157">
        <f>ROUND(E1523*N1523,2)</f>
        <v>0</v>
      </c>
      <c r="P1523" s="157">
        <v>0</v>
      </c>
      <c r="Q1523" s="157">
        <f>ROUND(E1523*P1523,2)</f>
        <v>0</v>
      </c>
      <c r="R1523" s="157"/>
      <c r="S1523" s="157" t="s">
        <v>269</v>
      </c>
      <c r="T1523" s="157" t="s">
        <v>270</v>
      </c>
      <c r="U1523" s="157">
        <v>0</v>
      </c>
      <c r="V1523" s="157">
        <f>ROUND(E1523*U1523,2)</f>
        <v>0</v>
      </c>
      <c r="W1523" s="157"/>
      <c r="X1523" s="157" t="s">
        <v>216</v>
      </c>
      <c r="Y1523" s="147"/>
      <c r="Z1523" s="147"/>
      <c r="AA1523" s="147"/>
      <c r="AB1523" s="147"/>
      <c r="AC1523" s="147"/>
      <c r="AD1523" s="147"/>
      <c r="AE1523" s="147"/>
      <c r="AF1523" s="147"/>
      <c r="AG1523" s="147" t="s">
        <v>1151</v>
      </c>
      <c r="AH1523" s="147"/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1" x14ac:dyDescent="0.2">
      <c r="A1524" s="154"/>
      <c r="B1524" s="155"/>
      <c r="C1524" s="183" t="s">
        <v>1152</v>
      </c>
      <c r="D1524" s="159"/>
      <c r="E1524" s="160"/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57"/>
      <c r="Y1524" s="147"/>
      <c r="Z1524" s="147"/>
      <c r="AA1524" s="147"/>
      <c r="AB1524" s="147"/>
      <c r="AC1524" s="147"/>
      <c r="AD1524" s="147"/>
      <c r="AE1524" s="147"/>
      <c r="AF1524" s="147"/>
      <c r="AG1524" s="147" t="s">
        <v>219</v>
      </c>
      <c r="AH1524" s="147">
        <v>0</v>
      </c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1" x14ac:dyDescent="0.2">
      <c r="A1525" s="154"/>
      <c r="B1525" s="155"/>
      <c r="C1525" s="183" t="s">
        <v>120</v>
      </c>
      <c r="D1525" s="159"/>
      <c r="E1525" s="160">
        <v>2</v>
      </c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57"/>
      <c r="Y1525" s="147"/>
      <c r="Z1525" s="147"/>
      <c r="AA1525" s="147"/>
      <c r="AB1525" s="147"/>
      <c r="AC1525" s="147"/>
      <c r="AD1525" s="147"/>
      <c r="AE1525" s="147"/>
      <c r="AF1525" s="147"/>
      <c r="AG1525" s="147" t="s">
        <v>219</v>
      </c>
      <c r="AH1525" s="147">
        <v>0</v>
      </c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ht="22.5" outlineLevel="1" x14ac:dyDescent="0.2">
      <c r="A1526" s="168">
        <v>201</v>
      </c>
      <c r="B1526" s="169" t="s">
        <v>1153</v>
      </c>
      <c r="C1526" s="182" t="s">
        <v>1154</v>
      </c>
      <c r="D1526" s="170" t="s">
        <v>402</v>
      </c>
      <c r="E1526" s="171">
        <v>8</v>
      </c>
      <c r="F1526" s="172"/>
      <c r="G1526" s="173">
        <f>ROUND(E1526*F1526,2)</f>
        <v>0</v>
      </c>
      <c r="H1526" s="158"/>
      <c r="I1526" s="157">
        <f>ROUND(E1526*H1526,2)</f>
        <v>0</v>
      </c>
      <c r="J1526" s="158"/>
      <c r="K1526" s="157">
        <f>ROUND(E1526*J1526,2)</f>
        <v>0</v>
      </c>
      <c r="L1526" s="157">
        <v>15</v>
      </c>
      <c r="M1526" s="157">
        <f>G1526*(1+L1526/100)</f>
        <v>0</v>
      </c>
      <c r="N1526" s="157">
        <v>0</v>
      </c>
      <c r="O1526" s="157">
        <f>ROUND(E1526*N1526,2)</f>
        <v>0</v>
      </c>
      <c r="P1526" s="157">
        <v>0</v>
      </c>
      <c r="Q1526" s="157">
        <f>ROUND(E1526*P1526,2)</f>
        <v>0</v>
      </c>
      <c r="R1526" s="157"/>
      <c r="S1526" s="157" t="s">
        <v>269</v>
      </c>
      <c r="T1526" s="157" t="s">
        <v>270</v>
      </c>
      <c r="U1526" s="157">
        <v>0</v>
      </c>
      <c r="V1526" s="157">
        <f>ROUND(E1526*U1526,2)</f>
        <v>0</v>
      </c>
      <c r="W1526" s="157"/>
      <c r="X1526" s="157" t="s">
        <v>216</v>
      </c>
      <c r="Y1526" s="147"/>
      <c r="Z1526" s="147"/>
      <c r="AA1526" s="147"/>
      <c r="AB1526" s="147"/>
      <c r="AC1526" s="147"/>
      <c r="AD1526" s="147"/>
      <c r="AE1526" s="147"/>
      <c r="AF1526" s="147"/>
      <c r="AG1526" s="147" t="s">
        <v>1151</v>
      </c>
      <c r="AH1526" s="147"/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1" x14ac:dyDescent="0.2">
      <c r="A1527" s="154"/>
      <c r="B1527" s="155"/>
      <c r="C1527" s="183" t="s">
        <v>632</v>
      </c>
      <c r="D1527" s="159"/>
      <c r="E1527" s="160"/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57"/>
      <c r="Y1527" s="147"/>
      <c r="Z1527" s="147"/>
      <c r="AA1527" s="147"/>
      <c r="AB1527" s="147"/>
      <c r="AC1527" s="147"/>
      <c r="AD1527" s="147"/>
      <c r="AE1527" s="147"/>
      <c r="AF1527" s="147"/>
      <c r="AG1527" s="147" t="s">
        <v>219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1" x14ac:dyDescent="0.2">
      <c r="A1528" s="154"/>
      <c r="B1528" s="155"/>
      <c r="C1528" s="183" t="s">
        <v>627</v>
      </c>
      <c r="D1528" s="159"/>
      <c r="E1528" s="160"/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57"/>
      <c r="Y1528" s="147"/>
      <c r="Z1528" s="147"/>
      <c r="AA1528" s="147"/>
      <c r="AB1528" s="147"/>
      <c r="AC1528" s="147"/>
      <c r="AD1528" s="147"/>
      <c r="AE1528" s="147"/>
      <c r="AF1528" s="147"/>
      <c r="AG1528" s="147" t="s">
        <v>219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1" x14ac:dyDescent="0.2">
      <c r="A1529" s="154"/>
      <c r="B1529" s="155"/>
      <c r="C1529" s="183" t="s">
        <v>1155</v>
      </c>
      <c r="D1529" s="159"/>
      <c r="E1529" s="160"/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57"/>
      <c r="Y1529" s="147"/>
      <c r="Z1529" s="147"/>
      <c r="AA1529" s="147"/>
      <c r="AB1529" s="147"/>
      <c r="AC1529" s="147"/>
      <c r="AD1529" s="147"/>
      <c r="AE1529" s="147"/>
      <c r="AF1529" s="147"/>
      <c r="AG1529" s="147" t="s">
        <v>219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1" x14ac:dyDescent="0.2">
      <c r="A1530" s="154"/>
      <c r="B1530" s="155"/>
      <c r="C1530" s="183" t="s">
        <v>757</v>
      </c>
      <c r="D1530" s="159"/>
      <c r="E1530" s="160">
        <v>8</v>
      </c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57"/>
      <c r="Y1530" s="147"/>
      <c r="Z1530" s="147"/>
      <c r="AA1530" s="147"/>
      <c r="AB1530" s="147"/>
      <c r="AC1530" s="147"/>
      <c r="AD1530" s="147"/>
      <c r="AE1530" s="147"/>
      <c r="AF1530" s="147"/>
      <c r="AG1530" s="147" t="s">
        <v>219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ht="22.5" outlineLevel="1" x14ac:dyDescent="0.2">
      <c r="A1531" s="168">
        <v>202</v>
      </c>
      <c r="B1531" s="169" t="s">
        <v>1156</v>
      </c>
      <c r="C1531" s="182" t="s">
        <v>1157</v>
      </c>
      <c r="D1531" s="170" t="s">
        <v>402</v>
      </c>
      <c r="E1531" s="171">
        <v>14</v>
      </c>
      <c r="F1531" s="172"/>
      <c r="G1531" s="173">
        <f>ROUND(E1531*F1531,2)</f>
        <v>0</v>
      </c>
      <c r="H1531" s="158"/>
      <c r="I1531" s="157">
        <f>ROUND(E1531*H1531,2)</f>
        <v>0</v>
      </c>
      <c r="J1531" s="158"/>
      <c r="K1531" s="157">
        <f>ROUND(E1531*J1531,2)</f>
        <v>0</v>
      </c>
      <c r="L1531" s="157">
        <v>15</v>
      </c>
      <c r="M1531" s="157">
        <f>G1531*(1+L1531/100)</f>
        <v>0</v>
      </c>
      <c r="N1531" s="157">
        <v>0</v>
      </c>
      <c r="O1531" s="157">
        <f>ROUND(E1531*N1531,2)</f>
        <v>0</v>
      </c>
      <c r="P1531" s="157">
        <v>0</v>
      </c>
      <c r="Q1531" s="157">
        <f>ROUND(E1531*P1531,2)</f>
        <v>0</v>
      </c>
      <c r="R1531" s="157"/>
      <c r="S1531" s="157" t="s">
        <v>269</v>
      </c>
      <c r="T1531" s="157" t="s">
        <v>270</v>
      </c>
      <c r="U1531" s="157">
        <v>0</v>
      </c>
      <c r="V1531" s="157">
        <f>ROUND(E1531*U1531,2)</f>
        <v>0</v>
      </c>
      <c r="W1531" s="157"/>
      <c r="X1531" s="157" t="s">
        <v>216</v>
      </c>
      <c r="Y1531" s="147"/>
      <c r="Z1531" s="147"/>
      <c r="AA1531" s="147"/>
      <c r="AB1531" s="147"/>
      <c r="AC1531" s="147"/>
      <c r="AD1531" s="147"/>
      <c r="AE1531" s="147"/>
      <c r="AF1531" s="147"/>
      <c r="AG1531" s="147" t="s">
        <v>1151</v>
      </c>
      <c r="AH1531" s="147"/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1" x14ac:dyDescent="0.2">
      <c r="A1532" s="154"/>
      <c r="B1532" s="155"/>
      <c r="C1532" s="183" t="s">
        <v>1158</v>
      </c>
      <c r="D1532" s="159"/>
      <c r="E1532" s="160"/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57"/>
      <c r="Y1532" s="147"/>
      <c r="Z1532" s="147"/>
      <c r="AA1532" s="147"/>
      <c r="AB1532" s="147"/>
      <c r="AC1532" s="147"/>
      <c r="AD1532" s="147"/>
      <c r="AE1532" s="147"/>
      <c r="AF1532" s="147"/>
      <c r="AG1532" s="147" t="s">
        <v>219</v>
      </c>
      <c r="AH1532" s="147">
        <v>0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1" x14ac:dyDescent="0.2">
      <c r="A1533" s="154"/>
      <c r="B1533" s="155"/>
      <c r="C1533" s="183" t="s">
        <v>1055</v>
      </c>
      <c r="D1533" s="159"/>
      <c r="E1533" s="160"/>
      <c r="F1533" s="157"/>
      <c r="G1533" s="157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57"/>
      <c r="Y1533" s="147"/>
      <c r="Z1533" s="147"/>
      <c r="AA1533" s="147"/>
      <c r="AB1533" s="147"/>
      <c r="AC1533" s="147"/>
      <c r="AD1533" s="147"/>
      <c r="AE1533" s="147"/>
      <c r="AF1533" s="147"/>
      <c r="AG1533" s="147" t="s">
        <v>219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1" x14ac:dyDescent="0.2">
      <c r="A1534" s="154"/>
      <c r="B1534" s="155"/>
      <c r="C1534" s="183" t="s">
        <v>1159</v>
      </c>
      <c r="D1534" s="159"/>
      <c r="E1534" s="160"/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57"/>
      <c r="Y1534" s="147"/>
      <c r="Z1534" s="147"/>
      <c r="AA1534" s="147"/>
      <c r="AB1534" s="147"/>
      <c r="AC1534" s="147"/>
      <c r="AD1534" s="147"/>
      <c r="AE1534" s="147"/>
      <c r="AF1534" s="147"/>
      <c r="AG1534" s="147" t="s">
        <v>219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1" x14ac:dyDescent="0.2">
      <c r="A1535" s="154"/>
      <c r="B1535" s="155"/>
      <c r="C1535" s="183" t="s">
        <v>1160</v>
      </c>
      <c r="D1535" s="159"/>
      <c r="E1535" s="160">
        <v>14</v>
      </c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57"/>
      <c r="Y1535" s="147"/>
      <c r="Z1535" s="147"/>
      <c r="AA1535" s="147"/>
      <c r="AB1535" s="147"/>
      <c r="AC1535" s="147"/>
      <c r="AD1535" s="147"/>
      <c r="AE1535" s="147"/>
      <c r="AF1535" s="147"/>
      <c r="AG1535" s="147" t="s">
        <v>219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ht="22.5" outlineLevel="1" x14ac:dyDescent="0.2">
      <c r="A1536" s="168">
        <v>203</v>
      </c>
      <c r="B1536" s="169" t="s">
        <v>1161</v>
      </c>
      <c r="C1536" s="182" t="s">
        <v>1162</v>
      </c>
      <c r="D1536" s="170" t="s">
        <v>402</v>
      </c>
      <c r="E1536" s="171">
        <v>4</v>
      </c>
      <c r="F1536" s="172"/>
      <c r="G1536" s="173">
        <f>ROUND(E1536*F1536,2)</f>
        <v>0</v>
      </c>
      <c r="H1536" s="158"/>
      <c r="I1536" s="157">
        <f>ROUND(E1536*H1536,2)</f>
        <v>0</v>
      </c>
      <c r="J1536" s="158"/>
      <c r="K1536" s="157">
        <f>ROUND(E1536*J1536,2)</f>
        <v>0</v>
      </c>
      <c r="L1536" s="157">
        <v>15</v>
      </c>
      <c r="M1536" s="157">
        <f>G1536*(1+L1536/100)</f>
        <v>0</v>
      </c>
      <c r="N1536" s="157">
        <v>0</v>
      </c>
      <c r="O1536" s="157">
        <f>ROUND(E1536*N1536,2)</f>
        <v>0</v>
      </c>
      <c r="P1536" s="157">
        <v>0</v>
      </c>
      <c r="Q1536" s="157">
        <f>ROUND(E1536*P1536,2)</f>
        <v>0</v>
      </c>
      <c r="R1536" s="157"/>
      <c r="S1536" s="157" t="s">
        <v>269</v>
      </c>
      <c r="T1536" s="157" t="s">
        <v>270</v>
      </c>
      <c r="U1536" s="157">
        <v>0</v>
      </c>
      <c r="V1536" s="157">
        <f>ROUND(E1536*U1536,2)</f>
        <v>0</v>
      </c>
      <c r="W1536" s="157"/>
      <c r="X1536" s="157" t="s">
        <v>216</v>
      </c>
      <c r="Y1536" s="147"/>
      <c r="Z1536" s="147"/>
      <c r="AA1536" s="147"/>
      <c r="AB1536" s="147"/>
      <c r="AC1536" s="147"/>
      <c r="AD1536" s="147"/>
      <c r="AE1536" s="147"/>
      <c r="AF1536" s="147"/>
      <c r="AG1536" s="147" t="s">
        <v>1151</v>
      </c>
      <c r="AH1536" s="147"/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1" x14ac:dyDescent="0.2">
      <c r="A1537" s="154"/>
      <c r="B1537" s="155"/>
      <c r="C1537" s="183" t="s">
        <v>632</v>
      </c>
      <c r="D1537" s="159"/>
      <c r="E1537" s="160"/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57"/>
      <c r="Y1537" s="147"/>
      <c r="Z1537" s="147"/>
      <c r="AA1537" s="147"/>
      <c r="AB1537" s="147"/>
      <c r="AC1537" s="147"/>
      <c r="AD1537" s="147"/>
      <c r="AE1537" s="147"/>
      <c r="AF1537" s="147"/>
      <c r="AG1537" s="147" t="s">
        <v>219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1" x14ac:dyDescent="0.2">
      <c r="A1538" s="154"/>
      <c r="B1538" s="155"/>
      <c r="C1538" s="183" t="s">
        <v>756</v>
      </c>
      <c r="D1538" s="159"/>
      <c r="E1538" s="160"/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57"/>
      <c r="Y1538" s="147"/>
      <c r="Z1538" s="147"/>
      <c r="AA1538" s="147"/>
      <c r="AB1538" s="147"/>
      <c r="AC1538" s="147"/>
      <c r="AD1538" s="147"/>
      <c r="AE1538" s="147"/>
      <c r="AF1538" s="147"/>
      <c r="AG1538" s="147" t="s">
        <v>219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1" x14ac:dyDescent="0.2">
      <c r="A1539" s="154"/>
      <c r="B1539" s="155"/>
      <c r="C1539" s="183" t="s">
        <v>1163</v>
      </c>
      <c r="D1539" s="159"/>
      <c r="E1539" s="160">
        <v>4</v>
      </c>
      <c r="F1539" s="157"/>
      <c r="G1539" s="157"/>
      <c r="H1539" s="157"/>
      <c r="I1539" s="157"/>
      <c r="J1539" s="157"/>
      <c r="K1539" s="157"/>
      <c r="L1539" s="157"/>
      <c r="M1539" s="157"/>
      <c r="N1539" s="157"/>
      <c r="O1539" s="157"/>
      <c r="P1539" s="157"/>
      <c r="Q1539" s="157"/>
      <c r="R1539" s="157"/>
      <c r="S1539" s="157"/>
      <c r="T1539" s="157"/>
      <c r="U1539" s="157"/>
      <c r="V1539" s="157"/>
      <c r="W1539" s="157"/>
      <c r="X1539" s="157"/>
      <c r="Y1539" s="147"/>
      <c r="Z1539" s="147"/>
      <c r="AA1539" s="147"/>
      <c r="AB1539" s="147"/>
      <c r="AC1539" s="147"/>
      <c r="AD1539" s="147"/>
      <c r="AE1539" s="147"/>
      <c r="AF1539" s="147"/>
      <c r="AG1539" s="147" t="s">
        <v>219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ht="22.5" outlineLevel="1" x14ac:dyDescent="0.2">
      <c r="A1540" s="168">
        <v>204</v>
      </c>
      <c r="B1540" s="169" t="s">
        <v>1164</v>
      </c>
      <c r="C1540" s="182" t="s">
        <v>1165</v>
      </c>
      <c r="D1540" s="170" t="s">
        <v>402</v>
      </c>
      <c r="E1540" s="171">
        <v>1</v>
      </c>
      <c r="F1540" s="172"/>
      <c r="G1540" s="173">
        <f>ROUND(E1540*F1540,2)</f>
        <v>0</v>
      </c>
      <c r="H1540" s="158"/>
      <c r="I1540" s="157">
        <f>ROUND(E1540*H1540,2)</f>
        <v>0</v>
      </c>
      <c r="J1540" s="158"/>
      <c r="K1540" s="157">
        <f>ROUND(E1540*J1540,2)</f>
        <v>0</v>
      </c>
      <c r="L1540" s="157">
        <v>15</v>
      </c>
      <c r="M1540" s="157">
        <f>G1540*(1+L1540/100)</f>
        <v>0</v>
      </c>
      <c r="N1540" s="157">
        <v>0</v>
      </c>
      <c r="O1540" s="157">
        <f>ROUND(E1540*N1540,2)</f>
        <v>0</v>
      </c>
      <c r="P1540" s="157">
        <v>0</v>
      </c>
      <c r="Q1540" s="157">
        <f>ROUND(E1540*P1540,2)</f>
        <v>0</v>
      </c>
      <c r="R1540" s="157"/>
      <c r="S1540" s="157" t="s">
        <v>269</v>
      </c>
      <c r="T1540" s="157" t="s">
        <v>270</v>
      </c>
      <c r="U1540" s="157">
        <v>0</v>
      </c>
      <c r="V1540" s="157">
        <f>ROUND(E1540*U1540,2)</f>
        <v>0</v>
      </c>
      <c r="W1540" s="157"/>
      <c r="X1540" s="157" t="s">
        <v>216</v>
      </c>
      <c r="Y1540" s="147"/>
      <c r="Z1540" s="147"/>
      <c r="AA1540" s="147"/>
      <c r="AB1540" s="147"/>
      <c r="AC1540" s="147"/>
      <c r="AD1540" s="147"/>
      <c r="AE1540" s="147"/>
      <c r="AF1540" s="147"/>
      <c r="AG1540" s="147" t="s">
        <v>1151</v>
      </c>
      <c r="AH1540" s="147"/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1" x14ac:dyDescent="0.2">
      <c r="A1541" s="154"/>
      <c r="B1541" s="155"/>
      <c r="C1541" s="183" t="s">
        <v>1055</v>
      </c>
      <c r="D1541" s="159"/>
      <c r="E1541" s="160"/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  <c r="U1541" s="157"/>
      <c r="V1541" s="157"/>
      <c r="W1541" s="157"/>
      <c r="X1541" s="157"/>
      <c r="Y1541" s="147"/>
      <c r="Z1541" s="147"/>
      <c r="AA1541" s="147"/>
      <c r="AB1541" s="147"/>
      <c r="AC1541" s="147"/>
      <c r="AD1541" s="147"/>
      <c r="AE1541" s="147"/>
      <c r="AF1541" s="147"/>
      <c r="AG1541" s="147" t="s">
        <v>219</v>
      </c>
      <c r="AH1541" s="147">
        <v>0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1" x14ac:dyDescent="0.2">
      <c r="A1542" s="154"/>
      <c r="B1542" s="155"/>
      <c r="C1542" s="183" t="s">
        <v>119</v>
      </c>
      <c r="D1542" s="159"/>
      <c r="E1542" s="160">
        <v>1</v>
      </c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57"/>
      <c r="Y1542" s="147"/>
      <c r="Z1542" s="147"/>
      <c r="AA1542" s="147"/>
      <c r="AB1542" s="147"/>
      <c r="AC1542" s="147"/>
      <c r="AD1542" s="147"/>
      <c r="AE1542" s="147"/>
      <c r="AF1542" s="147"/>
      <c r="AG1542" s="147" t="s">
        <v>219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x14ac:dyDescent="0.2">
      <c r="A1543" s="162" t="s">
        <v>209</v>
      </c>
      <c r="B1543" s="163" t="s">
        <v>177</v>
      </c>
      <c r="C1543" s="181" t="s">
        <v>178</v>
      </c>
      <c r="D1543" s="164"/>
      <c r="E1543" s="165"/>
      <c r="F1543" s="166"/>
      <c r="G1543" s="167">
        <f>SUMIF(AG1544:AG1546,"&lt;&gt;NOR",G1544:G1546)</f>
        <v>0</v>
      </c>
      <c r="H1543" s="161"/>
      <c r="I1543" s="161">
        <f>SUM(I1544:I1546)</f>
        <v>0</v>
      </c>
      <c r="J1543" s="161"/>
      <c r="K1543" s="161">
        <f>SUM(K1544:K1546)</f>
        <v>0</v>
      </c>
      <c r="L1543" s="161"/>
      <c r="M1543" s="161">
        <f>SUM(M1544:M1546)</f>
        <v>0</v>
      </c>
      <c r="N1543" s="161"/>
      <c r="O1543" s="161">
        <f>SUM(O1544:O1546)</f>
        <v>0</v>
      </c>
      <c r="P1543" s="161"/>
      <c r="Q1543" s="161">
        <f>SUM(Q1544:Q1546)</f>
        <v>0</v>
      </c>
      <c r="R1543" s="161"/>
      <c r="S1543" s="161"/>
      <c r="T1543" s="161"/>
      <c r="U1543" s="161"/>
      <c r="V1543" s="161">
        <f>SUM(V1544:V1546)</f>
        <v>0</v>
      </c>
      <c r="W1543" s="161"/>
      <c r="X1543" s="161"/>
      <c r="AG1543" t="s">
        <v>210</v>
      </c>
    </row>
    <row r="1544" spans="1:60" ht="22.5" outlineLevel="1" x14ac:dyDescent="0.2">
      <c r="A1544" s="168">
        <v>205</v>
      </c>
      <c r="B1544" s="169" t="s">
        <v>1166</v>
      </c>
      <c r="C1544" s="182" t="s">
        <v>1167</v>
      </c>
      <c r="D1544" s="170" t="s">
        <v>402</v>
      </c>
      <c r="E1544" s="171">
        <v>1</v>
      </c>
      <c r="F1544" s="172"/>
      <c r="G1544" s="173">
        <f>ROUND(E1544*F1544,2)</f>
        <v>0</v>
      </c>
      <c r="H1544" s="158"/>
      <c r="I1544" s="157">
        <f>ROUND(E1544*H1544,2)</f>
        <v>0</v>
      </c>
      <c r="J1544" s="158"/>
      <c r="K1544" s="157">
        <f>ROUND(E1544*J1544,2)</f>
        <v>0</v>
      </c>
      <c r="L1544" s="157">
        <v>15</v>
      </c>
      <c r="M1544" s="157">
        <f>G1544*(1+L1544/100)</f>
        <v>0</v>
      </c>
      <c r="N1544" s="157">
        <v>0</v>
      </c>
      <c r="O1544" s="157">
        <f>ROUND(E1544*N1544,2)</f>
        <v>0</v>
      </c>
      <c r="P1544" s="157">
        <v>0</v>
      </c>
      <c r="Q1544" s="157">
        <f>ROUND(E1544*P1544,2)</f>
        <v>0</v>
      </c>
      <c r="R1544" s="157"/>
      <c r="S1544" s="157" t="s">
        <v>269</v>
      </c>
      <c r="T1544" s="157" t="s">
        <v>270</v>
      </c>
      <c r="U1544" s="157">
        <v>0</v>
      </c>
      <c r="V1544" s="157">
        <f>ROUND(E1544*U1544,2)</f>
        <v>0</v>
      </c>
      <c r="W1544" s="157"/>
      <c r="X1544" s="157" t="s">
        <v>216</v>
      </c>
      <c r="Y1544" s="147"/>
      <c r="Z1544" s="147"/>
      <c r="AA1544" s="147"/>
      <c r="AB1544" s="147"/>
      <c r="AC1544" s="147"/>
      <c r="AD1544" s="147"/>
      <c r="AE1544" s="147"/>
      <c r="AF1544" s="147"/>
      <c r="AG1544" s="147" t="s">
        <v>1151</v>
      </c>
      <c r="AH1544" s="147"/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1" x14ac:dyDescent="0.2">
      <c r="A1545" s="154"/>
      <c r="B1545" s="155"/>
      <c r="C1545" s="183" t="s">
        <v>1059</v>
      </c>
      <c r="D1545" s="159"/>
      <c r="E1545" s="160"/>
      <c r="F1545" s="157"/>
      <c r="G1545" s="157"/>
      <c r="H1545" s="157"/>
      <c r="I1545" s="157"/>
      <c r="J1545" s="157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  <c r="U1545" s="157"/>
      <c r="V1545" s="157"/>
      <c r="W1545" s="157"/>
      <c r="X1545" s="157"/>
      <c r="Y1545" s="147"/>
      <c r="Z1545" s="147"/>
      <c r="AA1545" s="147"/>
      <c r="AB1545" s="147"/>
      <c r="AC1545" s="147"/>
      <c r="AD1545" s="147"/>
      <c r="AE1545" s="147"/>
      <c r="AF1545" s="147"/>
      <c r="AG1545" s="147" t="s">
        <v>219</v>
      </c>
      <c r="AH1545" s="147">
        <v>0</v>
      </c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1" x14ac:dyDescent="0.2">
      <c r="A1546" s="154"/>
      <c r="B1546" s="155"/>
      <c r="C1546" s="183" t="s">
        <v>119</v>
      </c>
      <c r="D1546" s="159"/>
      <c r="E1546" s="160">
        <v>1</v>
      </c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47"/>
      <c r="Z1546" s="147"/>
      <c r="AA1546" s="147"/>
      <c r="AB1546" s="147"/>
      <c r="AC1546" s="147"/>
      <c r="AD1546" s="147"/>
      <c r="AE1546" s="147"/>
      <c r="AF1546" s="147"/>
      <c r="AG1546" s="147" t="s">
        <v>219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x14ac:dyDescent="0.2">
      <c r="A1547" s="162" t="s">
        <v>209</v>
      </c>
      <c r="B1547" s="163" t="s">
        <v>179</v>
      </c>
      <c r="C1547" s="181" t="s">
        <v>180</v>
      </c>
      <c r="D1547" s="164"/>
      <c r="E1547" s="165"/>
      <c r="F1547" s="166"/>
      <c r="G1547" s="167">
        <f>SUMIF(AG1548:AG1560,"&lt;&gt;NOR",G1548:G1560)</f>
        <v>0</v>
      </c>
      <c r="H1547" s="161"/>
      <c r="I1547" s="161">
        <f>SUM(I1548:I1560)</f>
        <v>0</v>
      </c>
      <c r="J1547" s="161"/>
      <c r="K1547" s="161">
        <f>SUM(K1548:K1560)</f>
        <v>0</v>
      </c>
      <c r="L1547" s="161"/>
      <c r="M1547" s="161">
        <f>SUM(M1548:M1560)</f>
        <v>0</v>
      </c>
      <c r="N1547" s="161"/>
      <c r="O1547" s="161">
        <f>SUM(O1548:O1560)</f>
        <v>0</v>
      </c>
      <c r="P1547" s="161"/>
      <c r="Q1547" s="161">
        <f>SUM(Q1548:Q1560)</f>
        <v>0</v>
      </c>
      <c r="R1547" s="161"/>
      <c r="S1547" s="161"/>
      <c r="T1547" s="161"/>
      <c r="U1547" s="161"/>
      <c r="V1547" s="161">
        <f>SUM(V1548:V1560)</f>
        <v>1042.2300000000002</v>
      </c>
      <c r="W1547" s="161"/>
      <c r="X1547" s="161"/>
      <c r="AG1547" t="s">
        <v>210</v>
      </c>
    </row>
    <row r="1548" spans="1:60" outlineLevel="1" x14ac:dyDescent="0.2">
      <c r="A1548" s="168">
        <v>206</v>
      </c>
      <c r="B1548" s="169" t="s">
        <v>1168</v>
      </c>
      <c r="C1548" s="182" t="s">
        <v>1169</v>
      </c>
      <c r="D1548" s="170" t="s">
        <v>684</v>
      </c>
      <c r="E1548" s="171">
        <v>7.806</v>
      </c>
      <c r="F1548" s="172"/>
      <c r="G1548" s="173">
        <f>ROUND(E1548*F1548,2)</f>
        <v>0</v>
      </c>
      <c r="H1548" s="158"/>
      <c r="I1548" s="157">
        <f>ROUND(E1548*H1548,2)</f>
        <v>0</v>
      </c>
      <c r="J1548" s="158"/>
      <c r="K1548" s="157">
        <f>ROUND(E1548*J1548,2)</f>
        <v>0</v>
      </c>
      <c r="L1548" s="157">
        <v>15</v>
      </c>
      <c r="M1548" s="157">
        <f>G1548*(1+L1548/100)</f>
        <v>0</v>
      </c>
      <c r="N1548" s="157">
        <v>0</v>
      </c>
      <c r="O1548" s="157">
        <f>ROUND(E1548*N1548,2)</f>
        <v>0</v>
      </c>
      <c r="P1548" s="157">
        <v>0</v>
      </c>
      <c r="Q1548" s="157">
        <f>ROUND(E1548*P1548,2)</f>
        <v>0</v>
      </c>
      <c r="R1548" s="157"/>
      <c r="S1548" s="157" t="s">
        <v>214</v>
      </c>
      <c r="T1548" s="157" t="s">
        <v>215</v>
      </c>
      <c r="U1548" s="157">
        <v>0</v>
      </c>
      <c r="V1548" s="157">
        <f>ROUND(E1548*U1548,2)</f>
        <v>0</v>
      </c>
      <c r="W1548" s="157"/>
      <c r="X1548" s="157" t="s">
        <v>216</v>
      </c>
      <c r="Y1548" s="147"/>
      <c r="Z1548" s="147"/>
      <c r="AA1548" s="147"/>
      <c r="AB1548" s="147"/>
      <c r="AC1548" s="147"/>
      <c r="AD1548" s="147"/>
      <c r="AE1548" s="147"/>
      <c r="AF1548" s="147"/>
      <c r="AG1548" s="147" t="s">
        <v>1151</v>
      </c>
      <c r="AH1548" s="147"/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1" x14ac:dyDescent="0.2">
      <c r="A1549" s="154"/>
      <c r="B1549" s="155"/>
      <c r="C1549" s="183" t="s">
        <v>1170</v>
      </c>
      <c r="D1549" s="159"/>
      <c r="E1549" s="160"/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57"/>
      <c r="Y1549" s="147"/>
      <c r="Z1549" s="147"/>
      <c r="AA1549" s="147"/>
      <c r="AB1549" s="147"/>
      <c r="AC1549" s="147"/>
      <c r="AD1549" s="147"/>
      <c r="AE1549" s="147"/>
      <c r="AF1549" s="147"/>
      <c r="AG1549" s="147" t="s">
        <v>219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1" x14ac:dyDescent="0.2">
      <c r="A1550" s="154"/>
      <c r="B1550" s="155"/>
      <c r="C1550" s="183" t="s">
        <v>1171</v>
      </c>
      <c r="D1550" s="159"/>
      <c r="E1550" s="160">
        <v>7.81</v>
      </c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57"/>
      <c r="Y1550" s="147"/>
      <c r="Z1550" s="147"/>
      <c r="AA1550" s="147"/>
      <c r="AB1550" s="147"/>
      <c r="AC1550" s="147"/>
      <c r="AD1550" s="147"/>
      <c r="AE1550" s="147"/>
      <c r="AF1550" s="147"/>
      <c r="AG1550" s="147" t="s">
        <v>219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1" x14ac:dyDescent="0.2">
      <c r="A1551" s="168">
        <v>207</v>
      </c>
      <c r="B1551" s="169" t="s">
        <v>1172</v>
      </c>
      <c r="C1551" s="182" t="s">
        <v>1173</v>
      </c>
      <c r="D1551" s="170" t="s">
        <v>684</v>
      </c>
      <c r="E1551" s="171">
        <v>26.745000000000001</v>
      </c>
      <c r="F1551" s="172"/>
      <c r="G1551" s="173">
        <f>ROUND(E1551*F1551,2)</f>
        <v>0</v>
      </c>
      <c r="H1551" s="158"/>
      <c r="I1551" s="157">
        <f>ROUND(E1551*H1551,2)</f>
        <v>0</v>
      </c>
      <c r="J1551" s="158"/>
      <c r="K1551" s="157">
        <f>ROUND(E1551*J1551,2)</f>
        <v>0</v>
      </c>
      <c r="L1551" s="157">
        <v>15</v>
      </c>
      <c r="M1551" s="157">
        <f>G1551*(1+L1551/100)</f>
        <v>0</v>
      </c>
      <c r="N1551" s="157">
        <v>0</v>
      </c>
      <c r="O1551" s="157">
        <f>ROUND(E1551*N1551,2)</f>
        <v>0</v>
      </c>
      <c r="P1551" s="157">
        <v>0</v>
      </c>
      <c r="Q1551" s="157">
        <f>ROUND(E1551*P1551,2)</f>
        <v>0</v>
      </c>
      <c r="R1551" s="157"/>
      <c r="S1551" s="157" t="s">
        <v>214</v>
      </c>
      <c r="T1551" s="157" t="s">
        <v>215</v>
      </c>
      <c r="U1551" s="157">
        <v>0</v>
      </c>
      <c r="V1551" s="157">
        <f>ROUND(E1551*U1551,2)</f>
        <v>0</v>
      </c>
      <c r="W1551" s="157"/>
      <c r="X1551" s="157" t="s">
        <v>216</v>
      </c>
      <c r="Y1551" s="147"/>
      <c r="Z1551" s="147"/>
      <c r="AA1551" s="147"/>
      <c r="AB1551" s="147"/>
      <c r="AC1551" s="147"/>
      <c r="AD1551" s="147"/>
      <c r="AE1551" s="147"/>
      <c r="AF1551" s="147"/>
      <c r="AG1551" s="147" t="s">
        <v>1151</v>
      </c>
      <c r="AH1551" s="147"/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1" x14ac:dyDescent="0.2">
      <c r="A1552" s="154"/>
      <c r="B1552" s="155"/>
      <c r="C1552" s="183" t="s">
        <v>1174</v>
      </c>
      <c r="D1552" s="159"/>
      <c r="E1552" s="160"/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57"/>
      <c r="Y1552" s="147"/>
      <c r="Z1552" s="147"/>
      <c r="AA1552" s="147"/>
      <c r="AB1552" s="147"/>
      <c r="AC1552" s="147"/>
      <c r="AD1552" s="147"/>
      <c r="AE1552" s="147"/>
      <c r="AF1552" s="147"/>
      <c r="AG1552" s="147" t="s">
        <v>219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1" x14ac:dyDescent="0.2">
      <c r="A1553" s="154"/>
      <c r="B1553" s="155"/>
      <c r="C1553" s="183" t="s">
        <v>1175</v>
      </c>
      <c r="D1553" s="159"/>
      <c r="E1553" s="160"/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57"/>
      <c r="Y1553" s="147"/>
      <c r="Z1553" s="147"/>
      <c r="AA1553" s="147"/>
      <c r="AB1553" s="147"/>
      <c r="AC1553" s="147"/>
      <c r="AD1553" s="147"/>
      <c r="AE1553" s="147"/>
      <c r="AF1553" s="147"/>
      <c r="AG1553" s="147" t="s">
        <v>219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1" x14ac:dyDescent="0.2">
      <c r="A1554" s="154"/>
      <c r="B1554" s="155"/>
      <c r="C1554" s="183" t="s">
        <v>1176</v>
      </c>
      <c r="D1554" s="159"/>
      <c r="E1554" s="160">
        <v>26.75</v>
      </c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57"/>
      <c r="Y1554" s="147"/>
      <c r="Z1554" s="147"/>
      <c r="AA1554" s="147"/>
      <c r="AB1554" s="147"/>
      <c r="AC1554" s="147"/>
      <c r="AD1554" s="147"/>
      <c r="AE1554" s="147"/>
      <c r="AF1554" s="147"/>
      <c r="AG1554" s="147" t="s">
        <v>219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1" x14ac:dyDescent="0.2">
      <c r="A1555" s="174">
        <v>208</v>
      </c>
      <c r="B1555" s="175" t="s">
        <v>1177</v>
      </c>
      <c r="C1555" s="184" t="s">
        <v>1178</v>
      </c>
      <c r="D1555" s="176" t="s">
        <v>684</v>
      </c>
      <c r="E1555" s="177">
        <v>637.44687999999996</v>
      </c>
      <c r="F1555" s="178"/>
      <c r="G1555" s="179">
        <f t="shared" ref="G1555:G1560" si="0">ROUND(E1555*F1555,2)</f>
        <v>0</v>
      </c>
      <c r="H1555" s="158"/>
      <c r="I1555" s="157">
        <f t="shared" ref="I1555:I1560" si="1">ROUND(E1555*H1555,2)</f>
        <v>0</v>
      </c>
      <c r="J1555" s="158"/>
      <c r="K1555" s="157">
        <f t="shared" ref="K1555:K1560" si="2">ROUND(E1555*J1555,2)</f>
        <v>0</v>
      </c>
      <c r="L1555" s="157">
        <v>15</v>
      </c>
      <c r="M1555" s="157">
        <f t="shared" ref="M1555:M1560" si="3">G1555*(1+L1555/100)</f>
        <v>0</v>
      </c>
      <c r="N1555" s="157">
        <v>0</v>
      </c>
      <c r="O1555" s="157">
        <f t="shared" ref="O1555:O1560" si="4">ROUND(E1555*N1555,2)</f>
        <v>0</v>
      </c>
      <c r="P1555" s="157">
        <v>0</v>
      </c>
      <c r="Q1555" s="157">
        <f t="shared" ref="Q1555:Q1560" si="5">ROUND(E1555*P1555,2)</f>
        <v>0</v>
      </c>
      <c r="R1555" s="157"/>
      <c r="S1555" s="157" t="s">
        <v>214</v>
      </c>
      <c r="T1555" s="157" t="s">
        <v>215</v>
      </c>
      <c r="U1555" s="157">
        <v>0.93300000000000005</v>
      </c>
      <c r="V1555" s="157">
        <f t="shared" ref="V1555:V1560" si="6">ROUND(E1555*U1555,2)</f>
        <v>594.74</v>
      </c>
      <c r="W1555" s="157"/>
      <c r="X1555" s="157" t="s">
        <v>216</v>
      </c>
      <c r="Y1555" s="147"/>
      <c r="Z1555" s="147"/>
      <c r="AA1555" s="147"/>
      <c r="AB1555" s="147"/>
      <c r="AC1555" s="147"/>
      <c r="AD1555" s="147"/>
      <c r="AE1555" s="147"/>
      <c r="AF1555" s="147"/>
      <c r="AG1555" s="147" t="s">
        <v>1151</v>
      </c>
      <c r="AH1555" s="147"/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1" x14ac:dyDescent="0.2">
      <c r="A1556" s="174">
        <v>209</v>
      </c>
      <c r="B1556" s="175" t="s">
        <v>1179</v>
      </c>
      <c r="C1556" s="184" t="s">
        <v>1180</v>
      </c>
      <c r="D1556" s="176" t="s">
        <v>684</v>
      </c>
      <c r="E1556" s="177">
        <v>318.72343999999998</v>
      </c>
      <c r="F1556" s="178"/>
      <c r="G1556" s="179">
        <f t="shared" si="0"/>
        <v>0</v>
      </c>
      <c r="H1556" s="158"/>
      <c r="I1556" s="157">
        <f t="shared" si="1"/>
        <v>0</v>
      </c>
      <c r="J1556" s="158"/>
      <c r="K1556" s="157">
        <f t="shared" si="2"/>
        <v>0</v>
      </c>
      <c r="L1556" s="157">
        <v>15</v>
      </c>
      <c r="M1556" s="157">
        <f t="shared" si="3"/>
        <v>0</v>
      </c>
      <c r="N1556" s="157">
        <v>0</v>
      </c>
      <c r="O1556" s="157">
        <f t="shared" si="4"/>
        <v>0</v>
      </c>
      <c r="P1556" s="157">
        <v>0</v>
      </c>
      <c r="Q1556" s="157">
        <f t="shared" si="5"/>
        <v>0</v>
      </c>
      <c r="R1556" s="157"/>
      <c r="S1556" s="157" t="s">
        <v>214</v>
      </c>
      <c r="T1556" s="157" t="s">
        <v>215</v>
      </c>
      <c r="U1556" s="157">
        <v>0.94199999999999995</v>
      </c>
      <c r="V1556" s="157">
        <f t="shared" si="6"/>
        <v>300.24</v>
      </c>
      <c r="W1556" s="157"/>
      <c r="X1556" s="157" t="s">
        <v>216</v>
      </c>
      <c r="Y1556" s="147"/>
      <c r="Z1556" s="147"/>
      <c r="AA1556" s="147"/>
      <c r="AB1556" s="147"/>
      <c r="AC1556" s="147"/>
      <c r="AD1556" s="147"/>
      <c r="AE1556" s="147"/>
      <c r="AF1556" s="147"/>
      <c r="AG1556" s="147" t="s">
        <v>1151</v>
      </c>
      <c r="AH1556" s="147"/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1" x14ac:dyDescent="0.2">
      <c r="A1557" s="174">
        <v>210</v>
      </c>
      <c r="B1557" s="175" t="s">
        <v>1181</v>
      </c>
      <c r="C1557" s="184" t="s">
        <v>1182</v>
      </c>
      <c r="D1557" s="176" t="s">
        <v>684</v>
      </c>
      <c r="E1557" s="177">
        <v>1274.8937599999999</v>
      </c>
      <c r="F1557" s="178"/>
      <c r="G1557" s="179">
        <f t="shared" si="0"/>
        <v>0</v>
      </c>
      <c r="H1557" s="158"/>
      <c r="I1557" s="157">
        <f t="shared" si="1"/>
        <v>0</v>
      </c>
      <c r="J1557" s="158"/>
      <c r="K1557" s="157">
        <f t="shared" si="2"/>
        <v>0</v>
      </c>
      <c r="L1557" s="157">
        <v>15</v>
      </c>
      <c r="M1557" s="157">
        <f t="shared" si="3"/>
        <v>0</v>
      </c>
      <c r="N1557" s="157">
        <v>0</v>
      </c>
      <c r="O1557" s="157">
        <f t="shared" si="4"/>
        <v>0</v>
      </c>
      <c r="P1557" s="157">
        <v>0</v>
      </c>
      <c r="Q1557" s="157">
        <f t="shared" si="5"/>
        <v>0</v>
      </c>
      <c r="R1557" s="157"/>
      <c r="S1557" s="157" t="s">
        <v>214</v>
      </c>
      <c r="T1557" s="157" t="s">
        <v>215</v>
      </c>
      <c r="U1557" s="157">
        <v>0.105</v>
      </c>
      <c r="V1557" s="157">
        <f t="shared" si="6"/>
        <v>133.86000000000001</v>
      </c>
      <c r="W1557" s="157"/>
      <c r="X1557" s="157" t="s">
        <v>216</v>
      </c>
      <c r="Y1557" s="147"/>
      <c r="Z1557" s="147"/>
      <c r="AA1557" s="147"/>
      <c r="AB1557" s="147"/>
      <c r="AC1557" s="147"/>
      <c r="AD1557" s="147"/>
      <c r="AE1557" s="147"/>
      <c r="AF1557" s="147"/>
      <c r="AG1557" s="147" t="s">
        <v>1151</v>
      </c>
      <c r="AH1557" s="147"/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1" x14ac:dyDescent="0.2">
      <c r="A1558" s="174">
        <v>211</v>
      </c>
      <c r="B1558" s="175" t="s">
        <v>1183</v>
      </c>
      <c r="C1558" s="184" t="s">
        <v>1184</v>
      </c>
      <c r="D1558" s="176" t="s">
        <v>684</v>
      </c>
      <c r="E1558" s="177">
        <v>318.72343999999998</v>
      </c>
      <c r="F1558" s="178"/>
      <c r="G1558" s="179">
        <f t="shared" si="0"/>
        <v>0</v>
      </c>
      <c r="H1558" s="158"/>
      <c r="I1558" s="157">
        <f t="shared" si="1"/>
        <v>0</v>
      </c>
      <c r="J1558" s="158"/>
      <c r="K1558" s="157">
        <f t="shared" si="2"/>
        <v>0</v>
      </c>
      <c r="L1558" s="157">
        <v>15</v>
      </c>
      <c r="M1558" s="157">
        <f t="shared" si="3"/>
        <v>0</v>
      </c>
      <c r="N1558" s="157">
        <v>0</v>
      </c>
      <c r="O1558" s="157">
        <f t="shared" si="4"/>
        <v>0</v>
      </c>
      <c r="P1558" s="157">
        <v>0</v>
      </c>
      <c r="Q1558" s="157">
        <f t="shared" si="5"/>
        <v>0</v>
      </c>
      <c r="R1558" s="157"/>
      <c r="S1558" s="157" t="s">
        <v>214</v>
      </c>
      <c r="T1558" s="157" t="s">
        <v>215</v>
      </c>
      <c r="U1558" s="157">
        <v>4.2000000000000003E-2</v>
      </c>
      <c r="V1558" s="157">
        <f t="shared" si="6"/>
        <v>13.39</v>
      </c>
      <c r="W1558" s="157"/>
      <c r="X1558" s="157" t="s">
        <v>216</v>
      </c>
      <c r="Y1558" s="147"/>
      <c r="Z1558" s="147"/>
      <c r="AA1558" s="147"/>
      <c r="AB1558" s="147"/>
      <c r="AC1558" s="147"/>
      <c r="AD1558" s="147"/>
      <c r="AE1558" s="147"/>
      <c r="AF1558" s="147"/>
      <c r="AG1558" s="147" t="s">
        <v>1151</v>
      </c>
      <c r="AH1558" s="147"/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1" x14ac:dyDescent="0.2">
      <c r="A1559" s="174">
        <v>212</v>
      </c>
      <c r="B1559" s="175" t="s">
        <v>1185</v>
      </c>
      <c r="C1559" s="184" t="s">
        <v>1186</v>
      </c>
      <c r="D1559" s="176" t="s">
        <v>684</v>
      </c>
      <c r="E1559" s="177">
        <v>1274.8937599999999</v>
      </c>
      <c r="F1559" s="178"/>
      <c r="G1559" s="179">
        <f t="shared" si="0"/>
        <v>0</v>
      </c>
      <c r="H1559" s="158"/>
      <c r="I1559" s="157">
        <f t="shared" si="1"/>
        <v>0</v>
      </c>
      <c r="J1559" s="158"/>
      <c r="K1559" s="157">
        <f t="shared" si="2"/>
        <v>0</v>
      </c>
      <c r="L1559" s="157">
        <v>15</v>
      </c>
      <c r="M1559" s="157">
        <f t="shared" si="3"/>
        <v>0</v>
      </c>
      <c r="N1559" s="157">
        <v>0</v>
      </c>
      <c r="O1559" s="157">
        <f t="shared" si="4"/>
        <v>0</v>
      </c>
      <c r="P1559" s="157">
        <v>0</v>
      </c>
      <c r="Q1559" s="157">
        <f t="shared" si="5"/>
        <v>0</v>
      </c>
      <c r="R1559" s="157"/>
      <c r="S1559" s="157" t="s">
        <v>214</v>
      </c>
      <c r="T1559" s="157" t="s">
        <v>215</v>
      </c>
      <c r="U1559" s="157">
        <v>0</v>
      </c>
      <c r="V1559" s="157">
        <f t="shared" si="6"/>
        <v>0</v>
      </c>
      <c r="W1559" s="157"/>
      <c r="X1559" s="157" t="s">
        <v>216</v>
      </c>
      <c r="Y1559" s="147"/>
      <c r="Z1559" s="147"/>
      <c r="AA1559" s="147"/>
      <c r="AB1559" s="147"/>
      <c r="AC1559" s="147"/>
      <c r="AD1559" s="147"/>
      <c r="AE1559" s="147"/>
      <c r="AF1559" s="147"/>
      <c r="AG1559" s="147" t="s">
        <v>1151</v>
      </c>
      <c r="AH1559" s="147"/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1" x14ac:dyDescent="0.2">
      <c r="A1560" s="168">
        <v>213</v>
      </c>
      <c r="B1560" s="169" t="s">
        <v>1187</v>
      </c>
      <c r="C1560" s="182" t="s">
        <v>1188</v>
      </c>
      <c r="D1560" s="170" t="s">
        <v>684</v>
      </c>
      <c r="E1560" s="171">
        <v>318.72343999999998</v>
      </c>
      <c r="F1560" s="172"/>
      <c r="G1560" s="173">
        <f t="shared" si="0"/>
        <v>0</v>
      </c>
      <c r="H1560" s="158"/>
      <c r="I1560" s="157">
        <f t="shared" si="1"/>
        <v>0</v>
      </c>
      <c r="J1560" s="158"/>
      <c r="K1560" s="157">
        <f t="shared" si="2"/>
        <v>0</v>
      </c>
      <c r="L1560" s="157">
        <v>15</v>
      </c>
      <c r="M1560" s="157">
        <f t="shared" si="3"/>
        <v>0</v>
      </c>
      <c r="N1560" s="157">
        <v>0</v>
      </c>
      <c r="O1560" s="157">
        <f t="shared" si="4"/>
        <v>0</v>
      </c>
      <c r="P1560" s="157">
        <v>0</v>
      </c>
      <c r="Q1560" s="157">
        <f t="shared" si="5"/>
        <v>0</v>
      </c>
      <c r="R1560" s="157"/>
      <c r="S1560" s="157" t="s">
        <v>269</v>
      </c>
      <c r="T1560" s="157" t="s">
        <v>270</v>
      </c>
      <c r="U1560" s="157">
        <v>0</v>
      </c>
      <c r="V1560" s="157">
        <f t="shared" si="6"/>
        <v>0</v>
      </c>
      <c r="W1560" s="157"/>
      <c r="X1560" s="157" t="s">
        <v>216</v>
      </c>
      <c r="Y1560" s="147"/>
      <c r="Z1560" s="147"/>
      <c r="AA1560" s="147"/>
      <c r="AB1560" s="147"/>
      <c r="AC1560" s="147"/>
      <c r="AD1560" s="147"/>
      <c r="AE1560" s="147"/>
      <c r="AF1560" s="147"/>
      <c r="AG1560" s="147" t="s">
        <v>1151</v>
      </c>
      <c r="AH1560" s="147"/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x14ac:dyDescent="0.2">
      <c r="A1561" s="3"/>
      <c r="B1561" s="4"/>
      <c r="C1561" s="185"/>
      <c r="D1561" s="6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AE1561">
        <v>15</v>
      </c>
      <c r="AF1561">
        <v>21</v>
      </c>
      <c r="AG1561" t="s">
        <v>196</v>
      </c>
    </row>
    <row r="1562" spans="1:60" x14ac:dyDescent="0.2">
      <c r="A1562" s="150"/>
      <c r="B1562" s="151" t="s">
        <v>31</v>
      </c>
      <c r="C1562" s="186"/>
      <c r="D1562" s="152"/>
      <c r="E1562" s="153"/>
      <c r="F1562" s="153"/>
      <c r="G1562" s="180">
        <f>G8+G93+G98+G158+G190+G296+G573+G577+G610+G645+G666+G681+G806+G836+G838+G863+G935+G995+G1158+G1238+G1335+G1384+G1441+G1455+G1457+G1475+G1501+G1522+G1543+G1547</f>
        <v>0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AE1562">
        <f>SUMIF(L7:L1560,AE1561,G7:G1560)</f>
        <v>0</v>
      </c>
      <c r="AF1562">
        <f>SUMIF(L7:L1560,AF1561,G7:G1560)</f>
        <v>0</v>
      </c>
      <c r="AG1562" t="s">
        <v>1189</v>
      </c>
    </row>
    <row r="1563" spans="1:60" x14ac:dyDescent="0.2">
      <c r="A1563" s="3"/>
      <c r="B1563" s="4"/>
      <c r="C1563" s="185"/>
      <c r="D1563" s="6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</row>
    <row r="1564" spans="1:60" x14ac:dyDescent="0.2">
      <c r="A1564" s="3"/>
      <c r="B1564" s="4"/>
      <c r="C1564" s="185"/>
      <c r="D1564" s="6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</row>
    <row r="1565" spans="1:60" x14ac:dyDescent="0.2">
      <c r="A1565" s="253" t="s">
        <v>1190</v>
      </c>
      <c r="B1565" s="253"/>
      <c r="C1565" s="254"/>
      <c r="D1565" s="6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</row>
    <row r="1566" spans="1:60" x14ac:dyDescent="0.2">
      <c r="A1566" s="255"/>
      <c r="B1566" s="256"/>
      <c r="C1566" s="257"/>
      <c r="D1566" s="256"/>
      <c r="E1566" s="256"/>
      <c r="F1566" s="256"/>
      <c r="G1566" s="258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AG1566" t="s">
        <v>1191</v>
      </c>
    </row>
    <row r="1567" spans="1:60" x14ac:dyDescent="0.2">
      <c r="A1567" s="259"/>
      <c r="B1567" s="260"/>
      <c r="C1567" s="261"/>
      <c r="D1567" s="260"/>
      <c r="E1567" s="260"/>
      <c r="F1567" s="260"/>
      <c r="G1567" s="262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</row>
    <row r="1568" spans="1:60" x14ac:dyDescent="0.2">
      <c r="A1568" s="259"/>
      <c r="B1568" s="260"/>
      <c r="C1568" s="261"/>
      <c r="D1568" s="260"/>
      <c r="E1568" s="260"/>
      <c r="F1568" s="260"/>
      <c r="G1568" s="262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</row>
    <row r="1569" spans="1:33" x14ac:dyDescent="0.2">
      <c r="A1569" s="259"/>
      <c r="B1569" s="260"/>
      <c r="C1569" s="261"/>
      <c r="D1569" s="260"/>
      <c r="E1569" s="260"/>
      <c r="F1569" s="260"/>
      <c r="G1569" s="262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</row>
    <row r="1570" spans="1:33" x14ac:dyDescent="0.2">
      <c r="A1570" s="263"/>
      <c r="B1570" s="264"/>
      <c r="C1570" s="265"/>
      <c r="D1570" s="264"/>
      <c r="E1570" s="264"/>
      <c r="F1570" s="264"/>
      <c r="G1570" s="266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</row>
    <row r="1571" spans="1:33" x14ac:dyDescent="0.2">
      <c r="A1571" s="3"/>
      <c r="B1571" s="4"/>
      <c r="C1571" s="185"/>
      <c r="D1571" s="6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</row>
    <row r="1572" spans="1:33" x14ac:dyDescent="0.2">
      <c r="C1572" s="187"/>
      <c r="D1572" s="10"/>
      <c r="AG1572" t="s">
        <v>1192</v>
      </c>
    </row>
    <row r="1573" spans="1:33" x14ac:dyDescent="0.2">
      <c r="D1573" s="10"/>
    </row>
    <row r="1574" spans="1:33" x14ac:dyDescent="0.2">
      <c r="D1574" s="10"/>
    </row>
    <row r="1575" spans="1:33" x14ac:dyDescent="0.2">
      <c r="D1575" s="10"/>
    </row>
    <row r="1576" spans="1:33" x14ac:dyDescent="0.2">
      <c r="D1576" s="10"/>
    </row>
    <row r="1577" spans="1:33" x14ac:dyDescent="0.2">
      <c r="D1577" s="10"/>
    </row>
    <row r="1578" spans="1:33" x14ac:dyDescent="0.2">
      <c r="D1578" s="10"/>
    </row>
    <row r="1579" spans="1:33" x14ac:dyDescent="0.2">
      <c r="D1579" s="10"/>
    </row>
    <row r="1580" spans="1:33" x14ac:dyDescent="0.2">
      <c r="D1580" s="10"/>
    </row>
    <row r="1581" spans="1:33" x14ac:dyDescent="0.2">
      <c r="D1581" s="10"/>
    </row>
    <row r="1582" spans="1:33" x14ac:dyDescent="0.2">
      <c r="D1582" s="10"/>
    </row>
    <row r="1583" spans="1:33" x14ac:dyDescent="0.2">
      <c r="D1583" s="10"/>
    </row>
    <row r="1584" spans="1:33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8MQInFEvCoy659rTYKDCv81SWLcZoTWdh2NbxqyWW8VIiZFDdbhm21CYIfTD3mxwUj535HkfdzNY/Dv42eoIQ==" saltValue="Mafi6Ola233t3NRZrrxzCw==" spinCount="100000" sheet="1" objects="1" scenarios="1"/>
  <mergeCells count="6">
    <mergeCell ref="A1566:G1570"/>
    <mergeCell ref="A1:G1"/>
    <mergeCell ref="C2:G2"/>
    <mergeCell ref="C3:G3"/>
    <mergeCell ref="C4:G4"/>
    <mergeCell ref="A1565:C156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49</v>
      </c>
      <c r="C4" s="250" t="s">
        <v>50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117</v>
      </c>
      <c r="C8" s="181" t="s">
        <v>118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1"/>
      <c r="U8" s="161"/>
      <c r="V8" s="161">
        <f>SUM(V9:V18)</f>
        <v>0</v>
      </c>
      <c r="W8" s="161"/>
      <c r="X8" s="161"/>
      <c r="AG8" t="s">
        <v>210</v>
      </c>
    </row>
    <row r="9" spans="1:60" ht="22.5" outlineLevel="1" x14ac:dyDescent="0.2">
      <c r="A9" s="174">
        <v>1</v>
      </c>
      <c r="B9" s="175" t="s">
        <v>117</v>
      </c>
      <c r="C9" s="184" t="s">
        <v>1193</v>
      </c>
      <c r="D9" s="176" t="s">
        <v>1194</v>
      </c>
      <c r="E9" s="177">
        <v>1</v>
      </c>
      <c r="F9" s="178"/>
      <c r="G9" s="179">
        <f t="shared" ref="G9:G18" si="0">ROUND(E9*F9,2)</f>
        <v>0</v>
      </c>
      <c r="H9" s="158"/>
      <c r="I9" s="157">
        <f t="shared" ref="I9:I18" si="1">ROUND(E9*H9,2)</f>
        <v>0</v>
      </c>
      <c r="J9" s="158"/>
      <c r="K9" s="157">
        <f t="shared" ref="K9:K18" si="2">ROUND(E9*J9,2)</f>
        <v>0</v>
      </c>
      <c r="L9" s="157">
        <v>15</v>
      </c>
      <c r="M9" s="157">
        <f t="shared" ref="M9:M18" si="3">G9*(1+L9/100)</f>
        <v>0</v>
      </c>
      <c r="N9" s="157">
        <v>0</v>
      </c>
      <c r="O9" s="157">
        <f t="shared" ref="O9:O18" si="4">ROUND(E9*N9,2)</f>
        <v>0</v>
      </c>
      <c r="P9" s="157">
        <v>0</v>
      </c>
      <c r="Q9" s="157">
        <f t="shared" ref="Q9:Q18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18" si="6">ROUND(E9*U9,2)</f>
        <v>0</v>
      </c>
      <c r="W9" s="157"/>
      <c r="X9" s="157" t="s">
        <v>216</v>
      </c>
      <c r="Y9" s="147"/>
      <c r="Z9" s="147"/>
      <c r="AA9" s="147"/>
      <c r="AB9" s="147"/>
      <c r="AC9" s="147"/>
      <c r="AD9" s="147"/>
      <c r="AE9" s="147"/>
      <c r="AF9" s="147"/>
      <c r="AG9" s="147" t="s">
        <v>217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1195</v>
      </c>
      <c r="C10" s="184" t="s">
        <v>1196</v>
      </c>
      <c r="D10" s="176" t="s">
        <v>1194</v>
      </c>
      <c r="E10" s="177">
        <v>1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216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4">
        <v>3</v>
      </c>
      <c r="B11" s="175" t="s">
        <v>1197</v>
      </c>
      <c r="C11" s="184" t="s">
        <v>1198</v>
      </c>
      <c r="D11" s="176" t="s">
        <v>1194</v>
      </c>
      <c r="E11" s="177">
        <v>1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421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1199</v>
      </c>
      <c r="C12" s="184" t="s">
        <v>1200</v>
      </c>
      <c r="D12" s="176" t="s">
        <v>1194</v>
      </c>
      <c r="E12" s="177">
        <v>1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421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1201</v>
      </c>
      <c r="C13" s="184" t="s">
        <v>1202</v>
      </c>
      <c r="D13" s="176" t="s">
        <v>1194</v>
      </c>
      <c r="E13" s="177">
        <v>1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421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1203</v>
      </c>
      <c r="C14" s="184" t="s">
        <v>1204</v>
      </c>
      <c r="D14" s="176" t="s">
        <v>1194</v>
      </c>
      <c r="E14" s="177">
        <v>1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421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1205</v>
      </c>
      <c r="C15" s="184" t="s">
        <v>1206</v>
      </c>
      <c r="D15" s="176" t="s">
        <v>1194</v>
      </c>
      <c r="E15" s="177">
        <v>1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1207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1208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1209</v>
      </c>
      <c r="C16" s="184" t="s">
        <v>1210</v>
      </c>
      <c r="D16" s="176" t="s">
        <v>1194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216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9</v>
      </c>
      <c r="B17" s="175" t="s">
        <v>1211</v>
      </c>
      <c r="C17" s="184" t="s">
        <v>1212</v>
      </c>
      <c r="D17" s="176" t="s">
        <v>1194</v>
      </c>
      <c r="E17" s="177">
        <v>1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421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8">
        <v>10</v>
      </c>
      <c r="B18" s="169" t="s">
        <v>708</v>
      </c>
      <c r="C18" s="182" t="s">
        <v>1213</v>
      </c>
      <c r="D18" s="170" t="s">
        <v>1194</v>
      </c>
      <c r="E18" s="171">
        <v>1</v>
      </c>
      <c r="F18" s="172"/>
      <c r="G18" s="173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3"/>
      <c r="B19" s="4"/>
      <c r="C19" s="18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196</v>
      </c>
    </row>
    <row r="20" spans="1:60" x14ac:dyDescent="0.2">
      <c r="A20" s="150"/>
      <c r="B20" s="151" t="s">
        <v>31</v>
      </c>
      <c r="C20" s="186"/>
      <c r="D20" s="152"/>
      <c r="E20" s="153"/>
      <c r="F20" s="153"/>
      <c r="G20" s="180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1189</v>
      </c>
    </row>
    <row r="21" spans="1:60" x14ac:dyDescent="0.2">
      <c r="A21" s="3"/>
      <c r="B21" s="4"/>
      <c r="C21" s="18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3"/>
      <c r="B22" s="4"/>
      <c r="C22" s="18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53" t="s">
        <v>1190</v>
      </c>
      <c r="B23" s="253"/>
      <c r="C23" s="25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55"/>
      <c r="B24" s="256"/>
      <c r="C24" s="257"/>
      <c r="D24" s="256"/>
      <c r="E24" s="256"/>
      <c r="F24" s="256"/>
      <c r="G24" s="25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1191</v>
      </c>
    </row>
    <row r="25" spans="1:60" x14ac:dyDescent="0.2">
      <c r="A25" s="259"/>
      <c r="B25" s="260"/>
      <c r="C25" s="261"/>
      <c r="D25" s="260"/>
      <c r="E25" s="260"/>
      <c r="F25" s="260"/>
      <c r="G25" s="26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59"/>
      <c r="B26" s="260"/>
      <c r="C26" s="261"/>
      <c r="D26" s="260"/>
      <c r="E26" s="260"/>
      <c r="F26" s="260"/>
      <c r="G26" s="26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9"/>
      <c r="B27" s="260"/>
      <c r="C27" s="261"/>
      <c r="D27" s="260"/>
      <c r="E27" s="260"/>
      <c r="F27" s="260"/>
      <c r="G27" s="26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3"/>
      <c r="B28" s="264"/>
      <c r="C28" s="265"/>
      <c r="D28" s="264"/>
      <c r="E28" s="264"/>
      <c r="F28" s="264"/>
      <c r="G28" s="26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18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C30" s="187"/>
      <c r="D30" s="10"/>
      <c r="AG30" t="s">
        <v>1192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o6Ajfq6Q2rnsdXmCwenBArv44M9G1vrR1wetZ93fGakKzoQuy4e13U207/BmWKMHUUd4jYeCmeglaXIva3Gfw==" saltValue="HRZ2i2+H6YOcrQlEP0dzcQ==" spinCount="100000" sheet="1" objects="1" scenarios="1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51</v>
      </c>
      <c r="C4" s="250" t="s">
        <v>52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71</v>
      </c>
      <c r="C8" s="181" t="s">
        <v>75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0</v>
      </c>
      <c r="J8" s="161"/>
      <c r="K8" s="161">
        <f>SUM(K9:K23)</f>
        <v>0</v>
      </c>
      <c r="L8" s="161"/>
      <c r="M8" s="161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1"/>
      <c r="S8" s="161"/>
      <c r="T8" s="161"/>
      <c r="U8" s="161"/>
      <c r="V8" s="161">
        <f>SUM(V9:V23)</f>
        <v>0</v>
      </c>
      <c r="W8" s="161"/>
      <c r="X8" s="161"/>
      <c r="AG8" t="s">
        <v>210</v>
      </c>
    </row>
    <row r="9" spans="1:60" ht="56.25" outlineLevel="1" x14ac:dyDescent="0.2">
      <c r="A9" s="174">
        <v>1</v>
      </c>
      <c r="B9" s="175" t="s">
        <v>119</v>
      </c>
      <c r="C9" s="184" t="s">
        <v>1214</v>
      </c>
      <c r="D9" s="176" t="s">
        <v>688</v>
      </c>
      <c r="E9" s="177">
        <v>2</v>
      </c>
      <c r="F9" s="178"/>
      <c r="G9" s="179">
        <f t="shared" ref="G9:G20" si="0">ROUND(E9*F9,2)</f>
        <v>0</v>
      </c>
      <c r="H9" s="158"/>
      <c r="I9" s="157">
        <f t="shared" ref="I9:I20" si="1">ROUND(E9*H9,2)</f>
        <v>0</v>
      </c>
      <c r="J9" s="158"/>
      <c r="K9" s="157">
        <f t="shared" ref="K9:K20" si="2">ROUND(E9*J9,2)</f>
        <v>0</v>
      </c>
      <c r="L9" s="157">
        <v>15</v>
      </c>
      <c r="M9" s="157">
        <f t="shared" ref="M9:M20" si="3">G9*(1+L9/100)</f>
        <v>0</v>
      </c>
      <c r="N9" s="157">
        <v>0</v>
      </c>
      <c r="O9" s="157">
        <f t="shared" ref="O9:O20" si="4">ROUND(E9*N9,2)</f>
        <v>0</v>
      </c>
      <c r="P9" s="157">
        <v>0</v>
      </c>
      <c r="Q9" s="157">
        <f t="shared" ref="Q9:Q20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20" si="6">ROUND(E9*U9,2)</f>
        <v>0</v>
      </c>
      <c r="W9" s="157"/>
      <c r="X9" s="157" t="s">
        <v>421</v>
      </c>
      <c r="Y9" s="147"/>
      <c r="Z9" s="147"/>
      <c r="AA9" s="147"/>
      <c r="AB9" s="147"/>
      <c r="AC9" s="147"/>
      <c r="AD9" s="147"/>
      <c r="AE9" s="147"/>
      <c r="AF9" s="147"/>
      <c r="AG9" s="147" t="s">
        <v>422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120</v>
      </c>
      <c r="C10" s="184" t="s">
        <v>1215</v>
      </c>
      <c r="D10" s="176" t="s">
        <v>663</v>
      </c>
      <c r="E10" s="177">
        <v>2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421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4">
        <v>3</v>
      </c>
      <c r="B11" s="175" t="s">
        <v>122</v>
      </c>
      <c r="C11" s="184" t="s">
        <v>1216</v>
      </c>
      <c r="D11" s="176" t="s">
        <v>688</v>
      </c>
      <c r="E11" s="177">
        <v>1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421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4</v>
      </c>
      <c r="B12" s="175" t="s">
        <v>1163</v>
      </c>
      <c r="C12" s="184" t="s">
        <v>1217</v>
      </c>
      <c r="D12" s="176" t="s">
        <v>688</v>
      </c>
      <c r="E12" s="177">
        <v>1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216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124</v>
      </c>
      <c r="C13" s="184" t="s">
        <v>1218</v>
      </c>
      <c r="D13" s="176" t="s">
        <v>688</v>
      </c>
      <c r="E13" s="177">
        <v>4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216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628</v>
      </c>
      <c r="C14" s="184" t="s">
        <v>1219</v>
      </c>
      <c r="D14" s="176" t="s">
        <v>663</v>
      </c>
      <c r="E14" s="177">
        <v>1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216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45" outlineLevel="1" x14ac:dyDescent="0.2">
      <c r="A15" s="174">
        <v>7</v>
      </c>
      <c r="B15" s="175" t="s">
        <v>350</v>
      </c>
      <c r="C15" s="184" t="s">
        <v>1220</v>
      </c>
      <c r="D15" s="176" t="s">
        <v>688</v>
      </c>
      <c r="E15" s="177">
        <v>1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757</v>
      </c>
      <c r="C16" s="184" t="s">
        <v>1221</v>
      </c>
      <c r="D16" s="176" t="s">
        <v>688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216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1222</v>
      </c>
      <c r="C17" s="184" t="s">
        <v>1223</v>
      </c>
      <c r="D17" s="176" t="s">
        <v>688</v>
      </c>
      <c r="E17" s="177">
        <v>2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216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10</v>
      </c>
      <c r="B18" s="175" t="s">
        <v>708</v>
      </c>
      <c r="C18" s="184" t="s">
        <v>1224</v>
      </c>
      <c r="D18" s="176" t="s">
        <v>688</v>
      </c>
      <c r="E18" s="177">
        <v>4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45" outlineLevel="1" x14ac:dyDescent="0.2">
      <c r="A19" s="174">
        <v>11</v>
      </c>
      <c r="B19" s="175" t="s">
        <v>1225</v>
      </c>
      <c r="C19" s="184" t="s">
        <v>1226</v>
      </c>
      <c r="D19" s="176" t="s">
        <v>688</v>
      </c>
      <c r="E19" s="177">
        <v>1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421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6.25" outlineLevel="1" x14ac:dyDescent="0.2">
      <c r="A20" s="168">
        <v>12</v>
      </c>
      <c r="B20" s="169" t="s">
        <v>1227</v>
      </c>
      <c r="C20" s="182" t="s">
        <v>1228</v>
      </c>
      <c r="D20" s="170" t="s">
        <v>688</v>
      </c>
      <c r="E20" s="171">
        <v>1</v>
      </c>
      <c r="F20" s="172"/>
      <c r="G20" s="173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421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7" t="s">
        <v>1229</v>
      </c>
      <c r="D21" s="268"/>
      <c r="E21" s="268"/>
      <c r="F21" s="268"/>
      <c r="G21" s="26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1230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68">
        <v>13</v>
      </c>
      <c r="B22" s="169" t="s">
        <v>956</v>
      </c>
      <c r="C22" s="182" t="s">
        <v>1231</v>
      </c>
      <c r="D22" s="170" t="s">
        <v>688</v>
      </c>
      <c r="E22" s="171">
        <v>2</v>
      </c>
      <c r="F22" s="172"/>
      <c r="G22" s="173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269</v>
      </c>
      <c r="T22" s="157" t="s">
        <v>270</v>
      </c>
      <c r="U22" s="157">
        <v>0</v>
      </c>
      <c r="V22" s="157">
        <f>ROUND(E22*U22,2)</f>
        <v>0</v>
      </c>
      <c r="W22" s="157"/>
      <c r="X22" s="157" t="s">
        <v>421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422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7" t="s">
        <v>1232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1230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2" t="s">
        <v>209</v>
      </c>
      <c r="B24" s="163" t="s">
        <v>91</v>
      </c>
      <c r="C24" s="181" t="s">
        <v>78</v>
      </c>
      <c r="D24" s="164"/>
      <c r="E24" s="165"/>
      <c r="F24" s="166"/>
      <c r="G24" s="167">
        <f>SUMIF(AG25:AG26,"&lt;&gt;NOR",G25:G26)</f>
        <v>0</v>
      </c>
      <c r="H24" s="161"/>
      <c r="I24" s="161">
        <f>SUM(I25:I26)</f>
        <v>0</v>
      </c>
      <c r="J24" s="161"/>
      <c r="K24" s="161">
        <f>SUM(K25:K26)</f>
        <v>0</v>
      </c>
      <c r="L24" s="161"/>
      <c r="M24" s="161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1"/>
      <c r="S24" s="161"/>
      <c r="T24" s="161"/>
      <c r="U24" s="161"/>
      <c r="V24" s="161">
        <f>SUM(V25:V26)</f>
        <v>0</v>
      </c>
      <c r="W24" s="161"/>
      <c r="X24" s="161"/>
      <c r="AG24" t="s">
        <v>210</v>
      </c>
    </row>
    <row r="25" spans="1:60" ht="33.75" outlineLevel="1" x14ac:dyDescent="0.2">
      <c r="A25" s="174">
        <v>14</v>
      </c>
      <c r="B25" s="175" t="s">
        <v>1160</v>
      </c>
      <c r="C25" s="184" t="s">
        <v>1233</v>
      </c>
      <c r="D25" s="176" t="s">
        <v>688</v>
      </c>
      <c r="E25" s="177">
        <v>2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269</v>
      </c>
      <c r="T25" s="157" t="s">
        <v>270</v>
      </c>
      <c r="U25" s="157">
        <v>0</v>
      </c>
      <c r="V25" s="157">
        <f>ROUND(E25*U25,2)</f>
        <v>0</v>
      </c>
      <c r="W25" s="157"/>
      <c r="X25" s="157" t="s">
        <v>421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74">
        <v>15</v>
      </c>
      <c r="B26" s="175" t="s">
        <v>1234</v>
      </c>
      <c r="C26" s="184" t="s">
        <v>1235</v>
      </c>
      <c r="D26" s="176" t="s">
        <v>688</v>
      </c>
      <c r="E26" s="177">
        <v>1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269</v>
      </c>
      <c r="T26" s="157" t="s">
        <v>270</v>
      </c>
      <c r="U26" s="157">
        <v>0</v>
      </c>
      <c r="V26" s="157">
        <f>ROUND(E26*U26,2)</f>
        <v>0</v>
      </c>
      <c r="W26" s="157"/>
      <c r="X26" s="157" t="s">
        <v>421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422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209</v>
      </c>
      <c r="B27" s="163" t="s">
        <v>152</v>
      </c>
      <c r="C27" s="181" t="s">
        <v>153</v>
      </c>
      <c r="D27" s="164"/>
      <c r="E27" s="165"/>
      <c r="F27" s="166"/>
      <c r="G27" s="167">
        <f>SUMIF(AG28:AG43,"&lt;&gt;NOR",G28:G43)</f>
        <v>0</v>
      </c>
      <c r="H27" s="161"/>
      <c r="I27" s="161">
        <f>SUM(I28:I43)</f>
        <v>0</v>
      </c>
      <c r="J27" s="161"/>
      <c r="K27" s="161">
        <f>SUM(K28:K43)</f>
        <v>0</v>
      </c>
      <c r="L27" s="161"/>
      <c r="M27" s="161">
        <f>SUM(M28:M43)</f>
        <v>0</v>
      </c>
      <c r="N27" s="161"/>
      <c r="O27" s="161">
        <f>SUM(O28:O43)</f>
        <v>0</v>
      </c>
      <c r="P27" s="161"/>
      <c r="Q27" s="161">
        <f>SUM(Q28:Q43)</f>
        <v>0</v>
      </c>
      <c r="R27" s="161"/>
      <c r="S27" s="161"/>
      <c r="T27" s="161"/>
      <c r="U27" s="161"/>
      <c r="V27" s="161">
        <f>SUM(V28:V43)</f>
        <v>0</v>
      </c>
      <c r="W27" s="161"/>
      <c r="X27" s="161"/>
      <c r="AG27" t="s">
        <v>210</v>
      </c>
    </row>
    <row r="28" spans="1:60" outlineLevel="1" x14ac:dyDescent="0.2">
      <c r="A28" s="174">
        <v>16</v>
      </c>
      <c r="B28" s="175" t="s">
        <v>981</v>
      </c>
      <c r="C28" s="184" t="s">
        <v>1236</v>
      </c>
      <c r="D28" s="176" t="s">
        <v>688</v>
      </c>
      <c r="E28" s="177">
        <v>3</v>
      </c>
      <c r="F28" s="178"/>
      <c r="G28" s="179">
        <f t="shared" ref="G28:G41" si="7">ROUND(E28*F28,2)</f>
        <v>0</v>
      </c>
      <c r="H28" s="158"/>
      <c r="I28" s="157">
        <f t="shared" ref="I28:I41" si="8">ROUND(E28*H28,2)</f>
        <v>0</v>
      </c>
      <c r="J28" s="158"/>
      <c r="K28" s="157">
        <f t="shared" ref="K28:K41" si="9">ROUND(E28*J28,2)</f>
        <v>0</v>
      </c>
      <c r="L28" s="157">
        <v>15</v>
      </c>
      <c r="M28" s="157">
        <f t="shared" ref="M28:M41" si="10">G28*(1+L28/100)</f>
        <v>0</v>
      </c>
      <c r="N28" s="157">
        <v>0</v>
      </c>
      <c r="O28" s="157">
        <f t="shared" ref="O28:O41" si="11">ROUND(E28*N28,2)</f>
        <v>0</v>
      </c>
      <c r="P28" s="157">
        <v>0</v>
      </c>
      <c r="Q28" s="157">
        <f t="shared" ref="Q28:Q41" si="12">ROUND(E28*P28,2)</f>
        <v>0</v>
      </c>
      <c r="R28" s="157"/>
      <c r="S28" s="157" t="s">
        <v>269</v>
      </c>
      <c r="T28" s="157" t="s">
        <v>270</v>
      </c>
      <c r="U28" s="157">
        <v>0</v>
      </c>
      <c r="V28" s="157">
        <f t="shared" ref="V28:V41" si="13">ROUND(E28*U28,2)</f>
        <v>0</v>
      </c>
      <c r="W28" s="157"/>
      <c r="X28" s="157" t="s">
        <v>421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422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17</v>
      </c>
      <c r="B29" s="175" t="s">
        <v>704</v>
      </c>
      <c r="C29" s="184" t="s">
        <v>1237</v>
      </c>
      <c r="D29" s="176" t="s">
        <v>688</v>
      </c>
      <c r="E29" s="177">
        <v>6</v>
      </c>
      <c r="F29" s="178"/>
      <c r="G29" s="179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15</v>
      </c>
      <c r="M29" s="157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7"/>
      <c r="S29" s="157" t="s">
        <v>269</v>
      </c>
      <c r="T29" s="157" t="s">
        <v>270</v>
      </c>
      <c r="U29" s="157">
        <v>0</v>
      </c>
      <c r="V29" s="157">
        <f t="shared" si="13"/>
        <v>0</v>
      </c>
      <c r="W29" s="157"/>
      <c r="X29" s="157" t="s">
        <v>421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18</v>
      </c>
      <c r="B30" s="175" t="s">
        <v>359</v>
      </c>
      <c r="C30" s="184" t="s">
        <v>1238</v>
      </c>
      <c r="D30" s="176" t="s">
        <v>688</v>
      </c>
      <c r="E30" s="177">
        <v>8</v>
      </c>
      <c r="F30" s="178"/>
      <c r="G30" s="179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269</v>
      </c>
      <c r="T30" s="157" t="s">
        <v>270</v>
      </c>
      <c r="U30" s="157">
        <v>0</v>
      </c>
      <c r="V30" s="157">
        <f t="shared" si="13"/>
        <v>0</v>
      </c>
      <c r="W30" s="157"/>
      <c r="X30" s="157" t="s">
        <v>421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19</v>
      </c>
      <c r="B31" s="175" t="s">
        <v>1239</v>
      </c>
      <c r="C31" s="184" t="s">
        <v>1240</v>
      </c>
      <c r="D31" s="176" t="s">
        <v>688</v>
      </c>
      <c r="E31" s="177">
        <v>1</v>
      </c>
      <c r="F31" s="178"/>
      <c r="G31" s="179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269</v>
      </c>
      <c r="T31" s="157" t="s">
        <v>270</v>
      </c>
      <c r="U31" s="157">
        <v>0</v>
      </c>
      <c r="V31" s="157">
        <f t="shared" si="13"/>
        <v>0</v>
      </c>
      <c r="W31" s="157"/>
      <c r="X31" s="157" t="s">
        <v>421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4">
        <v>20</v>
      </c>
      <c r="B32" s="175" t="s">
        <v>1121</v>
      </c>
      <c r="C32" s="184" t="s">
        <v>1241</v>
      </c>
      <c r="D32" s="176" t="s">
        <v>688</v>
      </c>
      <c r="E32" s="177">
        <v>2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270</v>
      </c>
      <c r="U32" s="157">
        <v>0</v>
      </c>
      <c r="V32" s="157">
        <f t="shared" si="13"/>
        <v>0</v>
      </c>
      <c r="W32" s="157"/>
      <c r="X32" s="157" t="s">
        <v>421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422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4">
        <v>21</v>
      </c>
      <c r="B33" s="175" t="s">
        <v>1242</v>
      </c>
      <c r="C33" s="184" t="s">
        <v>1243</v>
      </c>
      <c r="D33" s="176" t="s">
        <v>688</v>
      </c>
      <c r="E33" s="177">
        <v>1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si="13"/>
        <v>0</v>
      </c>
      <c r="W33" s="157"/>
      <c r="X33" s="157" t="s">
        <v>421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22</v>
      </c>
      <c r="B34" s="175" t="s">
        <v>1244</v>
      </c>
      <c r="C34" s="184" t="s">
        <v>1245</v>
      </c>
      <c r="D34" s="176" t="s">
        <v>688</v>
      </c>
      <c r="E34" s="177">
        <v>2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216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730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4">
        <v>23</v>
      </c>
      <c r="B35" s="175" t="s">
        <v>1246</v>
      </c>
      <c r="C35" s="184" t="s">
        <v>1247</v>
      </c>
      <c r="D35" s="176" t="s">
        <v>688</v>
      </c>
      <c r="E35" s="177">
        <v>1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421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422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4">
        <v>24</v>
      </c>
      <c r="B36" s="175" t="s">
        <v>1248</v>
      </c>
      <c r="C36" s="184" t="s">
        <v>1249</v>
      </c>
      <c r="D36" s="176" t="s">
        <v>688</v>
      </c>
      <c r="E36" s="177">
        <v>2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421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422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25</v>
      </c>
      <c r="B37" s="175" t="s">
        <v>1250</v>
      </c>
      <c r="C37" s="184" t="s">
        <v>1251</v>
      </c>
      <c r="D37" s="176" t="s">
        <v>688</v>
      </c>
      <c r="E37" s="177">
        <v>6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270</v>
      </c>
      <c r="U37" s="157">
        <v>0</v>
      </c>
      <c r="V37" s="157">
        <f t="shared" si="13"/>
        <v>0</v>
      </c>
      <c r="W37" s="157"/>
      <c r="X37" s="157" t="s">
        <v>421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26</v>
      </c>
      <c r="B38" s="175" t="s">
        <v>1252</v>
      </c>
      <c r="C38" s="184" t="s">
        <v>1253</v>
      </c>
      <c r="D38" s="176" t="s">
        <v>688</v>
      </c>
      <c r="E38" s="177">
        <v>4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270</v>
      </c>
      <c r="U38" s="157">
        <v>0</v>
      </c>
      <c r="V38" s="157">
        <f t="shared" si="13"/>
        <v>0</v>
      </c>
      <c r="W38" s="157"/>
      <c r="X38" s="157" t="s">
        <v>421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27</v>
      </c>
      <c r="B39" s="175" t="s">
        <v>1254</v>
      </c>
      <c r="C39" s="184" t="s">
        <v>1255</v>
      </c>
      <c r="D39" s="176" t="s">
        <v>688</v>
      </c>
      <c r="E39" s="177">
        <v>8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270</v>
      </c>
      <c r="U39" s="157">
        <v>0</v>
      </c>
      <c r="V39" s="157">
        <f t="shared" si="13"/>
        <v>0</v>
      </c>
      <c r="W39" s="157"/>
      <c r="X39" s="157" t="s">
        <v>421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28</v>
      </c>
      <c r="B40" s="175" t="s">
        <v>1256</v>
      </c>
      <c r="C40" s="184" t="s">
        <v>1257</v>
      </c>
      <c r="D40" s="176" t="s">
        <v>688</v>
      </c>
      <c r="E40" s="177">
        <v>4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270</v>
      </c>
      <c r="U40" s="157">
        <v>0</v>
      </c>
      <c r="V40" s="157">
        <f t="shared" si="13"/>
        <v>0</v>
      </c>
      <c r="W40" s="157"/>
      <c r="X40" s="157" t="s">
        <v>421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45" outlineLevel="1" x14ac:dyDescent="0.2">
      <c r="A41" s="168">
        <v>29</v>
      </c>
      <c r="B41" s="169" t="s">
        <v>1258</v>
      </c>
      <c r="C41" s="182" t="s">
        <v>1259</v>
      </c>
      <c r="D41" s="170" t="s">
        <v>688</v>
      </c>
      <c r="E41" s="171">
        <v>1</v>
      </c>
      <c r="F41" s="172"/>
      <c r="G41" s="173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270</v>
      </c>
      <c r="U41" s="157">
        <v>0</v>
      </c>
      <c r="V41" s="157">
        <f t="shared" si="13"/>
        <v>0</v>
      </c>
      <c r="W41" s="157"/>
      <c r="X41" s="157" t="s">
        <v>421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7" t="s">
        <v>1260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1230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4">
        <v>30</v>
      </c>
      <c r="B43" s="175" t="s">
        <v>1261</v>
      </c>
      <c r="C43" s="184" t="s">
        <v>1262</v>
      </c>
      <c r="D43" s="176" t="s">
        <v>663</v>
      </c>
      <c r="E43" s="177">
        <v>1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269</v>
      </c>
      <c r="T43" s="157" t="s">
        <v>270</v>
      </c>
      <c r="U43" s="157">
        <v>0</v>
      </c>
      <c r="V43" s="157">
        <f>ROUND(E43*U43,2)</f>
        <v>0</v>
      </c>
      <c r="W43" s="157"/>
      <c r="X43" s="157" t="s">
        <v>421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2" t="s">
        <v>209</v>
      </c>
      <c r="B44" s="163" t="s">
        <v>108</v>
      </c>
      <c r="C44" s="181" t="s">
        <v>80</v>
      </c>
      <c r="D44" s="164"/>
      <c r="E44" s="165"/>
      <c r="F44" s="166"/>
      <c r="G44" s="167">
        <f>SUMIF(AG45:AG51,"&lt;&gt;NOR",G45:G51)</f>
        <v>0</v>
      </c>
      <c r="H44" s="161"/>
      <c r="I44" s="161">
        <f>SUM(I45:I51)</f>
        <v>0</v>
      </c>
      <c r="J44" s="161"/>
      <c r="K44" s="161">
        <f>SUM(K45:K51)</f>
        <v>0</v>
      </c>
      <c r="L44" s="161"/>
      <c r="M44" s="161">
        <f>SUM(M45:M51)</f>
        <v>0</v>
      </c>
      <c r="N44" s="161"/>
      <c r="O44" s="161">
        <f>SUM(O45:O51)</f>
        <v>0</v>
      </c>
      <c r="P44" s="161"/>
      <c r="Q44" s="161">
        <f>SUM(Q45:Q51)</f>
        <v>0</v>
      </c>
      <c r="R44" s="161"/>
      <c r="S44" s="161"/>
      <c r="T44" s="161"/>
      <c r="U44" s="161"/>
      <c r="V44" s="161">
        <f>SUM(V45:V51)</f>
        <v>0</v>
      </c>
      <c r="W44" s="161"/>
      <c r="X44" s="161"/>
      <c r="AG44" t="s">
        <v>210</v>
      </c>
    </row>
    <row r="45" spans="1:60" ht="33.75" outlineLevel="1" x14ac:dyDescent="0.2">
      <c r="A45" s="174">
        <v>31</v>
      </c>
      <c r="B45" s="175" t="s">
        <v>1263</v>
      </c>
      <c r="C45" s="184" t="s">
        <v>1264</v>
      </c>
      <c r="D45" s="176" t="s">
        <v>234</v>
      </c>
      <c r="E45" s="177">
        <v>9</v>
      </c>
      <c r="F45" s="178"/>
      <c r="G45" s="179">
        <f t="shared" ref="G45:G51" si="14">ROUND(E45*F45,2)</f>
        <v>0</v>
      </c>
      <c r="H45" s="158"/>
      <c r="I45" s="157">
        <f t="shared" ref="I45:I51" si="15">ROUND(E45*H45,2)</f>
        <v>0</v>
      </c>
      <c r="J45" s="158"/>
      <c r="K45" s="157">
        <f t="shared" ref="K45:K51" si="16">ROUND(E45*J45,2)</f>
        <v>0</v>
      </c>
      <c r="L45" s="157">
        <v>15</v>
      </c>
      <c r="M45" s="157">
        <f t="shared" ref="M45:M51" si="17">G45*(1+L45/100)</f>
        <v>0</v>
      </c>
      <c r="N45" s="157">
        <v>0</v>
      </c>
      <c r="O45" s="157">
        <f t="shared" ref="O45:O51" si="18">ROUND(E45*N45,2)</f>
        <v>0</v>
      </c>
      <c r="P45" s="157">
        <v>0</v>
      </c>
      <c r="Q45" s="157">
        <f t="shared" ref="Q45:Q51" si="19">ROUND(E45*P45,2)</f>
        <v>0</v>
      </c>
      <c r="R45" s="157"/>
      <c r="S45" s="157" t="s">
        <v>269</v>
      </c>
      <c r="T45" s="157" t="s">
        <v>270</v>
      </c>
      <c r="U45" s="157">
        <v>0</v>
      </c>
      <c r="V45" s="157">
        <f t="shared" ref="V45:V51" si="20">ROUND(E45*U45,2)</f>
        <v>0</v>
      </c>
      <c r="W45" s="157"/>
      <c r="X45" s="157" t="s">
        <v>421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32</v>
      </c>
      <c r="B46" s="175" t="s">
        <v>1091</v>
      </c>
      <c r="C46" s="184" t="s">
        <v>1265</v>
      </c>
      <c r="D46" s="176" t="s">
        <v>234</v>
      </c>
      <c r="E46" s="177">
        <v>18</v>
      </c>
      <c r="F46" s="178"/>
      <c r="G46" s="179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15</v>
      </c>
      <c r="M46" s="157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7"/>
      <c r="S46" s="157" t="s">
        <v>269</v>
      </c>
      <c r="T46" s="157" t="s">
        <v>270</v>
      </c>
      <c r="U46" s="157">
        <v>0</v>
      </c>
      <c r="V46" s="157">
        <f t="shared" si="20"/>
        <v>0</v>
      </c>
      <c r="W46" s="157"/>
      <c r="X46" s="157" t="s">
        <v>216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33</v>
      </c>
      <c r="B47" s="175" t="s">
        <v>1266</v>
      </c>
      <c r="C47" s="184" t="s">
        <v>1267</v>
      </c>
      <c r="D47" s="176" t="s">
        <v>234</v>
      </c>
      <c r="E47" s="177">
        <v>83</v>
      </c>
      <c r="F47" s="178"/>
      <c r="G47" s="179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15</v>
      </c>
      <c r="M47" s="157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7"/>
      <c r="S47" s="157" t="s">
        <v>269</v>
      </c>
      <c r="T47" s="157" t="s">
        <v>270</v>
      </c>
      <c r="U47" s="157">
        <v>0</v>
      </c>
      <c r="V47" s="157">
        <f t="shared" si="20"/>
        <v>0</v>
      </c>
      <c r="W47" s="157"/>
      <c r="X47" s="157" t="s">
        <v>216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34</v>
      </c>
      <c r="B48" s="175" t="s">
        <v>639</v>
      </c>
      <c r="C48" s="184" t="s">
        <v>1268</v>
      </c>
      <c r="D48" s="176" t="s">
        <v>234</v>
      </c>
      <c r="E48" s="177">
        <v>2.5</v>
      </c>
      <c r="F48" s="178"/>
      <c r="G48" s="179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269</v>
      </c>
      <c r="T48" s="157" t="s">
        <v>270</v>
      </c>
      <c r="U48" s="157">
        <v>0</v>
      </c>
      <c r="V48" s="157">
        <f t="shared" si="20"/>
        <v>0</v>
      </c>
      <c r="W48" s="157"/>
      <c r="X48" s="157" t="s">
        <v>216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35</v>
      </c>
      <c r="B49" s="175" t="s">
        <v>1269</v>
      </c>
      <c r="C49" s="184" t="s">
        <v>1270</v>
      </c>
      <c r="D49" s="176" t="s">
        <v>234</v>
      </c>
      <c r="E49" s="177">
        <v>2</v>
      </c>
      <c r="F49" s="178"/>
      <c r="G49" s="179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269</v>
      </c>
      <c r="T49" s="157" t="s">
        <v>270</v>
      </c>
      <c r="U49" s="157">
        <v>0</v>
      </c>
      <c r="V49" s="157">
        <f t="shared" si="20"/>
        <v>0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4">
        <v>36</v>
      </c>
      <c r="B50" s="175" t="s">
        <v>498</v>
      </c>
      <c r="C50" s="184" t="s">
        <v>1271</v>
      </c>
      <c r="D50" s="176" t="s">
        <v>688</v>
      </c>
      <c r="E50" s="177">
        <v>2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si="20"/>
        <v>0</v>
      </c>
      <c r="W50" s="157"/>
      <c r="X50" s="157" t="s">
        <v>421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37</v>
      </c>
      <c r="B51" s="175" t="s">
        <v>1272</v>
      </c>
      <c r="C51" s="184" t="s">
        <v>1273</v>
      </c>
      <c r="D51" s="176" t="s">
        <v>234</v>
      </c>
      <c r="E51" s="177">
        <v>2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270</v>
      </c>
      <c r="U51" s="157">
        <v>0</v>
      </c>
      <c r="V51" s="157">
        <f t="shared" si="20"/>
        <v>0</v>
      </c>
      <c r="W51" s="157"/>
      <c r="X51" s="157" t="s">
        <v>421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422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2" t="s">
        <v>209</v>
      </c>
      <c r="B52" s="163" t="s">
        <v>111</v>
      </c>
      <c r="C52" s="181" t="s">
        <v>82</v>
      </c>
      <c r="D52" s="164"/>
      <c r="E52" s="165"/>
      <c r="F52" s="166"/>
      <c r="G52" s="167">
        <f>SUMIF(AG53:AG56,"&lt;&gt;NOR",G53:G56)</f>
        <v>0</v>
      </c>
      <c r="H52" s="161"/>
      <c r="I52" s="161">
        <f>SUM(I53:I56)</f>
        <v>0</v>
      </c>
      <c r="J52" s="161"/>
      <c r="K52" s="161">
        <f>SUM(K53:K56)</f>
        <v>0</v>
      </c>
      <c r="L52" s="161"/>
      <c r="M52" s="161">
        <f>SUM(M53:M56)</f>
        <v>0</v>
      </c>
      <c r="N52" s="161"/>
      <c r="O52" s="161">
        <f>SUM(O53:O56)</f>
        <v>0</v>
      </c>
      <c r="P52" s="161"/>
      <c r="Q52" s="161">
        <f>SUM(Q53:Q56)</f>
        <v>0</v>
      </c>
      <c r="R52" s="161"/>
      <c r="S52" s="161"/>
      <c r="T52" s="161"/>
      <c r="U52" s="161"/>
      <c r="V52" s="161">
        <f>SUM(V53:V56)</f>
        <v>0</v>
      </c>
      <c r="W52" s="161"/>
      <c r="X52" s="161"/>
      <c r="AG52" t="s">
        <v>210</v>
      </c>
    </row>
    <row r="53" spans="1:60" ht="22.5" outlineLevel="1" x14ac:dyDescent="0.2">
      <c r="A53" s="174">
        <v>38</v>
      </c>
      <c r="B53" s="175" t="s">
        <v>932</v>
      </c>
      <c r="C53" s="184" t="s">
        <v>1274</v>
      </c>
      <c r="D53" s="176" t="s">
        <v>234</v>
      </c>
      <c r="E53" s="177">
        <v>18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15</v>
      </c>
      <c r="M53" s="157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7"/>
      <c r="S53" s="157" t="s">
        <v>269</v>
      </c>
      <c r="T53" s="157" t="s">
        <v>270</v>
      </c>
      <c r="U53" s="157">
        <v>0</v>
      </c>
      <c r="V53" s="157">
        <f>ROUND(E53*U53,2)</f>
        <v>0</v>
      </c>
      <c r="W53" s="157"/>
      <c r="X53" s="157" t="s">
        <v>421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422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39</v>
      </c>
      <c r="B54" s="175" t="s">
        <v>1275</v>
      </c>
      <c r="C54" s="184" t="s">
        <v>1276</v>
      </c>
      <c r="D54" s="176" t="s">
        <v>234</v>
      </c>
      <c r="E54" s="177">
        <v>83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15</v>
      </c>
      <c r="M54" s="157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7"/>
      <c r="S54" s="157" t="s">
        <v>269</v>
      </c>
      <c r="T54" s="157" t="s">
        <v>270</v>
      </c>
      <c r="U54" s="157">
        <v>0</v>
      </c>
      <c r="V54" s="157">
        <f>ROUND(E54*U54,2)</f>
        <v>0</v>
      </c>
      <c r="W54" s="157"/>
      <c r="X54" s="157" t="s">
        <v>421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40</v>
      </c>
      <c r="B55" s="175" t="s">
        <v>1277</v>
      </c>
      <c r="C55" s="184" t="s">
        <v>1278</v>
      </c>
      <c r="D55" s="176" t="s">
        <v>234</v>
      </c>
      <c r="E55" s="177">
        <v>2.5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15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269</v>
      </c>
      <c r="T55" s="157" t="s">
        <v>270</v>
      </c>
      <c r="U55" s="157">
        <v>0</v>
      </c>
      <c r="V55" s="157">
        <f>ROUND(E55*U55,2)</f>
        <v>0</v>
      </c>
      <c r="W55" s="157"/>
      <c r="X55" s="157" t="s">
        <v>421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422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41</v>
      </c>
      <c r="B56" s="175" t="s">
        <v>1279</v>
      </c>
      <c r="C56" s="184" t="s">
        <v>1280</v>
      </c>
      <c r="D56" s="176" t="s">
        <v>234</v>
      </c>
      <c r="E56" s="177">
        <v>2</v>
      </c>
      <c r="F56" s="178"/>
      <c r="G56" s="179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15</v>
      </c>
      <c r="M56" s="157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7"/>
      <c r="S56" s="157" t="s">
        <v>269</v>
      </c>
      <c r="T56" s="157" t="s">
        <v>270</v>
      </c>
      <c r="U56" s="157">
        <v>0</v>
      </c>
      <c r="V56" s="157">
        <f>ROUND(E56*U56,2)</f>
        <v>0</v>
      </c>
      <c r="W56" s="157"/>
      <c r="X56" s="157" t="s">
        <v>421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2" t="s">
        <v>209</v>
      </c>
      <c r="B57" s="163" t="s">
        <v>113</v>
      </c>
      <c r="C57" s="181" t="s">
        <v>84</v>
      </c>
      <c r="D57" s="164"/>
      <c r="E57" s="165"/>
      <c r="F57" s="166"/>
      <c r="G57" s="167">
        <f>SUMIF(AG58:AG68,"&lt;&gt;NOR",G58:G68)</f>
        <v>0</v>
      </c>
      <c r="H57" s="161"/>
      <c r="I57" s="161">
        <f>SUM(I58:I68)</f>
        <v>0</v>
      </c>
      <c r="J57" s="161"/>
      <c r="K57" s="161">
        <f>SUM(K58:K68)</f>
        <v>0</v>
      </c>
      <c r="L57" s="161"/>
      <c r="M57" s="161">
        <f>SUM(M58:M68)</f>
        <v>0</v>
      </c>
      <c r="N57" s="161"/>
      <c r="O57" s="161">
        <f>SUM(O58:O68)</f>
        <v>0</v>
      </c>
      <c r="P57" s="161"/>
      <c r="Q57" s="161">
        <f>SUM(Q58:Q68)</f>
        <v>0</v>
      </c>
      <c r="R57" s="161"/>
      <c r="S57" s="161"/>
      <c r="T57" s="161"/>
      <c r="U57" s="161"/>
      <c r="V57" s="161">
        <f>SUM(V58:V68)</f>
        <v>0</v>
      </c>
      <c r="W57" s="161"/>
      <c r="X57" s="161"/>
      <c r="AG57" t="s">
        <v>210</v>
      </c>
    </row>
    <row r="58" spans="1:60" ht="45" outlineLevel="1" x14ac:dyDescent="0.2">
      <c r="A58" s="174">
        <v>42</v>
      </c>
      <c r="B58" s="175" t="s">
        <v>1281</v>
      </c>
      <c r="C58" s="184" t="s">
        <v>1282</v>
      </c>
      <c r="D58" s="176" t="s">
        <v>234</v>
      </c>
      <c r="E58" s="177">
        <v>4</v>
      </c>
      <c r="F58" s="178"/>
      <c r="G58" s="179">
        <f t="shared" ref="G58:G68" si="21">ROUND(E58*F58,2)</f>
        <v>0</v>
      </c>
      <c r="H58" s="158"/>
      <c r="I58" s="157">
        <f t="shared" ref="I58:I68" si="22">ROUND(E58*H58,2)</f>
        <v>0</v>
      </c>
      <c r="J58" s="158"/>
      <c r="K58" s="157">
        <f t="shared" ref="K58:K68" si="23">ROUND(E58*J58,2)</f>
        <v>0</v>
      </c>
      <c r="L58" s="157">
        <v>15</v>
      </c>
      <c r="M58" s="157">
        <f t="shared" ref="M58:M68" si="24">G58*(1+L58/100)</f>
        <v>0</v>
      </c>
      <c r="N58" s="157">
        <v>0</v>
      </c>
      <c r="O58" s="157">
        <f t="shared" ref="O58:O68" si="25">ROUND(E58*N58,2)</f>
        <v>0</v>
      </c>
      <c r="P58" s="157">
        <v>0</v>
      </c>
      <c r="Q58" s="157">
        <f t="shared" ref="Q58:Q68" si="26">ROUND(E58*P58,2)</f>
        <v>0</v>
      </c>
      <c r="R58" s="157"/>
      <c r="S58" s="157" t="s">
        <v>269</v>
      </c>
      <c r="T58" s="157" t="s">
        <v>270</v>
      </c>
      <c r="U58" s="157">
        <v>0</v>
      </c>
      <c r="V58" s="157">
        <f t="shared" ref="V58:V68" si="27">ROUND(E58*U58,2)</f>
        <v>0</v>
      </c>
      <c r="W58" s="157"/>
      <c r="X58" s="157" t="s">
        <v>421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4">
        <v>43</v>
      </c>
      <c r="B59" s="175" t="s">
        <v>1283</v>
      </c>
      <c r="C59" s="184" t="s">
        <v>1284</v>
      </c>
      <c r="D59" s="176" t="s">
        <v>234</v>
      </c>
      <c r="E59" s="177">
        <v>10</v>
      </c>
      <c r="F59" s="178"/>
      <c r="G59" s="179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15</v>
      </c>
      <c r="M59" s="157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7"/>
      <c r="S59" s="157" t="s">
        <v>269</v>
      </c>
      <c r="T59" s="157" t="s">
        <v>270</v>
      </c>
      <c r="U59" s="157">
        <v>0</v>
      </c>
      <c r="V59" s="157">
        <f t="shared" si="27"/>
        <v>0</v>
      </c>
      <c r="W59" s="157"/>
      <c r="X59" s="157" t="s">
        <v>421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422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5" outlineLevel="1" x14ac:dyDescent="0.2">
      <c r="A60" s="174">
        <v>44</v>
      </c>
      <c r="B60" s="175" t="s">
        <v>536</v>
      </c>
      <c r="C60" s="184" t="s">
        <v>1285</v>
      </c>
      <c r="D60" s="176" t="s">
        <v>688</v>
      </c>
      <c r="E60" s="177">
        <v>1</v>
      </c>
      <c r="F60" s="178"/>
      <c r="G60" s="179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15</v>
      </c>
      <c r="M60" s="157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7"/>
      <c r="S60" s="157" t="s">
        <v>269</v>
      </c>
      <c r="T60" s="157" t="s">
        <v>270</v>
      </c>
      <c r="U60" s="157">
        <v>0</v>
      </c>
      <c r="V60" s="157">
        <f t="shared" si="27"/>
        <v>0</v>
      </c>
      <c r="W60" s="157"/>
      <c r="X60" s="157" t="s">
        <v>421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45" outlineLevel="1" x14ac:dyDescent="0.2">
      <c r="A61" s="174">
        <v>45</v>
      </c>
      <c r="B61" s="175" t="s">
        <v>1286</v>
      </c>
      <c r="C61" s="184" t="s">
        <v>1287</v>
      </c>
      <c r="D61" s="176" t="s">
        <v>234</v>
      </c>
      <c r="E61" s="177">
        <v>1</v>
      </c>
      <c r="F61" s="178"/>
      <c r="G61" s="179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15</v>
      </c>
      <c r="M61" s="157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7"/>
      <c r="S61" s="157" t="s">
        <v>269</v>
      </c>
      <c r="T61" s="157" t="s">
        <v>270</v>
      </c>
      <c r="U61" s="157">
        <v>0</v>
      </c>
      <c r="V61" s="157">
        <f t="shared" si="27"/>
        <v>0</v>
      </c>
      <c r="W61" s="157"/>
      <c r="X61" s="157" t="s">
        <v>216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1" x14ac:dyDescent="0.2">
      <c r="A62" s="174">
        <v>46</v>
      </c>
      <c r="B62" s="175" t="s">
        <v>1288</v>
      </c>
      <c r="C62" s="184" t="s">
        <v>1289</v>
      </c>
      <c r="D62" s="176" t="s">
        <v>234</v>
      </c>
      <c r="E62" s="177">
        <v>3</v>
      </c>
      <c r="F62" s="178"/>
      <c r="G62" s="179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15</v>
      </c>
      <c r="M62" s="157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7"/>
      <c r="S62" s="157" t="s">
        <v>269</v>
      </c>
      <c r="T62" s="157" t="s">
        <v>270</v>
      </c>
      <c r="U62" s="157">
        <v>0</v>
      </c>
      <c r="V62" s="157">
        <f t="shared" si="27"/>
        <v>0</v>
      </c>
      <c r="W62" s="157"/>
      <c r="X62" s="157" t="s">
        <v>216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47</v>
      </c>
      <c r="B63" s="175" t="s">
        <v>1290</v>
      </c>
      <c r="C63" s="184" t="s">
        <v>1291</v>
      </c>
      <c r="D63" s="176" t="s">
        <v>688</v>
      </c>
      <c r="E63" s="177">
        <v>1</v>
      </c>
      <c r="F63" s="178"/>
      <c r="G63" s="179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15</v>
      </c>
      <c r="M63" s="157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7"/>
      <c r="S63" s="157" t="s">
        <v>269</v>
      </c>
      <c r="T63" s="157" t="s">
        <v>270</v>
      </c>
      <c r="U63" s="157">
        <v>0</v>
      </c>
      <c r="V63" s="157">
        <f t="shared" si="27"/>
        <v>0</v>
      </c>
      <c r="W63" s="157"/>
      <c r="X63" s="157" t="s">
        <v>216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4">
        <v>48</v>
      </c>
      <c r="B64" s="175" t="s">
        <v>1292</v>
      </c>
      <c r="C64" s="184" t="s">
        <v>1293</v>
      </c>
      <c r="D64" s="176" t="s">
        <v>688</v>
      </c>
      <c r="E64" s="177">
        <v>1</v>
      </c>
      <c r="F64" s="178"/>
      <c r="G64" s="179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15</v>
      </c>
      <c r="M64" s="157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7"/>
      <c r="S64" s="157" t="s">
        <v>269</v>
      </c>
      <c r="T64" s="157" t="s">
        <v>270</v>
      </c>
      <c r="U64" s="157">
        <v>0</v>
      </c>
      <c r="V64" s="157">
        <f t="shared" si="27"/>
        <v>0</v>
      </c>
      <c r="W64" s="157"/>
      <c r="X64" s="157" t="s">
        <v>421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49</v>
      </c>
      <c r="B65" s="175" t="s">
        <v>1294</v>
      </c>
      <c r="C65" s="184" t="s">
        <v>1295</v>
      </c>
      <c r="D65" s="176" t="s">
        <v>688</v>
      </c>
      <c r="E65" s="177">
        <v>1</v>
      </c>
      <c r="F65" s="178"/>
      <c r="G65" s="179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15</v>
      </c>
      <c r="M65" s="157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7"/>
      <c r="S65" s="157" t="s">
        <v>269</v>
      </c>
      <c r="T65" s="157" t="s">
        <v>270</v>
      </c>
      <c r="U65" s="157">
        <v>0</v>
      </c>
      <c r="V65" s="157">
        <f t="shared" si="27"/>
        <v>0</v>
      </c>
      <c r="W65" s="157"/>
      <c r="X65" s="157" t="s">
        <v>421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422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4">
        <v>50</v>
      </c>
      <c r="B66" s="175" t="s">
        <v>1296</v>
      </c>
      <c r="C66" s="184" t="s">
        <v>1297</v>
      </c>
      <c r="D66" s="176" t="s">
        <v>663</v>
      </c>
      <c r="E66" s="177">
        <v>1</v>
      </c>
      <c r="F66" s="178"/>
      <c r="G66" s="179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15</v>
      </c>
      <c r="M66" s="157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7"/>
      <c r="S66" s="157" t="s">
        <v>269</v>
      </c>
      <c r="T66" s="157" t="s">
        <v>270</v>
      </c>
      <c r="U66" s="157">
        <v>0</v>
      </c>
      <c r="V66" s="157">
        <f t="shared" si="27"/>
        <v>0</v>
      </c>
      <c r="W66" s="157"/>
      <c r="X66" s="157" t="s">
        <v>216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51</v>
      </c>
      <c r="B67" s="175" t="s">
        <v>445</v>
      </c>
      <c r="C67" s="184" t="s">
        <v>1298</v>
      </c>
      <c r="D67" s="176" t="s">
        <v>663</v>
      </c>
      <c r="E67" s="177">
        <v>1</v>
      </c>
      <c r="F67" s="178"/>
      <c r="G67" s="179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15</v>
      </c>
      <c r="M67" s="157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7"/>
      <c r="S67" s="157" t="s">
        <v>269</v>
      </c>
      <c r="T67" s="157" t="s">
        <v>270</v>
      </c>
      <c r="U67" s="157">
        <v>0</v>
      </c>
      <c r="V67" s="157">
        <f t="shared" si="27"/>
        <v>0</v>
      </c>
      <c r="W67" s="157"/>
      <c r="X67" s="157" t="s">
        <v>216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4">
        <v>52</v>
      </c>
      <c r="B68" s="175" t="s">
        <v>1299</v>
      </c>
      <c r="C68" s="184" t="s">
        <v>1300</v>
      </c>
      <c r="D68" s="176" t="s">
        <v>663</v>
      </c>
      <c r="E68" s="177">
        <v>1</v>
      </c>
      <c r="F68" s="178"/>
      <c r="G68" s="179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15</v>
      </c>
      <c r="M68" s="157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7"/>
      <c r="S68" s="157" t="s">
        <v>269</v>
      </c>
      <c r="T68" s="157" t="s">
        <v>270</v>
      </c>
      <c r="U68" s="157">
        <v>0</v>
      </c>
      <c r="V68" s="157">
        <f t="shared" si="27"/>
        <v>0</v>
      </c>
      <c r="W68" s="157"/>
      <c r="X68" s="157" t="s">
        <v>216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217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2" t="s">
        <v>209</v>
      </c>
      <c r="B69" s="163" t="s">
        <v>114</v>
      </c>
      <c r="C69" s="181" t="s">
        <v>86</v>
      </c>
      <c r="D69" s="164"/>
      <c r="E69" s="165"/>
      <c r="F69" s="166"/>
      <c r="G69" s="167">
        <f>SUMIF(AG70:AG75,"&lt;&gt;NOR",G70:G75)</f>
        <v>0</v>
      </c>
      <c r="H69" s="161"/>
      <c r="I69" s="161">
        <f>SUM(I70:I75)</f>
        <v>0</v>
      </c>
      <c r="J69" s="161"/>
      <c r="K69" s="161">
        <f>SUM(K70:K75)</f>
        <v>0</v>
      </c>
      <c r="L69" s="161"/>
      <c r="M69" s="161">
        <f>SUM(M70:M75)</f>
        <v>0</v>
      </c>
      <c r="N69" s="161"/>
      <c r="O69" s="161">
        <f>SUM(O70:O75)</f>
        <v>0</v>
      </c>
      <c r="P69" s="161"/>
      <c r="Q69" s="161">
        <f>SUM(Q70:Q75)</f>
        <v>0</v>
      </c>
      <c r="R69" s="161"/>
      <c r="S69" s="161"/>
      <c r="T69" s="161"/>
      <c r="U69" s="161"/>
      <c r="V69" s="161">
        <f>SUM(V70:V75)</f>
        <v>0</v>
      </c>
      <c r="W69" s="161"/>
      <c r="X69" s="161"/>
      <c r="AG69" t="s">
        <v>210</v>
      </c>
    </row>
    <row r="70" spans="1:60" ht="33.75" outlineLevel="1" x14ac:dyDescent="0.2">
      <c r="A70" s="174">
        <v>53</v>
      </c>
      <c r="B70" s="175" t="s">
        <v>1301</v>
      </c>
      <c r="C70" s="184" t="s">
        <v>1302</v>
      </c>
      <c r="D70" s="176" t="s">
        <v>688</v>
      </c>
      <c r="E70" s="177">
        <v>2</v>
      </c>
      <c r="F70" s="178"/>
      <c r="G70" s="179">
        <f t="shared" ref="G70:G75" si="28">ROUND(E70*F70,2)</f>
        <v>0</v>
      </c>
      <c r="H70" s="158"/>
      <c r="I70" s="157">
        <f t="shared" ref="I70:I75" si="29">ROUND(E70*H70,2)</f>
        <v>0</v>
      </c>
      <c r="J70" s="158"/>
      <c r="K70" s="157">
        <f t="shared" ref="K70:K75" si="30">ROUND(E70*J70,2)</f>
        <v>0</v>
      </c>
      <c r="L70" s="157">
        <v>15</v>
      </c>
      <c r="M70" s="157">
        <f t="shared" ref="M70:M75" si="31">G70*(1+L70/100)</f>
        <v>0</v>
      </c>
      <c r="N70" s="157">
        <v>0</v>
      </c>
      <c r="O70" s="157">
        <f t="shared" ref="O70:O75" si="32">ROUND(E70*N70,2)</f>
        <v>0</v>
      </c>
      <c r="P70" s="157">
        <v>0</v>
      </c>
      <c r="Q70" s="157">
        <f t="shared" ref="Q70:Q75" si="33">ROUND(E70*P70,2)</f>
        <v>0</v>
      </c>
      <c r="R70" s="157"/>
      <c r="S70" s="157" t="s">
        <v>269</v>
      </c>
      <c r="T70" s="157" t="s">
        <v>270</v>
      </c>
      <c r="U70" s="157">
        <v>0</v>
      </c>
      <c r="V70" s="157">
        <f t="shared" ref="V70:V75" si="34">ROUND(E70*U70,2)</f>
        <v>0</v>
      </c>
      <c r="W70" s="157"/>
      <c r="X70" s="157" t="s">
        <v>216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4">
        <v>54</v>
      </c>
      <c r="B71" s="175" t="s">
        <v>1303</v>
      </c>
      <c r="C71" s="184" t="s">
        <v>1304</v>
      </c>
      <c r="D71" s="176" t="s">
        <v>688</v>
      </c>
      <c r="E71" s="177">
        <v>1</v>
      </c>
      <c r="F71" s="178"/>
      <c r="G71" s="179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15</v>
      </c>
      <c r="M71" s="157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7"/>
      <c r="S71" s="157" t="s">
        <v>269</v>
      </c>
      <c r="T71" s="157" t="s">
        <v>270</v>
      </c>
      <c r="U71" s="157">
        <v>0</v>
      </c>
      <c r="V71" s="157">
        <f t="shared" si="34"/>
        <v>0</v>
      </c>
      <c r="W71" s="157"/>
      <c r="X71" s="157" t="s">
        <v>216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4">
        <v>55</v>
      </c>
      <c r="B72" s="175" t="s">
        <v>1305</v>
      </c>
      <c r="C72" s="184" t="s">
        <v>1306</v>
      </c>
      <c r="D72" s="176" t="s">
        <v>663</v>
      </c>
      <c r="E72" s="177">
        <v>1</v>
      </c>
      <c r="F72" s="178"/>
      <c r="G72" s="179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15</v>
      </c>
      <c r="M72" s="157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7"/>
      <c r="S72" s="157" t="s">
        <v>269</v>
      </c>
      <c r="T72" s="157" t="s">
        <v>270</v>
      </c>
      <c r="U72" s="157">
        <v>0</v>
      </c>
      <c r="V72" s="157">
        <f t="shared" si="34"/>
        <v>0</v>
      </c>
      <c r="W72" s="157"/>
      <c r="X72" s="157" t="s">
        <v>216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4">
        <v>56</v>
      </c>
      <c r="B73" s="175" t="s">
        <v>1307</v>
      </c>
      <c r="C73" s="184" t="s">
        <v>1308</v>
      </c>
      <c r="D73" s="176" t="s">
        <v>663</v>
      </c>
      <c r="E73" s="177">
        <v>1</v>
      </c>
      <c r="F73" s="178"/>
      <c r="G73" s="179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15</v>
      </c>
      <c r="M73" s="157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7"/>
      <c r="S73" s="157" t="s">
        <v>269</v>
      </c>
      <c r="T73" s="157" t="s">
        <v>270</v>
      </c>
      <c r="U73" s="157">
        <v>0</v>
      </c>
      <c r="V73" s="157">
        <f t="shared" si="34"/>
        <v>0</v>
      </c>
      <c r="W73" s="157"/>
      <c r="X73" s="157" t="s">
        <v>216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4">
        <v>57</v>
      </c>
      <c r="B74" s="175" t="s">
        <v>462</v>
      </c>
      <c r="C74" s="184" t="s">
        <v>1309</v>
      </c>
      <c r="D74" s="176" t="s">
        <v>234</v>
      </c>
      <c r="E74" s="177">
        <v>20</v>
      </c>
      <c r="F74" s="178"/>
      <c r="G74" s="179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15</v>
      </c>
      <c r="M74" s="157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7"/>
      <c r="S74" s="157" t="s">
        <v>269</v>
      </c>
      <c r="T74" s="157" t="s">
        <v>270</v>
      </c>
      <c r="U74" s="157">
        <v>0</v>
      </c>
      <c r="V74" s="157">
        <f t="shared" si="34"/>
        <v>0</v>
      </c>
      <c r="W74" s="157"/>
      <c r="X74" s="157" t="s">
        <v>216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58</v>
      </c>
      <c r="B75" s="175" t="s">
        <v>1310</v>
      </c>
      <c r="C75" s="184" t="s">
        <v>1311</v>
      </c>
      <c r="D75" s="176" t="s">
        <v>663</v>
      </c>
      <c r="E75" s="177">
        <v>1</v>
      </c>
      <c r="F75" s="178"/>
      <c r="G75" s="179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15</v>
      </c>
      <c r="M75" s="157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7"/>
      <c r="S75" s="157" t="s">
        <v>269</v>
      </c>
      <c r="T75" s="157" t="s">
        <v>270</v>
      </c>
      <c r="U75" s="157">
        <v>0</v>
      </c>
      <c r="V75" s="157">
        <f t="shared" si="34"/>
        <v>0</v>
      </c>
      <c r="W75" s="157"/>
      <c r="X75" s="157" t="s">
        <v>216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2" t="s">
        <v>209</v>
      </c>
      <c r="B76" s="163" t="s">
        <v>115</v>
      </c>
      <c r="C76" s="181" t="s">
        <v>88</v>
      </c>
      <c r="D76" s="164"/>
      <c r="E76" s="165"/>
      <c r="F76" s="166"/>
      <c r="G76" s="167">
        <f>SUMIF(AG77:AG95,"&lt;&gt;NOR",G77:G95)</f>
        <v>0</v>
      </c>
      <c r="H76" s="161"/>
      <c r="I76" s="161">
        <f>SUM(I77:I95)</f>
        <v>0</v>
      </c>
      <c r="J76" s="161"/>
      <c r="K76" s="161">
        <f>SUM(K77:K95)</f>
        <v>0</v>
      </c>
      <c r="L76" s="161"/>
      <c r="M76" s="161">
        <f>SUM(M77:M95)</f>
        <v>0</v>
      </c>
      <c r="N76" s="161"/>
      <c r="O76" s="161">
        <f>SUM(O77:O95)</f>
        <v>0</v>
      </c>
      <c r="P76" s="161"/>
      <c r="Q76" s="161">
        <f>SUM(Q77:Q95)</f>
        <v>0</v>
      </c>
      <c r="R76" s="161"/>
      <c r="S76" s="161"/>
      <c r="T76" s="161"/>
      <c r="U76" s="161"/>
      <c r="V76" s="161">
        <f>SUM(V77:V95)</f>
        <v>0</v>
      </c>
      <c r="W76" s="161"/>
      <c r="X76" s="161"/>
      <c r="AG76" t="s">
        <v>210</v>
      </c>
    </row>
    <row r="77" spans="1:60" ht="22.5" outlineLevel="1" x14ac:dyDescent="0.2">
      <c r="A77" s="174">
        <v>59</v>
      </c>
      <c r="B77" s="175" t="s">
        <v>1312</v>
      </c>
      <c r="C77" s="184" t="s">
        <v>1313</v>
      </c>
      <c r="D77" s="176" t="s">
        <v>688</v>
      </c>
      <c r="E77" s="177">
        <v>2</v>
      </c>
      <c r="F77" s="178"/>
      <c r="G77" s="179">
        <f t="shared" ref="G77:G95" si="35">ROUND(E77*F77,2)</f>
        <v>0</v>
      </c>
      <c r="H77" s="158"/>
      <c r="I77" s="157">
        <f t="shared" ref="I77:I95" si="36">ROUND(E77*H77,2)</f>
        <v>0</v>
      </c>
      <c r="J77" s="158"/>
      <c r="K77" s="157">
        <f t="shared" ref="K77:K95" si="37">ROUND(E77*J77,2)</f>
        <v>0</v>
      </c>
      <c r="L77" s="157">
        <v>15</v>
      </c>
      <c r="M77" s="157">
        <f t="shared" ref="M77:M95" si="38">G77*(1+L77/100)</f>
        <v>0</v>
      </c>
      <c r="N77" s="157">
        <v>0</v>
      </c>
      <c r="O77" s="157">
        <f t="shared" ref="O77:O95" si="39">ROUND(E77*N77,2)</f>
        <v>0</v>
      </c>
      <c r="P77" s="157">
        <v>0</v>
      </c>
      <c r="Q77" s="157">
        <f t="shared" ref="Q77:Q95" si="40">ROUND(E77*P77,2)</f>
        <v>0</v>
      </c>
      <c r="R77" s="157"/>
      <c r="S77" s="157" t="s">
        <v>269</v>
      </c>
      <c r="T77" s="157" t="s">
        <v>270</v>
      </c>
      <c r="U77" s="157">
        <v>0</v>
      </c>
      <c r="V77" s="157">
        <f t="shared" ref="V77:V95" si="41">ROUND(E77*U77,2)</f>
        <v>0</v>
      </c>
      <c r="W77" s="157"/>
      <c r="X77" s="157" t="s">
        <v>421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422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4">
        <v>60</v>
      </c>
      <c r="B78" s="175" t="s">
        <v>1314</v>
      </c>
      <c r="C78" s="184" t="s">
        <v>1315</v>
      </c>
      <c r="D78" s="176" t="s">
        <v>213</v>
      </c>
      <c r="E78" s="177">
        <v>1.2</v>
      </c>
      <c r="F78" s="178"/>
      <c r="G78" s="179">
        <f t="shared" si="35"/>
        <v>0</v>
      </c>
      <c r="H78" s="158"/>
      <c r="I78" s="157">
        <f t="shared" si="36"/>
        <v>0</v>
      </c>
      <c r="J78" s="158"/>
      <c r="K78" s="157">
        <f t="shared" si="37"/>
        <v>0</v>
      </c>
      <c r="L78" s="157">
        <v>15</v>
      </c>
      <c r="M78" s="157">
        <f t="shared" si="38"/>
        <v>0</v>
      </c>
      <c r="N78" s="157">
        <v>0</v>
      </c>
      <c r="O78" s="157">
        <f t="shared" si="39"/>
        <v>0</v>
      </c>
      <c r="P78" s="157">
        <v>0</v>
      </c>
      <c r="Q78" s="157">
        <f t="shared" si="40"/>
        <v>0</v>
      </c>
      <c r="R78" s="157"/>
      <c r="S78" s="157" t="s">
        <v>269</v>
      </c>
      <c r="T78" s="157" t="s">
        <v>270</v>
      </c>
      <c r="U78" s="157">
        <v>0</v>
      </c>
      <c r="V78" s="157">
        <f t="shared" si="41"/>
        <v>0</v>
      </c>
      <c r="W78" s="157"/>
      <c r="X78" s="157" t="s">
        <v>216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61</v>
      </c>
      <c r="B79" s="175" t="s">
        <v>126</v>
      </c>
      <c r="C79" s="184" t="s">
        <v>1316</v>
      </c>
      <c r="D79" s="176" t="s">
        <v>213</v>
      </c>
      <c r="E79" s="177">
        <v>2.5</v>
      </c>
      <c r="F79" s="178"/>
      <c r="G79" s="179">
        <f t="shared" si="35"/>
        <v>0</v>
      </c>
      <c r="H79" s="158"/>
      <c r="I79" s="157">
        <f t="shared" si="36"/>
        <v>0</v>
      </c>
      <c r="J79" s="158"/>
      <c r="K79" s="157">
        <f t="shared" si="37"/>
        <v>0</v>
      </c>
      <c r="L79" s="157">
        <v>15</v>
      </c>
      <c r="M79" s="157">
        <f t="shared" si="38"/>
        <v>0</v>
      </c>
      <c r="N79" s="157">
        <v>0</v>
      </c>
      <c r="O79" s="157">
        <f t="shared" si="39"/>
        <v>0</v>
      </c>
      <c r="P79" s="157">
        <v>0</v>
      </c>
      <c r="Q79" s="157">
        <f t="shared" si="40"/>
        <v>0</v>
      </c>
      <c r="R79" s="157"/>
      <c r="S79" s="157" t="s">
        <v>269</v>
      </c>
      <c r="T79" s="157" t="s">
        <v>270</v>
      </c>
      <c r="U79" s="157">
        <v>0</v>
      </c>
      <c r="V79" s="157">
        <f t="shared" si="41"/>
        <v>0</v>
      </c>
      <c r="W79" s="157"/>
      <c r="X79" s="157" t="s">
        <v>421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422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4">
        <v>62</v>
      </c>
      <c r="B80" s="175" t="s">
        <v>128</v>
      </c>
      <c r="C80" s="184" t="s">
        <v>1317</v>
      </c>
      <c r="D80" s="176" t="s">
        <v>213</v>
      </c>
      <c r="E80" s="177">
        <v>2.5</v>
      </c>
      <c r="F80" s="178"/>
      <c r="G80" s="179">
        <f t="shared" si="35"/>
        <v>0</v>
      </c>
      <c r="H80" s="158"/>
      <c r="I80" s="157">
        <f t="shared" si="36"/>
        <v>0</v>
      </c>
      <c r="J80" s="158"/>
      <c r="K80" s="157">
        <f t="shared" si="37"/>
        <v>0</v>
      </c>
      <c r="L80" s="157">
        <v>15</v>
      </c>
      <c r="M80" s="157">
        <f t="shared" si="38"/>
        <v>0</v>
      </c>
      <c r="N80" s="157">
        <v>0</v>
      </c>
      <c r="O80" s="157">
        <f t="shared" si="39"/>
        <v>0</v>
      </c>
      <c r="P80" s="157">
        <v>0</v>
      </c>
      <c r="Q80" s="157">
        <f t="shared" si="40"/>
        <v>0</v>
      </c>
      <c r="R80" s="157"/>
      <c r="S80" s="157" t="s">
        <v>269</v>
      </c>
      <c r="T80" s="157" t="s">
        <v>270</v>
      </c>
      <c r="U80" s="157">
        <v>0</v>
      </c>
      <c r="V80" s="157">
        <f t="shared" si="41"/>
        <v>0</v>
      </c>
      <c r="W80" s="157"/>
      <c r="X80" s="157" t="s">
        <v>421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422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63</v>
      </c>
      <c r="B81" s="175" t="s">
        <v>132</v>
      </c>
      <c r="C81" s="184" t="s">
        <v>1318</v>
      </c>
      <c r="D81" s="176" t="s">
        <v>213</v>
      </c>
      <c r="E81" s="177">
        <v>4.8</v>
      </c>
      <c r="F81" s="178"/>
      <c r="G81" s="179">
        <f t="shared" si="35"/>
        <v>0</v>
      </c>
      <c r="H81" s="158"/>
      <c r="I81" s="157">
        <f t="shared" si="36"/>
        <v>0</v>
      </c>
      <c r="J81" s="158"/>
      <c r="K81" s="157">
        <f t="shared" si="37"/>
        <v>0</v>
      </c>
      <c r="L81" s="157">
        <v>15</v>
      </c>
      <c r="M81" s="157">
        <f t="shared" si="38"/>
        <v>0</v>
      </c>
      <c r="N81" s="157">
        <v>0</v>
      </c>
      <c r="O81" s="157">
        <f t="shared" si="39"/>
        <v>0</v>
      </c>
      <c r="P81" s="157">
        <v>0</v>
      </c>
      <c r="Q81" s="157">
        <f t="shared" si="40"/>
        <v>0</v>
      </c>
      <c r="R81" s="157"/>
      <c r="S81" s="157" t="s">
        <v>269</v>
      </c>
      <c r="T81" s="157" t="s">
        <v>270</v>
      </c>
      <c r="U81" s="157">
        <v>0</v>
      </c>
      <c r="V81" s="157">
        <f t="shared" si="41"/>
        <v>0</v>
      </c>
      <c r="W81" s="157"/>
      <c r="X81" s="157" t="s">
        <v>216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4">
        <v>64</v>
      </c>
      <c r="B82" s="175" t="s">
        <v>134</v>
      </c>
      <c r="C82" s="184" t="s">
        <v>1319</v>
      </c>
      <c r="D82" s="176" t="s">
        <v>242</v>
      </c>
      <c r="E82" s="177">
        <v>2.8</v>
      </c>
      <c r="F82" s="178"/>
      <c r="G82" s="179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15</v>
      </c>
      <c r="M82" s="157">
        <f t="shared" si="38"/>
        <v>0</v>
      </c>
      <c r="N82" s="157">
        <v>0</v>
      </c>
      <c r="O82" s="157">
        <f t="shared" si="39"/>
        <v>0</v>
      </c>
      <c r="P82" s="157">
        <v>0</v>
      </c>
      <c r="Q82" s="157">
        <f t="shared" si="40"/>
        <v>0</v>
      </c>
      <c r="R82" s="157"/>
      <c r="S82" s="157" t="s">
        <v>269</v>
      </c>
      <c r="T82" s="157" t="s">
        <v>270</v>
      </c>
      <c r="U82" s="157">
        <v>0</v>
      </c>
      <c r="V82" s="157">
        <f t="shared" si="41"/>
        <v>0</v>
      </c>
      <c r="W82" s="157"/>
      <c r="X82" s="157" t="s">
        <v>421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422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4">
        <v>65</v>
      </c>
      <c r="B83" s="175" t="s">
        <v>1320</v>
      </c>
      <c r="C83" s="184" t="s">
        <v>1321</v>
      </c>
      <c r="D83" s="176" t="s">
        <v>242</v>
      </c>
      <c r="E83" s="177">
        <v>1.8</v>
      </c>
      <c r="F83" s="178"/>
      <c r="G83" s="179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15</v>
      </c>
      <c r="M83" s="157">
        <f t="shared" si="38"/>
        <v>0</v>
      </c>
      <c r="N83" s="157">
        <v>0</v>
      </c>
      <c r="O83" s="157">
        <f t="shared" si="39"/>
        <v>0</v>
      </c>
      <c r="P83" s="157">
        <v>0</v>
      </c>
      <c r="Q83" s="157">
        <f t="shared" si="40"/>
        <v>0</v>
      </c>
      <c r="R83" s="157"/>
      <c r="S83" s="157" t="s">
        <v>269</v>
      </c>
      <c r="T83" s="157" t="s">
        <v>270</v>
      </c>
      <c r="U83" s="157">
        <v>0</v>
      </c>
      <c r="V83" s="157">
        <f t="shared" si="41"/>
        <v>0</v>
      </c>
      <c r="W83" s="157"/>
      <c r="X83" s="157" t="s">
        <v>421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422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4">
        <v>66</v>
      </c>
      <c r="B84" s="175" t="s">
        <v>1322</v>
      </c>
      <c r="C84" s="184" t="s">
        <v>1323</v>
      </c>
      <c r="D84" s="176" t="s">
        <v>213</v>
      </c>
      <c r="E84" s="177">
        <v>4.8</v>
      </c>
      <c r="F84" s="178"/>
      <c r="G84" s="179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15</v>
      </c>
      <c r="M84" s="157">
        <f t="shared" si="38"/>
        <v>0</v>
      </c>
      <c r="N84" s="157">
        <v>0</v>
      </c>
      <c r="O84" s="157">
        <f t="shared" si="39"/>
        <v>0</v>
      </c>
      <c r="P84" s="157">
        <v>0</v>
      </c>
      <c r="Q84" s="157">
        <f t="shared" si="40"/>
        <v>0</v>
      </c>
      <c r="R84" s="157"/>
      <c r="S84" s="157" t="s">
        <v>269</v>
      </c>
      <c r="T84" s="157" t="s">
        <v>270</v>
      </c>
      <c r="U84" s="157">
        <v>0</v>
      </c>
      <c r="V84" s="157">
        <f t="shared" si="41"/>
        <v>0</v>
      </c>
      <c r="W84" s="157"/>
      <c r="X84" s="157" t="s">
        <v>216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67</v>
      </c>
      <c r="B85" s="175" t="s">
        <v>1324</v>
      </c>
      <c r="C85" s="184" t="s">
        <v>1325</v>
      </c>
      <c r="D85" s="176" t="s">
        <v>213</v>
      </c>
      <c r="E85" s="177">
        <v>2</v>
      </c>
      <c r="F85" s="178"/>
      <c r="G85" s="179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15</v>
      </c>
      <c r="M85" s="157">
        <f t="shared" si="38"/>
        <v>0</v>
      </c>
      <c r="N85" s="157">
        <v>0</v>
      </c>
      <c r="O85" s="157">
        <f t="shared" si="39"/>
        <v>0</v>
      </c>
      <c r="P85" s="157">
        <v>0</v>
      </c>
      <c r="Q85" s="157">
        <f t="shared" si="40"/>
        <v>0</v>
      </c>
      <c r="R85" s="157"/>
      <c r="S85" s="157" t="s">
        <v>269</v>
      </c>
      <c r="T85" s="157" t="s">
        <v>270</v>
      </c>
      <c r="U85" s="157">
        <v>0</v>
      </c>
      <c r="V85" s="157">
        <f t="shared" si="41"/>
        <v>0</v>
      </c>
      <c r="W85" s="157"/>
      <c r="X85" s="157" t="s">
        <v>216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68</v>
      </c>
      <c r="B86" s="175" t="s">
        <v>1326</v>
      </c>
      <c r="C86" s="184" t="s">
        <v>1327</v>
      </c>
      <c r="D86" s="176" t="s">
        <v>688</v>
      </c>
      <c r="E86" s="177">
        <v>10</v>
      </c>
      <c r="F86" s="178"/>
      <c r="G86" s="179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15</v>
      </c>
      <c r="M86" s="157">
        <f t="shared" si="38"/>
        <v>0</v>
      </c>
      <c r="N86" s="157">
        <v>0</v>
      </c>
      <c r="O86" s="157">
        <f t="shared" si="39"/>
        <v>0</v>
      </c>
      <c r="P86" s="157">
        <v>0</v>
      </c>
      <c r="Q86" s="157">
        <f t="shared" si="40"/>
        <v>0</v>
      </c>
      <c r="R86" s="157"/>
      <c r="S86" s="157" t="s">
        <v>269</v>
      </c>
      <c r="T86" s="157" t="s">
        <v>270</v>
      </c>
      <c r="U86" s="157">
        <v>0</v>
      </c>
      <c r="V86" s="157">
        <f t="shared" si="41"/>
        <v>0</v>
      </c>
      <c r="W86" s="157"/>
      <c r="X86" s="157" t="s">
        <v>216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4">
        <v>69</v>
      </c>
      <c r="B87" s="175" t="s">
        <v>1328</v>
      </c>
      <c r="C87" s="184" t="s">
        <v>1329</v>
      </c>
      <c r="D87" s="176" t="s">
        <v>688</v>
      </c>
      <c r="E87" s="177">
        <v>10</v>
      </c>
      <c r="F87" s="178"/>
      <c r="G87" s="179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15</v>
      </c>
      <c r="M87" s="157">
        <f t="shared" si="38"/>
        <v>0</v>
      </c>
      <c r="N87" s="157">
        <v>0</v>
      </c>
      <c r="O87" s="157">
        <f t="shared" si="39"/>
        <v>0</v>
      </c>
      <c r="P87" s="157">
        <v>0</v>
      </c>
      <c r="Q87" s="157">
        <f t="shared" si="40"/>
        <v>0</v>
      </c>
      <c r="R87" s="157"/>
      <c r="S87" s="157" t="s">
        <v>269</v>
      </c>
      <c r="T87" s="157" t="s">
        <v>270</v>
      </c>
      <c r="U87" s="157">
        <v>0</v>
      </c>
      <c r="V87" s="157">
        <f t="shared" si="41"/>
        <v>0</v>
      </c>
      <c r="W87" s="157"/>
      <c r="X87" s="157" t="s">
        <v>421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422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4">
        <v>70</v>
      </c>
      <c r="B88" s="175" t="s">
        <v>1330</v>
      </c>
      <c r="C88" s="184" t="s">
        <v>1331</v>
      </c>
      <c r="D88" s="176" t="s">
        <v>688</v>
      </c>
      <c r="E88" s="177">
        <v>10</v>
      </c>
      <c r="F88" s="178"/>
      <c r="G88" s="179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15</v>
      </c>
      <c r="M88" s="157">
        <f t="shared" si="38"/>
        <v>0</v>
      </c>
      <c r="N88" s="157">
        <v>0</v>
      </c>
      <c r="O88" s="157">
        <f t="shared" si="39"/>
        <v>0</v>
      </c>
      <c r="P88" s="157">
        <v>0</v>
      </c>
      <c r="Q88" s="157">
        <f t="shared" si="40"/>
        <v>0</v>
      </c>
      <c r="R88" s="157"/>
      <c r="S88" s="157" t="s">
        <v>269</v>
      </c>
      <c r="T88" s="157" t="s">
        <v>270</v>
      </c>
      <c r="U88" s="157">
        <v>0</v>
      </c>
      <c r="V88" s="157">
        <f t="shared" si="41"/>
        <v>0</v>
      </c>
      <c r="W88" s="157"/>
      <c r="X88" s="157" t="s">
        <v>421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422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33.75" outlineLevel="1" x14ac:dyDescent="0.2">
      <c r="A89" s="174">
        <v>71</v>
      </c>
      <c r="B89" s="175" t="s">
        <v>1332</v>
      </c>
      <c r="C89" s="184" t="s">
        <v>1333</v>
      </c>
      <c r="D89" s="176" t="s">
        <v>234</v>
      </c>
      <c r="E89" s="177">
        <v>17</v>
      </c>
      <c r="F89" s="178"/>
      <c r="G89" s="179">
        <f t="shared" si="35"/>
        <v>0</v>
      </c>
      <c r="H89" s="158"/>
      <c r="I89" s="157">
        <f t="shared" si="36"/>
        <v>0</v>
      </c>
      <c r="J89" s="158"/>
      <c r="K89" s="157">
        <f t="shared" si="37"/>
        <v>0</v>
      </c>
      <c r="L89" s="157">
        <v>15</v>
      </c>
      <c r="M89" s="157">
        <f t="shared" si="38"/>
        <v>0</v>
      </c>
      <c r="N89" s="157">
        <v>0</v>
      </c>
      <c r="O89" s="157">
        <f t="shared" si="39"/>
        <v>0</v>
      </c>
      <c r="P89" s="157">
        <v>0</v>
      </c>
      <c r="Q89" s="157">
        <f t="shared" si="40"/>
        <v>0</v>
      </c>
      <c r="R89" s="157"/>
      <c r="S89" s="157" t="s">
        <v>269</v>
      </c>
      <c r="T89" s="157" t="s">
        <v>270</v>
      </c>
      <c r="U89" s="157">
        <v>0</v>
      </c>
      <c r="V89" s="157">
        <f t="shared" si="41"/>
        <v>0</v>
      </c>
      <c r="W89" s="157"/>
      <c r="X89" s="157" t="s">
        <v>421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422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45" outlineLevel="1" x14ac:dyDescent="0.2">
      <c r="A90" s="174">
        <v>72</v>
      </c>
      <c r="B90" s="175" t="s">
        <v>1334</v>
      </c>
      <c r="C90" s="184" t="s">
        <v>1335</v>
      </c>
      <c r="D90" s="176" t="s">
        <v>688</v>
      </c>
      <c r="E90" s="177">
        <v>1</v>
      </c>
      <c r="F90" s="178"/>
      <c r="G90" s="179">
        <f t="shared" si="35"/>
        <v>0</v>
      </c>
      <c r="H90" s="158"/>
      <c r="I90" s="157">
        <f t="shared" si="36"/>
        <v>0</v>
      </c>
      <c r="J90" s="158"/>
      <c r="K90" s="157">
        <f t="shared" si="37"/>
        <v>0</v>
      </c>
      <c r="L90" s="157">
        <v>15</v>
      </c>
      <c r="M90" s="157">
        <f t="shared" si="38"/>
        <v>0</v>
      </c>
      <c r="N90" s="157">
        <v>0</v>
      </c>
      <c r="O90" s="157">
        <f t="shared" si="39"/>
        <v>0</v>
      </c>
      <c r="P90" s="157">
        <v>0</v>
      </c>
      <c r="Q90" s="157">
        <f t="shared" si="40"/>
        <v>0</v>
      </c>
      <c r="R90" s="157"/>
      <c r="S90" s="157" t="s">
        <v>269</v>
      </c>
      <c r="T90" s="157" t="s">
        <v>270</v>
      </c>
      <c r="U90" s="157">
        <v>0</v>
      </c>
      <c r="V90" s="157">
        <f t="shared" si="41"/>
        <v>0</v>
      </c>
      <c r="W90" s="157"/>
      <c r="X90" s="157" t="s">
        <v>421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422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3.75" outlineLevel="1" x14ac:dyDescent="0.2">
      <c r="A91" s="174">
        <v>73</v>
      </c>
      <c r="B91" s="175" t="s">
        <v>1336</v>
      </c>
      <c r="C91" s="184" t="s">
        <v>1337</v>
      </c>
      <c r="D91" s="176" t="s">
        <v>688</v>
      </c>
      <c r="E91" s="177">
        <v>1</v>
      </c>
      <c r="F91" s="178"/>
      <c r="G91" s="179">
        <f t="shared" si="35"/>
        <v>0</v>
      </c>
      <c r="H91" s="158"/>
      <c r="I91" s="157">
        <f t="shared" si="36"/>
        <v>0</v>
      </c>
      <c r="J91" s="158"/>
      <c r="K91" s="157">
        <f t="shared" si="37"/>
        <v>0</v>
      </c>
      <c r="L91" s="157">
        <v>15</v>
      </c>
      <c r="M91" s="157">
        <f t="shared" si="38"/>
        <v>0</v>
      </c>
      <c r="N91" s="157">
        <v>0</v>
      </c>
      <c r="O91" s="157">
        <f t="shared" si="39"/>
        <v>0</v>
      </c>
      <c r="P91" s="157">
        <v>0</v>
      </c>
      <c r="Q91" s="157">
        <f t="shared" si="40"/>
        <v>0</v>
      </c>
      <c r="R91" s="157"/>
      <c r="S91" s="157" t="s">
        <v>269</v>
      </c>
      <c r="T91" s="157" t="s">
        <v>270</v>
      </c>
      <c r="U91" s="157">
        <v>0</v>
      </c>
      <c r="V91" s="157">
        <f t="shared" si="41"/>
        <v>0</v>
      </c>
      <c r="W91" s="157"/>
      <c r="X91" s="157" t="s">
        <v>421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422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45" outlineLevel="1" x14ac:dyDescent="0.2">
      <c r="A92" s="174">
        <v>74</v>
      </c>
      <c r="B92" s="175" t="s">
        <v>1338</v>
      </c>
      <c r="C92" s="184" t="s">
        <v>1339</v>
      </c>
      <c r="D92" s="176" t="s">
        <v>688</v>
      </c>
      <c r="E92" s="177">
        <v>4</v>
      </c>
      <c r="F92" s="178"/>
      <c r="G92" s="179">
        <f t="shared" si="35"/>
        <v>0</v>
      </c>
      <c r="H92" s="158"/>
      <c r="I92" s="157">
        <f t="shared" si="36"/>
        <v>0</v>
      </c>
      <c r="J92" s="158"/>
      <c r="K92" s="157">
        <f t="shared" si="37"/>
        <v>0</v>
      </c>
      <c r="L92" s="157">
        <v>15</v>
      </c>
      <c r="M92" s="157">
        <f t="shared" si="38"/>
        <v>0</v>
      </c>
      <c r="N92" s="157">
        <v>0</v>
      </c>
      <c r="O92" s="157">
        <f t="shared" si="39"/>
        <v>0</v>
      </c>
      <c r="P92" s="157">
        <v>0</v>
      </c>
      <c r="Q92" s="157">
        <f t="shared" si="40"/>
        <v>0</v>
      </c>
      <c r="R92" s="157"/>
      <c r="S92" s="157" t="s">
        <v>269</v>
      </c>
      <c r="T92" s="157" t="s">
        <v>270</v>
      </c>
      <c r="U92" s="157">
        <v>0</v>
      </c>
      <c r="V92" s="157">
        <f t="shared" si="41"/>
        <v>0</v>
      </c>
      <c r="W92" s="157"/>
      <c r="X92" s="157" t="s">
        <v>421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422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74">
        <v>75</v>
      </c>
      <c r="B93" s="175" t="s">
        <v>1340</v>
      </c>
      <c r="C93" s="184" t="s">
        <v>1341</v>
      </c>
      <c r="D93" s="176" t="s">
        <v>213</v>
      </c>
      <c r="E93" s="177">
        <v>8</v>
      </c>
      <c r="F93" s="178"/>
      <c r="G93" s="179">
        <f t="shared" si="35"/>
        <v>0</v>
      </c>
      <c r="H93" s="158"/>
      <c r="I93" s="157">
        <f t="shared" si="36"/>
        <v>0</v>
      </c>
      <c r="J93" s="158"/>
      <c r="K93" s="157">
        <f t="shared" si="37"/>
        <v>0</v>
      </c>
      <c r="L93" s="157">
        <v>15</v>
      </c>
      <c r="M93" s="157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7"/>
      <c r="S93" s="157" t="s">
        <v>269</v>
      </c>
      <c r="T93" s="157" t="s">
        <v>270</v>
      </c>
      <c r="U93" s="157">
        <v>0</v>
      </c>
      <c r="V93" s="157">
        <f t="shared" si="41"/>
        <v>0</v>
      </c>
      <c r="W93" s="157"/>
      <c r="X93" s="157" t="s">
        <v>421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422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4">
        <v>76</v>
      </c>
      <c r="B94" s="175" t="s">
        <v>1342</v>
      </c>
      <c r="C94" s="184" t="s">
        <v>1343</v>
      </c>
      <c r="D94" s="176" t="s">
        <v>213</v>
      </c>
      <c r="E94" s="177">
        <v>21.7</v>
      </c>
      <c r="F94" s="178"/>
      <c r="G94" s="179">
        <f t="shared" si="35"/>
        <v>0</v>
      </c>
      <c r="H94" s="158"/>
      <c r="I94" s="157">
        <f t="shared" si="36"/>
        <v>0</v>
      </c>
      <c r="J94" s="158"/>
      <c r="K94" s="157">
        <f t="shared" si="37"/>
        <v>0</v>
      </c>
      <c r="L94" s="157">
        <v>15</v>
      </c>
      <c r="M94" s="157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7"/>
      <c r="S94" s="157" t="s">
        <v>269</v>
      </c>
      <c r="T94" s="157" t="s">
        <v>270</v>
      </c>
      <c r="U94" s="157">
        <v>0</v>
      </c>
      <c r="V94" s="157">
        <f t="shared" si="41"/>
        <v>0</v>
      </c>
      <c r="W94" s="157"/>
      <c r="X94" s="157" t="s">
        <v>421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422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4">
        <v>77</v>
      </c>
      <c r="B95" s="175" t="s">
        <v>1344</v>
      </c>
      <c r="C95" s="184" t="s">
        <v>1345</v>
      </c>
      <c r="D95" s="176" t="s">
        <v>213</v>
      </c>
      <c r="E95" s="177">
        <v>4.72</v>
      </c>
      <c r="F95" s="178"/>
      <c r="G95" s="179">
        <f t="shared" si="35"/>
        <v>0</v>
      </c>
      <c r="H95" s="158"/>
      <c r="I95" s="157">
        <f t="shared" si="36"/>
        <v>0</v>
      </c>
      <c r="J95" s="158"/>
      <c r="K95" s="157">
        <f t="shared" si="37"/>
        <v>0</v>
      </c>
      <c r="L95" s="157">
        <v>15</v>
      </c>
      <c r="M95" s="157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7"/>
      <c r="S95" s="157" t="s">
        <v>269</v>
      </c>
      <c r="T95" s="157" t="s">
        <v>270</v>
      </c>
      <c r="U95" s="157">
        <v>0</v>
      </c>
      <c r="V95" s="157">
        <f t="shared" si="41"/>
        <v>0</v>
      </c>
      <c r="W95" s="157"/>
      <c r="X95" s="157" t="s">
        <v>421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422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2" t="s">
        <v>209</v>
      </c>
      <c r="B96" s="163" t="s">
        <v>116</v>
      </c>
      <c r="C96" s="181" t="s">
        <v>90</v>
      </c>
      <c r="D96" s="164"/>
      <c r="E96" s="165"/>
      <c r="F96" s="166"/>
      <c r="G96" s="167">
        <f>SUMIF(AG97:AG106,"&lt;&gt;NOR",G97:G106)</f>
        <v>0</v>
      </c>
      <c r="H96" s="161"/>
      <c r="I96" s="161">
        <f>SUM(I97:I106)</f>
        <v>0</v>
      </c>
      <c r="J96" s="161"/>
      <c r="K96" s="161">
        <f>SUM(K97:K106)</f>
        <v>0</v>
      </c>
      <c r="L96" s="161"/>
      <c r="M96" s="161">
        <f>SUM(M97:M106)</f>
        <v>0</v>
      </c>
      <c r="N96" s="161"/>
      <c r="O96" s="161">
        <f>SUM(O97:O106)</f>
        <v>0</v>
      </c>
      <c r="P96" s="161"/>
      <c r="Q96" s="161">
        <f>SUM(Q97:Q106)</f>
        <v>0</v>
      </c>
      <c r="R96" s="161"/>
      <c r="S96" s="161"/>
      <c r="T96" s="161"/>
      <c r="U96" s="161"/>
      <c r="V96" s="161">
        <f>SUM(V97:V106)</f>
        <v>0</v>
      </c>
      <c r="W96" s="161"/>
      <c r="X96" s="161"/>
      <c r="AG96" t="s">
        <v>210</v>
      </c>
    </row>
    <row r="97" spans="1:60" ht="33.75" outlineLevel="1" x14ac:dyDescent="0.2">
      <c r="A97" s="174">
        <v>78</v>
      </c>
      <c r="B97" s="175" t="s">
        <v>1346</v>
      </c>
      <c r="C97" s="184" t="s">
        <v>1347</v>
      </c>
      <c r="D97" s="176" t="s">
        <v>688</v>
      </c>
      <c r="E97" s="177">
        <v>15</v>
      </c>
      <c r="F97" s="178"/>
      <c r="G97" s="179">
        <f t="shared" ref="G97:G106" si="42">ROUND(E97*F97,2)</f>
        <v>0</v>
      </c>
      <c r="H97" s="158"/>
      <c r="I97" s="157">
        <f t="shared" ref="I97:I106" si="43">ROUND(E97*H97,2)</f>
        <v>0</v>
      </c>
      <c r="J97" s="158"/>
      <c r="K97" s="157">
        <f t="shared" ref="K97:K106" si="44">ROUND(E97*J97,2)</f>
        <v>0</v>
      </c>
      <c r="L97" s="157">
        <v>15</v>
      </c>
      <c r="M97" s="157">
        <f t="shared" ref="M97:M106" si="45">G97*(1+L97/100)</f>
        <v>0</v>
      </c>
      <c r="N97" s="157">
        <v>0</v>
      </c>
      <c r="O97" s="157">
        <f t="shared" ref="O97:O106" si="46">ROUND(E97*N97,2)</f>
        <v>0</v>
      </c>
      <c r="P97" s="157">
        <v>0</v>
      </c>
      <c r="Q97" s="157">
        <f t="shared" ref="Q97:Q106" si="47">ROUND(E97*P97,2)</f>
        <v>0</v>
      </c>
      <c r="R97" s="157"/>
      <c r="S97" s="157" t="s">
        <v>269</v>
      </c>
      <c r="T97" s="157" t="s">
        <v>270</v>
      </c>
      <c r="U97" s="157">
        <v>0</v>
      </c>
      <c r="V97" s="157">
        <f t="shared" ref="V97:V106" si="48">ROUND(E97*U97,2)</f>
        <v>0</v>
      </c>
      <c r="W97" s="157"/>
      <c r="X97" s="157" t="s">
        <v>216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217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45" outlineLevel="1" x14ac:dyDescent="0.2">
      <c r="A98" s="174">
        <v>79</v>
      </c>
      <c r="B98" s="175" t="s">
        <v>1348</v>
      </c>
      <c r="C98" s="184" t="s">
        <v>1349</v>
      </c>
      <c r="D98" s="176" t="s">
        <v>688</v>
      </c>
      <c r="E98" s="177">
        <v>1</v>
      </c>
      <c r="F98" s="178"/>
      <c r="G98" s="179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15</v>
      </c>
      <c r="M98" s="157">
        <f t="shared" si="45"/>
        <v>0</v>
      </c>
      <c r="N98" s="157">
        <v>0</v>
      </c>
      <c r="O98" s="157">
        <f t="shared" si="46"/>
        <v>0</v>
      </c>
      <c r="P98" s="157">
        <v>0</v>
      </c>
      <c r="Q98" s="157">
        <f t="shared" si="47"/>
        <v>0</v>
      </c>
      <c r="R98" s="157"/>
      <c r="S98" s="157" t="s">
        <v>269</v>
      </c>
      <c r="T98" s="157" t="s">
        <v>270</v>
      </c>
      <c r="U98" s="157">
        <v>0</v>
      </c>
      <c r="V98" s="157">
        <f t="shared" si="48"/>
        <v>0</v>
      </c>
      <c r="W98" s="157"/>
      <c r="X98" s="157" t="s">
        <v>421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422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80</v>
      </c>
      <c r="B99" s="175" t="s">
        <v>1350</v>
      </c>
      <c r="C99" s="184" t="s">
        <v>1351</v>
      </c>
      <c r="D99" s="176" t="s">
        <v>688</v>
      </c>
      <c r="E99" s="177">
        <v>1</v>
      </c>
      <c r="F99" s="178"/>
      <c r="G99" s="179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15</v>
      </c>
      <c r="M99" s="157">
        <f t="shared" si="45"/>
        <v>0</v>
      </c>
      <c r="N99" s="157">
        <v>0</v>
      </c>
      <c r="O99" s="157">
        <f t="shared" si="46"/>
        <v>0</v>
      </c>
      <c r="P99" s="157">
        <v>0</v>
      </c>
      <c r="Q99" s="157">
        <f t="shared" si="47"/>
        <v>0</v>
      </c>
      <c r="R99" s="157"/>
      <c r="S99" s="157" t="s">
        <v>269</v>
      </c>
      <c r="T99" s="157" t="s">
        <v>270</v>
      </c>
      <c r="U99" s="157">
        <v>0</v>
      </c>
      <c r="V99" s="157">
        <f t="shared" si="48"/>
        <v>0</v>
      </c>
      <c r="W99" s="157"/>
      <c r="X99" s="157" t="s">
        <v>421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422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81</v>
      </c>
      <c r="B100" s="175" t="s">
        <v>1352</v>
      </c>
      <c r="C100" s="184" t="s">
        <v>1353</v>
      </c>
      <c r="D100" s="176" t="s">
        <v>688</v>
      </c>
      <c r="E100" s="177">
        <v>6</v>
      </c>
      <c r="F100" s="178"/>
      <c r="G100" s="179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15</v>
      </c>
      <c r="M100" s="157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7"/>
      <c r="S100" s="157" t="s">
        <v>269</v>
      </c>
      <c r="T100" s="157" t="s">
        <v>270</v>
      </c>
      <c r="U100" s="157">
        <v>0</v>
      </c>
      <c r="V100" s="157">
        <f t="shared" si="48"/>
        <v>0</v>
      </c>
      <c r="W100" s="157"/>
      <c r="X100" s="157" t="s">
        <v>421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422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82</v>
      </c>
      <c r="B101" s="175" t="s">
        <v>1354</v>
      </c>
      <c r="C101" s="184" t="s">
        <v>1355</v>
      </c>
      <c r="D101" s="176" t="s">
        <v>688</v>
      </c>
      <c r="E101" s="177">
        <v>6</v>
      </c>
      <c r="F101" s="178"/>
      <c r="G101" s="179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15</v>
      </c>
      <c r="M101" s="157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7"/>
      <c r="S101" s="157" t="s">
        <v>269</v>
      </c>
      <c r="T101" s="157" t="s">
        <v>270</v>
      </c>
      <c r="U101" s="157">
        <v>0</v>
      </c>
      <c r="V101" s="157">
        <f t="shared" si="48"/>
        <v>0</v>
      </c>
      <c r="W101" s="157"/>
      <c r="X101" s="157" t="s">
        <v>421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422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83</v>
      </c>
      <c r="B102" s="175" t="s">
        <v>782</v>
      </c>
      <c r="C102" s="184" t="s">
        <v>1356</v>
      </c>
      <c r="D102" s="176" t="s">
        <v>688</v>
      </c>
      <c r="E102" s="177">
        <v>1</v>
      </c>
      <c r="F102" s="178"/>
      <c r="G102" s="179">
        <f t="shared" si="42"/>
        <v>0</v>
      </c>
      <c r="H102" s="158"/>
      <c r="I102" s="157">
        <f t="shared" si="43"/>
        <v>0</v>
      </c>
      <c r="J102" s="158"/>
      <c r="K102" s="157">
        <f t="shared" si="44"/>
        <v>0</v>
      </c>
      <c r="L102" s="157">
        <v>15</v>
      </c>
      <c r="M102" s="157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7"/>
      <c r="S102" s="157" t="s">
        <v>269</v>
      </c>
      <c r="T102" s="157" t="s">
        <v>270</v>
      </c>
      <c r="U102" s="157">
        <v>0</v>
      </c>
      <c r="V102" s="157">
        <f t="shared" si="48"/>
        <v>0</v>
      </c>
      <c r="W102" s="157"/>
      <c r="X102" s="157" t="s">
        <v>421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422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4">
        <v>84</v>
      </c>
      <c r="B103" s="175" t="s">
        <v>1357</v>
      </c>
      <c r="C103" s="184" t="s">
        <v>1358</v>
      </c>
      <c r="D103" s="176" t="s">
        <v>688</v>
      </c>
      <c r="E103" s="177">
        <v>15</v>
      </c>
      <c r="F103" s="178"/>
      <c r="G103" s="179">
        <f t="shared" si="42"/>
        <v>0</v>
      </c>
      <c r="H103" s="158"/>
      <c r="I103" s="157">
        <f t="shared" si="43"/>
        <v>0</v>
      </c>
      <c r="J103" s="158"/>
      <c r="K103" s="157">
        <f t="shared" si="44"/>
        <v>0</v>
      </c>
      <c r="L103" s="157">
        <v>15</v>
      </c>
      <c r="M103" s="157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7"/>
      <c r="S103" s="157" t="s">
        <v>269</v>
      </c>
      <c r="T103" s="157" t="s">
        <v>270</v>
      </c>
      <c r="U103" s="157">
        <v>0</v>
      </c>
      <c r="V103" s="157">
        <f t="shared" si="48"/>
        <v>0</v>
      </c>
      <c r="W103" s="157"/>
      <c r="X103" s="157" t="s">
        <v>421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422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4">
        <v>85</v>
      </c>
      <c r="B104" s="175" t="s">
        <v>992</v>
      </c>
      <c r="C104" s="184" t="s">
        <v>1359</v>
      </c>
      <c r="D104" s="176" t="s">
        <v>688</v>
      </c>
      <c r="E104" s="177">
        <v>15</v>
      </c>
      <c r="F104" s="178"/>
      <c r="G104" s="179">
        <f t="shared" si="42"/>
        <v>0</v>
      </c>
      <c r="H104" s="158"/>
      <c r="I104" s="157">
        <f t="shared" si="43"/>
        <v>0</v>
      </c>
      <c r="J104" s="158"/>
      <c r="K104" s="157">
        <f t="shared" si="44"/>
        <v>0</v>
      </c>
      <c r="L104" s="157">
        <v>15</v>
      </c>
      <c r="M104" s="157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7"/>
      <c r="S104" s="157" t="s">
        <v>269</v>
      </c>
      <c r="T104" s="157" t="s">
        <v>270</v>
      </c>
      <c r="U104" s="157">
        <v>0</v>
      </c>
      <c r="V104" s="157">
        <f t="shared" si="48"/>
        <v>0</v>
      </c>
      <c r="W104" s="157"/>
      <c r="X104" s="157" t="s">
        <v>421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422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4">
        <v>86</v>
      </c>
      <c r="B105" s="175" t="s">
        <v>1360</v>
      </c>
      <c r="C105" s="184" t="s">
        <v>1361</v>
      </c>
      <c r="D105" s="176" t="s">
        <v>688</v>
      </c>
      <c r="E105" s="177">
        <v>15</v>
      </c>
      <c r="F105" s="178"/>
      <c r="G105" s="179">
        <f t="shared" si="42"/>
        <v>0</v>
      </c>
      <c r="H105" s="158"/>
      <c r="I105" s="157">
        <f t="shared" si="43"/>
        <v>0</v>
      </c>
      <c r="J105" s="158"/>
      <c r="K105" s="157">
        <f t="shared" si="44"/>
        <v>0</v>
      </c>
      <c r="L105" s="157">
        <v>15</v>
      </c>
      <c r="M105" s="157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7"/>
      <c r="S105" s="157" t="s">
        <v>269</v>
      </c>
      <c r="T105" s="157" t="s">
        <v>270</v>
      </c>
      <c r="U105" s="157">
        <v>0</v>
      </c>
      <c r="V105" s="157">
        <f t="shared" si="48"/>
        <v>0</v>
      </c>
      <c r="W105" s="157"/>
      <c r="X105" s="157" t="s">
        <v>421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422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4">
        <v>87</v>
      </c>
      <c r="B106" s="175" t="s">
        <v>1362</v>
      </c>
      <c r="C106" s="184" t="s">
        <v>1363</v>
      </c>
      <c r="D106" s="176" t="s">
        <v>688</v>
      </c>
      <c r="E106" s="177">
        <v>30</v>
      </c>
      <c r="F106" s="178"/>
      <c r="G106" s="179">
        <f t="shared" si="42"/>
        <v>0</v>
      </c>
      <c r="H106" s="158"/>
      <c r="I106" s="157">
        <f t="shared" si="43"/>
        <v>0</v>
      </c>
      <c r="J106" s="158"/>
      <c r="K106" s="157">
        <f t="shared" si="44"/>
        <v>0</v>
      </c>
      <c r="L106" s="157">
        <v>15</v>
      </c>
      <c r="M106" s="157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7"/>
      <c r="S106" s="157" t="s">
        <v>269</v>
      </c>
      <c r="T106" s="157" t="s">
        <v>270</v>
      </c>
      <c r="U106" s="157">
        <v>0</v>
      </c>
      <c r="V106" s="157">
        <f t="shared" si="48"/>
        <v>0</v>
      </c>
      <c r="W106" s="157"/>
      <c r="X106" s="157" t="s">
        <v>216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217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2" t="s">
        <v>209</v>
      </c>
      <c r="B107" s="163" t="s">
        <v>174</v>
      </c>
      <c r="C107" s="181" t="s">
        <v>175</v>
      </c>
      <c r="D107" s="164"/>
      <c r="E107" s="165"/>
      <c r="F107" s="166"/>
      <c r="G107" s="167">
        <f>SUMIF(AG108:AG116,"&lt;&gt;NOR",G108:G116)</f>
        <v>0</v>
      </c>
      <c r="H107" s="161"/>
      <c r="I107" s="161">
        <f>SUM(I108:I116)</f>
        <v>0</v>
      </c>
      <c r="J107" s="161"/>
      <c r="K107" s="161">
        <f>SUM(K108:K116)</f>
        <v>0</v>
      </c>
      <c r="L107" s="161"/>
      <c r="M107" s="161">
        <f>SUM(M108:M116)</f>
        <v>0</v>
      </c>
      <c r="N107" s="161"/>
      <c r="O107" s="161">
        <f>SUM(O108:O116)</f>
        <v>0</v>
      </c>
      <c r="P107" s="161"/>
      <c r="Q107" s="161">
        <f>SUM(Q108:Q116)</f>
        <v>0</v>
      </c>
      <c r="R107" s="161"/>
      <c r="S107" s="161"/>
      <c r="T107" s="161"/>
      <c r="U107" s="161"/>
      <c r="V107" s="161">
        <f>SUM(V108:V116)</f>
        <v>0</v>
      </c>
      <c r="W107" s="161"/>
      <c r="X107" s="161"/>
      <c r="AG107" t="s">
        <v>210</v>
      </c>
    </row>
    <row r="108" spans="1:60" outlineLevel="1" x14ac:dyDescent="0.2">
      <c r="A108" s="174">
        <v>88</v>
      </c>
      <c r="B108" s="175" t="s">
        <v>455</v>
      </c>
      <c r="C108" s="184" t="s">
        <v>1364</v>
      </c>
      <c r="D108" s="176" t="s">
        <v>663</v>
      </c>
      <c r="E108" s="177">
        <v>1</v>
      </c>
      <c r="F108" s="178"/>
      <c r="G108" s="179">
        <f t="shared" ref="G108:G116" si="49">ROUND(E108*F108,2)</f>
        <v>0</v>
      </c>
      <c r="H108" s="158"/>
      <c r="I108" s="157">
        <f t="shared" ref="I108:I116" si="50">ROUND(E108*H108,2)</f>
        <v>0</v>
      </c>
      <c r="J108" s="158"/>
      <c r="K108" s="157">
        <f t="shared" ref="K108:K116" si="51">ROUND(E108*J108,2)</f>
        <v>0</v>
      </c>
      <c r="L108" s="157">
        <v>15</v>
      </c>
      <c r="M108" s="157">
        <f t="shared" ref="M108:M116" si="52">G108*(1+L108/100)</f>
        <v>0</v>
      </c>
      <c r="N108" s="157">
        <v>0</v>
      </c>
      <c r="O108" s="157">
        <f t="shared" ref="O108:O116" si="53">ROUND(E108*N108,2)</f>
        <v>0</v>
      </c>
      <c r="P108" s="157">
        <v>0</v>
      </c>
      <c r="Q108" s="157">
        <f t="shared" ref="Q108:Q116" si="54">ROUND(E108*P108,2)</f>
        <v>0</v>
      </c>
      <c r="R108" s="157"/>
      <c r="S108" s="157" t="s">
        <v>269</v>
      </c>
      <c r="T108" s="157" t="s">
        <v>270</v>
      </c>
      <c r="U108" s="157">
        <v>0</v>
      </c>
      <c r="V108" s="157">
        <f t="shared" ref="V108:V116" si="55">ROUND(E108*U108,2)</f>
        <v>0</v>
      </c>
      <c r="W108" s="157"/>
      <c r="X108" s="157" t="s">
        <v>216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730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89</v>
      </c>
      <c r="B109" s="175" t="s">
        <v>1365</v>
      </c>
      <c r="C109" s="184" t="s">
        <v>1366</v>
      </c>
      <c r="D109" s="176" t="s">
        <v>663</v>
      </c>
      <c r="E109" s="177">
        <v>2</v>
      </c>
      <c r="F109" s="178"/>
      <c r="G109" s="179">
        <f t="shared" si="49"/>
        <v>0</v>
      </c>
      <c r="H109" s="158"/>
      <c r="I109" s="157">
        <f t="shared" si="50"/>
        <v>0</v>
      </c>
      <c r="J109" s="158"/>
      <c r="K109" s="157">
        <f t="shared" si="51"/>
        <v>0</v>
      </c>
      <c r="L109" s="157">
        <v>15</v>
      </c>
      <c r="M109" s="157">
        <f t="shared" si="52"/>
        <v>0</v>
      </c>
      <c r="N109" s="157">
        <v>0</v>
      </c>
      <c r="O109" s="157">
        <f t="shared" si="53"/>
        <v>0</v>
      </c>
      <c r="P109" s="157">
        <v>0</v>
      </c>
      <c r="Q109" s="157">
        <f t="shared" si="54"/>
        <v>0</v>
      </c>
      <c r="R109" s="157"/>
      <c r="S109" s="157" t="s">
        <v>269</v>
      </c>
      <c r="T109" s="157" t="s">
        <v>270</v>
      </c>
      <c r="U109" s="157">
        <v>0</v>
      </c>
      <c r="V109" s="157">
        <f t="shared" si="55"/>
        <v>0</v>
      </c>
      <c r="W109" s="157"/>
      <c r="X109" s="157" t="s">
        <v>421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90</v>
      </c>
      <c r="B110" s="175" t="s">
        <v>720</v>
      </c>
      <c r="C110" s="184" t="s">
        <v>1367</v>
      </c>
      <c r="D110" s="176" t="s">
        <v>242</v>
      </c>
      <c r="E110" s="177">
        <v>1</v>
      </c>
      <c r="F110" s="178"/>
      <c r="G110" s="179">
        <f t="shared" si="49"/>
        <v>0</v>
      </c>
      <c r="H110" s="158"/>
      <c r="I110" s="157">
        <f t="shared" si="50"/>
        <v>0</v>
      </c>
      <c r="J110" s="158"/>
      <c r="K110" s="157">
        <f t="shared" si="51"/>
        <v>0</v>
      </c>
      <c r="L110" s="157">
        <v>15</v>
      </c>
      <c r="M110" s="157">
        <f t="shared" si="52"/>
        <v>0</v>
      </c>
      <c r="N110" s="157">
        <v>0</v>
      </c>
      <c r="O110" s="157">
        <f t="shared" si="53"/>
        <v>0</v>
      </c>
      <c r="P110" s="157">
        <v>0</v>
      </c>
      <c r="Q110" s="157">
        <f t="shared" si="54"/>
        <v>0</v>
      </c>
      <c r="R110" s="157"/>
      <c r="S110" s="157" t="s">
        <v>269</v>
      </c>
      <c r="T110" s="157" t="s">
        <v>270</v>
      </c>
      <c r="U110" s="157">
        <v>0</v>
      </c>
      <c r="V110" s="157">
        <f t="shared" si="55"/>
        <v>0</v>
      </c>
      <c r="W110" s="157"/>
      <c r="X110" s="157" t="s">
        <v>216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730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91</v>
      </c>
      <c r="B111" s="175" t="s">
        <v>1368</v>
      </c>
      <c r="C111" s="184" t="s">
        <v>1369</v>
      </c>
      <c r="D111" s="176" t="s">
        <v>242</v>
      </c>
      <c r="E111" s="177">
        <v>2</v>
      </c>
      <c r="F111" s="178"/>
      <c r="G111" s="179">
        <f t="shared" si="49"/>
        <v>0</v>
      </c>
      <c r="H111" s="158"/>
      <c r="I111" s="157">
        <f t="shared" si="50"/>
        <v>0</v>
      </c>
      <c r="J111" s="158"/>
      <c r="K111" s="157">
        <f t="shared" si="51"/>
        <v>0</v>
      </c>
      <c r="L111" s="157">
        <v>15</v>
      </c>
      <c r="M111" s="157">
        <f t="shared" si="52"/>
        <v>0</v>
      </c>
      <c r="N111" s="157">
        <v>0</v>
      </c>
      <c r="O111" s="157">
        <f t="shared" si="53"/>
        <v>0</v>
      </c>
      <c r="P111" s="157">
        <v>0</v>
      </c>
      <c r="Q111" s="157">
        <f t="shared" si="54"/>
        <v>0</v>
      </c>
      <c r="R111" s="157"/>
      <c r="S111" s="157" t="s">
        <v>269</v>
      </c>
      <c r="T111" s="157" t="s">
        <v>270</v>
      </c>
      <c r="U111" s="157">
        <v>0</v>
      </c>
      <c r="V111" s="157">
        <f t="shared" si="55"/>
        <v>0</v>
      </c>
      <c r="W111" s="157"/>
      <c r="X111" s="157" t="s">
        <v>216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730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4">
        <v>92</v>
      </c>
      <c r="B112" s="175" t="s">
        <v>1370</v>
      </c>
      <c r="C112" s="184" t="s">
        <v>1371</v>
      </c>
      <c r="D112" s="176" t="s">
        <v>663</v>
      </c>
      <c r="E112" s="177">
        <v>1</v>
      </c>
      <c r="F112" s="178"/>
      <c r="G112" s="179">
        <f t="shared" si="49"/>
        <v>0</v>
      </c>
      <c r="H112" s="158"/>
      <c r="I112" s="157">
        <f t="shared" si="50"/>
        <v>0</v>
      </c>
      <c r="J112" s="158"/>
      <c r="K112" s="157">
        <f t="shared" si="51"/>
        <v>0</v>
      </c>
      <c r="L112" s="157">
        <v>15</v>
      </c>
      <c r="M112" s="157">
        <f t="shared" si="52"/>
        <v>0</v>
      </c>
      <c r="N112" s="157">
        <v>0</v>
      </c>
      <c r="O112" s="157">
        <f t="shared" si="53"/>
        <v>0</v>
      </c>
      <c r="P112" s="157">
        <v>0</v>
      </c>
      <c r="Q112" s="157">
        <f t="shared" si="54"/>
        <v>0</v>
      </c>
      <c r="R112" s="157"/>
      <c r="S112" s="157" t="s">
        <v>269</v>
      </c>
      <c r="T112" s="157" t="s">
        <v>270</v>
      </c>
      <c r="U112" s="157">
        <v>0</v>
      </c>
      <c r="V112" s="157">
        <f t="shared" si="55"/>
        <v>0</v>
      </c>
      <c r="W112" s="157"/>
      <c r="X112" s="157" t="s">
        <v>421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422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93</v>
      </c>
      <c r="B113" s="175" t="s">
        <v>1372</v>
      </c>
      <c r="C113" s="184" t="s">
        <v>1373</v>
      </c>
      <c r="D113" s="176" t="s">
        <v>663</v>
      </c>
      <c r="E113" s="177">
        <v>1</v>
      </c>
      <c r="F113" s="178"/>
      <c r="G113" s="179">
        <f t="shared" si="49"/>
        <v>0</v>
      </c>
      <c r="H113" s="158"/>
      <c r="I113" s="157">
        <f t="shared" si="50"/>
        <v>0</v>
      </c>
      <c r="J113" s="158"/>
      <c r="K113" s="157">
        <f t="shared" si="51"/>
        <v>0</v>
      </c>
      <c r="L113" s="157">
        <v>15</v>
      </c>
      <c r="M113" s="157">
        <f t="shared" si="52"/>
        <v>0</v>
      </c>
      <c r="N113" s="157">
        <v>0</v>
      </c>
      <c r="O113" s="157">
        <f t="shared" si="53"/>
        <v>0</v>
      </c>
      <c r="P113" s="157">
        <v>0</v>
      </c>
      <c r="Q113" s="157">
        <f t="shared" si="54"/>
        <v>0</v>
      </c>
      <c r="R113" s="157"/>
      <c r="S113" s="157" t="s">
        <v>269</v>
      </c>
      <c r="T113" s="157" t="s">
        <v>270</v>
      </c>
      <c r="U113" s="157">
        <v>0</v>
      </c>
      <c r="V113" s="157">
        <f t="shared" si="55"/>
        <v>0</v>
      </c>
      <c r="W113" s="157"/>
      <c r="X113" s="157" t="s">
        <v>421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422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4">
        <v>94</v>
      </c>
      <c r="B114" s="175" t="s">
        <v>136</v>
      </c>
      <c r="C114" s="184" t="s">
        <v>1374</v>
      </c>
      <c r="D114" s="176" t="s">
        <v>663</v>
      </c>
      <c r="E114" s="177">
        <v>1</v>
      </c>
      <c r="F114" s="178"/>
      <c r="G114" s="179">
        <f t="shared" si="49"/>
        <v>0</v>
      </c>
      <c r="H114" s="158"/>
      <c r="I114" s="157">
        <f t="shared" si="50"/>
        <v>0</v>
      </c>
      <c r="J114" s="158"/>
      <c r="K114" s="157">
        <f t="shared" si="51"/>
        <v>0</v>
      </c>
      <c r="L114" s="157">
        <v>15</v>
      </c>
      <c r="M114" s="157">
        <f t="shared" si="52"/>
        <v>0</v>
      </c>
      <c r="N114" s="157">
        <v>0</v>
      </c>
      <c r="O114" s="157">
        <f t="shared" si="53"/>
        <v>0</v>
      </c>
      <c r="P114" s="157">
        <v>0</v>
      </c>
      <c r="Q114" s="157">
        <f t="shared" si="54"/>
        <v>0</v>
      </c>
      <c r="R114" s="157"/>
      <c r="S114" s="157" t="s">
        <v>269</v>
      </c>
      <c r="T114" s="157" t="s">
        <v>270</v>
      </c>
      <c r="U114" s="157">
        <v>0</v>
      </c>
      <c r="V114" s="157">
        <f t="shared" si="55"/>
        <v>0</v>
      </c>
      <c r="W114" s="157"/>
      <c r="X114" s="157" t="s">
        <v>216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730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95</v>
      </c>
      <c r="B115" s="175" t="s">
        <v>138</v>
      </c>
      <c r="C115" s="184" t="s">
        <v>1375</v>
      </c>
      <c r="D115" s="176" t="s">
        <v>688</v>
      </c>
      <c r="E115" s="177">
        <v>6</v>
      </c>
      <c r="F115" s="178"/>
      <c r="G115" s="179">
        <f t="shared" si="49"/>
        <v>0</v>
      </c>
      <c r="H115" s="158"/>
      <c r="I115" s="157">
        <f t="shared" si="50"/>
        <v>0</v>
      </c>
      <c r="J115" s="158"/>
      <c r="K115" s="157">
        <f t="shared" si="51"/>
        <v>0</v>
      </c>
      <c r="L115" s="157">
        <v>15</v>
      </c>
      <c r="M115" s="157">
        <f t="shared" si="52"/>
        <v>0</v>
      </c>
      <c r="N115" s="157">
        <v>0</v>
      </c>
      <c r="O115" s="157">
        <f t="shared" si="53"/>
        <v>0</v>
      </c>
      <c r="P115" s="157">
        <v>0</v>
      </c>
      <c r="Q115" s="157">
        <f t="shared" si="54"/>
        <v>0</v>
      </c>
      <c r="R115" s="157"/>
      <c r="S115" s="157" t="s">
        <v>269</v>
      </c>
      <c r="T115" s="157" t="s">
        <v>270</v>
      </c>
      <c r="U115" s="157">
        <v>0</v>
      </c>
      <c r="V115" s="157">
        <f t="shared" si="55"/>
        <v>0</v>
      </c>
      <c r="W115" s="157"/>
      <c r="X115" s="157" t="s">
        <v>421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422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8">
        <v>96</v>
      </c>
      <c r="B116" s="169" t="s">
        <v>140</v>
      </c>
      <c r="C116" s="182" t="s">
        <v>1376</v>
      </c>
      <c r="D116" s="170" t="s">
        <v>663</v>
      </c>
      <c r="E116" s="171">
        <v>1</v>
      </c>
      <c r="F116" s="172"/>
      <c r="G116" s="173">
        <f t="shared" si="49"/>
        <v>0</v>
      </c>
      <c r="H116" s="158"/>
      <c r="I116" s="157">
        <f t="shared" si="50"/>
        <v>0</v>
      </c>
      <c r="J116" s="158"/>
      <c r="K116" s="157">
        <f t="shared" si="51"/>
        <v>0</v>
      </c>
      <c r="L116" s="157">
        <v>15</v>
      </c>
      <c r="M116" s="157">
        <f t="shared" si="52"/>
        <v>0</v>
      </c>
      <c r="N116" s="157">
        <v>0</v>
      </c>
      <c r="O116" s="157">
        <f t="shared" si="53"/>
        <v>0</v>
      </c>
      <c r="P116" s="157">
        <v>0</v>
      </c>
      <c r="Q116" s="157">
        <f t="shared" si="54"/>
        <v>0</v>
      </c>
      <c r="R116" s="157"/>
      <c r="S116" s="157" t="s">
        <v>269</v>
      </c>
      <c r="T116" s="157" t="s">
        <v>270</v>
      </c>
      <c r="U116" s="157">
        <v>0</v>
      </c>
      <c r="V116" s="157">
        <f t="shared" si="55"/>
        <v>0</v>
      </c>
      <c r="W116" s="157"/>
      <c r="X116" s="157" t="s">
        <v>421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422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3"/>
      <c r="B117" s="4"/>
      <c r="C117" s="185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  <c r="AG117" t="s">
        <v>196</v>
      </c>
    </row>
    <row r="118" spans="1:60" x14ac:dyDescent="0.2">
      <c r="A118" s="150"/>
      <c r="B118" s="151" t="s">
        <v>31</v>
      </c>
      <c r="C118" s="186"/>
      <c r="D118" s="152"/>
      <c r="E118" s="153"/>
      <c r="F118" s="153"/>
      <c r="G118" s="180">
        <f>G8+G24+G27+G44+G52+G57+G69+G76+G96+G107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1189</v>
      </c>
    </row>
    <row r="119" spans="1:60" x14ac:dyDescent="0.2">
      <c r="A119" s="3"/>
      <c r="B119" s="4"/>
      <c r="C119" s="185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60" x14ac:dyDescent="0.2">
      <c r="A120" s="3"/>
      <c r="B120" s="4"/>
      <c r="C120" s="185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">
      <c r="A121" s="253" t="s">
        <v>1190</v>
      </c>
      <c r="B121" s="253"/>
      <c r="C121" s="254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">
      <c r="A122" s="255"/>
      <c r="B122" s="256"/>
      <c r="C122" s="257"/>
      <c r="D122" s="256"/>
      <c r="E122" s="256"/>
      <c r="F122" s="256"/>
      <c r="G122" s="25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1191</v>
      </c>
    </row>
    <row r="123" spans="1:60" x14ac:dyDescent="0.2">
      <c r="A123" s="259"/>
      <c r="B123" s="260"/>
      <c r="C123" s="261"/>
      <c r="D123" s="260"/>
      <c r="E123" s="260"/>
      <c r="F123" s="260"/>
      <c r="G123" s="26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A124" s="259"/>
      <c r="B124" s="260"/>
      <c r="C124" s="261"/>
      <c r="D124" s="260"/>
      <c r="E124" s="260"/>
      <c r="F124" s="260"/>
      <c r="G124" s="26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259"/>
      <c r="B125" s="260"/>
      <c r="C125" s="261"/>
      <c r="D125" s="260"/>
      <c r="E125" s="260"/>
      <c r="F125" s="260"/>
      <c r="G125" s="26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263"/>
      <c r="B126" s="264"/>
      <c r="C126" s="265"/>
      <c r="D126" s="264"/>
      <c r="E126" s="264"/>
      <c r="F126" s="264"/>
      <c r="G126" s="26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A127" s="3"/>
      <c r="B127" s="4"/>
      <c r="C127" s="185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">
      <c r="C128" s="187"/>
      <c r="D128" s="10"/>
      <c r="AG128" t="s">
        <v>1192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hvRrfNUoNEWYqFpWef9Wgq1gEgA3I+422a1uGJNlx9W3HsfC/nh69jIamsL3O+vPwT5HFw/sNCWN192xypiIA==" saltValue="WnR+fhuaMvvakDH7lrzkpw==" spinCount="100000" sheet="1" objects="1" scenarios="1"/>
  <mergeCells count="9">
    <mergeCell ref="A122:G126"/>
    <mergeCell ref="C21:G21"/>
    <mergeCell ref="C23:G23"/>
    <mergeCell ref="C42:G42"/>
    <mergeCell ref="A1:G1"/>
    <mergeCell ref="C2:G2"/>
    <mergeCell ref="C3:G3"/>
    <mergeCell ref="C4:G4"/>
    <mergeCell ref="A121:C1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53</v>
      </c>
      <c r="C4" s="250" t="s">
        <v>54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76</v>
      </c>
      <c r="C8" s="181" t="s">
        <v>75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0</v>
      </c>
      <c r="J8" s="161"/>
      <c r="K8" s="161">
        <f>SUM(K9:K23)</f>
        <v>0</v>
      </c>
      <c r="L8" s="161"/>
      <c r="M8" s="161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1"/>
      <c r="S8" s="161"/>
      <c r="T8" s="161"/>
      <c r="U8" s="161"/>
      <c r="V8" s="161">
        <f>SUM(V9:V23)</f>
        <v>0</v>
      </c>
      <c r="W8" s="161"/>
      <c r="X8" s="161"/>
      <c r="AG8" t="s">
        <v>210</v>
      </c>
    </row>
    <row r="9" spans="1:60" ht="56.25" outlineLevel="1" x14ac:dyDescent="0.2">
      <c r="A9" s="174">
        <v>1</v>
      </c>
      <c r="B9" s="175" t="s">
        <v>119</v>
      </c>
      <c r="C9" s="184" t="s">
        <v>1214</v>
      </c>
      <c r="D9" s="176" t="s">
        <v>688</v>
      </c>
      <c r="E9" s="177">
        <v>2</v>
      </c>
      <c r="F9" s="178"/>
      <c r="G9" s="179">
        <f t="shared" ref="G9:G20" si="0">ROUND(E9*F9,2)</f>
        <v>0</v>
      </c>
      <c r="H9" s="158"/>
      <c r="I9" s="157">
        <f t="shared" ref="I9:I20" si="1">ROUND(E9*H9,2)</f>
        <v>0</v>
      </c>
      <c r="J9" s="158"/>
      <c r="K9" s="157">
        <f t="shared" ref="K9:K20" si="2">ROUND(E9*J9,2)</f>
        <v>0</v>
      </c>
      <c r="L9" s="157">
        <v>15</v>
      </c>
      <c r="M9" s="157">
        <f t="shared" ref="M9:M20" si="3">G9*(1+L9/100)</f>
        <v>0</v>
      </c>
      <c r="N9" s="157">
        <v>0</v>
      </c>
      <c r="O9" s="157">
        <f t="shared" ref="O9:O20" si="4">ROUND(E9*N9,2)</f>
        <v>0</v>
      </c>
      <c r="P9" s="157">
        <v>0</v>
      </c>
      <c r="Q9" s="157">
        <f t="shared" ref="Q9:Q20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20" si="6">ROUND(E9*U9,2)</f>
        <v>0</v>
      </c>
      <c r="W9" s="157"/>
      <c r="X9" s="157" t="s">
        <v>421</v>
      </c>
      <c r="Y9" s="147"/>
      <c r="Z9" s="147"/>
      <c r="AA9" s="147"/>
      <c r="AB9" s="147"/>
      <c r="AC9" s="147"/>
      <c r="AD9" s="147"/>
      <c r="AE9" s="147"/>
      <c r="AF9" s="147"/>
      <c r="AG9" s="147" t="s">
        <v>422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120</v>
      </c>
      <c r="C10" s="184" t="s">
        <v>1215</v>
      </c>
      <c r="D10" s="176" t="s">
        <v>663</v>
      </c>
      <c r="E10" s="177">
        <v>1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421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4">
        <v>3</v>
      </c>
      <c r="B11" s="175" t="s">
        <v>122</v>
      </c>
      <c r="C11" s="184" t="s">
        <v>1216</v>
      </c>
      <c r="D11" s="176" t="s">
        <v>688</v>
      </c>
      <c r="E11" s="177">
        <v>1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421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4</v>
      </c>
      <c r="B12" s="175" t="s">
        <v>1163</v>
      </c>
      <c r="C12" s="184" t="s">
        <v>1217</v>
      </c>
      <c r="D12" s="176" t="s">
        <v>688</v>
      </c>
      <c r="E12" s="177">
        <v>1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216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124</v>
      </c>
      <c r="C13" s="184" t="s">
        <v>1218</v>
      </c>
      <c r="D13" s="176" t="s">
        <v>688</v>
      </c>
      <c r="E13" s="177">
        <v>4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216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628</v>
      </c>
      <c r="C14" s="184" t="s">
        <v>1219</v>
      </c>
      <c r="D14" s="176" t="s">
        <v>663</v>
      </c>
      <c r="E14" s="177">
        <v>1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216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45" outlineLevel="1" x14ac:dyDescent="0.2">
      <c r="A15" s="174">
        <v>7</v>
      </c>
      <c r="B15" s="175" t="s">
        <v>350</v>
      </c>
      <c r="C15" s="184" t="s">
        <v>1220</v>
      </c>
      <c r="D15" s="176" t="s">
        <v>688</v>
      </c>
      <c r="E15" s="177">
        <v>1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757</v>
      </c>
      <c r="C16" s="184" t="s">
        <v>1221</v>
      </c>
      <c r="D16" s="176" t="s">
        <v>688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216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1222</v>
      </c>
      <c r="C17" s="184" t="s">
        <v>1223</v>
      </c>
      <c r="D17" s="176" t="s">
        <v>688</v>
      </c>
      <c r="E17" s="177">
        <v>2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216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10</v>
      </c>
      <c r="B18" s="175" t="s">
        <v>708</v>
      </c>
      <c r="C18" s="184" t="s">
        <v>1224</v>
      </c>
      <c r="D18" s="176" t="s">
        <v>688</v>
      </c>
      <c r="E18" s="177">
        <v>4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45" outlineLevel="1" x14ac:dyDescent="0.2">
      <c r="A19" s="174">
        <v>11</v>
      </c>
      <c r="B19" s="175" t="s">
        <v>1225</v>
      </c>
      <c r="C19" s="184" t="s">
        <v>1226</v>
      </c>
      <c r="D19" s="176" t="s">
        <v>688</v>
      </c>
      <c r="E19" s="177">
        <v>1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421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6.25" outlineLevel="1" x14ac:dyDescent="0.2">
      <c r="A20" s="168">
        <v>12</v>
      </c>
      <c r="B20" s="169" t="s">
        <v>1227</v>
      </c>
      <c r="C20" s="182" t="s">
        <v>1228</v>
      </c>
      <c r="D20" s="170" t="s">
        <v>688</v>
      </c>
      <c r="E20" s="171">
        <v>1</v>
      </c>
      <c r="F20" s="172"/>
      <c r="G20" s="173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421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7" t="s">
        <v>1229</v>
      </c>
      <c r="D21" s="268"/>
      <c r="E21" s="268"/>
      <c r="F21" s="268"/>
      <c r="G21" s="26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1230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68">
        <v>13</v>
      </c>
      <c r="B22" s="169" t="s">
        <v>956</v>
      </c>
      <c r="C22" s="182" t="s">
        <v>1231</v>
      </c>
      <c r="D22" s="170" t="s">
        <v>688</v>
      </c>
      <c r="E22" s="171">
        <v>2</v>
      </c>
      <c r="F22" s="172"/>
      <c r="G22" s="173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269</v>
      </c>
      <c r="T22" s="157" t="s">
        <v>270</v>
      </c>
      <c r="U22" s="157">
        <v>0</v>
      </c>
      <c r="V22" s="157">
        <f>ROUND(E22*U22,2)</f>
        <v>0</v>
      </c>
      <c r="W22" s="157"/>
      <c r="X22" s="157" t="s">
        <v>421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422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7" t="s">
        <v>1232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1230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2" t="s">
        <v>209</v>
      </c>
      <c r="B24" s="163" t="s">
        <v>77</v>
      </c>
      <c r="C24" s="181" t="s">
        <v>78</v>
      </c>
      <c r="D24" s="164"/>
      <c r="E24" s="165"/>
      <c r="F24" s="166"/>
      <c r="G24" s="167">
        <f>SUMIF(AG25:AG26,"&lt;&gt;NOR",G25:G26)</f>
        <v>0</v>
      </c>
      <c r="H24" s="161"/>
      <c r="I24" s="161">
        <f>SUM(I25:I26)</f>
        <v>0</v>
      </c>
      <c r="J24" s="161"/>
      <c r="K24" s="161">
        <f>SUM(K25:K26)</f>
        <v>0</v>
      </c>
      <c r="L24" s="161"/>
      <c r="M24" s="161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1"/>
      <c r="S24" s="161"/>
      <c r="T24" s="161"/>
      <c r="U24" s="161"/>
      <c r="V24" s="161">
        <f>SUM(V25:V26)</f>
        <v>0</v>
      </c>
      <c r="W24" s="161"/>
      <c r="X24" s="161"/>
      <c r="AG24" t="s">
        <v>210</v>
      </c>
    </row>
    <row r="25" spans="1:60" ht="33.75" outlineLevel="1" x14ac:dyDescent="0.2">
      <c r="A25" s="174">
        <v>14</v>
      </c>
      <c r="B25" s="175" t="s">
        <v>1160</v>
      </c>
      <c r="C25" s="184" t="s">
        <v>1233</v>
      </c>
      <c r="D25" s="176" t="s">
        <v>688</v>
      </c>
      <c r="E25" s="177">
        <v>2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269</v>
      </c>
      <c r="T25" s="157" t="s">
        <v>270</v>
      </c>
      <c r="U25" s="157">
        <v>0</v>
      </c>
      <c r="V25" s="157">
        <f>ROUND(E25*U25,2)</f>
        <v>0</v>
      </c>
      <c r="W25" s="157"/>
      <c r="X25" s="157" t="s">
        <v>421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74">
        <v>15</v>
      </c>
      <c r="B26" s="175" t="s">
        <v>1234</v>
      </c>
      <c r="C26" s="184" t="s">
        <v>1377</v>
      </c>
      <c r="D26" s="176" t="s">
        <v>688</v>
      </c>
      <c r="E26" s="177">
        <v>1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269</v>
      </c>
      <c r="T26" s="157" t="s">
        <v>270</v>
      </c>
      <c r="U26" s="157">
        <v>0</v>
      </c>
      <c r="V26" s="157">
        <f>ROUND(E26*U26,2)</f>
        <v>0</v>
      </c>
      <c r="W26" s="157"/>
      <c r="X26" s="157" t="s">
        <v>421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422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209</v>
      </c>
      <c r="B27" s="163" t="s">
        <v>152</v>
      </c>
      <c r="C27" s="181" t="s">
        <v>153</v>
      </c>
      <c r="D27" s="164"/>
      <c r="E27" s="165"/>
      <c r="F27" s="166"/>
      <c r="G27" s="167">
        <f>SUMIF(AG28:AG43,"&lt;&gt;NOR",G28:G43)</f>
        <v>0</v>
      </c>
      <c r="H27" s="161"/>
      <c r="I27" s="161">
        <f>SUM(I28:I43)</f>
        <v>0</v>
      </c>
      <c r="J27" s="161"/>
      <c r="K27" s="161">
        <f>SUM(K28:K43)</f>
        <v>0</v>
      </c>
      <c r="L27" s="161"/>
      <c r="M27" s="161">
        <f>SUM(M28:M43)</f>
        <v>0</v>
      </c>
      <c r="N27" s="161"/>
      <c r="O27" s="161">
        <f>SUM(O28:O43)</f>
        <v>0</v>
      </c>
      <c r="P27" s="161"/>
      <c r="Q27" s="161">
        <f>SUM(Q28:Q43)</f>
        <v>0</v>
      </c>
      <c r="R27" s="161"/>
      <c r="S27" s="161"/>
      <c r="T27" s="161"/>
      <c r="U27" s="161"/>
      <c r="V27" s="161">
        <f>SUM(V28:V43)</f>
        <v>0</v>
      </c>
      <c r="W27" s="161"/>
      <c r="X27" s="161"/>
      <c r="AG27" t="s">
        <v>210</v>
      </c>
    </row>
    <row r="28" spans="1:60" outlineLevel="1" x14ac:dyDescent="0.2">
      <c r="A28" s="174">
        <v>16</v>
      </c>
      <c r="B28" s="175" t="s">
        <v>981</v>
      </c>
      <c r="C28" s="184" t="s">
        <v>1236</v>
      </c>
      <c r="D28" s="176" t="s">
        <v>688</v>
      </c>
      <c r="E28" s="177">
        <v>3</v>
      </c>
      <c r="F28" s="178"/>
      <c r="G28" s="179">
        <f t="shared" ref="G28:G41" si="7">ROUND(E28*F28,2)</f>
        <v>0</v>
      </c>
      <c r="H28" s="158"/>
      <c r="I28" s="157">
        <f t="shared" ref="I28:I41" si="8">ROUND(E28*H28,2)</f>
        <v>0</v>
      </c>
      <c r="J28" s="158"/>
      <c r="K28" s="157">
        <f t="shared" ref="K28:K41" si="9">ROUND(E28*J28,2)</f>
        <v>0</v>
      </c>
      <c r="L28" s="157">
        <v>15</v>
      </c>
      <c r="M28" s="157">
        <f t="shared" ref="M28:M41" si="10">G28*(1+L28/100)</f>
        <v>0</v>
      </c>
      <c r="N28" s="157">
        <v>0</v>
      </c>
      <c r="O28" s="157">
        <f t="shared" ref="O28:O41" si="11">ROUND(E28*N28,2)</f>
        <v>0</v>
      </c>
      <c r="P28" s="157">
        <v>0</v>
      </c>
      <c r="Q28" s="157">
        <f t="shared" ref="Q28:Q41" si="12">ROUND(E28*P28,2)</f>
        <v>0</v>
      </c>
      <c r="R28" s="157"/>
      <c r="S28" s="157" t="s">
        <v>269</v>
      </c>
      <c r="T28" s="157" t="s">
        <v>270</v>
      </c>
      <c r="U28" s="157">
        <v>0</v>
      </c>
      <c r="V28" s="157">
        <f t="shared" ref="V28:V41" si="13">ROUND(E28*U28,2)</f>
        <v>0</v>
      </c>
      <c r="W28" s="157"/>
      <c r="X28" s="157" t="s">
        <v>421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422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17</v>
      </c>
      <c r="B29" s="175" t="s">
        <v>704</v>
      </c>
      <c r="C29" s="184" t="s">
        <v>1237</v>
      </c>
      <c r="D29" s="176" t="s">
        <v>688</v>
      </c>
      <c r="E29" s="177">
        <v>6</v>
      </c>
      <c r="F29" s="178"/>
      <c r="G29" s="179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15</v>
      </c>
      <c r="M29" s="157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7"/>
      <c r="S29" s="157" t="s">
        <v>269</v>
      </c>
      <c r="T29" s="157" t="s">
        <v>270</v>
      </c>
      <c r="U29" s="157">
        <v>0</v>
      </c>
      <c r="V29" s="157">
        <f t="shared" si="13"/>
        <v>0</v>
      </c>
      <c r="W29" s="157"/>
      <c r="X29" s="157" t="s">
        <v>421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18</v>
      </c>
      <c r="B30" s="175" t="s">
        <v>359</v>
      </c>
      <c r="C30" s="184" t="s">
        <v>1238</v>
      </c>
      <c r="D30" s="176" t="s">
        <v>688</v>
      </c>
      <c r="E30" s="177">
        <v>8</v>
      </c>
      <c r="F30" s="178"/>
      <c r="G30" s="179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269</v>
      </c>
      <c r="T30" s="157" t="s">
        <v>270</v>
      </c>
      <c r="U30" s="157">
        <v>0</v>
      </c>
      <c r="V30" s="157">
        <f t="shared" si="13"/>
        <v>0</v>
      </c>
      <c r="W30" s="157"/>
      <c r="X30" s="157" t="s">
        <v>421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19</v>
      </c>
      <c r="B31" s="175" t="s">
        <v>1239</v>
      </c>
      <c r="C31" s="184" t="s">
        <v>1240</v>
      </c>
      <c r="D31" s="176" t="s">
        <v>688</v>
      </c>
      <c r="E31" s="177">
        <v>1</v>
      </c>
      <c r="F31" s="178"/>
      <c r="G31" s="179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269</v>
      </c>
      <c r="T31" s="157" t="s">
        <v>270</v>
      </c>
      <c r="U31" s="157">
        <v>0</v>
      </c>
      <c r="V31" s="157">
        <f t="shared" si="13"/>
        <v>0</v>
      </c>
      <c r="W31" s="157"/>
      <c r="X31" s="157" t="s">
        <v>421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4">
        <v>20</v>
      </c>
      <c r="B32" s="175" t="s">
        <v>1121</v>
      </c>
      <c r="C32" s="184" t="s">
        <v>1241</v>
      </c>
      <c r="D32" s="176" t="s">
        <v>688</v>
      </c>
      <c r="E32" s="177">
        <v>2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270</v>
      </c>
      <c r="U32" s="157">
        <v>0</v>
      </c>
      <c r="V32" s="157">
        <f t="shared" si="13"/>
        <v>0</v>
      </c>
      <c r="W32" s="157"/>
      <c r="X32" s="157" t="s">
        <v>421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422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4">
        <v>21</v>
      </c>
      <c r="B33" s="175" t="s">
        <v>1242</v>
      </c>
      <c r="C33" s="184" t="s">
        <v>1243</v>
      </c>
      <c r="D33" s="176" t="s">
        <v>688</v>
      </c>
      <c r="E33" s="177">
        <v>1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si="13"/>
        <v>0</v>
      </c>
      <c r="W33" s="157"/>
      <c r="X33" s="157" t="s">
        <v>421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22</v>
      </c>
      <c r="B34" s="175" t="s">
        <v>1244</v>
      </c>
      <c r="C34" s="184" t="s">
        <v>1245</v>
      </c>
      <c r="D34" s="176" t="s">
        <v>688</v>
      </c>
      <c r="E34" s="177">
        <v>2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216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730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4">
        <v>23</v>
      </c>
      <c r="B35" s="175" t="s">
        <v>1246</v>
      </c>
      <c r="C35" s="184" t="s">
        <v>1247</v>
      </c>
      <c r="D35" s="176" t="s">
        <v>688</v>
      </c>
      <c r="E35" s="177">
        <v>1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421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422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4">
        <v>24</v>
      </c>
      <c r="B36" s="175" t="s">
        <v>1248</v>
      </c>
      <c r="C36" s="184" t="s">
        <v>1249</v>
      </c>
      <c r="D36" s="176" t="s">
        <v>688</v>
      </c>
      <c r="E36" s="177">
        <v>2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421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422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25</v>
      </c>
      <c r="B37" s="175" t="s">
        <v>1250</v>
      </c>
      <c r="C37" s="184" t="s">
        <v>1251</v>
      </c>
      <c r="D37" s="176" t="s">
        <v>688</v>
      </c>
      <c r="E37" s="177">
        <v>2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270</v>
      </c>
      <c r="U37" s="157">
        <v>0</v>
      </c>
      <c r="V37" s="157">
        <f t="shared" si="13"/>
        <v>0</v>
      </c>
      <c r="W37" s="157"/>
      <c r="X37" s="157" t="s">
        <v>421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26</v>
      </c>
      <c r="B38" s="175" t="s">
        <v>1252</v>
      </c>
      <c r="C38" s="184" t="s">
        <v>1253</v>
      </c>
      <c r="D38" s="176" t="s">
        <v>688</v>
      </c>
      <c r="E38" s="177">
        <v>4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270</v>
      </c>
      <c r="U38" s="157">
        <v>0</v>
      </c>
      <c r="V38" s="157">
        <f t="shared" si="13"/>
        <v>0</v>
      </c>
      <c r="W38" s="157"/>
      <c r="X38" s="157" t="s">
        <v>421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27</v>
      </c>
      <c r="B39" s="175" t="s">
        <v>1254</v>
      </c>
      <c r="C39" s="184" t="s">
        <v>1255</v>
      </c>
      <c r="D39" s="176" t="s">
        <v>688</v>
      </c>
      <c r="E39" s="177">
        <v>8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270</v>
      </c>
      <c r="U39" s="157">
        <v>0</v>
      </c>
      <c r="V39" s="157">
        <f t="shared" si="13"/>
        <v>0</v>
      </c>
      <c r="W39" s="157"/>
      <c r="X39" s="157" t="s">
        <v>421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28</v>
      </c>
      <c r="B40" s="175" t="s">
        <v>1256</v>
      </c>
      <c r="C40" s="184" t="s">
        <v>1257</v>
      </c>
      <c r="D40" s="176" t="s">
        <v>688</v>
      </c>
      <c r="E40" s="177">
        <v>4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270</v>
      </c>
      <c r="U40" s="157">
        <v>0</v>
      </c>
      <c r="V40" s="157">
        <f t="shared" si="13"/>
        <v>0</v>
      </c>
      <c r="W40" s="157"/>
      <c r="X40" s="157" t="s">
        <v>421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45" outlineLevel="1" x14ac:dyDescent="0.2">
      <c r="A41" s="168">
        <v>29</v>
      </c>
      <c r="B41" s="169" t="s">
        <v>1258</v>
      </c>
      <c r="C41" s="182" t="s">
        <v>1259</v>
      </c>
      <c r="D41" s="170" t="s">
        <v>688</v>
      </c>
      <c r="E41" s="171">
        <v>1</v>
      </c>
      <c r="F41" s="172"/>
      <c r="G41" s="173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270</v>
      </c>
      <c r="U41" s="157">
        <v>0</v>
      </c>
      <c r="V41" s="157">
        <f t="shared" si="13"/>
        <v>0</v>
      </c>
      <c r="W41" s="157"/>
      <c r="X41" s="157" t="s">
        <v>421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7" t="s">
        <v>1260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1230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4">
        <v>30</v>
      </c>
      <c r="B43" s="175" t="s">
        <v>1261</v>
      </c>
      <c r="C43" s="184" t="s">
        <v>1262</v>
      </c>
      <c r="D43" s="176" t="s">
        <v>663</v>
      </c>
      <c r="E43" s="177">
        <v>1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269</v>
      </c>
      <c r="T43" s="157" t="s">
        <v>270</v>
      </c>
      <c r="U43" s="157">
        <v>0</v>
      </c>
      <c r="V43" s="157">
        <f>ROUND(E43*U43,2)</f>
        <v>0</v>
      </c>
      <c r="W43" s="157"/>
      <c r="X43" s="157" t="s">
        <v>421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2" t="s">
        <v>209</v>
      </c>
      <c r="B44" s="163" t="s">
        <v>79</v>
      </c>
      <c r="C44" s="181" t="s">
        <v>80</v>
      </c>
      <c r="D44" s="164"/>
      <c r="E44" s="165"/>
      <c r="F44" s="166"/>
      <c r="G44" s="167">
        <f>SUMIF(AG45:AG50,"&lt;&gt;NOR",G45:G50)</f>
        <v>0</v>
      </c>
      <c r="H44" s="161"/>
      <c r="I44" s="161">
        <f>SUM(I45:I50)</f>
        <v>0</v>
      </c>
      <c r="J44" s="161"/>
      <c r="K44" s="161">
        <f>SUM(K45:K50)</f>
        <v>0</v>
      </c>
      <c r="L44" s="161"/>
      <c r="M44" s="161">
        <f>SUM(M45:M50)</f>
        <v>0</v>
      </c>
      <c r="N44" s="161"/>
      <c r="O44" s="161">
        <f>SUM(O45:O50)</f>
        <v>0</v>
      </c>
      <c r="P44" s="161"/>
      <c r="Q44" s="161">
        <f>SUM(Q45:Q50)</f>
        <v>0</v>
      </c>
      <c r="R44" s="161"/>
      <c r="S44" s="161"/>
      <c r="T44" s="161"/>
      <c r="U44" s="161"/>
      <c r="V44" s="161">
        <f>SUM(V45:V50)</f>
        <v>0</v>
      </c>
      <c r="W44" s="161"/>
      <c r="X44" s="161"/>
      <c r="AG44" t="s">
        <v>210</v>
      </c>
    </row>
    <row r="45" spans="1:60" ht="33.75" outlineLevel="1" x14ac:dyDescent="0.2">
      <c r="A45" s="174">
        <v>31</v>
      </c>
      <c r="B45" s="175" t="s">
        <v>1263</v>
      </c>
      <c r="C45" s="184" t="s">
        <v>1264</v>
      </c>
      <c r="D45" s="176" t="s">
        <v>234</v>
      </c>
      <c r="E45" s="177">
        <v>22</v>
      </c>
      <c r="F45" s="178"/>
      <c r="G45" s="179">
        <f t="shared" ref="G45:G50" si="14">ROUND(E45*F45,2)</f>
        <v>0</v>
      </c>
      <c r="H45" s="158"/>
      <c r="I45" s="157">
        <f t="shared" ref="I45:I50" si="15">ROUND(E45*H45,2)</f>
        <v>0</v>
      </c>
      <c r="J45" s="158"/>
      <c r="K45" s="157">
        <f t="shared" ref="K45:K50" si="16">ROUND(E45*J45,2)</f>
        <v>0</v>
      </c>
      <c r="L45" s="157">
        <v>15</v>
      </c>
      <c r="M45" s="157">
        <f t="shared" ref="M45:M50" si="17">G45*(1+L45/100)</f>
        <v>0</v>
      </c>
      <c r="N45" s="157">
        <v>0</v>
      </c>
      <c r="O45" s="157">
        <f t="shared" ref="O45:O50" si="18">ROUND(E45*N45,2)</f>
        <v>0</v>
      </c>
      <c r="P45" s="157">
        <v>0</v>
      </c>
      <c r="Q45" s="157">
        <f t="shared" ref="Q45:Q50" si="19">ROUND(E45*P45,2)</f>
        <v>0</v>
      </c>
      <c r="R45" s="157"/>
      <c r="S45" s="157" t="s">
        <v>269</v>
      </c>
      <c r="T45" s="157" t="s">
        <v>270</v>
      </c>
      <c r="U45" s="157">
        <v>0</v>
      </c>
      <c r="V45" s="157">
        <f t="shared" ref="V45:V50" si="20">ROUND(E45*U45,2)</f>
        <v>0</v>
      </c>
      <c r="W45" s="157"/>
      <c r="X45" s="157" t="s">
        <v>421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32</v>
      </c>
      <c r="B46" s="175" t="s">
        <v>1091</v>
      </c>
      <c r="C46" s="184" t="s">
        <v>1265</v>
      </c>
      <c r="D46" s="176" t="s">
        <v>234</v>
      </c>
      <c r="E46" s="177">
        <v>10</v>
      </c>
      <c r="F46" s="178"/>
      <c r="G46" s="179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15</v>
      </c>
      <c r="M46" s="157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7"/>
      <c r="S46" s="157" t="s">
        <v>269</v>
      </c>
      <c r="T46" s="157" t="s">
        <v>270</v>
      </c>
      <c r="U46" s="157">
        <v>0</v>
      </c>
      <c r="V46" s="157">
        <f t="shared" si="20"/>
        <v>0</v>
      </c>
      <c r="W46" s="157"/>
      <c r="X46" s="157" t="s">
        <v>216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33</v>
      </c>
      <c r="B47" s="175" t="s">
        <v>1266</v>
      </c>
      <c r="C47" s="184" t="s">
        <v>1267</v>
      </c>
      <c r="D47" s="176" t="s">
        <v>234</v>
      </c>
      <c r="E47" s="177">
        <v>35</v>
      </c>
      <c r="F47" s="178"/>
      <c r="G47" s="179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15</v>
      </c>
      <c r="M47" s="157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7"/>
      <c r="S47" s="157" t="s">
        <v>269</v>
      </c>
      <c r="T47" s="157" t="s">
        <v>270</v>
      </c>
      <c r="U47" s="157">
        <v>0</v>
      </c>
      <c r="V47" s="157">
        <f t="shared" si="20"/>
        <v>0</v>
      </c>
      <c r="W47" s="157"/>
      <c r="X47" s="157" t="s">
        <v>216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34</v>
      </c>
      <c r="B48" s="175" t="s">
        <v>639</v>
      </c>
      <c r="C48" s="184" t="s">
        <v>1378</v>
      </c>
      <c r="D48" s="176" t="s">
        <v>234</v>
      </c>
      <c r="E48" s="177">
        <v>1</v>
      </c>
      <c r="F48" s="178"/>
      <c r="G48" s="179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269</v>
      </c>
      <c r="T48" s="157" t="s">
        <v>270</v>
      </c>
      <c r="U48" s="157">
        <v>0</v>
      </c>
      <c r="V48" s="157">
        <f t="shared" si="20"/>
        <v>0</v>
      </c>
      <c r="W48" s="157"/>
      <c r="X48" s="157" t="s">
        <v>216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35</v>
      </c>
      <c r="B49" s="175" t="s">
        <v>1269</v>
      </c>
      <c r="C49" s="184" t="s">
        <v>1270</v>
      </c>
      <c r="D49" s="176" t="s">
        <v>234</v>
      </c>
      <c r="E49" s="177">
        <v>2</v>
      </c>
      <c r="F49" s="178"/>
      <c r="G49" s="179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269</v>
      </c>
      <c r="T49" s="157" t="s">
        <v>270</v>
      </c>
      <c r="U49" s="157">
        <v>0</v>
      </c>
      <c r="V49" s="157">
        <f t="shared" si="20"/>
        <v>0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4">
        <v>36</v>
      </c>
      <c r="B50" s="175" t="s">
        <v>498</v>
      </c>
      <c r="C50" s="184" t="s">
        <v>1271</v>
      </c>
      <c r="D50" s="176" t="s">
        <v>688</v>
      </c>
      <c r="E50" s="177">
        <v>2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si="20"/>
        <v>0</v>
      </c>
      <c r="W50" s="157"/>
      <c r="X50" s="157" t="s">
        <v>421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209</v>
      </c>
      <c r="B51" s="163" t="s">
        <v>81</v>
      </c>
      <c r="C51" s="181" t="s">
        <v>82</v>
      </c>
      <c r="D51" s="164"/>
      <c r="E51" s="165"/>
      <c r="F51" s="166"/>
      <c r="G51" s="167">
        <f>SUMIF(AG52:AG56,"&lt;&gt;NOR",G52:G56)</f>
        <v>0</v>
      </c>
      <c r="H51" s="161"/>
      <c r="I51" s="161">
        <f>SUM(I52:I56)</f>
        <v>0</v>
      </c>
      <c r="J51" s="161"/>
      <c r="K51" s="161">
        <f>SUM(K52:K56)</f>
        <v>0</v>
      </c>
      <c r="L51" s="161"/>
      <c r="M51" s="161">
        <f>SUM(M52:M56)</f>
        <v>0</v>
      </c>
      <c r="N51" s="161"/>
      <c r="O51" s="161">
        <f>SUM(O52:O56)</f>
        <v>0</v>
      </c>
      <c r="P51" s="161"/>
      <c r="Q51" s="161">
        <f>SUM(Q52:Q56)</f>
        <v>0</v>
      </c>
      <c r="R51" s="161"/>
      <c r="S51" s="161"/>
      <c r="T51" s="161"/>
      <c r="U51" s="161"/>
      <c r="V51" s="161">
        <f>SUM(V52:V56)</f>
        <v>0</v>
      </c>
      <c r="W51" s="161"/>
      <c r="X51" s="161"/>
      <c r="AG51" t="s">
        <v>210</v>
      </c>
    </row>
    <row r="52" spans="1:60" ht="22.5" outlineLevel="1" x14ac:dyDescent="0.2">
      <c r="A52" s="174">
        <v>37</v>
      </c>
      <c r="B52" s="175" t="s">
        <v>1272</v>
      </c>
      <c r="C52" s="184" t="s">
        <v>1274</v>
      </c>
      <c r="D52" s="176" t="s">
        <v>234</v>
      </c>
      <c r="E52" s="177">
        <v>10</v>
      </c>
      <c r="F52" s="178"/>
      <c r="G52" s="179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15</v>
      </c>
      <c r="M52" s="157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7"/>
      <c r="S52" s="157" t="s">
        <v>269</v>
      </c>
      <c r="T52" s="157" t="s">
        <v>270</v>
      </c>
      <c r="U52" s="157">
        <v>0</v>
      </c>
      <c r="V52" s="157">
        <f>ROUND(E52*U52,2)</f>
        <v>0</v>
      </c>
      <c r="W52" s="157"/>
      <c r="X52" s="157" t="s">
        <v>421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422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38</v>
      </c>
      <c r="B53" s="175" t="s">
        <v>932</v>
      </c>
      <c r="C53" s="184" t="s">
        <v>1276</v>
      </c>
      <c r="D53" s="176" t="s">
        <v>234</v>
      </c>
      <c r="E53" s="177">
        <v>35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15</v>
      </c>
      <c r="M53" s="157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7"/>
      <c r="S53" s="157" t="s">
        <v>269</v>
      </c>
      <c r="T53" s="157" t="s">
        <v>270</v>
      </c>
      <c r="U53" s="157">
        <v>0</v>
      </c>
      <c r="V53" s="157">
        <f>ROUND(E53*U53,2)</f>
        <v>0</v>
      </c>
      <c r="W53" s="157"/>
      <c r="X53" s="157" t="s">
        <v>421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422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39</v>
      </c>
      <c r="B54" s="175" t="s">
        <v>1275</v>
      </c>
      <c r="C54" s="184" t="s">
        <v>1278</v>
      </c>
      <c r="D54" s="176" t="s">
        <v>234</v>
      </c>
      <c r="E54" s="177">
        <v>1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15</v>
      </c>
      <c r="M54" s="157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7"/>
      <c r="S54" s="157" t="s">
        <v>269</v>
      </c>
      <c r="T54" s="157" t="s">
        <v>270</v>
      </c>
      <c r="U54" s="157">
        <v>0</v>
      </c>
      <c r="V54" s="157">
        <f>ROUND(E54*U54,2)</f>
        <v>0</v>
      </c>
      <c r="W54" s="157"/>
      <c r="X54" s="157" t="s">
        <v>421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40</v>
      </c>
      <c r="B55" s="175" t="s">
        <v>1277</v>
      </c>
      <c r="C55" s="184" t="s">
        <v>1280</v>
      </c>
      <c r="D55" s="176" t="s">
        <v>234</v>
      </c>
      <c r="E55" s="177">
        <v>2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15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269</v>
      </c>
      <c r="T55" s="157" t="s">
        <v>270</v>
      </c>
      <c r="U55" s="157">
        <v>0</v>
      </c>
      <c r="V55" s="157">
        <f>ROUND(E55*U55,2)</f>
        <v>0</v>
      </c>
      <c r="W55" s="157"/>
      <c r="X55" s="157" t="s">
        <v>421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422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4">
        <v>41</v>
      </c>
      <c r="B56" s="175" t="s">
        <v>1279</v>
      </c>
      <c r="C56" s="184" t="s">
        <v>1379</v>
      </c>
      <c r="D56" s="176" t="s">
        <v>234</v>
      </c>
      <c r="E56" s="177">
        <v>12</v>
      </c>
      <c r="F56" s="178"/>
      <c r="G56" s="179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15</v>
      </c>
      <c r="M56" s="157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7"/>
      <c r="S56" s="157" t="s">
        <v>269</v>
      </c>
      <c r="T56" s="157" t="s">
        <v>270</v>
      </c>
      <c r="U56" s="157">
        <v>0</v>
      </c>
      <c r="V56" s="157">
        <f>ROUND(E56*U56,2)</f>
        <v>0</v>
      </c>
      <c r="W56" s="157"/>
      <c r="X56" s="157" t="s">
        <v>421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2" t="s">
        <v>209</v>
      </c>
      <c r="B57" s="163" t="s">
        <v>83</v>
      </c>
      <c r="C57" s="181" t="s">
        <v>84</v>
      </c>
      <c r="D57" s="164"/>
      <c r="E57" s="165"/>
      <c r="F57" s="166"/>
      <c r="G57" s="167">
        <f>SUMIF(AG58:AG67,"&lt;&gt;NOR",G58:G67)</f>
        <v>0</v>
      </c>
      <c r="H57" s="161"/>
      <c r="I57" s="161">
        <f>SUM(I58:I67)</f>
        <v>0</v>
      </c>
      <c r="J57" s="161"/>
      <c r="K57" s="161">
        <f>SUM(K58:K67)</f>
        <v>0</v>
      </c>
      <c r="L57" s="161"/>
      <c r="M57" s="161">
        <f>SUM(M58:M67)</f>
        <v>0</v>
      </c>
      <c r="N57" s="161"/>
      <c r="O57" s="161">
        <f>SUM(O58:O67)</f>
        <v>0</v>
      </c>
      <c r="P57" s="161"/>
      <c r="Q57" s="161">
        <f>SUM(Q58:Q67)</f>
        <v>0</v>
      </c>
      <c r="R57" s="161"/>
      <c r="S57" s="161"/>
      <c r="T57" s="161"/>
      <c r="U57" s="161"/>
      <c r="V57" s="161">
        <f>SUM(V58:V67)</f>
        <v>0</v>
      </c>
      <c r="W57" s="161"/>
      <c r="X57" s="161"/>
      <c r="AG57" t="s">
        <v>210</v>
      </c>
    </row>
    <row r="58" spans="1:60" ht="45" outlineLevel="1" x14ac:dyDescent="0.2">
      <c r="A58" s="174">
        <v>42</v>
      </c>
      <c r="B58" s="175" t="s">
        <v>1281</v>
      </c>
      <c r="C58" s="184" t="s">
        <v>1380</v>
      </c>
      <c r="D58" s="176" t="s">
        <v>234</v>
      </c>
      <c r="E58" s="177">
        <v>6</v>
      </c>
      <c r="F58" s="178"/>
      <c r="G58" s="179">
        <f t="shared" ref="G58:G67" si="21">ROUND(E58*F58,2)</f>
        <v>0</v>
      </c>
      <c r="H58" s="158"/>
      <c r="I58" s="157">
        <f t="shared" ref="I58:I67" si="22">ROUND(E58*H58,2)</f>
        <v>0</v>
      </c>
      <c r="J58" s="158"/>
      <c r="K58" s="157">
        <f t="shared" ref="K58:K67" si="23">ROUND(E58*J58,2)</f>
        <v>0</v>
      </c>
      <c r="L58" s="157">
        <v>15</v>
      </c>
      <c r="M58" s="157">
        <f t="shared" ref="M58:M67" si="24">G58*(1+L58/100)</f>
        <v>0</v>
      </c>
      <c r="N58" s="157">
        <v>0</v>
      </c>
      <c r="O58" s="157">
        <f t="shared" ref="O58:O67" si="25">ROUND(E58*N58,2)</f>
        <v>0</v>
      </c>
      <c r="P58" s="157">
        <v>0</v>
      </c>
      <c r="Q58" s="157">
        <f t="shared" ref="Q58:Q67" si="26">ROUND(E58*P58,2)</f>
        <v>0</v>
      </c>
      <c r="R58" s="157"/>
      <c r="S58" s="157" t="s">
        <v>269</v>
      </c>
      <c r="T58" s="157" t="s">
        <v>270</v>
      </c>
      <c r="U58" s="157">
        <v>0</v>
      </c>
      <c r="V58" s="157">
        <f t="shared" ref="V58:V67" si="27">ROUND(E58*U58,2)</f>
        <v>0</v>
      </c>
      <c r="W58" s="157"/>
      <c r="X58" s="157" t="s">
        <v>421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74">
        <v>43</v>
      </c>
      <c r="B59" s="175" t="s">
        <v>1283</v>
      </c>
      <c r="C59" s="184" t="s">
        <v>1287</v>
      </c>
      <c r="D59" s="176" t="s">
        <v>234</v>
      </c>
      <c r="E59" s="177">
        <v>1</v>
      </c>
      <c r="F59" s="178"/>
      <c r="G59" s="179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15</v>
      </c>
      <c r="M59" s="157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7"/>
      <c r="S59" s="157" t="s">
        <v>269</v>
      </c>
      <c r="T59" s="157" t="s">
        <v>270</v>
      </c>
      <c r="U59" s="157">
        <v>0</v>
      </c>
      <c r="V59" s="157">
        <f t="shared" si="27"/>
        <v>0</v>
      </c>
      <c r="W59" s="157"/>
      <c r="X59" s="157" t="s">
        <v>216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4">
        <v>44</v>
      </c>
      <c r="B60" s="175" t="s">
        <v>536</v>
      </c>
      <c r="C60" s="184" t="s">
        <v>1381</v>
      </c>
      <c r="D60" s="176" t="s">
        <v>234</v>
      </c>
      <c r="E60" s="177">
        <v>3</v>
      </c>
      <c r="F60" s="178"/>
      <c r="G60" s="179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15</v>
      </c>
      <c r="M60" s="157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7"/>
      <c r="S60" s="157" t="s">
        <v>269</v>
      </c>
      <c r="T60" s="157" t="s">
        <v>270</v>
      </c>
      <c r="U60" s="157">
        <v>0</v>
      </c>
      <c r="V60" s="157">
        <f t="shared" si="27"/>
        <v>0</v>
      </c>
      <c r="W60" s="157"/>
      <c r="X60" s="157" t="s">
        <v>421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74">
        <v>45</v>
      </c>
      <c r="B61" s="175" t="s">
        <v>1286</v>
      </c>
      <c r="C61" s="184" t="s">
        <v>1289</v>
      </c>
      <c r="D61" s="176" t="s">
        <v>234</v>
      </c>
      <c r="E61" s="177">
        <v>3</v>
      </c>
      <c r="F61" s="178"/>
      <c r="G61" s="179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15</v>
      </c>
      <c r="M61" s="157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7"/>
      <c r="S61" s="157" t="s">
        <v>269</v>
      </c>
      <c r="T61" s="157" t="s">
        <v>270</v>
      </c>
      <c r="U61" s="157">
        <v>0</v>
      </c>
      <c r="V61" s="157">
        <f t="shared" si="27"/>
        <v>0</v>
      </c>
      <c r="W61" s="157"/>
      <c r="X61" s="157" t="s">
        <v>216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46</v>
      </c>
      <c r="B62" s="175" t="s">
        <v>1288</v>
      </c>
      <c r="C62" s="184" t="s">
        <v>1291</v>
      </c>
      <c r="D62" s="176" t="s">
        <v>688</v>
      </c>
      <c r="E62" s="177">
        <v>1</v>
      </c>
      <c r="F62" s="178"/>
      <c r="G62" s="179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15</v>
      </c>
      <c r="M62" s="157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7"/>
      <c r="S62" s="157" t="s">
        <v>269</v>
      </c>
      <c r="T62" s="157" t="s">
        <v>270</v>
      </c>
      <c r="U62" s="157">
        <v>0</v>
      </c>
      <c r="V62" s="157">
        <f t="shared" si="27"/>
        <v>0</v>
      </c>
      <c r="W62" s="157"/>
      <c r="X62" s="157" t="s">
        <v>216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47</v>
      </c>
      <c r="B63" s="175" t="s">
        <v>1290</v>
      </c>
      <c r="C63" s="184" t="s">
        <v>1293</v>
      </c>
      <c r="D63" s="176" t="s">
        <v>688</v>
      </c>
      <c r="E63" s="177">
        <v>1</v>
      </c>
      <c r="F63" s="178"/>
      <c r="G63" s="179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15</v>
      </c>
      <c r="M63" s="157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7"/>
      <c r="S63" s="157" t="s">
        <v>269</v>
      </c>
      <c r="T63" s="157" t="s">
        <v>270</v>
      </c>
      <c r="U63" s="157">
        <v>0</v>
      </c>
      <c r="V63" s="157">
        <f t="shared" si="27"/>
        <v>0</v>
      </c>
      <c r="W63" s="157"/>
      <c r="X63" s="157" t="s">
        <v>421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422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48</v>
      </c>
      <c r="B64" s="175" t="s">
        <v>1292</v>
      </c>
      <c r="C64" s="184" t="s">
        <v>1295</v>
      </c>
      <c r="D64" s="176" t="s">
        <v>688</v>
      </c>
      <c r="E64" s="177">
        <v>1</v>
      </c>
      <c r="F64" s="178"/>
      <c r="G64" s="179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15</v>
      </c>
      <c r="M64" s="157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7"/>
      <c r="S64" s="157" t="s">
        <v>269</v>
      </c>
      <c r="T64" s="157" t="s">
        <v>270</v>
      </c>
      <c r="U64" s="157">
        <v>0</v>
      </c>
      <c r="V64" s="157">
        <f t="shared" si="27"/>
        <v>0</v>
      </c>
      <c r="W64" s="157"/>
      <c r="X64" s="157" t="s">
        <v>421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49</v>
      </c>
      <c r="B65" s="175" t="s">
        <v>1294</v>
      </c>
      <c r="C65" s="184" t="s">
        <v>1297</v>
      </c>
      <c r="D65" s="176" t="s">
        <v>663</v>
      </c>
      <c r="E65" s="177">
        <v>1</v>
      </c>
      <c r="F65" s="178"/>
      <c r="G65" s="179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15</v>
      </c>
      <c r="M65" s="157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7"/>
      <c r="S65" s="157" t="s">
        <v>269</v>
      </c>
      <c r="T65" s="157" t="s">
        <v>270</v>
      </c>
      <c r="U65" s="157">
        <v>0</v>
      </c>
      <c r="V65" s="157">
        <f t="shared" si="27"/>
        <v>0</v>
      </c>
      <c r="W65" s="157"/>
      <c r="X65" s="157" t="s">
        <v>216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50</v>
      </c>
      <c r="B66" s="175" t="s">
        <v>1296</v>
      </c>
      <c r="C66" s="184" t="s">
        <v>1298</v>
      </c>
      <c r="D66" s="176" t="s">
        <v>663</v>
      </c>
      <c r="E66" s="177">
        <v>1</v>
      </c>
      <c r="F66" s="178"/>
      <c r="G66" s="179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15</v>
      </c>
      <c r="M66" s="157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7"/>
      <c r="S66" s="157" t="s">
        <v>269</v>
      </c>
      <c r="T66" s="157" t="s">
        <v>270</v>
      </c>
      <c r="U66" s="157">
        <v>0</v>
      </c>
      <c r="V66" s="157">
        <f t="shared" si="27"/>
        <v>0</v>
      </c>
      <c r="W66" s="157"/>
      <c r="X66" s="157" t="s">
        <v>216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51</v>
      </c>
      <c r="B67" s="175" t="s">
        <v>445</v>
      </c>
      <c r="C67" s="184" t="s">
        <v>1300</v>
      </c>
      <c r="D67" s="176" t="s">
        <v>663</v>
      </c>
      <c r="E67" s="177">
        <v>1</v>
      </c>
      <c r="F67" s="178"/>
      <c r="G67" s="179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15</v>
      </c>
      <c r="M67" s="157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7"/>
      <c r="S67" s="157" t="s">
        <v>269</v>
      </c>
      <c r="T67" s="157" t="s">
        <v>270</v>
      </c>
      <c r="U67" s="157">
        <v>0</v>
      </c>
      <c r="V67" s="157">
        <f t="shared" si="27"/>
        <v>0</v>
      </c>
      <c r="W67" s="157"/>
      <c r="X67" s="157" t="s">
        <v>216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209</v>
      </c>
      <c r="B68" s="163" t="s">
        <v>85</v>
      </c>
      <c r="C68" s="181" t="s">
        <v>86</v>
      </c>
      <c r="D68" s="164"/>
      <c r="E68" s="165"/>
      <c r="F68" s="166"/>
      <c r="G68" s="167">
        <f>SUMIF(AG69:AG74,"&lt;&gt;NOR",G69:G74)</f>
        <v>0</v>
      </c>
      <c r="H68" s="161"/>
      <c r="I68" s="161">
        <f>SUM(I69:I74)</f>
        <v>0</v>
      </c>
      <c r="J68" s="161"/>
      <c r="K68" s="161">
        <f>SUM(K69:K74)</f>
        <v>0</v>
      </c>
      <c r="L68" s="161"/>
      <c r="M68" s="161">
        <f>SUM(M69:M74)</f>
        <v>0</v>
      </c>
      <c r="N68" s="161"/>
      <c r="O68" s="161">
        <f>SUM(O69:O74)</f>
        <v>0</v>
      </c>
      <c r="P68" s="161"/>
      <c r="Q68" s="161">
        <f>SUM(Q69:Q74)</f>
        <v>0</v>
      </c>
      <c r="R68" s="161"/>
      <c r="S68" s="161"/>
      <c r="T68" s="161"/>
      <c r="U68" s="161"/>
      <c r="V68" s="161">
        <f>SUM(V69:V74)</f>
        <v>0</v>
      </c>
      <c r="W68" s="161"/>
      <c r="X68" s="161"/>
      <c r="AG68" t="s">
        <v>210</v>
      </c>
    </row>
    <row r="69" spans="1:60" ht="33.75" outlineLevel="1" x14ac:dyDescent="0.2">
      <c r="A69" s="174">
        <v>52</v>
      </c>
      <c r="B69" s="175" t="s">
        <v>1299</v>
      </c>
      <c r="C69" s="184" t="s">
        <v>1302</v>
      </c>
      <c r="D69" s="176" t="s">
        <v>688</v>
      </c>
      <c r="E69" s="177">
        <v>3</v>
      </c>
      <c r="F69" s="178"/>
      <c r="G69" s="179">
        <f t="shared" ref="G69:G74" si="28">ROUND(E69*F69,2)</f>
        <v>0</v>
      </c>
      <c r="H69" s="158"/>
      <c r="I69" s="157">
        <f t="shared" ref="I69:I74" si="29">ROUND(E69*H69,2)</f>
        <v>0</v>
      </c>
      <c r="J69" s="158"/>
      <c r="K69" s="157">
        <f t="shared" ref="K69:K74" si="30">ROUND(E69*J69,2)</f>
        <v>0</v>
      </c>
      <c r="L69" s="157">
        <v>15</v>
      </c>
      <c r="M69" s="157">
        <f t="shared" ref="M69:M74" si="31">G69*(1+L69/100)</f>
        <v>0</v>
      </c>
      <c r="N69" s="157">
        <v>0</v>
      </c>
      <c r="O69" s="157">
        <f t="shared" ref="O69:O74" si="32">ROUND(E69*N69,2)</f>
        <v>0</v>
      </c>
      <c r="P69" s="157">
        <v>0</v>
      </c>
      <c r="Q69" s="157">
        <f t="shared" ref="Q69:Q74" si="33">ROUND(E69*P69,2)</f>
        <v>0</v>
      </c>
      <c r="R69" s="157"/>
      <c r="S69" s="157" t="s">
        <v>269</v>
      </c>
      <c r="T69" s="157" t="s">
        <v>270</v>
      </c>
      <c r="U69" s="157">
        <v>0</v>
      </c>
      <c r="V69" s="157">
        <f t="shared" ref="V69:V74" si="34">ROUND(E69*U69,2)</f>
        <v>0</v>
      </c>
      <c r="W69" s="157"/>
      <c r="X69" s="157" t="s">
        <v>216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4">
        <v>53</v>
      </c>
      <c r="B70" s="175" t="s">
        <v>1301</v>
      </c>
      <c r="C70" s="184" t="s">
        <v>1382</v>
      </c>
      <c r="D70" s="176" t="s">
        <v>688</v>
      </c>
      <c r="E70" s="177">
        <v>1</v>
      </c>
      <c r="F70" s="178"/>
      <c r="G70" s="179">
        <f t="shared" si="28"/>
        <v>0</v>
      </c>
      <c r="H70" s="158"/>
      <c r="I70" s="157">
        <f t="shared" si="29"/>
        <v>0</v>
      </c>
      <c r="J70" s="158"/>
      <c r="K70" s="157">
        <f t="shared" si="30"/>
        <v>0</v>
      </c>
      <c r="L70" s="157">
        <v>15</v>
      </c>
      <c r="M70" s="157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7"/>
      <c r="S70" s="157" t="s">
        <v>269</v>
      </c>
      <c r="T70" s="157" t="s">
        <v>270</v>
      </c>
      <c r="U70" s="157">
        <v>0</v>
      </c>
      <c r="V70" s="157">
        <f t="shared" si="34"/>
        <v>0</v>
      </c>
      <c r="W70" s="157"/>
      <c r="X70" s="157" t="s">
        <v>216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4">
        <v>54</v>
      </c>
      <c r="B71" s="175" t="s">
        <v>1303</v>
      </c>
      <c r="C71" s="184" t="s">
        <v>1306</v>
      </c>
      <c r="D71" s="176" t="s">
        <v>663</v>
      </c>
      <c r="E71" s="177">
        <v>1</v>
      </c>
      <c r="F71" s="178"/>
      <c r="G71" s="179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15</v>
      </c>
      <c r="M71" s="157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7"/>
      <c r="S71" s="157" t="s">
        <v>269</v>
      </c>
      <c r="T71" s="157" t="s">
        <v>270</v>
      </c>
      <c r="U71" s="157">
        <v>0</v>
      </c>
      <c r="V71" s="157">
        <f t="shared" si="34"/>
        <v>0</v>
      </c>
      <c r="W71" s="157"/>
      <c r="X71" s="157" t="s">
        <v>216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4">
        <v>55</v>
      </c>
      <c r="B72" s="175" t="s">
        <v>1305</v>
      </c>
      <c r="C72" s="184" t="s">
        <v>1308</v>
      </c>
      <c r="D72" s="176" t="s">
        <v>663</v>
      </c>
      <c r="E72" s="177">
        <v>1</v>
      </c>
      <c r="F72" s="178"/>
      <c r="G72" s="179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15</v>
      </c>
      <c r="M72" s="157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7"/>
      <c r="S72" s="157" t="s">
        <v>269</v>
      </c>
      <c r="T72" s="157" t="s">
        <v>270</v>
      </c>
      <c r="U72" s="157">
        <v>0</v>
      </c>
      <c r="V72" s="157">
        <f t="shared" si="34"/>
        <v>0</v>
      </c>
      <c r="W72" s="157"/>
      <c r="X72" s="157" t="s">
        <v>216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4">
        <v>56</v>
      </c>
      <c r="B73" s="175" t="s">
        <v>1307</v>
      </c>
      <c r="C73" s="184" t="s">
        <v>1309</v>
      </c>
      <c r="D73" s="176" t="s">
        <v>234</v>
      </c>
      <c r="E73" s="177">
        <v>20</v>
      </c>
      <c r="F73" s="178"/>
      <c r="G73" s="179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15</v>
      </c>
      <c r="M73" s="157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7"/>
      <c r="S73" s="157" t="s">
        <v>269</v>
      </c>
      <c r="T73" s="157" t="s">
        <v>270</v>
      </c>
      <c r="U73" s="157">
        <v>0</v>
      </c>
      <c r="V73" s="157">
        <f t="shared" si="34"/>
        <v>0</v>
      </c>
      <c r="W73" s="157"/>
      <c r="X73" s="157" t="s">
        <v>216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57</v>
      </c>
      <c r="B74" s="175" t="s">
        <v>462</v>
      </c>
      <c r="C74" s="184" t="s">
        <v>1311</v>
      </c>
      <c r="D74" s="176" t="s">
        <v>663</v>
      </c>
      <c r="E74" s="177">
        <v>1</v>
      </c>
      <c r="F74" s="178"/>
      <c r="G74" s="179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15</v>
      </c>
      <c r="M74" s="157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7"/>
      <c r="S74" s="157" t="s">
        <v>269</v>
      </c>
      <c r="T74" s="157" t="s">
        <v>270</v>
      </c>
      <c r="U74" s="157">
        <v>0</v>
      </c>
      <c r="V74" s="157">
        <f t="shared" si="34"/>
        <v>0</v>
      </c>
      <c r="W74" s="157"/>
      <c r="X74" s="157" t="s">
        <v>216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2" t="s">
        <v>209</v>
      </c>
      <c r="B75" s="163" t="s">
        <v>87</v>
      </c>
      <c r="C75" s="181" t="s">
        <v>88</v>
      </c>
      <c r="D75" s="164"/>
      <c r="E75" s="165"/>
      <c r="F75" s="166"/>
      <c r="G75" s="167">
        <f>SUMIF(AG76:AG97,"&lt;&gt;NOR",G76:G97)</f>
        <v>0</v>
      </c>
      <c r="H75" s="161"/>
      <c r="I75" s="161">
        <f>SUM(I76:I97)</f>
        <v>0</v>
      </c>
      <c r="J75" s="161"/>
      <c r="K75" s="161">
        <f>SUM(K76:K97)</f>
        <v>0</v>
      </c>
      <c r="L75" s="161"/>
      <c r="M75" s="161">
        <f>SUM(M76:M97)</f>
        <v>0</v>
      </c>
      <c r="N75" s="161"/>
      <c r="O75" s="161">
        <f>SUM(O76:O97)</f>
        <v>0</v>
      </c>
      <c r="P75" s="161"/>
      <c r="Q75" s="161">
        <f>SUM(Q76:Q97)</f>
        <v>0</v>
      </c>
      <c r="R75" s="161"/>
      <c r="S75" s="161"/>
      <c r="T75" s="161"/>
      <c r="U75" s="161"/>
      <c r="V75" s="161">
        <f>SUM(V76:V97)</f>
        <v>0</v>
      </c>
      <c r="W75" s="161"/>
      <c r="X75" s="161"/>
      <c r="AG75" t="s">
        <v>210</v>
      </c>
    </row>
    <row r="76" spans="1:60" ht="22.5" outlineLevel="1" x14ac:dyDescent="0.2">
      <c r="A76" s="174">
        <v>58</v>
      </c>
      <c r="B76" s="175" t="s">
        <v>1310</v>
      </c>
      <c r="C76" s="184" t="s">
        <v>1313</v>
      </c>
      <c r="D76" s="176" t="s">
        <v>688</v>
      </c>
      <c r="E76" s="177">
        <v>2</v>
      </c>
      <c r="F76" s="178"/>
      <c r="G76" s="179">
        <f t="shared" ref="G76:G97" si="35">ROUND(E76*F76,2)</f>
        <v>0</v>
      </c>
      <c r="H76" s="158"/>
      <c r="I76" s="157">
        <f t="shared" ref="I76:I97" si="36">ROUND(E76*H76,2)</f>
        <v>0</v>
      </c>
      <c r="J76" s="158"/>
      <c r="K76" s="157">
        <f t="shared" ref="K76:K97" si="37">ROUND(E76*J76,2)</f>
        <v>0</v>
      </c>
      <c r="L76" s="157">
        <v>15</v>
      </c>
      <c r="M76" s="157">
        <f t="shared" ref="M76:M97" si="38">G76*(1+L76/100)</f>
        <v>0</v>
      </c>
      <c r="N76" s="157">
        <v>0</v>
      </c>
      <c r="O76" s="157">
        <f t="shared" ref="O76:O97" si="39">ROUND(E76*N76,2)</f>
        <v>0</v>
      </c>
      <c r="P76" s="157">
        <v>0</v>
      </c>
      <c r="Q76" s="157">
        <f t="shared" ref="Q76:Q97" si="40">ROUND(E76*P76,2)</f>
        <v>0</v>
      </c>
      <c r="R76" s="157"/>
      <c r="S76" s="157" t="s">
        <v>269</v>
      </c>
      <c r="T76" s="157" t="s">
        <v>270</v>
      </c>
      <c r="U76" s="157">
        <v>0</v>
      </c>
      <c r="V76" s="157">
        <f t="shared" ref="V76:V97" si="41">ROUND(E76*U76,2)</f>
        <v>0</v>
      </c>
      <c r="W76" s="157"/>
      <c r="X76" s="157" t="s">
        <v>421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422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4">
        <v>59</v>
      </c>
      <c r="B77" s="175" t="s">
        <v>1312</v>
      </c>
      <c r="C77" s="184" t="s">
        <v>1315</v>
      </c>
      <c r="D77" s="176" t="s">
        <v>213</v>
      </c>
      <c r="E77" s="177">
        <v>1.2</v>
      </c>
      <c r="F77" s="178"/>
      <c r="G77" s="179">
        <f t="shared" si="35"/>
        <v>0</v>
      </c>
      <c r="H77" s="158"/>
      <c r="I77" s="157">
        <f t="shared" si="36"/>
        <v>0</v>
      </c>
      <c r="J77" s="158"/>
      <c r="K77" s="157">
        <f t="shared" si="37"/>
        <v>0</v>
      </c>
      <c r="L77" s="157">
        <v>15</v>
      </c>
      <c r="M77" s="157">
        <f t="shared" si="38"/>
        <v>0</v>
      </c>
      <c r="N77" s="157">
        <v>0</v>
      </c>
      <c r="O77" s="157">
        <f t="shared" si="39"/>
        <v>0</v>
      </c>
      <c r="P77" s="157">
        <v>0</v>
      </c>
      <c r="Q77" s="157">
        <f t="shared" si="40"/>
        <v>0</v>
      </c>
      <c r="R77" s="157"/>
      <c r="S77" s="157" t="s">
        <v>269</v>
      </c>
      <c r="T77" s="157" t="s">
        <v>270</v>
      </c>
      <c r="U77" s="157">
        <v>0</v>
      </c>
      <c r="V77" s="157">
        <f t="shared" si="41"/>
        <v>0</v>
      </c>
      <c r="W77" s="157"/>
      <c r="X77" s="157" t="s">
        <v>216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60</v>
      </c>
      <c r="B78" s="175" t="s">
        <v>1314</v>
      </c>
      <c r="C78" s="184" t="s">
        <v>1316</v>
      </c>
      <c r="D78" s="176" t="s">
        <v>213</v>
      </c>
      <c r="E78" s="177">
        <v>2.5</v>
      </c>
      <c r="F78" s="178"/>
      <c r="G78" s="179">
        <f t="shared" si="35"/>
        <v>0</v>
      </c>
      <c r="H78" s="158"/>
      <c r="I78" s="157">
        <f t="shared" si="36"/>
        <v>0</v>
      </c>
      <c r="J78" s="158"/>
      <c r="K78" s="157">
        <f t="shared" si="37"/>
        <v>0</v>
      </c>
      <c r="L78" s="157">
        <v>15</v>
      </c>
      <c r="M78" s="157">
        <f t="shared" si="38"/>
        <v>0</v>
      </c>
      <c r="N78" s="157">
        <v>0</v>
      </c>
      <c r="O78" s="157">
        <f t="shared" si="39"/>
        <v>0</v>
      </c>
      <c r="P78" s="157">
        <v>0</v>
      </c>
      <c r="Q78" s="157">
        <f t="shared" si="40"/>
        <v>0</v>
      </c>
      <c r="R78" s="157"/>
      <c r="S78" s="157" t="s">
        <v>269</v>
      </c>
      <c r="T78" s="157" t="s">
        <v>270</v>
      </c>
      <c r="U78" s="157">
        <v>0</v>
      </c>
      <c r="V78" s="157">
        <f t="shared" si="41"/>
        <v>0</v>
      </c>
      <c r="W78" s="157"/>
      <c r="X78" s="157" t="s">
        <v>421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422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4">
        <v>61</v>
      </c>
      <c r="B79" s="175" t="s">
        <v>126</v>
      </c>
      <c r="C79" s="184" t="s">
        <v>1317</v>
      </c>
      <c r="D79" s="176" t="s">
        <v>213</v>
      </c>
      <c r="E79" s="177">
        <v>2.5</v>
      </c>
      <c r="F79" s="178"/>
      <c r="G79" s="179">
        <f t="shared" si="35"/>
        <v>0</v>
      </c>
      <c r="H79" s="158"/>
      <c r="I79" s="157">
        <f t="shared" si="36"/>
        <v>0</v>
      </c>
      <c r="J79" s="158"/>
      <c r="K79" s="157">
        <f t="shared" si="37"/>
        <v>0</v>
      </c>
      <c r="L79" s="157">
        <v>15</v>
      </c>
      <c r="M79" s="157">
        <f t="shared" si="38"/>
        <v>0</v>
      </c>
      <c r="N79" s="157">
        <v>0</v>
      </c>
      <c r="O79" s="157">
        <f t="shared" si="39"/>
        <v>0</v>
      </c>
      <c r="P79" s="157">
        <v>0</v>
      </c>
      <c r="Q79" s="157">
        <f t="shared" si="40"/>
        <v>0</v>
      </c>
      <c r="R79" s="157"/>
      <c r="S79" s="157" t="s">
        <v>269</v>
      </c>
      <c r="T79" s="157" t="s">
        <v>270</v>
      </c>
      <c r="U79" s="157">
        <v>0</v>
      </c>
      <c r="V79" s="157">
        <f t="shared" si="41"/>
        <v>0</v>
      </c>
      <c r="W79" s="157"/>
      <c r="X79" s="157" t="s">
        <v>421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422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4">
        <v>62</v>
      </c>
      <c r="B80" s="175" t="s">
        <v>128</v>
      </c>
      <c r="C80" s="184" t="s">
        <v>1318</v>
      </c>
      <c r="D80" s="176" t="s">
        <v>213</v>
      </c>
      <c r="E80" s="177">
        <v>6</v>
      </c>
      <c r="F80" s="178"/>
      <c r="G80" s="179">
        <f t="shared" si="35"/>
        <v>0</v>
      </c>
      <c r="H80" s="158"/>
      <c r="I80" s="157">
        <f t="shared" si="36"/>
        <v>0</v>
      </c>
      <c r="J80" s="158"/>
      <c r="K80" s="157">
        <f t="shared" si="37"/>
        <v>0</v>
      </c>
      <c r="L80" s="157">
        <v>15</v>
      </c>
      <c r="M80" s="157">
        <f t="shared" si="38"/>
        <v>0</v>
      </c>
      <c r="N80" s="157">
        <v>0</v>
      </c>
      <c r="O80" s="157">
        <f t="shared" si="39"/>
        <v>0</v>
      </c>
      <c r="P80" s="157">
        <v>0</v>
      </c>
      <c r="Q80" s="157">
        <f t="shared" si="40"/>
        <v>0</v>
      </c>
      <c r="R80" s="157"/>
      <c r="S80" s="157" t="s">
        <v>269</v>
      </c>
      <c r="T80" s="157" t="s">
        <v>270</v>
      </c>
      <c r="U80" s="157">
        <v>0</v>
      </c>
      <c r="V80" s="157">
        <f t="shared" si="41"/>
        <v>0</v>
      </c>
      <c r="W80" s="157"/>
      <c r="X80" s="157" t="s">
        <v>216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63</v>
      </c>
      <c r="B81" s="175" t="s">
        <v>132</v>
      </c>
      <c r="C81" s="184" t="s">
        <v>1319</v>
      </c>
      <c r="D81" s="176" t="s">
        <v>242</v>
      </c>
      <c r="E81" s="177">
        <v>2.8</v>
      </c>
      <c r="F81" s="178"/>
      <c r="G81" s="179">
        <f t="shared" si="35"/>
        <v>0</v>
      </c>
      <c r="H81" s="158"/>
      <c r="I81" s="157">
        <f t="shared" si="36"/>
        <v>0</v>
      </c>
      <c r="J81" s="158"/>
      <c r="K81" s="157">
        <f t="shared" si="37"/>
        <v>0</v>
      </c>
      <c r="L81" s="157">
        <v>15</v>
      </c>
      <c r="M81" s="157">
        <f t="shared" si="38"/>
        <v>0</v>
      </c>
      <c r="N81" s="157">
        <v>0</v>
      </c>
      <c r="O81" s="157">
        <f t="shared" si="39"/>
        <v>0</v>
      </c>
      <c r="P81" s="157">
        <v>0</v>
      </c>
      <c r="Q81" s="157">
        <f t="shared" si="40"/>
        <v>0</v>
      </c>
      <c r="R81" s="157"/>
      <c r="S81" s="157" t="s">
        <v>269</v>
      </c>
      <c r="T81" s="157" t="s">
        <v>270</v>
      </c>
      <c r="U81" s="157">
        <v>0</v>
      </c>
      <c r="V81" s="157">
        <f t="shared" si="41"/>
        <v>0</v>
      </c>
      <c r="W81" s="157"/>
      <c r="X81" s="157" t="s">
        <v>421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422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4">
        <v>64</v>
      </c>
      <c r="B82" s="175" t="s">
        <v>134</v>
      </c>
      <c r="C82" s="184" t="s">
        <v>1321</v>
      </c>
      <c r="D82" s="176" t="s">
        <v>242</v>
      </c>
      <c r="E82" s="177">
        <v>1.8</v>
      </c>
      <c r="F82" s="178"/>
      <c r="G82" s="179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15</v>
      </c>
      <c r="M82" s="157">
        <f t="shared" si="38"/>
        <v>0</v>
      </c>
      <c r="N82" s="157">
        <v>0</v>
      </c>
      <c r="O82" s="157">
        <f t="shared" si="39"/>
        <v>0</v>
      </c>
      <c r="P82" s="157">
        <v>0</v>
      </c>
      <c r="Q82" s="157">
        <f t="shared" si="40"/>
        <v>0</v>
      </c>
      <c r="R82" s="157"/>
      <c r="S82" s="157" t="s">
        <v>269</v>
      </c>
      <c r="T82" s="157" t="s">
        <v>270</v>
      </c>
      <c r="U82" s="157">
        <v>0</v>
      </c>
      <c r="V82" s="157">
        <f t="shared" si="41"/>
        <v>0</v>
      </c>
      <c r="W82" s="157"/>
      <c r="X82" s="157" t="s">
        <v>421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422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4">
        <v>65</v>
      </c>
      <c r="B83" s="175" t="s">
        <v>1320</v>
      </c>
      <c r="C83" s="184" t="s">
        <v>1323</v>
      </c>
      <c r="D83" s="176" t="s">
        <v>213</v>
      </c>
      <c r="E83" s="177">
        <v>6</v>
      </c>
      <c r="F83" s="178"/>
      <c r="G83" s="179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15</v>
      </c>
      <c r="M83" s="157">
        <f t="shared" si="38"/>
        <v>0</v>
      </c>
      <c r="N83" s="157">
        <v>0</v>
      </c>
      <c r="O83" s="157">
        <f t="shared" si="39"/>
        <v>0</v>
      </c>
      <c r="P83" s="157">
        <v>0</v>
      </c>
      <c r="Q83" s="157">
        <f t="shared" si="40"/>
        <v>0</v>
      </c>
      <c r="R83" s="157"/>
      <c r="S83" s="157" t="s">
        <v>269</v>
      </c>
      <c r="T83" s="157" t="s">
        <v>270</v>
      </c>
      <c r="U83" s="157">
        <v>0</v>
      </c>
      <c r="V83" s="157">
        <f t="shared" si="41"/>
        <v>0</v>
      </c>
      <c r="W83" s="157"/>
      <c r="X83" s="157" t="s">
        <v>216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66</v>
      </c>
      <c r="B84" s="175" t="s">
        <v>1322</v>
      </c>
      <c r="C84" s="184" t="s">
        <v>1325</v>
      </c>
      <c r="D84" s="176" t="s">
        <v>213</v>
      </c>
      <c r="E84" s="177">
        <v>2</v>
      </c>
      <c r="F84" s="178"/>
      <c r="G84" s="179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15</v>
      </c>
      <c r="M84" s="157">
        <f t="shared" si="38"/>
        <v>0</v>
      </c>
      <c r="N84" s="157">
        <v>0</v>
      </c>
      <c r="O84" s="157">
        <f t="shared" si="39"/>
        <v>0</v>
      </c>
      <c r="P84" s="157">
        <v>0</v>
      </c>
      <c r="Q84" s="157">
        <f t="shared" si="40"/>
        <v>0</v>
      </c>
      <c r="R84" s="157"/>
      <c r="S84" s="157" t="s">
        <v>269</v>
      </c>
      <c r="T84" s="157" t="s">
        <v>270</v>
      </c>
      <c r="U84" s="157">
        <v>0</v>
      </c>
      <c r="V84" s="157">
        <f t="shared" si="41"/>
        <v>0</v>
      </c>
      <c r="W84" s="157"/>
      <c r="X84" s="157" t="s">
        <v>216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67</v>
      </c>
      <c r="B85" s="175" t="s">
        <v>1324</v>
      </c>
      <c r="C85" s="184" t="s">
        <v>1327</v>
      </c>
      <c r="D85" s="176" t="s">
        <v>688</v>
      </c>
      <c r="E85" s="177">
        <v>10</v>
      </c>
      <c r="F85" s="178"/>
      <c r="G85" s="179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15</v>
      </c>
      <c r="M85" s="157">
        <f t="shared" si="38"/>
        <v>0</v>
      </c>
      <c r="N85" s="157">
        <v>0</v>
      </c>
      <c r="O85" s="157">
        <f t="shared" si="39"/>
        <v>0</v>
      </c>
      <c r="P85" s="157">
        <v>0</v>
      </c>
      <c r="Q85" s="157">
        <f t="shared" si="40"/>
        <v>0</v>
      </c>
      <c r="R85" s="157"/>
      <c r="S85" s="157" t="s">
        <v>269</v>
      </c>
      <c r="T85" s="157" t="s">
        <v>270</v>
      </c>
      <c r="U85" s="157">
        <v>0</v>
      </c>
      <c r="V85" s="157">
        <f t="shared" si="41"/>
        <v>0</v>
      </c>
      <c r="W85" s="157"/>
      <c r="X85" s="157" t="s">
        <v>216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68</v>
      </c>
      <c r="B86" s="175" t="s">
        <v>1326</v>
      </c>
      <c r="C86" s="184" t="s">
        <v>1329</v>
      </c>
      <c r="D86" s="176" t="s">
        <v>688</v>
      </c>
      <c r="E86" s="177">
        <v>10</v>
      </c>
      <c r="F86" s="178"/>
      <c r="G86" s="179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15</v>
      </c>
      <c r="M86" s="157">
        <f t="shared" si="38"/>
        <v>0</v>
      </c>
      <c r="N86" s="157">
        <v>0</v>
      </c>
      <c r="O86" s="157">
        <f t="shared" si="39"/>
        <v>0</v>
      </c>
      <c r="P86" s="157">
        <v>0</v>
      </c>
      <c r="Q86" s="157">
        <f t="shared" si="40"/>
        <v>0</v>
      </c>
      <c r="R86" s="157"/>
      <c r="S86" s="157" t="s">
        <v>269</v>
      </c>
      <c r="T86" s="157" t="s">
        <v>270</v>
      </c>
      <c r="U86" s="157">
        <v>0</v>
      </c>
      <c r="V86" s="157">
        <f t="shared" si="41"/>
        <v>0</v>
      </c>
      <c r="W86" s="157"/>
      <c r="X86" s="157" t="s">
        <v>421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422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69</v>
      </c>
      <c r="B87" s="175" t="s">
        <v>1328</v>
      </c>
      <c r="C87" s="184" t="s">
        <v>1331</v>
      </c>
      <c r="D87" s="176" t="s">
        <v>688</v>
      </c>
      <c r="E87" s="177">
        <v>10</v>
      </c>
      <c r="F87" s="178"/>
      <c r="G87" s="179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15</v>
      </c>
      <c r="M87" s="157">
        <f t="shared" si="38"/>
        <v>0</v>
      </c>
      <c r="N87" s="157">
        <v>0</v>
      </c>
      <c r="O87" s="157">
        <f t="shared" si="39"/>
        <v>0</v>
      </c>
      <c r="P87" s="157">
        <v>0</v>
      </c>
      <c r="Q87" s="157">
        <f t="shared" si="40"/>
        <v>0</v>
      </c>
      <c r="R87" s="157"/>
      <c r="S87" s="157" t="s">
        <v>269</v>
      </c>
      <c r="T87" s="157" t="s">
        <v>270</v>
      </c>
      <c r="U87" s="157">
        <v>0</v>
      </c>
      <c r="V87" s="157">
        <f t="shared" si="41"/>
        <v>0</v>
      </c>
      <c r="W87" s="157"/>
      <c r="X87" s="157" t="s">
        <v>421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422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74">
        <v>70</v>
      </c>
      <c r="B88" s="175" t="s">
        <v>1330</v>
      </c>
      <c r="C88" s="184" t="s">
        <v>1333</v>
      </c>
      <c r="D88" s="176" t="s">
        <v>234</v>
      </c>
      <c r="E88" s="177">
        <v>17</v>
      </c>
      <c r="F88" s="178"/>
      <c r="G88" s="179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15</v>
      </c>
      <c r="M88" s="157">
        <f t="shared" si="38"/>
        <v>0</v>
      </c>
      <c r="N88" s="157">
        <v>0</v>
      </c>
      <c r="O88" s="157">
        <f t="shared" si="39"/>
        <v>0</v>
      </c>
      <c r="P88" s="157">
        <v>0</v>
      </c>
      <c r="Q88" s="157">
        <f t="shared" si="40"/>
        <v>0</v>
      </c>
      <c r="R88" s="157"/>
      <c r="S88" s="157" t="s">
        <v>269</v>
      </c>
      <c r="T88" s="157" t="s">
        <v>270</v>
      </c>
      <c r="U88" s="157">
        <v>0</v>
      </c>
      <c r="V88" s="157">
        <f t="shared" si="41"/>
        <v>0</v>
      </c>
      <c r="W88" s="157"/>
      <c r="X88" s="157" t="s">
        <v>421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422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5" outlineLevel="1" x14ac:dyDescent="0.2">
      <c r="A89" s="174">
        <v>71</v>
      </c>
      <c r="B89" s="175" t="s">
        <v>1332</v>
      </c>
      <c r="C89" s="184" t="s">
        <v>1335</v>
      </c>
      <c r="D89" s="176" t="s">
        <v>688</v>
      </c>
      <c r="E89" s="177">
        <v>1</v>
      </c>
      <c r="F89" s="178"/>
      <c r="G89" s="179">
        <f t="shared" si="35"/>
        <v>0</v>
      </c>
      <c r="H89" s="158"/>
      <c r="I89" s="157">
        <f t="shared" si="36"/>
        <v>0</v>
      </c>
      <c r="J89" s="158"/>
      <c r="K89" s="157">
        <f t="shared" si="37"/>
        <v>0</v>
      </c>
      <c r="L89" s="157">
        <v>15</v>
      </c>
      <c r="M89" s="157">
        <f t="shared" si="38"/>
        <v>0</v>
      </c>
      <c r="N89" s="157">
        <v>0</v>
      </c>
      <c r="O89" s="157">
        <f t="shared" si="39"/>
        <v>0</v>
      </c>
      <c r="P89" s="157">
        <v>0</v>
      </c>
      <c r="Q89" s="157">
        <f t="shared" si="40"/>
        <v>0</v>
      </c>
      <c r="R89" s="157"/>
      <c r="S89" s="157" t="s">
        <v>269</v>
      </c>
      <c r="T89" s="157" t="s">
        <v>270</v>
      </c>
      <c r="U89" s="157">
        <v>0</v>
      </c>
      <c r="V89" s="157">
        <f t="shared" si="41"/>
        <v>0</v>
      </c>
      <c r="W89" s="157"/>
      <c r="X89" s="157" t="s">
        <v>421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422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4">
        <v>72</v>
      </c>
      <c r="B90" s="175" t="s">
        <v>1334</v>
      </c>
      <c r="C90" s="184" t="s">
        <v>1337</v>
      </c>
      <c r="D90" s="176" t="s">
        <v>688</v>
      </c>
      <c r="E90" s="177">
        <v>1</v>
      </c>
      <c r="F90" s="178"/>
      <c r="G90" s="179">
        <f t="shared" si="35"/>
        <v>0</v>
      </c>
      <c r="H90" s="158"/>
      <c r="I90" s="157">
        <f t="shared" si="36"/>
        <v>0</v>
      </c>
      <c r="J90" s="158"/>
      <c r="K90" s="157">
        <f t="shared" si="37"/>
        <v>0</v>
      </c>
      <c r="L90" s="157">
        <v>15</v>
      </c>
      <c r="M90" s="157">
        <f t="shared" si="38"/>
        <v>0</v>
      </c>
      <c r="N90" s="157">
        <v>0</v>
      </c>
      <c r="O90" s="157">
        <f t="shared" si="39"/>
        <v>0</v>
      </c>
      <c r="P90" s="157">
        <v>0</v>
      </c>
      <c r="Q90" s="157">
        <f t="shared" si="40"/>
        <v>0</v>
      </c>
      <c r="R90" s="157"/>
      <c r="S90" s="157" t="s">
        <v>269</v>
      </c>
      <c r="T90" s="157" t="s">
        <v>270</v>
      </c>
      <c r="U90" s="157">
        <v>0</v>
      </c>
      <c r="V90" s="157">
        <f t="shared" si="41"/>
        <v>0</v>
      </c>
      <c r="W90" s="157"/>
      <c r="X90" s="157" t="s">
        <v>421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422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45" outlineLevel="1" x14ac:dyDescent="0.2">
      <c r="A91" s="174">
        <v>73</v>
      </c>
      <c r="B91" s="175" t="s">
        <v>1336</v>
      </c>
      <c r="C91" s="184" t="s">
        <v>1339</v>
      </c>
      <c r="D91" s="176" t="s">
        <v>688</v>
      </c>
      <c r="E91" s="177">
        <v>4</v>
      </c>
      <c r="F91" s="178"/>
      <c r="G91" s="179">
        <f t="shared" si="35"/>
        <v>0</v>
      </c>
      <c r="H91" s="158"/>
      <c r="I91" s="157">
        <f t="shared" si="36"/>
        <v>0</v>
      </c>
      <c r="J91" s="158"/>
      <c r="K91" s="157">
        <f t="shared" si="37"/>
        <v>0</v>
      </c>
      <c r="L91" s="157">
        <v>15</v>
      </c>
      <c r="M91" s="157">
        <f t="shared" si="38"/>
        <v>0</v>
      </c>
      <c r="N91" s="157">
        <v>0</v>
      </c>
      <c r="O91" s="157">
        <f t="shared" si="39"/>
        <v>0</v>
      </c>
      <c r="P91" s="157">
        <v>0</v>
      </c>
      <c r="Q91" s="157">
        <f t="shared" si="40"/>
        <v>0</v>
      </c>
      <c r="R91" s="157"/>
      <c r="S91" s="157" t="s">
        <v>269</v>
      </c>
      <c r="T91" s="157" t="s">
        <v>270</v>
      </c>
      <c r="U91" s="157">
        <v>0</v>
      </c>
      <c r="V91" s="157">
        <f t="shared" si="41"/>
        <v>0</v>
      </c>
      <c r="W91" s="157"/>
      <c r="X91" s="157" t="s">
        <v>421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422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45" outlineLevel="1" x14ac:dyDescent="0.2">
      <c r="A92" s="174">
        <v>74</v>
      </c>
      <c r="B92" s="175" t="s">
        <v>1338</v>
      </c>
      <c r="C92" s="184" t="s">
        <v>1383</v>
      </c>
      <c r="D92" s="176" t="s">
        <v>213</v>
      </c>
      <c r="E92" s="177">
        <v>4.4000000000000004</v>
      </c>
      <c r="F92" s="178"/>
      <c r="G92" s="179">
        <f t="shared" si="35"/>
        <v>0</v>
      </c>
      <c r="H92" s="158"/>
      <c r="I92" s="157">
        <f t="shared" si="36"/>
        <v>0</v>
      </c>
      <c r="J92" s="158"/>
      <c r="K92" s="157">
        <f t="shared" si="37"/>
        <v>0</v>
      </c>
      <c r="L92" s="157">
        <v>15</v>
      </c>
      <c r="M92" s="157">
        <f t="shared" si="38"/>
        <v>0</v>
      </c>
      <c r="N92" s="157">
        <v>0</v>
      </c>
      <c r="O92" s="157">
        <f t="shared" si="39"/>
        <v>0</v>
      </c>
      <c r="P92" s="157">
        <v>0</v>
      </c>
      <c r="Q92" s="157">
        <f t="shared" si="40"/>
        <v>0</v>
      </c>
      <c r="R92" s="157"/>
      <c r="S92" s="157" t="s">
        <v>269</v>
      </c>
      <c r="T92" s="157" t="s">
        <v>270</v>
      </c>
      <c r="U92" s="157">
        <v>0</v>
      </c>
      <c r="V92" s="157">
        <f t="shared" si="41"/>
        <v>0</v>
      </c>
      <c r="W92" s="157"/>
      <c r="X92" s="157" t="s">
        <v>216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45" outlineLevel="1" x14ac:dyDescent="0.2">
      <c r="A93" s="174">
        <v>75</v>
      </c>
      <c r="B93" s="175" t="s">
        <v>1340</v>
      </c>
      <c r="C93" s="184" t="s">
        <v>1384</v>
      </c>
      <c r="D93" s="176" t="s">
        <v>688</v>
      </c>
      <c r="E93" s="177">
        <v>1</v>
      </c>
      <c r="F93" s="178"/>
      <c r="G93" s="179">
        <f t="shared" si="35"/>
        <v>0</v>
      </c>
      <c r="H93" s="158"/>
      <c r="I93" s="157">
        <f t="shared" si="36"/>
        <v>0</v>
      </c>
      <c r="J93" s="158"/>
      <c r="K93" s="157">
        <f t="shared" si="37"/>
        <v>0</v>
      </c>
      <c r="L93" s="157">
        <v>15</v>
      </c>
      <c r="M93" s="157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7"/>
      <c r="S93" s="157" t="s">
        <v>269</v>
      </c>
      <c r="T93" s="157" t="s">
        <v>270</v>
      </c>
      <c r="U93" s="157">
        <v>0</v>
      </c>
      <c r="V93" s="157">
        <f t="shared" si="41"/>
        <v>0</v>
      </c>
      <c r="W93" s="157"/>
      <c r="X93" s="157" t="s">
        <v>421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422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4">
        <v>76</v>
      </c>
      <c r="B94" s="175" t="s">
        <v>1342</v>
      </c>
      <c r="C94" s="184" t="s">
        <v>1385</v>
      </c>
      <c r="D94" s="176" t="s">
        <v>688</v>
      </c>
      <c r="E94" s="177">
        <v>1</v>
      </c>
      <c r="F94" s="178"/>
      <c r="G94" s="179">
        <f t="shared" si="35"/>
        <v>0</v>
      </c>
      <c r="H94" s="158"/>
      <c r="I94" s="157">
        <f t="shared" si="36"/>
        <v>0</v>
      </c>
      <c r="J94" s="158"/>
      <c r="K94" s="157">
        <f t="shared" si="37"/>
        <v>0</v>
      </c>
      <c r="L94" s="157">
        <v>15</v>
      </c>
      <c r="M94" s="157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7"/>
      <c r="S94" s="157" t="s">
        <v>269</v>
      </c>
      <c r="T94" s="157" t="s">
        <v>270</v>
      </c>
      <c r="U94" s="157">
        <v>0</v>
      </c>
      <c r="V94" s="157">
        <f t="shared" si="41"/>
        <v>0</v>
      </c>
      <c r="W94" s="157"/>
      <c r="X94" s="157" t="s">
        <v>421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422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 x14ac:dyDescent="0.2">
      <c r="A95" s="174">
        <v>77</v>
      </c>
      <c r="B95" s="175" t="s">
        <v>1344</v>
      </c>
      <c r="C95" s="184" t="s">
        <v>1341</v>
      </c>
      <c r="D95" s="176" t="s">
        <v>213</v>
      </c>
      <c r="E95" s="177">
        <v>12</v>
      </c>
      <c r="F95" s="178"/>
      <c r="G95" s="179">
        <f t="shared" si="35"/>
        <v>0</v>
      </c>
      <c r="H95" s="158"/>
      <c r="I95" s="157">
        <f t="shared" si="36"/>
        <v>0</v>
      </c>
      <c r="J95" s="158"/>
      <c r="K95" s="157">
        <f t="shared" si="37"/>
        <v>0</v>
      </c>
      <c r="L95" s="157">
        <v>15</v>
      </c>
      <c r="M95" s="157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7"/>
      <c r="S95" s="157" t="s">
        <v>269</v>
      </c>
      <c r="T95" s="157" t="s">
        <v>270</v>
      </c>
      <c r="U95" s="157">
        <v>0</v>
      </c>
      <c r="V95" s="157">
        <f t="shared" si="41"/>
        <v>0</v>
      </c>
      <c r="W95" s="157"/>
      <c r="X95" s="157" t="s">
        <v>421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422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4">
        <v>78</v>
      </c>
      <c r="B96" s="175" t="s">
        <v>1346</v>
      </c>
      <c r="C96" s="184" t="s">
        <v>1343</v>
      </c>
      <c r="D96" s="176" t="s">
        <v>213</v>
      </c>
      <c r="E96" s="177">
        <v>48.3</v>
      </c>
      <c r="F96" s="178"/>
      <c r="G96" s="179">
        <f t="shared" si="35"/>
        <v>0</v>
      </c>
      <c r="H96" s="158"/>
      <c r="I96" s="157">
        <f t="shared" si="36"/>
        <v>0</v>
      </c>
      <c r="J96" s="158"/>
      <c r="K96" s="157">
        <f t="shared" si="37"/>
        <v>0</v>
      </c>
      <c r="L96" s="157">
        <v>15</v>
      </c>
      <c r="M96" s="157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7"/>
      <c r="S96" s="157" t="s">
        <v>269</v>
      </c>
      <c r="T96" s="157" t="s">
        <v>270</v>
      </c>
      <c r="U96" s="157">
        <v>0</v>
      </c>
      <c r="V96" s="157">
        <f t="shared" si="41"/>
        <v>0</v>
      </c>
      <c r="W96" s="157"/>
      <c r="X96" s="157" t="s">
        <v>421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422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4">
        <v>79</v>
      </c>
      <c r="B97" s="175" t="s">
        <v>1348</v>
      </c>
      <c r="C97" s="184" t="s">
        <v>1345</v>
      </c>
      <c r="D97" s="176" t="s">
        <v>213</v>
      </c>
      <c r="E97" s="177">
        <v>15.6</v>
      </c>
      <c r="F97" s="178"/>
      <c r="G97" s="179">
        <f t="shared" si="35"/>
        <v>0</v>
      </c>
      <c r="H97" s="158"/>
      <c r="I97" s="157">
        <f t="shared" si="36"/>
        <v>0</v>
      </c>
      <c r="J97" s="158"/>
      <c r="K97" s="157">
        <f t="shared" si="37"/>
        <v>0</v>
      </c>
      <c r="L97" s="157">
        <v>15</v>
      </c>
      <c r="M97" s="157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7"/>
      <c r="S97" s="157" t="s">
        <v>269</v>
      </c>
      <c r="T97" s="157" t="s">
        <v>270</v>
      </c>
      <c r="U97" s="157">
        <v>0</v>
      </c>
      <c r="V97" s="157">
        <f t="shared" si="41"/>
        <v>0</v>
      </c>
      <c r="W97" s="157"/>
      <c r="X97" s="157" t="s">
        <v>421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422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209</v>
      </c>
      <c r="B98" s="163" t="s">
        <v>89</v>
      </c>
      <c r="C98" s="181" t="s">
        <v>90</v>
      </c>
      <c r="D98" s="164"/>
      <c r="E98" s="165"/>
      <c r="F98" s="166"/>
      <c r="G98" s="167">
        <f>SUMIF(AG99:AG111,"&lt;&gt;NOR",G99:G111)</f>
        <v>0</v>
      </c>
      <c r="H98" s="161"/>
      <c r="I98" s="161">
        <f>SUM(I99:I111)</f>
        <v>0</v>
      </c>
      <c r="J98" s="161"/>
      <c r="K98" s="161">
        <f>SUM(K99:K111)</f>
        <v>0</v>
      </c>
      <c r="L98" s="161"/>
      <c r="M98" s="161">
        <f>SUM(M99:M111)</f>
        <v>0</v>
      </c>
      <c r="N98" s="161"/>
      <c r="O98" s="161">
        <f>SUM(O99:O111)</f>
        <v>0</v>
      </c>
      <c r="P98" s="161"/>
      <c r="Q98" s="161">
        <f>SUM(Q99:Q111)</f>
        <v>0</v>
      </c>
      <c r="R98" s="161"/>
      <c r="S98" s="161"/>
      <c r="T98" s="161"/>
      <c r="U98" s="161"/>
      <c r="V98" s="161">
        <f>SUM(V99:V111)</f>
        <v>0</v>
      </c>
      <c r="W98" s="161"/>
      <c r="X98" s="161"/>
      <c r="AG98" t="s">
        <v>210</v>
      </c>
    </row>
    <row r="99" spans="1:60" ht="33.75" outlineLevel="1" x14ac:dyDescent="0.2">
      <c r="A99" s="174">
        <v>80</v>
      </c>
      <c r="B99" s="175" t="s">
        <v>1350</v>
      </c>
      <c r="C99" s="184" t="s">
        <v>1347</v>
      </c>
      <c r="D99" s="176" t="s">
        <v>688</v>
      </c>
      <c r="E99" s="177">
        <v>13</v>
      </c>
      <c r="F99" s="178"/>
      <c r="G99" s="179">
        <f t="shared" ref="G99:G111" si="42">ROUND(E99*F99,2)</f>
        <v>0</v>
      </c>
      <c r="H99" s="158"/>
      <c r="I99" s="157">
        <f t="shared" ref="I99:I111" si="43">ROUND(E99*H99,2)</f>
        <v>0</v>
      </c>
      <c r="J99" s="158"/>
      <c r="K99" s="157">
        <f t="shared" ref="K99:K111" si="44">ROUND(E99*J99,2)</f>
        <v>0</v>
      </c>
      <c r="L99" s="157">
        <v>15</v>
      </c>
      <c r="M99" s="157">
        <f t="shared" ref="M99:M111" si="45">G99*(1+L99/100)</f>
        <v>0</v>
      </c>
      <c r="N99" s="157">
        <v>0</v>
      </c>
      <c r="O99" s="157">
        <f t="shared" ref="O99:O111" si="46">ROUND(E99*N99,2)</f>
        <v>0</v>
      </c>
      <c r="P99" s="157">
        <v>0</v>
      </c>
      <c r="Q99" s="157">
        <f t="shared" ref="Q99:Q111" si="47">ROUND(E99*P99,2)</f>
        <v>0</v>
      </c>
      <c r="R99" s="157"/>
      <c r="S99" s="157" t="s">
        <v>269</v>
      </c>
      <c r="T99" s="157" t="s">
        <v>270</v>
      </c>
      <c r="U99" s="157">
        <v>0</v>
      </c>
      <c r="V99" s="157">
        <f t="shared" ref="V99:V111" si="48">ROUND(E99*U99,2)</f>
        <v>0</v>
      </c>
      <c r="W99" s="157"/>
      <c r="X99" s="157" t="s">
        <v>216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45" outlineLevel="1" x14ac:dyDescent="0.2">
      <c r="A100" s="174">
        <v>81</v>
      </c>
      <c r="B100" s="175" t="s">
        <v>1352</v>
      </c>
      <c r="C100" s="184" t="s">
        <v>1386</v>
      </c>
      <c r="D100" s="176" t="s">
        <v>688</v>
      </c>
      <c r="E100" s="177">
        <v>4</v>
      </c>
      <c r="F100" s="178"/>
      <c r="G100" s="179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15</v>
      </c>
      <c r="M100" s="157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7"/>
      <c r="S100" s="157" t="s">
        <v>269</v>
      </c>
      <c r="T100" s="157" t="s">
        <v>270</v>
      </c>
      <c r="U100" s="157">
        <v>0</v>
      </c>
      <c r="V100" s="157">
        <f t="shared" si="48"/>
        <v>0</v>
      </c>
      <c r="W100" s="157"/>
      <c r="X100" s="157" t="s">
        <v>421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422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82</v>
      </c>
      <c r="B101" s="175" t="s">
        <v>1354</v>
      </c>
      <c r="C101" s="184" t="s">
        <v>1387</v>
      </c>
      <c r="D101" s="176" t="s">
        <v>688</v>
      </c>
      <c r="E101" s="177">
        <v>2</v>
      </c>
      <c r="F101" s="178"/>
      <c r="G101" s="179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15</v>
      </c>
      <c r="M101" s="157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7"/>
      <c r="S101" s="157" t="s">
        <v>269</v>
      </c>
      <c r="T101" s="157" t="s">
        <v>270</v>
      </c>
      <c r="U101" s="157">
        <v>0</v>
      </c>
      <c r="V101" s="157">
        <f t="shared" si="48"/>
        <v>0</v>
      </c>
      <c r="W101" s="157"/>
      <c r="X101" s="157" t="s">
        <v>421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422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83</v>
      </c>
      <c r="B102" s="175" t="s">
        <v>782</v>
      </c>
      <c r="C102" s="184" t="s">
        <v>1388</v>
      </c>
      <c r="D102" s="176" t="s">
        <v>688</v>
      </c>
      <c r="E102" s="177">
        <v>1</v>
      </c>
      <c r="F102" s="178"/>
      <c r="G102" s="179">
        <f t="shared" si="42"/>
        <v>0</v>
      </c>
      <c r="H102" s="158"/>
      <c r="I102" s="157">
        <f t="shared" si="43"/>
        <v>0</v>
      </c>
      <c r="J102" s="158"/>
      <c r="K102" s="157">
        <f t="shared" si="44"/>
        <v>0</v>
      </c>
      <c r="L102" s="157">
        <v>15</v>
      </c>
      <c r="M102" s="157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7"/>
      <c r="S102" s="157" t="s">
        <v>269</v>
      </c>
      <c r="T102" s="157" t="s">
        <v>270</v>
      </c>
      <c r="U102" s="157">
        <v>0</v>
      </c>
      <c r="V102" s="157">
        <f t="shared" si="48"/>
        <v>0</v>
      </c>
      <c r="W102" s="157"/>
      <c r="X102" s="157" t="s">
        <v>421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422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4">
        <v>84</v>
      </c>
      <c r="B103" s="175" t="s">
        <v>1357</v>
      </c>
      <c r="C103" s="184" t="s">
        <v>1389</v>
      </c>
      <c r="D103" s="176" t="s">
        <v>688</v>
      </c>
      <c r="E103" s="177">
        <v>1</v>
      </c>
      <c r="F103" s="178"/>
      <c r="G103" s="179">
        <f t="shared" si="42"/>
        <v>0</v>
      </c>
      <c r="H103" s="158"/>
      <c r="I103" s="157">
        <f t="shared" si="43"/>
        <v>0</v>
      </c>
      <c r="J103" s="158"/>
      <c r="K103" s="157">
        <f t="shared" si="44"/>
        <v>0</v>
      </c>
      <c r="L103" s="157">
        <v>15</v>
      </c>
      <c r="M103" s="157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7"/>
      <c r="S103" s="157" t="s">
        <v>269</v>
      </c>
      <c r="T103" s="157" t="s">
        <v>270</v>
      </c>
      <c r="U103" s="157">
        <v>0</v>
      </c>
      <c r="V103" s="157">
        <f t="shared" si="48"/>
        <v>0</v>
      </c>
      <c r="W103" s="157"/>
      <c r="X103" s="157" t="s">
        <v>421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422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85</v>
      </c>
      <c r="B104" s="175" t="s">
        <v>992</v>
      </c>
      <c r="C104" s="184" t="s">
        <v>1390</v>
      </c>
      <c r="D104" s="176" t="s">
        <v>688</v>
      </c>
      <c r="E104" s="177">
        <v>1</v>
      </c>
      <c r="F104" s="178"/>
      <c r="G104" s="179">
        <f t="shared" si="42"/>
        <v>0</v>
      </c>
      <c r="H104" s="158"/>
      <c r="I104" s="157">
        <f t="shared" si="43"/>
        <v>0</v>
      </c>
      <c r="J104" s="158"/>
      <c r="K104" s="157">
        <f t="shared" si="44"/>
        <v>0</v>
      </c>
      <c r="L104" s="157">
        <v>15</v>
      </c>
      <c r="M104" s="157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7"/>
      <c r="S104" s="157" t="s">
        <v>269</v>
      </c>
      <c r="T104" s="157" t="s">
        <v>270</v>
      </c>
      <c r="U104" s="157">
        <v>0</v>
      </c>
      <c r="V104" s="157">
        <f t="shared" si="48"/>
        <v>0</v>
      </c>
      <c r="W104" s="157"/>
      <c r="X104" s="157" t="s">
        <v>421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422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86</v>
      </c>
      <c r="B105" s="175" t="s">
        <v>1360</v>
      </c>
      <c r="C105" s="184" t="s">
        <v>1355</v>
      </c>
      <c r="D105" s="176" t="s">
        <v>688</v>
      </c>
      <c r="E105" s="177">
        <v>1</v>
      </c>
      <c r="F105" s="178"/>
      <c r="G105" s="179">
        <f t="shared" si="42"/>
        <v>0</v>
      </c>
      <c r="H105" s="158"/>
      <c r="I105" s="157">
        <f t="shared" si="43"/>
        <v>0</v>
      </c>
      <c r="J105" s="158"/>
      <c r="K105" s="157">
        <f t="shared" si="44"/>
        <v>0</v>
      </c>
      <c r="L105" s="157">
        <v>15</v>
      </c>
      <c r="M105" s="157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7"/>
      <c r="S105" s="157" t="s">
        <v>269</v>
      </c>
      <c r="T105" s="157" t="s">
        <v>270</v>
      </c>
      <c r="U105" s="157">
        <v>0</v>
      </c>
      <c r="V105" s="157">
        <f t="shared" si="48"/>
        <v>0</v>
      </c>
      <c r="W105" s="157"/>
      <c r="X105" s="157" t="s">
        <v>421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422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87</v>
      </c>
      <c r="B106" s="175" t="s">
        <v>1362</v>
      </c>
      <c r="C106" s="184" t="s">
        <v>1391</v>
      </c>
      <c r="D106" s="176" t="s">
        <v>688</v>
      </c>
      <c r="E106" s="177">
        <v>1</v>
      </c>
      <c r="F106" s="178"/>
      <c r="G106" s="179">
        <f t="shared" si="42"/>
        <v>0</v>
      </c>
      <c r="H106" s="158"/>
      <c r="I106" s="157">
        <f t="shared" si="43"/>
        <v>0</v>
      </c>
      <c r="J106" s="158"/>
      <c r="K106" s="157">
        <f t="shared" si="44"/>
        <v>0</v>
      </c>
      <c r="L106" s="157">
        <v>15</v>
      </c>
      <c r="M106" s="157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7"/>
      <c r="S106" s="157" t="s">
        <v>269</v>
      </c>
      <c r="T106" s="157" t="s">
        <v>270</v>
      </c>
      <c r="U106" s="157">
        <v>0</v>
      </c>
      <c r="V106" s="157">
        <f t="shared" si="48"/>
        <v>0</v>
      </c>
      <c r="W106" s="157"/>
      <c r="X106" s="157" t="s">
        <v>421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422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4">
        <v>88</v>
      </c>
      <c r="B107" s="175" t="s">
        <v>455</v>
      </c>
      <c r="C107" s="184" t="s">
        <v>1356</v>
      </c>
      <c r="D107" s="176" t="s">
        <v>688</v>
      </c>
      <c r="E107" s="177">
        <v>2</v>
      </c>
      <c r="F107" s="178"/>
      <c r="G107" s="179">
        <f t="shared" si="42"/>
        <v>0</v>
      </c>
      <c r="H107" s="158"/>
      <c r="I107" s="157">
        <f t="shared" si="43"/>
        <v>0</v>
      </c>
      <c r="J107" s="158"/>
      <c r="K107" s="157">
        <f t="shared" si="44"/>
        <v>0</v>
      </c>
      <c r="L107" s="157">
        <v>15</v>
      </c>
      <c r="M107" s="157">
        <f t="shared" si="45"/>
        <v>0</v>
      </c>
      <c r="N107" s="157">
        <v>0</v>
      </c>
      <c r="O107" s="157">
        <f t="shared" si="46"/>
        <v>0</v>
      </c>
      <c r="P107" s="157">
        <v>0</v>
      </c>
      <c r="Q107" s="157">
        <f t="shared" si="47"/>
        <v>0</v>
      </c>
      <c r="R107" s="157"/>
      <c r="S107" s="157" t="s">
        <v>269</v>
      </c>
      <c r="T107" s="157" t="s">
        <v>270</v>
      </c>
      <c r="U107" s="157">
        <v>0</v>
      </c>
      <c r="V107" s="157">
        <f t="shared" si="48"/>
        <v>0</v>
      </c>
      <c r="W107" s="157"/>
      <c r="X107" s="157" t="s">
        <v>421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422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4">
        <v>89</v>
      </c>
      <c r="B108" s="175" t="s">
        <v>1365</v>
      </c>
      <c r="C108" s="184" t="s">
        <v>1358</v>
      </c>
      <c r="D108" s="176" t="s">
        <v>688</v>
      </c>
      <c r="E108" s="177">
        <v>13</v>
      </c>
      <c r="F108" s="178"/>
      <c r="G108" s="179">
        <f t="shared" si="42"/>
        <v>0</v>
      </c>
      <c r="H108" s="158"/>
      <c r="I108" s="157">
        <f t="shared" si="43"/>
        <v>0</v>
      </c>
      <c r="J108" s="158"/>
      <c r="K108" s="157">
        <f t="shared" si="44"/>
        <v>0</v>
      </c>
      <c r="L108" s="157">
        <v>15</v>
      </c>
      <c r="M108" s="157">
        <f t="shared" si="45"/>
        <v>0</v>
      </c>
      <c r="N108" s="157">
        <v>0</v>
      </c>
      <c r="O108" s="157">
        <f t="shared" si="46"/>
        <v>0</v>
      </c>
      <c r="P108" s="157">
        <v>0</v>
      </c>
      <c r="Q108" s="157">
        <f t="shared" si="47"/>
        <v>0</v>
      </c>
      <c r="R108" s="157"/>
      <c r="S108" s="157" t="s">
        <v>269</v>
      </c>
      <c r="T108" s="157" t="s">
        <v>270</v>
      </c>
      <c r="U108" s="157">
        <v>0</v>
      </c>
      <c r="V108" s="157">
        <f t="shared" si="48"/>
        <v>0</v>
      </c>
      <c r="W108" s="157"/>
      <c r="X108" s="157" t="s">
        <v>421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422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4">
        <v>90</v>
      </c>
      <c r="B109" s="175" t="s">
        <v>720</v>
      </c>
      <c r="C109" s="184" t="s">
        <v>1359</v>
      </c>
      <c r="D109" s="176" t="s">
        <v>688</v>
      </c>
      <c r="E109" s="177">
        <v>13</v>
      </c>
      <c r="F109" s="178"/>
      <c r="G109" s="179">
        <f t="shared" si="42"/>
        <v>0</v>
      </c>
      <c r="H109" s="158"/>
      <c r="I109" s="157">
        <f t="shared" si="43"/>
        <v>0</v>
      </c>
      <c r="J109" s="158"/>
      <c r="K109" s="157">
        <f t="shared" si="44"/>
        <v>0</v>
      </c>
      <c r="L109" s="157">
        <v>15</v>
      </c>
      <c r="M109" s="157">
        <f t="shared" si="45"/>
        <v>0</v>
      </c>
      <c r="N109" s="157">
        <v>0</v>
      </c>
      <c r="O109" s="157">
        <f t="shared" si="46"/>
        <v>0</v>
      </c>
      <c r="P109" s="157">
        <v>0</v>
      </c>
      <c r="Q109" s="157">
        <f t="shared" si="47"/>
        <v>0</v>
      </c>
      <c r="R109" s="157"/>
      <c r="S109" s="157" t="s">
        <v>269</v>
      </c>
      <c r="T109" s="157" t="s">
        <v>270</v>
      </c>
      <c r="U109" s="157">
        <v>0</v>
      </c>
      <c r="V109" s="157">
        <f t="shared" si="48"/>
        <v>0</v>
      </c>
      <c r="W109" s="157"/>
      <c r="X109" s="157" t="s">
        <v>421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4">
        <v>91</v>
      </c>
      <c r="B110" s="175" t="s">
        <v>1368</v>
      </c>
      <c r="C110" s="184" t="s">
        <v>1361</v>
      </c>
      <c r="D110" s="176" t="s">
        <v>688</v>
      </c>
      <c r="E110" s="177">
        <v>13</v>
      </c>
      <c r="F110" s="178"/>
      <c r="G110" s="179">
        <f t="shared" si="42"/>
        <v>0</v>
      </c>
      <c r="H110" s="158"/>
      <c r="I110" s="157">
        <f t="shared" si="43"/>
        <v>0</v>
      </c>
      <c r="J110" s="158"/>
      <c r="K110" s="157">
        <f t="shared" si="44"/>
        <v>0</v>
      </c>
      <c r="L110" s="157">
        <v>15</v>
      </c>
      <c r="M110" s="157">
        <f t="shared" si="45"/>
        <v>0</v>
      </c>
      <c r="N110" s="157">
        <v>0</v>
      </c>
      <c r="O110" s="157">
        <f t="shared" si="46"/>
        <v>0</v>
      </c>
      <c r="P110" s="157">
        <v>0</v>
      </c>
      <c r="Q110" s="157">
        <f t="shared" si="47"/>
        <v>0</v>
      </c>
      <c r="R110" s="157"/>
      <c r="S110" s="157" t="s">
        <v>269</v>
      </c>
      <c r="T110" s="157" t="s">
        <v>270</v>
      </c>
      <c r="U110" s="157">
        <v>0</v>
      </c>
      <c r="V110" s="157">
        <f t="shared" si="48"/>
        <v>0</v>
      </c>
      <c r="W110" s="157"/>
      <c r="X110" s="157" t="s">
        <v>421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422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45" outlineLevel="1" x14ac:dyDescent="0.2">
      <c r="A111" s="174">
        <v>92</v>
      </c>
      <c r="B111" s="175" t="s">
        <v>1370</v>
      </c>
      <c r="C111" s="184" t="s">
        <v>1363</v>
      </c>
      <c r="D111" s="176" t="s">
        <v>688</v>
      </c>
      <c r="E111" s="177">
        <v>26</v>
      </c>
      <c r="F111" s="178"/>
      <c r="G111" s="179">
        <f t="shared" si="42"/>
        <v>0</v>
      </c>
      <c r="H111" s="158"/>
      <c r="I111" s="157">
        <f t="shared" si="43"/>
        <v>0</v>
      </c>
      <c r="J111" s="158"/>
      <c r="K111" s="157">
        <f t="shared" si="44"/>
        <v>0</v>
      </c>
      <c r="L111" s="157">
        <v>15</v>
      </c>
      <c r="M111" s="157">
        <f t="shared" si="45"/>
        <v>0</v>
      </c>
      <c r="N111" s="157">
        <v>0</v>
      </c>
      <c r="O111" s="157">
        <f t="shared" si="46"/>
        <v>0</v>
      </c>
      <c r="P111" s="157">
        <v>0</v>
      </c>
      <c r="Q111" s="157">
        <f t="shared" si="47"/>
        <v>0</v>
      </c>
      <c r="R111" s="157"/>
      <c r="S111" s="157" t="s">
        <v>269</v>
      </c>
      <c r="T111" s="157" t="s">
        <v>270</v>
      </c>
      <c r="U111" s="157">
        <v>0</v>
      </c>
      <c r="V111" s="157">
        <f t="shared" si="48"/>
        <v>0</v>
      </c>
      <c r="W111" s="157"/>
      <c r="X111" s="157" t="s">
        <v>216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217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2" t="s">
        <v>209</v>
      </c>
      <c r="B112" s="163" t="s">
        <v>174</v>
      </c>
      <c r="C112" s="181" t="s">
        <v>175</v>
      </c>
      <c r="D112" s="164"/>
      <c r="E112" s="165"/>
      <c r="F112" s="166"/>
      <c r="G112" s="167">
        <f>SUMIF(AG113:AG121,"&lt;&gt;NOR",G113:G121)</f>
        <v>0</v>
      </c>
      <c r="H112" s="161"/>
      <c r="I112" s="161">
        <f>SUM(I113:I121)</f>
        <v>0</v>
      </c>
      <c r="J112" s="161"/>
      <c r="K112" s="161">
        <f>SUM(K113:K121)</f>
        <v>0</v>
      </c>
      <c r="L112" s="161"/>
      <c r="M112" s="161">
        <f>SUM(M113:M121)</f>
        <v>0</v>
      </c>
      <c r="N112" s="161"/>
      <c r="O112" s="161">
        <f>SUM(O113:O121)</f>
        <v>0</v>
      </c>
      <c r="P112" s="161"/>
      <c r="Q112" s="161">
        <f>SUM(Q113:Q121)</f>
        <v>0</v>
      </c>
      <c r="R112" s="161"/>
      <c r="S112" s="161"/>
      <c r="T112" s="161"/>
      <c r="U112" s="161"/>
      <c r="V112" s="161">
        <f>SUM(V113:V121)</f>
        <v>0</v>
      </c>
      <c r="W112" s="161"/>
      <c r="X112" s="161"/>
      <c r="AG112" t="s">
        <v>210</v>
      </c>
    </row>
    <row r="113" spans="1:60" outlineLevel="1" x14ac:dyDescent="0.2">
      <c r="A113" s="174">
        <v>93</v>
      </c>
      <c r="B113" s="175" t="s">
        <v>1372</v>
      </c>
      <c r="C113" s="184" t="s">
        <v>1364</v>
      </c>
      <c r="D113" s="176" t="s">
        <v>663</v>
      </c>
      <c r="E113" s="177">
        <v>1</v>
      </c>
      <c r="F113" s="178"/>
      <c r="G113" s="179">
        <f t="shared" ref="G113:G121" si="49">ROUND(E113*F113,2)</f>
        <v>0</v>
      </c>
      <c r="H113" s="158"/>
      <c r="I113" s="157">
        <f t="shared" ref="I113:I121" si="50">ROUND(E113*H113,2)</f>
        <v>0</v>
      </c>
      <c r="J113" s="158"/>
      <c r="K113" s="157">
        <f t="shared" ref="K113:K121" si="51">ROUND(E113*J113,2)</f>
        <v>0</v>
      </c>
      <c r="L113" s="157">
        <v>15</v>
      </c>
      <c r="M113" s="157">
        <f t="shared" ref="M113:M121" si="52">G113*(1+L113/100)</f>
        <v>0</v>
      </c>
      <c r="N113" s="157">
        <v>0</v>
      </c>
      <c r="O113" s="157">
        <f t="shared" ref="O113:O121" si="53">ROUND(E113*N113,2)</f>
        <v>0</v>
      </c>
      <c r="P113" s="157">
        <v>0</v>
      </c>
      <c r="Q113" s="157">
        <f t="shared" ref="Q113:Q121" si="54">ROUND(E113*P113,2)</f>
        <v>0</v>
      </c>
      <c r="R113" s="157"/>
      <c r="S113" s="157" t="s">
        <v>269</v>
      </c>
      <c r="T113" s="157" t="s">
        <v>270</v>
      </c>
      <c r="U113" s="157">
        <v>0</v>
      </c>
      <c r="V113" s="157">
        <f t="shared" ref="V113:V121" si="55">ROUND(E113*U113,2)</f>
        <v>0</v>
      </c>
      <c r="W113" s="157"/>
      <c r="X113" s="157" t="s">
        <v>216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730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94</v>
      </c>
      <c r="B114" s="175" t="s">
        <v>136</v>
      </c>
      <c r="C114" s="184" t="s">
        <v>1366</v>
      </c>
      <c r="D114" s="176" t="s">
        <v>663</v>
      </c>
      <c r="E114" s="177">
        <v>2</v>
      </c>
      <c r="F114" s="178"/>
      <c r="G114" s="179">
        <f t="shared" si="49"/>
        <v>0</v>
      </c>
      <c r="H114" s="158"/>
      <c r="I114" s="157">
        <f t="shared" si="50"/>
        <v>0</v>
      </c>
      <c r="J114" s="158"/>
      <c r="K114" s="157">
        <f t="shared" si="51"/>
        <v>0</v>
      </c>
      <c r="L114" s="157">
        <v>15</v>
      </c>
      <c r="M114" s="157">
        <f t="shared" si="52"/>
        <v>0</v>
      </c>
      <c r="N114" s="157">
        <v>0</v>
      </c>
      <c r="O114" s="157">
        <f t="shared" si="53"/>
        <v>0</v>
      </c>
      <c r="P114" s="157">
        <v>0</v>
      </c>
      <c r="Q114" s="157">
        <f t="shared" si="54"/>
        <v>0</v>
      </c>
      <c r="R114" s="157"/>
      <c r="S114" s="157" t="s">
        <v>269</v>
      </c>
      <c r="T114" s="157" t="s">
        <v>270</v>
      </c>
      <c r="U114" s="157">
        <v>0</v>
      </c>
      <c r="V114" s="157">
        <f t="shared" si="55"/>
        <v>0</v>
      </c>
      <c r="W114" s="157"/>
      <c r="X114" s="157" t="s">
        <v>421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422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95</v>
      </c>
      <c r="B115" s="175" t="s">
        <v>138</v>
      </c>
      <c r="C115" s="184" t="s">
        <v>1367</v>
      </c>
      <c r="D115" s="176" t="s">
        <v>242</v>
      </c>
      <c r="E115" s="177">
        <v>1</v>
      </c>
      <c r="F115" s="178"/>
      <c r="G115" s="179">
        <f t="shared" si="49"/>
        <v>0</v>
      </c>
      <c r="H115" s="158"/>
      <c r="I115" s="157">
        <f t="shared" si="50"/>
        <v>0</v>
      </c>
      <c r="J115" s="158"/>
      <c r="K115" s="157">
        <f t="shared" si="51"/>
        <v>0</v>
      </c>
      <c r="L115" s="157">
        <v>15</v>
      </c>
      <c r="M115" s="157">
        <f t="shared" si="52"/>
        <v>0</v>
      </c>
      <c r="N115" s="157">
        <v>0</v>
      </c>
      <c r="O115" s="157">
        <f t="shared" si="53"/>
        <v>0</v>
      </c>
      <c r="P115" s="157">
        <v>0</v>
      </c>
      <c r="Q115" s="157">
        <f t="shared" si="54"/>
        <v>0</v>
      </c>
      <c r="R115" s="157"/>
      <c r="S115" s="157" t="s">
        <v>269</v>
      </c>
      <c r="T115" s="157" t="s">
        <v>270</v>
      </c>
      <c r="U115" s="157">
        <v>0</v>
      </c>
      <c r="V115" s="157">
        <f t="shared" si="55"/>
        <v>0</v>
      </c>
      <c r="W115" s="157"/>
      <c r="X115" s="157" t="s">
        <v>216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730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4">
        <v>96</v>
      </c>
      <c r="B116" s="175" t="s">
        <v>140</v>
      </c>
      <c r="C116" s="184" t="s">
        <v>1369</v>
      </c>
      <c r="D116" s="176" t="s">
        <v>242</v>
      </c>
      <c r="E116" s="177">
        <v>2</v>
      </c>
      <c r="F116" s="178"/>
      <c r="G116" s="179">
        <f t="shared" si="49"/>
        <v>0</v>
      </c>
      <c r="H116" s="158"/>
      <c r="I116" s="157">
        <f t="shared" si="50"/>
        <v>0</v>
      </c>
      <c r="J116" s="158"/>
      <c r="K116" s="157">
        <f t="shared" si="51"/>
        <v>0</v>
      </c>
      <c r="L116" s="157">
        <v>15</v>
      </c>
      <c r="M116" s="157">
        <f t="shared" si="52"/>
        <v>0</v>
      </c>
      <c r="N116" s="157">
        <v>0</v>
      </c>
      <c r="O116" s="157">
        <f t="shared" si="53"/>
        <v>0</v>
      </c>
      <c r="P116" s="157">
        <v>0</v>
      </c>
      <c r="Q116" s="157">
        <f t="shared" si="54"/>
        <v>0</v>
      </c>
      <c r="R116" s="157"/>
      <c r="S116" s="157" t="s">
        <v>269</v>
      </c>
      <c r="T116" s="157" t="s">
        <v>270</v>
      </c>
      <c r="U116" s="157">
        <v>0</v>
      </c>
      <c r="V116" s="157">
        <f t="shared" si="55"/>
        <v>0</v>
      </c>
      <c r="W116" s="157"/>
      <c r="X116" s="157" t="s">
        <v>216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730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4">
        <v>97</v>
      </c>
      <c r="B117" s="175" t="s">
        <v>142</v>
      </c>
      <c r="C117" s="184" t="s">
        <v>1371</v>
      </c>
      <c r="D117" s="176" t="s">
        <v>663</v>
      </c>
      <c r="E117" s="177">
        <v>1</v>
      </c>
      <c r="F117" s="178"/>
      <c r="G117" s="179">
        <f t="shared" si="49"/>
        <v>0</v>
      </c>
      <c r="H117" s="158"/>
      <c r="I117" s="157">
        <f t="shared" si="50"/>
        <v>0</v>
      </c>
      <c r="J117" s="158"/>
      <c r="K117" s="157">
        <f t="shared" si="51"/>
        <v>0</v>
      </c>
      <c r="L117" s="157">
        <v>15</v>
      </c>
      <c r="M117" s="157">
        <f t="shared" si="52"/>
        <v>0</v>
      </c>
      <c r="N117" s="157">
        <v>0</v>
      </c>
      <c r="O117" s="157">
        <f t="shared" si="53"/>
        <v>0</v>
      </c>
      <c r="P117" s="157">
        <v>0</v>
      </c>
      <c r="Q117" s="157">
        <f t="shared" si="54"/>
        <v>0</v>
      </c>
      <c r="R117" s="157"/>
      <c r="S117" s="157" t="s">
        <v>269</v>
      </c>
      <c r="T117" s="157" t="s">
        <v>270</v>
      </c>
      <c r="U117" s="157">
        <v>0</v>
      </c>
      <c r="V117" s="157">
        <f t="shared" si="55"/>
        <v>0</v>
      </c>
      <c r="W117" s="157"/>
      <c r="X117" s="157" t="s">
        <v>421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422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98</v>
      </c>
      <c r="B118" s="175" t="s">
        <v>1392</v>
      </c>
      <c r="C118" s="184" t="s">
        <v>1373</v>
      </c>
      <c r="D118" s="176" t="s">
        <v>663</v>
      </c>
      <c r="E118" s="177">
        <v>1</v>
      </c>
      <c r="F118" s="178"/>
      <c r="G118" s="179">
        <f t="shared" si="49"/>
        <v>0</v>
      </c>
      <c r="H118" s="158"/>
      <c r="I118" s="157">
        <f t="shared" si="50"/>
        <v>0</v>
      </c>
      <c r="J118" s="158"/>
      <c r="K118" s="157">
        <f t="shared" si="51"/>
        <v>0</v>
      </c>
      <c r="L118" s="157">
        <v>15</v>
      </c>
      <c r="M118" s="157">
        <f t="shared" si="52"/>
        <v>0</v>
      </c>
      <c r="N118" s="157">
        <v>0</v>
      </c>
      <c r="O118" s="157">
        <f t="shared" si="53"/>
        <v>0</v>
      </c>
      <c r="P118" s="157">
        <v>0</v>
      </c>
      <c r="Q118" s="157">
        <f t="shared" si="54"/>
        <v>0</v>
      </c>
      <c r="R118" s="157"/>
      <c r="S118" s="157" t="s">
        <v>269</v>
      </c>
      <c r="T118" s="157" t="s">
        <v>270</v>
      </c>
      <c r="U118" s="157">
        <v>0</v>
      </c>
      <c r="V118" s="157">
        <f t="shared" si="55"/>
        <v>0</v>
      </c>
      <c r="W118" s="157"/>
      <c r="X118" s="157" t="s">
        <v>421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422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4">
        <v>99</v>
      </c>
      <c r="B119" s="175" t="s">
        <v>144</v>
      </c>
      <c r="C119" s="184" t="s">
        <v>1374</v>
      </c>
      <c r="D119" s="176" t="s">
        <v>663</v>
      </c>
      <c r="E119" s="177">
        <v>1</v>
      </c>
      <c r="F119" s="178"/>
      <c r="G119" s="179">
        <f t="shared" si="49"/>
        <v>0</v>
      </c>
      <c r="H119" s="158"/>
      <c r="I119" s="157">
        <f t="shared" si="50"/>
        <v>0</v>
      </c>
      <c r="J119" s="158"/>
      <c r="K119" s="157">
        <f t="shared" si="51"/>
        <v>0</v>
      </c>
      <c r="L119" s="157">
        <v>15</v>
      </c>
      <c r="M119" s="157">
        <f t="shared" si="52"/>
        <v>0</v>
      </c>
      <c r="N119" s="157">
        <v>0</v>
      </c>
      <c r="O119" s="157">
        <f t="shared" si="53"/>
        <v>0</v>
      </c>
      <c r="P119" s="157">
        <v>0</v>
      </c>
      <c r="Q119" s="157">
        <f t="shared" si="54"/>
        <v>0</v>
      </c>
      <c r="R119" s="157"/>
      <c r="S119" s="157" t="s">
        <v>269</v>
      </c>
      <c r="T119" s="157" t="s">
        <v>270</v>
      </c>
      <c r="U119" s="157">
        <v>0</v>
      </c>
      <c r="V119" s="157">
        <f t="shared" si="55"/>
        <v>0</v>
      </c>
      <c r="W119" s="157"/>
      <c r="X119" s="157" t="s">
        <v>216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730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4">
        <v>100</v>
      </c>
      <c r="B120" s="175" t="s">
        <v>1393</v>
      </c>
      <c r="C120" s="184" t="s">
        <v>1375</v>
      </c>
      <c r="D120" s="176" t="s">
        <v>688</v>
      </c>
      <c r="E120" s="177">
        <v>6</v>
      </c>
      <c r="F120" s="178"/>
      <c r="G120" s="179">
        <f t="shared" si="49"/>
        <v>0</v>
      </c>
      <c r="H120" s="158"/>
      <c r="I120" s="157">
        <f t="shared" si="50"/>
        <v>0</v>
      </c>
      <c r="J120" s="158"/>
      <c r="K120" s="157">
        <f t="shared" si="51"/>
        <v>0</v>
      </c>
      <c r="L120" s="157">
        <v>15</v>
      </c>
      <c r="M120" s="157">
        <f t="shared" si="52"/>
        <v>0</v>
      </c>
      <c r="N120" s="157">
        <v>0</v>
      </c>
      <c r="O120" s="157">
        <f t="shared" si="53"/>
        <v>0</v>
      </c>
      <c r="P120" s="157">
        <v>0</v>
      </c>
      <c r="Q120" s="157">
        <f t="shared" si="54"/>
        <v>0</v>
      </c>
      <c r="R120" s="157"/>
      <c r="S120" s="157" t="s">
        <v>269</v>
      </c>
      <c r="T120" s="157" t="s">
        <v>270</v>
      </c>
      <c r="U120" s="157">
        <v>0</v>
      </c>
      <c r="V120" s="157">
        <f t="shared" si="55"/>
        <v>0</v>
      </c>
      <c r="W120" s="157"/>
      <c r="X120" s="157" t="s">
        <v>421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422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8">
        <v>101</v>
      </c>
      <c r="B121" s="169" t="s">
        <v>1394</v>
      </c>
      <c r="C121" s="182" t="s">
        <v>1376</v>
      </c>
      <c r="D121" s="170" t="s">
        <v>663</v>
      </c>
      <c r="E121" s="171">
        <v>1</v>
      </c>
      <c r="F121" s="172"/>
      <c r="G121" s="173">
        <f t="shared" si="49"/>
        <v>0</v>
      </c>
      <c r="H121" s="158"/>
      <c r="I121" s="157">
        <f t="shared" si="50"/>
        <v>0</v>
      </c>
      <c r="J121" s="158"/>
      <c r="K121" s="157">
        <f t="shared" si="51"/>
        <v>0</v>
      </c>
      <c r="L121" s="157">
        <v>15</v>
      </c>
      <c r="M121" s="157">
        <f t="shared" si="52"/>
        <v>0</v>
      </c>
      <c r="N121" s="157">
        <v>0</v>
      </c>
      <c r="O121" s="157">
        <f t="shared" si="53"/>
        <v>0</v>
      </c>
      <c r="P121" s="157">
        <v>0</v>
      </c>
      <c r="Q121" s="157">
        <f t="shared" si="54"/>
        <v>0</v>
      </c>
      <c r="R121" s="157"/>
      <c r="S121" s="157" t="s">
        <v>269</v>
      </c>
      <c r="T121" s="157" t="s">
        <v>270</v>
      </c>
      <c r="U121" s="157">
        <v>0</v>
      </c>
      <c r="V121" s="157">
        <f t="shared" si="55"/>
        <v>0</v>
      </c>
      <c r="W121" s="157"/>
      <c r="X121" s="157" t="s">
        <v>421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422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3"/>
      <c r="B122" s="4"/>
      <c r="C122" s="185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196</v>
      </c>
    </row>
    <row r="123" spans="1:60" x14ac:dyDescent="0.2">
      <c r="A123" s="150"/>
      <c r="B123" s="151" t="s">
        <v>31</v>
      </c>
      <c r="C123" s="186"/>
      <c r="D123" s="152"/>
      <c r="E123" s="153"/>
      <c r="F123" s="153"/>
      <c r="G123" s="180">
        <f>G8+G24+G27+G44+G51+G57+G68+G75+G98+G112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1189</v>
      </c>
    </row>
    <row r="124" spans="1:60" x14ac:dyDescent="0.2">
      <c r="A124" s="3"/>
      <c r="B124" s="4"/>
      <c r="C124" s="185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3"/>
      <c r="B125" s="4"/>
      <c r="C125" s="185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253" t="s">
        <v>1190</v>
      </c>
      <c r="B126" s="253"/>
      <c r="C126" s="25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A127" s="255"/>
      <c r="B127" s="256"/>
      <c r="C127" s="257"/>
      <c r="D127" s="256"/>
      <c r="E127" s="256"/>
      <c r="F127" s="256"/>
      <c r="G127" s="25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1191</v>
      </c>
    </row>
    <row r="128" spans="1:60" x14ac:dyDescent="0.2">
      <c r="A128" s="259"/>
      <c r="B128" s="260"/>
      <c r="C128" s="261"/>
      <c r="D128" s="260"/>
      <c r="E128" s="260"/>
      <c r="F128" s="260"/>
      <c r="G128" s="26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">
      <c r="A129" s="259"/>
      <c r="B129" s="260"/>
      <c r="C129" s="261"/>
      <c r="D129" s="260"/>
      <c r="E129" s="260"/>
      <c r="F129" s="260"/>
      <c r="G129" s="26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259"/>
      <c r="B130" s="260"/>
      <c r="C130" s="261"/>
      <c r="D130" s="260"/>
      <c r="E130" s="260"/>
      <c r="F130" s="260"/>
      <c r="G130" s="26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A131" s="263"/>
      <c r="B131" s="264"/>
      <c r="C131" s="265"/>
      <c r="D131" s="264"/>
      <c r="E131" s="264"/>
      <c r="F131" s="264"/>
      <c r="G131" s="26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A132" s="3"/>
      <c r="B132" s="4"/>
      <c r="C132" s="185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C133" s="187"/>
      <c r="D133" s="10"/>
      <c r="AG133" t="s">
        <v>1192</v>
      </c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LzQUxTMjA2JmvH2QUyFdNTe7TPurHF3sr+DDaiuJcygBjwDA2HlI8gnnwcSdZijry6JRITAVBi3zhx02mJiJA==" saltValue="Z3GnlM9gDu/XvuEaBeZLPw==" spinCount="100000" sheet="1" objects="1" scenarios="1"/>
  <mergeCells count="9">
    <mergeCell ref="A127:G131"/>
    <mergeCell ref="C21:G21"/>
    <mergeCell ref="C23:G23"/>
    <mergeCell ref="C42:G42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55</v>
      </c>
      <c r="C4" s="250" t="s">
        <v>56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94</v>
      </c>
      <c r="C8" s="181" t="s">
        <v>75</v>
      </c>
      <c r="D8" s="164"/>
      <c r="E8" s="165"/>
      <c r="F8" s="166"/>
      <c r="G8" s="167">
        <f>SUMIF(AG9:AG28,"&lt;&gt;NOR",G9:G28)</f>
        <v>0</v>
      </c>
      <c r="H8" s="161"/>
      <c r="I8" s="161">
        <f>SUM(I9:I28)</f>
        <v>0</v>
      </c>
      <c r="J8" s="161"/>
      <c r="K8" s="161">
        <f>SUM(K9:K28)</f>
        <v>0</v>
      </c>
      <c r="L8" s="161"/>
      <c r="M8" s="161">
        <f>SUM(M9:M28)</f>
        <v>0</v>
      </c>
      <c r="N8" s="161"/>
      <c r="O8" s="161">
        <f>SUM(O9:O28)</f>
        <v>0</v>
      </c>
      <c r="P8" s="161"/>
      <c r="Q8" s="161">
        <f>SUM(Q9:Q28)</f>
        <v>0</v>
      </c>
      <c r="R8" s="161"/>
      <c r="S8" s="161"/>
      <c r="T8" s="161"/>
      <c r="U8" s="161"/>
      <c r="V8" s="161">
        <f>SUM(V9:V28)</f>
        <v>0</v>
      </c>
      <c r="W8" s="161"/>
      <c r="X8" s="161"/>
      <c r="AG8" t="s">
        <v>210</v>
      </c>
    </row>
    <row r="9" spans="1:60" ht="56.25" outlineLevel="1" x14ac:dyDescent="0.2">
      <c r="A9" s="174">
        <v>1</v>
      </c>
      <c r="B9" s="175" t="s">
        <v>119</v>
      </c>
      <c r="C9" s="184" t="s">
        <v>1214</v>
      </c>
      <c r="D9" s="176" t="s">
        <v>688</v>
      </c>
      <c r="E9" s="177">
        <v>3</v>
      </c>
      <c r="F9" s="178"/>
      <c r="G9" s="179">
        <f t="shared" ref="G9:G21" si="0">ROUND(E9*F9,2)</f>
        <v>0</v>
      </c>
      <c r="H9" s="158"/>
      <c r="I9" s="157">
        <f t="shared" ref="I9:I21" si="1">ROUND(E9*H9,2)</f>
        <v>0</v>
      </c>
      <c r="J9" s="158"/>
      <c r="K9" s="157">
        <f t="shared" ref="K9:K21" si="2">ROUND(E9*J9,2)</f>
        <v>0</v>
      </c>
      <c r="L9" s="157">
        <v>15</v>
      </c>
      <c r="M9" s="157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21" si="6">ROUND(E9*U9,2)</f>
        <v>0</v>
      </c>
      <c r="W9" s="157"/>
      <c r="X9" s="157" t="s">
        <v>421</v>
      </c>
      <c r="Y9" s="147"/>
      <c r="Z9" s="147"/>
      <c r="AA9" s="147"/>
      <c r="AB9" s="147"/>
      <c r="AC9" s="147"/>
      <c r="AD9" s="147"/>
      <c r="AE9" s="147"/>
      <c r="AF9" s="147"/>
      <c r="AG9" s="147" t="s">
        <v>422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120</v>
      </c>
      <c r="C10" s="184" t="s">
        <v>1215</v>
      </c>
      <c r="D10" s="176" t="s">
        <v>663</v>
      </c>
      <c r="E10" s="177">
        <v>1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421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4">
        <v>3</v>
      </c>
      <c r="B11" s="175" t="s">
        <v>122</v>
      </c>
      <c r="C11" s="184" t="s">
        <v>1216</v>
      </c>
      <c r="D11" s="176" t="s">
        <v>688</v>
      </c>
      <c r="E11" s="177">
        <v>1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421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5" outlineLevel="1" x14ac:dyDescent="0.2">
      <c r="A12" s="174">
        <v>4</v>
      </c>
      <c r="B12" s="175" t="s">
        <v>1163</v>
      </c>
      <c r="C12" s="184" t="s">
        <v>1395</v>
      </c>
      <c r="D12" s="176" t="s">
        <v>688</v>
      </c>
      <c r="E12" s="177">
        <v>1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421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124</v>
      </c>
      <c r="C13" s="184" t="s">
        <v>1217</v>
      </c>
      <c r="D13" s="176" t="s">
        <v>688</v>
      </c>
      <c r="E13" s="177">
        <v>1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216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628</v>
      </c>
      <c r="C14" s="184" t="s">
        <v>1218</v>
      </c>
      <c r="D14" s="176" t="s">
        <v>688</v>
      </c>
      <c r="E14" s="177">
        <v>4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216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4">
        <v>7</v>
      </c>
      <c r="B15" s="175" t="s">
        <v>350</v>
      </c>
      <c r="C15" s="184" t="s">
        <v>1396</v>
      </c>
      <c r="D15" s="176" t="s">
        <v>688</v>
      </c>
      <c r="E15" s="177">
        <v>3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4">
        <v>8</v>
      </c>
      <c r="B16" s="175" t="s">
        <v>757</v>
      </c>
      <c r="C16" s="184" t="s">
        <v>1397</v>
      </c>
      <c r="D16" s="176" t="s">
        <v>663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216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4">
        <v>9</v>
      </c>
      <c r="B17" s="175" t="s">
        <v>1222</v>
      </c>
      <c r="C17" s="184" t="s">
        <v>1398</v>
      </c>
      <c r="D17" s="176" t="s">
        <v>688</v>
      </c>
      <c r="E17" s="177">
        <v>1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421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4">
        <v>10</v>
      </c>
      <c r="B18" s="175" t="s">
        <v>708</v>
      </c>
      <c r="C18" s="184" t="s">
        <v>1399</v>
      </c>
      <c r="D18" s="176" t="s">
        <v>688</v>
      </c>
      <c r="E18" s="177">
        <v>1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4">
        <v>11</v>
      </c>
      <c r="B19" s="175" t="s">
        <v>1225</v>
      </c>
      <c r="C19" s="184" t="s">
        <v>1224</v>
      </c>
      <c r="D19" s="176" t="s">
        <v>688</v>
      </c>
      <c r="E19" s="177">
        <v>6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421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74">
        <v>12</v>
      </c>
      <c r="B20" s="175" t="s">
        <v>1227</v>
      </c>
      <c r="C20" s="184" t="s">
        <v>1220</v>
      </c>
      <c r="D20" s="176" t="s">
        <v>688</v>
      </c>
      <c r="E20" s="177">
        <v>1</v>
      </c>
      <c r="F20" s="178"/>
      <c r="G20" s="179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421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 x14ac:dyDescent="0.2">
      <c r="A21" s="168">
        <v>13</v>
      </c>
      <c r="B21" s="169" t="s">
        <v>956</v>
      </c>
      <c r="C21" s="182" t="s">
        <v>1400</v>
      </c>
      <c r="D21" s="170" t="s">
        <v>688</v>
      </c>
      <c r="E21" s="171">
        <v>1</v>
      </c>
      <c r="F21" s="172"/>
      <c r="G21" s="173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269</v>
      </c>
      <c r="T21" s="157" t="s">
        <v>270</v>
      </c>
      <c r="U21" s="157">
        <v>0</v>
      </c>
      <c r="V21" s="157">
        <f t="shared" si="6"/>
        <v>0</v>
      </c>
      <c r="W21" s="157"/>
      <c r="X21" s="157" t="s">
        <v>421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7" t="s">
        <v>1401</v>
      </c>
      <c r="D22" s="268"/>
      <c r="E22" s="268"/>
      <c r="F22" s="268"/>
      <c r="G22" s="268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1230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14</v>
      </c>
      <c r="B23" s="175" t="s">
        <v>1160</v>
      </c>
      <c r="C23" s="184" t="s">
        <v>1402</v>
      </c>
      <c r="D23" s="176" t="s">
        <v>688</v>
      </c>
      <c r="E23" s="177">
        <v>1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269</v>
      </c>
      <c r="T23" s="157" t="s">
        <v>270</v>
      </c>
      <c r="U23" s="157">
        <v>0</v>
      </c>
      <c r="V23" s="157">
        <f>ROUND(E23*U23,2)</f>
        <v>0</v>
      </c>
      <c r="W23" s="157"/>
      <c r="X23" s="157" t="s">
        <v>216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15</v>
      </c>
      <c r="B24" s="175" t="s">
        <v>1234</v>
      </c>
      <c r="C24" s="184" t="s">
        <v>1223</v>
      </c>
      <c r="D24" s="176" t="s">
        <v>688</v>
      </c>
      <c r="E24" s="177">
        <v>3</v>
      </c>
      <c r="F24" s="178"/>
      <c r="G24" s="179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15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269</v>
      </c>
      <c r="T24" s="157" t="s">
        <v>270</v>
      </c>
      <c r="U24" s="157">
        <v>0</v>
      </c>
      <c r="V24" s="157">
        <f>ROUND(E24*U24,2)</f>
        <v>0</v>
      </c>
      <c r="W24" s="157"/>
      <c r="X24" s="157" t="s">
        <v>216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56.25" outlineLevel="1" x14ac:dyDescent="0.2">
      <c r="A25" s="168">
        <v>16</v>
      </c>
      <c r="B25" s="169" t="s">
        <v>981</v>
      </c>
      <c r="C25" s="182" t="s">
        <v>1228</v>
      </c>
      <c r="D25" s="170" t="s">
        <v>688</v>
      </c>
      <c r="E25" s="171">
        <v>1</v>
      </c>
      <c r="F25" s="172"/>
      <c r="G25" s="173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269</v>
      </c>
      <c r="T25" s="157" t="s">
        <v>270</v>
      </c>
      <c r="U25" s="157">
        <v>0</v>
      </c>
      <c r="V25" s="157">
        <f>ROUND(E25*U25,2)</f>
        <v>0</v>
      </c>
      <c r="W25" s="157"/>
      <c r="X25" s="157" t="s">
        <v>421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7" t="s">
        <v>1229</v>
      </c>
      <c r="D26" s="268"/>
      <c r="E26" s="268"/>
      <c r="F26" s="268"/>
      <c r="G26" s="26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1230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45" outlineLevel="1" x14ac:dyDescent="0.2">
      <c r="A27" s="168">
        <v>17</v>
      </c>
      <c r="B27" s="169" t="s">
        <v>704</v>
      </c>
      <c r="C27" s="182" t="s">
        <v>1231</v>
      </c>
      <c r="D27" s="170" t="s">
        <v>688</v>
      </c>
      <c r="E27" s="171">
        <v>5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269</v>
      </c>
      <c r="T27" s="157" t="s">
        <v>270</v>
      </c>
      <c r="U27" s="157">
        <v>0</v>
      </c>
      <c r="V27" s="157">
        <f>ROUND(E27*U27,2)</f>
        <v>0</v>
      </c>
      <c r="W27" s="157"/>
      <c r="X27" s="157" t="s">
        <v>421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7" t="s">
        <v>1232</v>
      </c>
      <c r="D28" s="268"/>
      <c r="E28" s="268"/>
      <c r="F28" s="268"/>
      <c r="G28" s="26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1230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209</v>
      </c>
      <c r="B29" s="163" t="s">
        <v>95</v>
      </c>
      <c r="C29" s="181" t="s">
        <v>78</v>
      </c>
      <c r="D29" s="164"/>
      <c r="E29" s="165"/>
      <c r="F29" s="166"/>
      <c r="G29" s="167">
        <f>SUMIF(AG30:AG31,"&lt;&gt;NOR",G30:G31)</f>
        <v>0</v>
      </c>
      <c r="H29" s="161"/>
      <c r="I29" s="161">
        <f>SUM(I30:I31)</f>
        <v>0</v>
      </c>
      <c r="J29" s="161"/>
      <c r="K29" s="161">
        <f>SUM(K30:K31)</f>
        <v>0</v>
      </c>
      <c r="L29" s="161"/>
      <c r="M29" s="161">
        <f>SUM(M30:M31)</f>
        <v>0</v>
      </c>
      <c r="N29" s="161"/>
      <c r="O29" s="161">
        <f>SUM(O30:O31)</f>
        <v>0</v>
      </c>
      <c r="P29" s="161"/>
      <c r="Q29" s="161">
        <f>SUM(Q30:Q31)</f>
        <v>0</v>
      </c>
      <c r="R29" s="161"/>
      <c r="S29" s="161"/>
      <c r="T29" s="161"/>
      <c r="U29" s="161"/>
      <c r="V29" s="161">
        <f>SUM(V30:V31)</f>
        <v>0</v>
      </c>
      <c r="W29" s="161"/>
      <c r="X29" s="161"/>
      <c r="AG29" t="s">
        <v>210</v>
      </c>
    </row>
    <row r="30" spans="1:60" ht="33.75" outlineLevel="1" x14ac:dyDescent="0.2">
      <c r="A30" s="174">
        <v>18</v>
      </c>
      <c r="B30" s="175" t="s">
        <v>359</v>
      </c>
      <c r="C30" s="184" t="s">
        <v>1233</v>
      </c>
      <c r="D30" s="176" t="s">
        <v>688</v>
      </c>
      <c r="E30" s="177">
        <v>6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269</v>
      </c>
      <c r="T30" s="157" t="s">
        <v>270</v>
      </c>
      <c r="U30" s="157">
        <v>0</v>
      </c>
      <c r="V30" s="157">
        <f>ROUND(E30*U30,2)</f>
        <v>0</v>
      </c>
      <c r="W30" s="157"/>
      <c r="X30" s="157" t="s">
        <v>421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4">
        <v>19</v>
      </c>
      <c r="B31" s="175" t="s">
        <v>1239</v>
      </c>
      <c r="C31" s="184" t="s">
        <v>1403</v>
      </c>
      <c r="D31" s="176" t="s">
        <v>688</v>
      </c>
      <c r="E31" s="177">
        <v>1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269</v>
      </c>
      <c r="T31" s="157" t="s">
        <v>270</v>
      </c>
      <c r="U31" s="157">
        <v>0</v>
      </c>
      <c r="V31" s="157">
        <f>ROUND(E31*U31,2)</f>
        <v>0</v>
      </c>
      <c r="W31" s="157"/>
      <c r="X31" s="157" t="s">
        <v>421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209</v>
      </c>
      <c r="B32" s="163" t="s">
        <v>152</v>
      </c>
      <c r="C32" s="181" t="s">
        <v>153</v>
      </c>
      <c r="D32" s="164"/>
      <c r="E32" s="165"/>
      <c r="F32" s="166"/>
      <c r="G32" s="167">
        <f>SUMIF(AG33:AG48,"&lt;&gt;NOR",G33:G48)</f>
        <v>0</v>
      </c>
      <c r="H32" s="161"/>
      <c r="I32" s="161">
        <f>SUM(I33:I48)</f>
        <v>0</v>
      </c>
      <c r="J32" s="161"/>
      <c r="K32" s="161">
        <f>SUM(K33:K48)</f>
        <v>0</v>
      </c>
      <c r="L32" s="161"/>
      <c r="M32" s="161">
        <f>SUM(M33:M48)</f>
        <v>0</v>
      </c>
      <c r="N32" s="161"/>
      <c r="O32" s="161">
        <f>SUM(O33:O48)</f>
        <v>0</v>
      </c>
      <c r="P32" s="161"/>
      <c r="Q32" s="161">
        <f>SUM(Q33:Q48)</f>
        <v>0</v>
      </c>
      <c r="R32" s="161"/>
      <c r="S32" s="161"/>
      <c r="T32" s="161"/>
      <c r="U32" s="161"/>
      <c r="V32" s="161">
        <f>SUM(V33:V48)</f>
        <v>0</v>
      </c>
      <c r="W32" s="161"/>
      <c r="X32" s="161"/>
      <c r="AG32" t="s">
        <v>210</v>
      </c>
    </row>
    <row r="33" spans="1:60" outlineLevel="1" x14ac:dyDescent="0.2">
      <c r="A33" s="174">
        <v>20</v>
      </c>
      <c r="B33" s="175" t="s">
        <v>1121</v>
      </c>
      <c r="C33" s="184" t="s">
        <v>1236</v>
      </c>
      <c r="D33" s="176" t="s">
        <v>688</v>
      </c>
      <c r="E33" s="177">
        <v>4</v>
      </c>
      <c r="F33" s="178"/>
      <c r="G33" s="179">
        <f t="shared" ref="G33:G46" si="7">ROUND(E33*F33,2)</f>
        <v>0</v>
      </c>
      <c r="H33" s="158"/>
      <c r="I33" s="157">
        <f t="shared" ref="I33:I46" si="8">ROUND(E33*H33,2)</f>
        <v>0</v>
      </c>
      <c r="J33" s="158"/>
      <c r="K33" s="157">
        <f t="shared" ref="K33:K46" si="9">ROUND(E33*J33,2)</f>
        <v>0</v>
      </c>
      <c r="L33" s="157">
        <v>15</v>
      </c>
      <c r="M33" s="157">
        <f t="shared" ref="M33:M46" si="10">G33*(1+L33/100)</f>
        <v>0</v>
      </c>
      <c r="N33" s="157">
        <v>0</v>
      </c>
      <c r="O33" s="157">
        <f t="shared" ref="O33:O46" si="11">ROUND(E33*N33,2)</f>
        <v>0</v>
      </c>
      <c r="P33" s="157">
        <v>0</v>
      </c>
      <c r="Q33" s="157">
        <f t="shared" ref="Q33:Q46" si="12">ROUND(E33*P33,2)</f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ref="V33:V46" si="13">ROUND(E33*U33,2)</f>
        <v>0</v>
      </c>
      <c r="W33" s="157"/>
      <c r="X33" s="157" t="s">
        <v>421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21</v>
      </c>
      <c r="B34" s="175" t="s">
        <v>1242</v>
      </c>
      <c r="C34" s="184" t="s">
        <v>1237</v>
      </c>
      <c r="D34" s="176" t="s">
        <v>688</v>
      </c>
      <c r="E34" s="177">
        <v>8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421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422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22</v>
      </c>
      <c r="B35" s="175" t="s">
        <v>1244</v>
      </c>
      <c r="C35" s="184" t="s">
        <v>1238</v>
      </c>
      <c r="D35" s="176" t="s">
        <v>688</v>
      </c>
      <c r="E35" s="177">
        <v>20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421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422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4">
        <v>23</v>
      </c>
      <c r="B36" s="175" t="s">
        <v>1246</v>
      </c>
      <c r="C36" s="184" t="s">
        <v>1240</v>
      </c>
      <c r="D36" s="176" t="s">
        <v>688</v>
      </c>
      <c r="E36" s="177">
        <v>1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421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422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24</v>
      </c>
      <c r="B37" s="175" t="s">
        <v>1248</v>
      </c>
      <c r="C37" s="184" t="s">
        <v>1241</v>
      </c>
      <c r="D37" s="176" t="s">
        <v>688</v>
      </c>
      <c r="E37" s="177">
        <v>3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270</v>
      </c>
      <c r="U37" s="157">
        <v>0</v>
      </c>
      <c r="V37" s="157">
        <f t="shared" si="13"/>
        <v>0</v>
      </c>
      <c r="W37" s="157"/>
      <c r="X37" s="157" t="s">
        <v>421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74">
        <v>25</v>
      </c>
      <c r="B38" s="175" t="s">
        <v>1250</v>
      </c>
      <c r="C38" s="184" t="s">
        <v>1243</v>
      </c>
      <c r="D38" s="176" t="s">
        <v>688</v>
      </c>
      <c r="E38" s="177">
        <v>1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270</v>
      </c>
      <c r="U38" s="157">
        <v>0</v>
      </c>
      <c r="V38" s="157">
        <f t="shared" si="13"/>
        <v>0</v>
      </c>
      <c r="W38" s="157"/>
      <c r="X38" s="157" t="s">
        <v>421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26</v>
      </c>
      <c r="B39" s="175" t="s">
        <v>1252</v>
      </c>
      <c r="C39" s="184" t="s">
        <v>1245</v>
      </c>
      <c r="D39" s="176" t="s">
        <v>688</v>
      </c>
      <c r="E39" s="177">
        <v>5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270</v>
      </c>
      <c r="U39" s="157">
        <v>0</v>
      </c>
      <c r="V39" s="157">
        <f t="shared" si="13"/>
        <v>0</v>
      </c>
      <c r="W39" s="157"/>
      <c r="X39" s="157" t="s">
        <v>216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730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27</v>
      </c>
      <c r="B40" s="175" t="s">
        <v>1254</v>
      </c>
      <c r="C40" s="184" t="s">
        <v>1247</v>
      </c>
      <c r="D40" s="176" t="s">
        <v>688</v>
      </c>
      <c r="E40" s="177">
        <v>1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270</v>
      </c>
      <c r="U40" s="157">
        <v>0</v>
      </c>
      <c r="V40" s="157">
        <f t="shared" si="13"/>
        <v>0</v>
      </c>
      <c r="W40" s="157"/>
      <c r="X40" s="157" t="s">
        <v>421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4">
        <v>28</v>
      </c>
      <c r="B41" s="175" t="s">
        <v>1256</v>
      </c>
      <c r="C41" s="184" t="s">
        <v>1249</v>
      </c>
      <c r="D41" s="176" t="s">
        <v>688</v>
      </c>
      <c r="E41" s="177">
        <v>5</v>
      </c>
      <c r="F41" s="178"/>
      <c r="G41" s="179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270</v>
      </c>
      <c r="U41" s="157">
        <v>0</v>
      </c>
      <c r="V41" s="157">
        <f t="shared" si="13"/>
        <v>0</v>
      </c>
      <c r="W41" s="157"/>
      <c r="X41" s="157" t="s">
        <v>421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29</v>
      </c>
      <c r="B42" s="175" t="s">
        <v>1258</v>
      </c>
      <c r="C42" s="184" t="s">
        <v>1251</v>
      </c>
      <c r="D42" s="176" t="s">
        <v>688</v>
      </c>
      <c r="E42" s="177">
        <v>5</v>
      </c>
      <c r="F42" s="178"/>
      <c r="G42" s="179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15</v>
      </c>
      <c r="M42" s="157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269</v>
      </c>
      <c r="T42" s="157" t="s">
        <v>270</v>
      </c>
      <c r="U42" s="157">
        <v>0</v>
      </c>
      <c r="V42" s="157">
        <f t="shared" si="13"/>
        <v>0</v>
      </c>
      <c r="W42" s="157"/>
      <c r="X42" s="157" t="s">
        <v>421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30</v>
      </c>
      <c r="B43" s="175" t="s">
        <v>1261</v>
      </c>
      <c r="C43" s="184" t="s">
        <v>1253</v>
      </c>
      <c r="D43" s="176" t="s">
        <v>688</v>
      </c>
      <c r="E43" s="177">
        <v>7</v>
      </c>
      <c r="F43" s="178"/>
      <c r="G43" s="179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15</v>
      </c>
      <c r="M43" s="157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7"/>
      <c r="S43" s="157" t="s">
        <v>269</v>
      </c>
      <c r="T43" s="157" t="s">
        <v>270</v>
      </c>
      <c r="U43" s="157">
        <v>0</v>
      </c>
      <c r="V43" s="157">
        <f t="shared" si="13"/>
        <v>0</v>
      </c>
      <c r="W43" s="157"/>
      <c r="X43" s="157" t="s">
        <v>421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31</v>
      </c>
      <c r="B44" s="175" t="s">
        <v>1263</v>
      </c>
      <c r="C44" s="184" t="s">
        <v>1255</v>
      </c>
      <c r="D44" s="176" t="s">
        <v>688</v>
      </c>
      <c r="E44" s="177">
        <v>14</v>
      </c>
      <c r="F44" s="178"/>
      <c r="G44" s="179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15</v>
      </c>
      <c r="M44" s="157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7"/>
      <c r="S44" s="157" t="s">
        <v>269</v>
      </c>
      <c r="T44" s="157" t="s">
        <v>270</v>
      </c>
      <c r="U44" s="157">
        <v>0</v>
      </c>
      <c r="V44" s="157">
        <f t="shared" si="13"/>
        <v>0</v>
      </c>
      <c r="W44" s="157"/>
      <c r="X44" s="157" t="s">
        <v>421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32</v>
      </c>
      <c r="B45" s="175" t="s">
        <v>1091</v>
      </c>
      <c r="C45" s="184" t="s">
        <v>1257</v>
      </c>
      <c r="D45" s="176" t="s">
        <v>688</v>
      </c>
      <c r="E45" s="177">
        <v>6</v>
      </c>
      <c r="F45" s="178"/>
      <c r="G45" s="179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15</v>
      </c>
      <c r="M45" s="157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269</v>
      </c>
      <c r="T45" s="157" t="s">
        <v>270</v>
      </c>
      <c r="U45" s="157">
        <v>0</v>
      </c>
      <c r="V45" s="157">
        <f t="shared" si="13"/>
        <v>0</v>
      </c>
      <c r="W45" s="157"/>
      <c r="X45" s="157" t="s">
        <v>421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45" outlineLevel="1" x14ac:dyDescent="0.2">
      <c r="A46" s="168">
        <v>33</v>
      </c>
      <c r="B46" s="169" t="s">
        <v>1266</v>
      </c>
      <c r="C46" s="182" t="s">
        <v>1259</v>
      </c>
      <c r="D46" s="170" t="s">
        <v>688</v>
      </c>
      <c r="E46" s="171">
        <v>1</v>
      </c>
      <c r="F46" s="172"/>
      <c r="G46" s="173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15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269</v>
      </c>
      <c r="T46" s="157" t="s">
        <v>270</v>
      </c>
      <c r="U46" s="157">
        <v>0</v>
      </c>
      <c r="V46" s="157">
        <f t="shared" si="13"/>
        <v>0</v>
      </c>
      <c r="W46" s="157"/>
      <c r="X46" s="157" t="s">
        <v>421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7" t="s">
        <v>1260</v>
      </c>
      <c r="D47" s="268"/>
      <c r="E47" s="268"/>
      <c r="F47" s="268"/>
      <c r="G47" s="268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1230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34</v>
      </c>
      <c r="B48" s="175" t="s">
        <v>639</v>
      </c>
      <c r="C48" s="184" t="s">
        <v>1262</v>
      </c>
      <c r="D48" s="176" t="s">
        <v>663</v>
      </c>
      <c r="E48" s="177">
        <v>1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15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269</v>
      </c>
      <c r="T48" s="157" t="s">
        <v>270</v>
      </c>
      <c r="U48" s="157">
        <v>0</v>
      </c>
      <c r="V48" s="157">
        <f>ROUND(E48*U48,2)</f>
        <v>0</v>
      </c>
      <c r="W48" s="157"/>
      <c r="X48" s="157" t="s">
        <v>421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209</v>
      </c>
      <c r="B49" s="163" t="s">
        <v>96</v>
      </c>
      <c r="C49" s="181" t="s">
        <v>80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1"/>
      <c r="O49" s="161">
        <f>SUM(O50:O55)</f>
        <v>0</v>
      </c>
      <c r="P49" s="161"/>
      <c r="Q49" s="161">
        <f>SUM(Q50:Q55)</f>
        <v>0</v>
      </c>
      <c r="R49" s="161"/>
      <c r="S49" s="161"/>
      <c r="T49" s="161"/>
      <c r="U49" s="161"/>
      <c r="V49" s="161">
        <f>SUM(V50:V55)</f>
        <v>0</v>
      </c>
      <c r="W49" s="161"/>
      <c r="X49" s="161"/>
      <c r="AG49" t="s">
        <v>210</v>
      </c>
    </row>
    <row r="50" spans="1:60" ht="22.5" outlineLevel="1" x14ac:dyDescent="0.2">
      <c r="A50" s="174">
        <v>35</v>
      </c>
      <c r="B50" s="175" t="s">
        <v>1269</v>
      </c>
      <c r="C50" s="184" t="s">
        <v>1404</v>
      </c>
      <c r="D50" s="176" t="s">
        <v>234</v>
      </c>
      <c r="E50" s="177">
        <v>48</v>
      </c>
      <c r="F50" s="178"/>
      <c r="G50" s="179">
        <f t="shared" ref="G50:G55" si="14">ROUND(E50*F50,2)</f>
        <v>0</v>
      </c>
      <c r="H50" s="158"/>
      <c r="I50" s="157">
        <f t="shared" ref="I50:I55" si="15">ROUND(E50*H50,2)</f>
        <v>0</v>
      </c>
      <c r="J50" s="158"/>
      <c r="K50" s="157">
        <f t="shared" ref="K50:K55" si="16">ROUND(E50*J50,2)</f>
        <v>0</v>
      </c>
      <c r="L50" s="157">
        <v>15</v>
      </c>
      <c r="M50" s="157">
        <f t="shared" ref="M50:M55" si="17">G50*(1+L50/100)</f>
        <v>0</v>
      </c>
      <c r="N50" s="157">
        <v>0</v>
      </c>
      <c r="O50" s="157">
        <f t="shared" ref="O50:O55" si="18">ROUND(E50*N50,2)</f>
        <v>0</v>
      </c>
      <c r="P50" s="157">
        <v>0</v>
      </c>
      <c r="Q50" s="157">
        <f t="shared" ref="Q50:Q55" si="19">ROUND(E50*P50,2)</f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ref="V50:V55" si="20">ROUND(E50*U50,2)</f>
        <v>0</v>
      </c>
      <c r="W50" s="157"/>
      <c r="X50" s="157" t="s">
        <v>216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36</v>
      </c>
      <c r="B51" s="175" t="s">
        <v>498</v>
      </c>
      <c r="C51" s="184" t="s">
        <v>1405</v>
      </c>
      <c r="D51" s="176" t="s">
        <v>234</v>
      </c>
      <c r="E51" s="177">
        <v>180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270</v>
      </c>
      <c r="U51" s="157">
        <v>0</v>
      </c>
      <c r="V51" s="157">
        <f t="shared" si="20"/>
        <v>0</v>
      </c>
      <c r="W51" s="157"/>
      <c r="X51" s="157" t="s">
        <v>216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4">
        <v>37</v>
      </c>
      <c r="B52" s="175" t="s">
        <v>1272</v>
      </c>
      <c r="C52" s="184" t="s">
        <v>1406</v>
      </c>
      <c r="D52" s="176" t="s">
        <v>234</v>
      </c>
      <c r="E52" s="177">
        <v>3</v>
      </c>
      <c r="F52" s="178"/>
      <c r="G52" s="179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269</v>
      </c>
      <c r="T52" s="157" t="s">
        <v>270</v>
      </c>
      <c r="U52" s="157">
        <v>0</v>
      </c>
      <c r="V52" s="157">
        <f t="shared" si="20"/>
        <v>0</v>
      </c>
      <c r="W52" s="157"/>
      <c r="X52" s="157" t="s">
        <v>216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38</v>
      </c>
      <c r="B53" s="175" t="s">
        <v>932</v>
      </c>
      <c r="C53" s="184" t="s">
        <v>1407</v>
      </c>
      <c r="D53" s="176" t="s">
        <v>234</v>
      </c>
      <c r="E53" s="177">
        <v>3</v>
      </c>
      <c r="F53" s="178"/>
      <c r="G53" s="179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269</v>
      </c>
      <c r="T53" s="157" t="s">
        <v>270</v>
      </c>
      <c r="U53" s="157">
        <v>0</v>
      </c>
      <c r="V53" s="157">
        <f t="shared" si="20"/>
        <v>0</v>
      </c>
      <c r="W53" s="157"/>
      <c r="X53" s="157" t="s">
        <v>216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74">
        <v>39</v>
      </c>
      <c r="B54" s="175" t="s">
        <v>1275</v>
      </c>
      <c r="C54" s="184" t="s">
        <v>1271</v>
      </c>
      <c r="D54" s="176" t="s">
        <v>688</v>
      </c>
      <c r="E54" s="177">
        <v>3</v>
      </c>
      <c r="F54" s="178"/>
      <c r="G54" s="179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269</v>
      </c>
      <c r="T54" s="157" t="s">
        <v>270</v>
      </c>
      <c r="U54" s="157">
        <v>0</v>
      </c>
      <c r="V54" s="157">
        <f t="shared" si="20"/>
        <v>0</v>
      </c>
      <c r="W54" s="157"/>
      <c r="X54" s="157" t="s">
        <v>421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40</v>
      </c>
      <c r="B55" s="175" t="s">
        <v>1277</v>
      </c>
      <c r="C55" s="184" t="s">
        <v>1273</v>
      </c>
      <c r="D55" s="176" t="s">
        <v>234</v>
      </c>
      <c r="E55" s="177">
        <v>5</v>
      </c>
      <c r="F55" s="178"/>
      <c r="G55" s="179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270</v>
      </c>
      <c r="U55" s="157">
        <v>0</v>
      </c>
      <c r="V55" s="157">
        <f t="shared" si="20"/>
        <v>0</v>
      </c>
      <c r="W55" s="157"/>
      <c r="X55" s="157" t="s">
        <v>421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422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2" t="s">
        <v>209</v>
      </c>
      <c r="B56" s="163" t="s">
        <v>97</v>
      </c>
      <c r="C56" s="181" t="s">
        <v>82</v>
      </c>
      <c r="D56" s="164"/>
      <c r="E56" s="165"/>
      <c r="F56" s="166"/>
      <c r="G56" s="167">
        <f>SUMIF(AG57:AG61,"&lt;&gt;NOR",G57:G61)</f>
        <v>0</v>
      </c>
      <c r="H56" s="161"/>
      <c r="I56" s="161">
        <f>SUM(I57:I61)</f>
        <v>0</v>
      </c>
      <c r="J56" s="161"/>
      <c r="K56" s="161">
        <f>SUM(K57:K61)</f>
        <v>0</v>
      </c>
      <c r="L56" s="161"/>
      <c r="M56" s="161">
        <f>SUM(M57:M61)</f>
        <v>0</v>
      </c>
      <c r="N56" s="161"/>
      <c r="O56" s="161">
        <f>SUM(O57:O61)</f>
        <v>0</v>
      </c>
      <c r="P56" s="161"/>
      <c r="Q56" s="161">
        <f>SUM(Q57:Q61)</f>
        <v>0</v>
      </c>
      <c r="R56" s="161"/>
      <c r="S56" s="161"/>
      <c r="T56" s="161"/>
      <c r="U56" s="161"/>
      <c r="V56" s="161">
        <f>SUM(V57:V61)</f>
        <v>0</v>
      </c>
      <c r="W56" s="161"/>
      <c r="X56" s="161"/>
      <c r="AG56" t="s">
        <v>210</v>
      </c>
    </row>
    <row r="57" spans="1:60" ht="22.5" outlineLevel="1" x14ac:dyDescent="0.2">
      <c r="A57" s="174">
        <v>41</v>
      </c>
      <c r="B57" s="175" t="s">
        <v>1279</v>
      </c>
      <c r="C57" s="184" t="s">
        <v>1274</v>
      </c>
      <c r="D57" s="176" t="s">
        <v>234</v>
      </c>
      <c r="E57" s="177">
        <v>48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15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269</v>
      </c>
      <c r="T57" s="157" t="s">
        <v>270</v>
      </c>
      <c r="U57" s="157">
        <v>0</v>
      </c>
      <c r="V57" s="157">
        <f>ROUND(E57*U57,2)</f>
        <v>0</v>
      </c>
      <c r="W57" s="157"/>
      <c r="X57" s="157" t="s">
        <v>421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42</v>
      </c>
      <c r="B58" s="175" t="s">
        <v>1281</v>
      </c>
      <c r="C58" s="184" t="s">
        <v>1276</v>
      </c>
      <c r="D58" s="176" t="s">
        <v>234</v>
      </c>
      <c r="E58" s="177">
        <v>198</v>
      </c>
      <c r="F58" s="178"/>
      <c r="G58" s="179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15</v>
      </c>
      <c r="M58" s="157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7"/>
      <c r="S58" s="157" t="s">
        <v>269</v>
      </c>
      <c r="T58" s="157" t="s">
        <v>270</v>
      </c>
      <c r="U58" s="157">
        <v>0</v>
      </c>
      <c r="V58" s="157">
        <f>ROUND(E58*U58,2)</f>
        <v>0</v>
      </c>
      <c r="W58" s="157"/>
      <c r="X58" s="157" t="s">
        <v>421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43</v>
      </c>
      <c r="B59" s="175" t="s">
        <v>1283</v>
      </c>
      <c r="C59" s="184" t="s">
        <v>1278</v>
      </c>
      <c r="D59" s="176" t="s">
        <v>234</v>
      </c>
      <c r="E59" s="177">
        <v>3</v>
      </c>
      <c r="F59" s="178"/>
      <c r="G59" s="179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15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269</v>
      </c>
      <c r="T59" s="157" t="s">
        <v>270</v>
      </c>
      <c r="U59" s="157">
        <v>0</v>
      </c>
      <c r="V59" s="157">
        <f>ROUND(E59*U59,2)</f>
        <v>0</v>
      </c>
      <c r="W59" s="157"/>
      <c r="X59" s="157" t="s">
        <v>421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422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44</v>
      </c>
      <c r="B60" s="175" t="s">
        <v>536</v>
      </c>
      <c r="C60" s="184" t="s">
        <v>1280</v>
      </c>
      <c r="D60" s="176" t="s">
        <v>234</v>
      </c>
      <c r="E60" s="177">
        <v>3</v>
      </c>
      <c r="F60" s="178"/>
      <c r="G60" s="179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15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269</v>
      </c>
      <c r="T60" s="157" t="s">
        <v>270</v>
      </c>
      <c r="U60" s="157">
        <v>0</v>
      </c>
      <c r="V60" s="157">
        <f>ROUND(E60*U60,2)</f>
        <v>0</v>
      </c>
      <c r="W60" s="157"/>
      <c r="X60" s="157" t="s">
        <v>421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45" outlineLevel="1" x14ac:dyDescent="0.2">
      <c r="A61" s="174">
        <v>45</v>
      </c>
      <c r="B61" s="175" t="s">
        <v>1286</v>
      </c>
      <c r="C61" s="184" t="s">
        <v>1379</v>
      </c>
      <c r="D61" s="176" t="s">
        <v>234</v>
      </c>
      <c r="E61" s="177">
        <v>81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15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269</v>
      </c>
      <c r="T61" s="157" t="s">
        <v>270</v>
      </c>
      <c r="U61" s="157">
        <v>0</v>
      </c>
      <c r="V61" s="157">
        <f>ROUND(E61*U61,2)</f>
        <v>0</v>
      </c>
      <c r="W61" s="157"/>
      <c r="X61" s="157" t="s">
        <v>421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422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2" t="s">
        <v>209</v>
      </c>
      <c r="B62" s="163" t="s">
        <v>98</v>
      </c>
      <c r="C62" s="181" t="s">
        <v>84</v>
      </c>
      <c r="D62" s="164"/>
      <c r="E62" s="165"/>
      <c r="F62" s="166"/>
      <c r="G62" s="167">
        <f>SUMIF(AG63:AG75,"&lt;&gt;NOR",G63:G75)</f>
        <v>0</v>
      </c>
      <c r="H62" s="161"/>
      <c r="I62" s="161">
        <f>SUM(I63:I75)</f>
        <v>0</v>
      </c>
      <c r="J62" s="161"/>
      <c r="K62" s="161">
        <f>SUM(K63:K75)</f>
        <v>0</v>
      </c>
      <c r="L62" s="161"/>
      <c r="M62" s="161">
        <f>SUM(M63:M75)</f>
        <v>0</v>
      </c>
      <c r="N62" s="161"/>
      <c r="O62" s="161">
        <f>SUM(O63:O75)</f>
        <v>0</v>
      </c>
      <c r="P62" s="161"/>
      <c r="Q62" s="161">
        <f>SUM(Q63:Q75)</f>
        <v>0</v>
      </c>
      <c r="R62" s="161"/>
      <c r="S62" s="161"/>
      <c r="T62" s="161"/>
      <c r="U62" s="161"/>
      <c r="V62" s="161">
        <f>SUM(V63:V75)</f>
        <v>0</v>
      </c>
      <c r="W62" s="161"/>
      <c r="X62" s="161"/>
      <c r="AG62" t="s">
        <v>210</v>
      </c>
    </row>
    <row r="63" spans="1:60" ht="45" outlineLevel="1" x14ac:dyDescent="0.2">
      <c r="A63" s="174">
        <v>46</v>
      </c>
      <c r="B63" s="175" t="s">
        <v>1288</v>
      </c>
      <c r="C63" s="184" t="s">
        <v>1380</v>
      </c>
      <c r="D63" s="176" t="s">
        <v>234</v>
      </c>
      <c r="E63" s="177">
        <v>8</v>
      </c>
      <c r="F63" s="178"/>
      <c r="G63" s="179">
        <f t="shared" ref="G63:G75" si="21">ROUND(E63*F63,2)</f>
        <v>0</v>
      </c>
      <c r="H63" s="158"/>
      <c r="I63" s="157">
        <f t="shared" ref="I63:I75" si="22">ROUND(E63*H63,2)</f>
        <v>0</v>
      </c>
      <c r="J63" s="158"/>
      <c r="K63" s="157">
        <f t="shared" ref="K63:K75" si="23">ROUND(E63*J63,2)</f>
        <v>0</v>
      </c>
      <c r="L63" s="157">
        <v>15</v>
      </c>
      <c r="M63" s="157">
        <f t="shared" ref="M63:M75" si="24">G63*(1+L63/100)</f>
        <v>0</v>
      </c>
      <c r="N63" s="157">
        <v>0</v>
      </c>
      <c r="O63" s="157">
        <f t="shared" ref="O63:O75" si="25">ROUND(E63*N63,2)</f>
        <v>0</v>
      </c>
      <c r="P63" s="157">
        <v>0</v>
      </c>
      <c r="Q63" s="157">
        <f t="shared" ref="Q63:Q75" si="26">ROUND(E63*P63,2)</f>
        <v>0</v>
      </c>
      <c r="R63" s="157"/>
      <c r="S63" s="157" t="s">
        <v>269</v>
      </c>
      <c r="T63" s="157" t="s">
        <v>270</v>
      </c>
      <c r="U63" s="157">
        <v>0</v>
      </c>
      <c r="V63" s="157">
        <f t="shared" ref="V63:V75" si="27">ROUND(E63*U63,2)</f>
        <v>0</v>
      </c>
      <c r="W63" s="157"/>
      <c r="X63" s="157" t="s">
        <v>421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422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45" outlineLevel="1" x14ac:dyDescent="0.2">
      <c r="A64" s="174">
        <v>47</v>
      </c>
      <c r="B64" s="175" t="s">
        <v>1290</v>
      </c>
      <c r="C64" s="184" t="s">
        <v>1287</v>
      </c>
      <c r="D64" s="176" t="s">
        <v>234</v>
      </c>
      <c r="E64" s="177">
        <v>1</v>
      </c>
      <c r="F64" s="178"/>
      <c r="G64" s="179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15</v>
      </c>
      <c r="M64" s="157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7"/>
      <c r="S64" s="157" t="s">
        <v>269</v>
      </c>
      <c r="T64" s="157" t="s">
        <v>270</v>
      </c>
      <c r="U64" s="157">
        <v>0</v>
      </c>
      <c r="V64" s="157">
        <f t="shared" si="27"/>
        <v>0</v>
      </c>
      <c r="W64" s="157"/>
      <c r="X64" s="157" t="s">
        <v>216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3.75" outlineLevel="1" x14ac:dyDescent="0.2">
      <c r="A65" s="174">
        <v>48</v>
      </c>
      <c r="B65" s="175" t="s">
        <v>1292</v>
      </c>
      <c r="C65" s="184" t="s">
        <v>1289</v>
      </c>
      <c r="D65" s="176" t="s">
        <v>234</v>
      </c>
      <c r="E65" s="177">
        <v>3</v>
      </c>
      <c r="F65" s="178"/>
      <c r="G65" s="179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15</v>
      </c>
      <c r="M65" s="157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7"/>
      <c r="S65" s="157" t="s">
        <v>269</v>
      </c>
      <c r="T65" s="157" t="s">
        <v>270</v>
      </c>
      <c r="U65" s="157">
        <v>0</v>
      </c>
      <c r="V65" s="157">
        <f t="shared" si="27"/>
        <v>0</v>
      </c>
      <c r="W65" s="157"/>
      <c r="X65" s="157" t="s">
        <v>216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4">
        <v>49</v>
      </c>
      <c r="B66" s="175" t="s">
        <v>1294</v>
      </c>
      <c r="C66" s="184" t="s">
        <v>1408</v>
      </c>
      <c r="D66" s="176" t="s">
        <v>234</v>
      </c>
      <c r="E66" s="177">
        <v>10</v>
      </c>
      <c r="F66" s="178"/>
      <c r="G66" s="179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15</v>
      </c>
      <c r="M66" s="157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7"/>
      <c r="S66" s="157" t="s">
        <v>269</v>
      </c>
      <c r="T66" s="157" t="s">
        <v>270</v>
      </c>
      <c r="U66" s="157">
        <v>0</v>
      </c>
      <c r="V66" s="157">
        <f t="shared" si="27"/>
        <v>0</v>
      </c>
      <c r="W66" s="157"/>
      <c r="X66" s="157" t="s">
        <v>421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422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45" outlineLevel="1" x14ac:dyDescent="0.2">
      <c r="A67" s="174">
        <v>50</v>
      </c>
      <c r="B67" s="175" t="s">
        <v>1296</v>
      </c>
      <c r="C67" s="184" t="s">
        <v>1409</v>
      </c>
      <c r="D67" s="176" t="s">
        <v>234</v>
      </c>
      <c r="E67" s="177">
        <v>10</v>
      </c>
      <c r="F67" s="178"/>
      <c r="G67" s="179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15</v>
      </c>
      <c r="M67" s="157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7"/>
      <c r="S67" s="157" t="s">
        <v>269</v>
      </c>
      <c r="T67" s="157" t="s">
        <v>270</v>
      </c>
      <c r="U67" s="157">
        <v>0</v>
      </c>
      <c r="V67" s="157">
        <f t="shared" si="27"/>
        <v>0</v>
      </c>
      <c r="W67" s="157"/>
      <c r="X67" s="157" t="s">
        <v>421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51</v>
      </c>
      <c r="B68" s="175" t="s">
        <v>445</v>
      </c>
      <c r="C68" s="184" t="s">
        <v>1410</v>
      </c>
      <c r="D68" s="176" t="s">
        <v>234</v>
      </c>
      <c r="E68" s="177">
        <v>3</v>
      </c>
      <c r="F68" s="178"/>
      <c r="G68" s="179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15</v>
      </c>
      <c r="M68" s="157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7"/>
      <c r="S68" s="157" t="s">
        <v>269</v>
      </c>
      <c r="T68" s="157" t="s">
        <v>270</v>
      </c>
      <c r="U68" s="157">
        <v>0</v>
      </c>
      <c r="V68" s="157">
        <f t="shared" si="27"/>
        <v>0</v>
      </c>
      <c r="W68" s="157"/>
      <c r="X68" s="157" t="s">
        <v>421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422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45" outlineLevel="1" x14ac:dyDescent="0.2">
      <c r="A69" s="174">
        <v>52</v>
      </c>
      <c r="B69" s="175" t="s">
        <v>1299</v>
      </c>
      <c r="C69" s="184" t="s">
        <v>1411</v>
      </c>
      <c r="D69" s="176" t="s">
        <v>234</v>
      </c>
      <c r="E69" s="177">
        <v>3</v>
      </c>
      <c r="F69" s="178"/>
      <c r="G69" s="179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15</v>
      </c>
      <c r="M69" s="157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7"/>
      <c r="S69" s="157" t="s">
        <v>269</v>
      </c>
      <c r="T69" s="157" t="s">
        <v>270</v>
      </c>
      <c r="U69" s="157">
        <v>0</v>
      </c>
      <c r="V69" s="157">
        <f t="shared" si="27"/>
        <v>0</v>
      </c>
      <c r="W69" s="157"/>
      <c r="X69" s="157" t="s">
        <v>421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422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53</v>
      </c>
      <c r="B70" s="175" t="s">
        <v>1301</v>
      </c>
      <c r="C70" s="184" t="s">
        <v>1291</v>
      </c>
      <c r="D70" s="176" t="s">
        <v>688</v>
      </c>
      <c r="E70" s="177">
        <v>1</v>
      </c>
      <c r="F70" s="178"/>
      <c r="G70" s="179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15</v>
      </c>
      <c r="M70" s="157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7"/>
      <c r="S70" s="157" t="s">
        <v>269</v>
      </c>
      <c r="T70" s="157" t="s">
        <v>270</v>
      </c>
      <c r="U70" s="157">
        <v>0</v>
      </c>
      <c r="V70" s="157">
        <f t="shared" si="27"/>
        <v>0</v>
      </c>
      <c r="W70" s="157"/>
      <c r="X70" s="157" t="s">
        <v>216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54</v>
      </c>
      <c r="B71" s="175" t="s">
        <v>1303</v>
      </c>
      <c r="C71" s="184" t="s">
        <v>1293</v>
      </c>
      <c r="D71" s="176" t="s">
        <v>688</v>
      </c>
      <c r="E71" s="177">
        <v>3</v>
      </c>
      <c r="F71" s="178"/>
      <c r="G71" s="179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15</v>
      </c>
      <c r="M71" s="157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7"/>
      <c r="S71" s="157" t="s">
        <v>269</v>
      </c>
      <c r="T71" s="157" t="s">
        <v>270</v>
      </c>
      <c r="U71" s="157">
        <v>0</v>
      </c>
      <c r="V71" s="157">
        <f t="shared" si="27"/>
        <v>0</v>
      </c>
      <c r="W71" s="157"/>
      <c r="X71" s="157" t="s">
        <v>421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422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4">
        <v>55</v>
      </c>
      <c r="B72" s="175" t="s">
        <v>1305</v>
      </c>
      <c r="C72" s="184" t="s">
        <v>1295</v>
      </c>
      <c r="D72" s="176" t="s">
        <v>688</v>
      </c>
      <c r="E72" s="177">
        <v>1</v>
      </c>
      <c r="F72" s="178"/>
      <c r="G72" s="179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15</v>
      </c>
      <c r="M72" s="157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7"/>
      <c r="S72" s="157" t="s">
        <v>269</v>
      </c>
      <c r="T72" s="157" t="s">
        <v>270</v>
      </c>
      <c r="U72" s="157">
        <v>0</v>
      </c>
      <c r="V72" s="157">
        <f t="shared" si="27"/>
        <v>0</v>
      </c>
      <c r="W72" s="157"/>
      <c r="X72" s="157" t="s">
        <v>421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422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4">
        <v>56</v>
      </c>
      <c r="B73" s="175" t="s">
        <v>1307</v>
      </c>
      <c r="C73" s="184" t="s">
        <v>1297</v>
      </c>
      <c r="D73" s="176" t="s">
        <v>663</v>
      </c>
      <c r="E73" s="177">
        <v>1</v>
      </c>
      <c r="F73" s="178"/>
      <c r="G73" s="179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15</v>
      </c>
      <c r="M73" s="157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7"/>
      <c r="S73" s="157" t="s">
        <v>269</v>
      </c>
      <c r="T73" s="157" t="s">
        <v>270</v>
      </c>
      <c r="U73" s="157">
        <v>0</v>
      </c>
      <c r="V73" s="157">
        <f t="shared" si="27"/>
        <v>0</v>
      </c>
      <c r="W73" s="157"/>
      <c r="X73" s="157" t="s">
        <v>216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57</v>
      </c>
      <c r="B74" s="175" t="s">
        <v>462</v>
      </c>
      <c r="C74" s="184" t="s">
        <v>1298</v>
      </c>
      <c r="D74" s="176" t="s">
        <v>663</v>
      </c>
      <c r="E74" s="177">
        <v>1</v>
      </c>
      <c r="F74" s="178"/>
      <c r="G74" s="179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15</v>
      </c>
      <c r="M74" s="157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7"/>
      <c r="S74" s="157" t="s">
        <v>269</v>
      </c>
      <c r="T74" s="157" t="s">
        <v>270</v>
      </c>
      <c r="U74" s="157">
        <v>0</v>
      </c>
      <c r="V74" s="157">
        <f t="shared" si="27"/>
        <v>0</v>
      </c>
      <c r="W74" s="157"/>
      <c r="X74" s="157" t="s">
        <v>216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58</v>
      </c>
      <c r="B75" s="175" t="s">
        <v>1310</v>
      </c>
      <c r="C75" s="184" t="s">
        <v>1300</v>
      </c>
      <c r="D75" s="176" t="s">
        <v>663</v>
      </c>
      <c r="E75" s="177">
        <v>1</v>
      </c>
      <c r="F75" s="178"/>
      <c r="G75" s="179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15</v>
      </c>
      <c r="M75" s="157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269</v>
      </c>
      <c r="T75" s="157" t="s">
        <v>270</v>
      </c>
      <c r="U75" s="157">
        <v>0</v>
      </c>
      <c r="V75" s="157">
        <f t="shared" si="27"/>
        <v>0</v>
      </c>
      <c r="W75" s="157"/>
      <c r="X75" s="157" t="s">
        <v>216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2" t="s">
        <v>209</v>
      </c>
      <c r="B76" s="163" t="s">
        <v>99</v>
      </c>
      <c r="C76" s="181" t="s">
        <v>86</v>
      </c>
      <c r="D76" s="164"/>
      <c r="E76" s="165"/>
      <c r="F76" s="166"/>
      <c r="G76" s="167">
        <f>SUMIF(AG77:AG82,"&lt;&gt;NOR",G77:G82)</f>
        <v>0</v>
      </c>
      <c r="H76" s="161"/>
      <c r="I76" s="161">
        <f>SUM(I77:I82)</f>
        <v>0</v>
      </c>
      <c r="J76" s="161"/>
      <c r="K76" s="161">
        <f>SUM(K77:K82)</f>
        <v>0</v>
      </c>
      <c r="L76" s="161"/>
      <c r="M76" s="161">
        <f>SUM(M77:M82)</f>
        <v>0</v>
      </c>
      <c r="N76" s="161"/>
      <c r="O76" s="161">
        <f>SUM(O77:O82)</f>
        <v>0</v>
      </c>
      <c r="P76" s="161"/>
      <c r="Q76" s="161">
        <f>SUM(Q77:Q82)</f>
        <v>0</v>
      </c>
      <c r="R76" s="161"/>
      <c r="S76" s="161"/>
      <c r="T76" s="161"/>
      <c r="U76" s="161"/>
      <c r="V76" s="161">
        <f>SUM(V77:V82)</f>
        <v>0</v>
      </c>
      <c r="W76" s="161"/>
      <c r="X76" s="161"/>
      <c r="AG76" t="s">
        <v>210</v>
      </c>
    </row>
    <row r="77" spans="1:60" ht="33.75" outlineLevel="1" x14ac:dyDescent="0.2">
      <c r="A77" s="174">
        <v>59</v>
      </c>
      <c r="B77" s="175" t="s">
        <v>1312</v>
      </c>
      <c r="C77" s="184" t="s">
        <v>1302</v>
      </c>
      <c r="D77" s="176" t="s">
        <v>688</v>
      </c>
      <c r="E77" s="177">
        <v>4</v>
      </c>
      <c r="F77" s="178"/>
      <c r="G77" s="179">
        <f t="shared" ref="G77:G82" si="28">ROUND(E77*F77,2)</f>
        <v>0</v>
      </c>
      <c r="H77" s="158"/>
      <c r="I77" s="157">
        <f t="shared" ref="I77:I82" si="29">ROUND(E77*H77,2)</f>
        <v>0</v>
      </c>
      <c r="J77" s="158"/>
      <c r="K77" s="157">
        <f t="shared" ref="K77:K82" si="30">ROUND(E77*J77,2)</f>
        <v>0</v>
      </c>
      <c r="L77" s="157">
        <v>15</v>
      </c>
      <c r="M77" s="157">
        <f t="shared" ref="M77:M82" si="31">G77*(1+L77/100)</f>
        <v>0</v>
      </c>
      <c r="N77" s="157">
        <v>0</v>
      </c>
      <c r="O77" s="157">
        <f t="shared" ref="O77:O82" si="32">ROUND(E77*N77,2)</f>
        <v>0</v>
      </c>
      <c r="P77" s="157">
        <v>0</v>
      </c>
      <c r="Q77" s="157">
        <f t="shared" ref="Q77:Q82" si="33">ROUND(E77*P77,2)</f>
        <v>0</v>
      </c>
      <c r="R77" s="157"/>
      <c r="S77" s="157" t="s">
        <v>269</v>
      </c>
      <c r="T77" s="157" t="s">
        <v>270</v>
      </c>
      <c r="U77" s="157">
        <v>0</v>
      </c>
      <c r="V77" s="157">
        <f t="shared" ref="V77:V82" si="34">ROUND(E77*U77,2)</f>
        <v>0</v>
      </c>
      <c r="W77" s="157"/>
      <c r="X77" s="157" t="s">
        <v>216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4">
        <v>60</v>
      </c>
      <c r="B78" s="175" t="s">
        <v>1314</v>
      </c>
      <c r="C78" s="184" t="s">
        <v>1412</v>
      </c>
      <c r="D78" s="176" t="s">
        <v>688</v>
      </c>
      <c r="E78" s="177">
        <v>2</v>
      </c>
      <c r="F78" s="178"/>
      <c r="G78" s="179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15</v>
      </c>
      <c r="M78" s="157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7"/>
      <c r="S78" s="157" t="s">
        <v>269</v>
      </c>
      <c r="T78" s="157" t="s">
        <v>270</v>
      </c>
      <c r="U78" s="157">
        <v>0</v>
      </c>
      <c r="V78" s="157">
        <f t="shared" si="34"/>
        <v>0</v>
      </c>
      <c r="W78" s="157"/>
      <c r="X78" s="157" t="s">
        <v>216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74">
        <v>61</v>
      </c>
      <c r="B79" s="175" t="s">
        <v>126</v>
      </c>
      <c r="C79" s="184" t="s">
        <v>1306</v>
      </c>
      <c r="D79" s="176" t="s">
        <v>663</v>
      </c>
      <c r="E79" s="177">
        <v>1</v>
      </c>
      <c r="F79" s="178"/>
      <c r="G79" s="179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15</v>
      </c>
      <c r="M79" s="157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7"/>
      <c r="S79" s="157" t="s">
        <v>269</v>
      </c>
      <c r="T79" s="157" t="s">
        <v>270</v>
      </c>
      <c r="U79" s="157">
        <v>0</v>
      </c>
      <c r="V79" s="157">
        <f t="shared" si="34"/>
        <v>0</v>
      </c>
      <c r="W79" s="157"/>
      <c r="X79" s="157" t="s">
        <v>216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217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4">
        <v>62</v>
      </c>
      <c r="B80" s="175" t="s">
        <v>128</v>
      </c>
      <c r="C80" s="184" t="s">
        <v>1308</v>
      </c>
      <c r="D80" s="176" t="s">
        <v>663</v>
      </c>
      <c r="E80" s="177">
        <v>1</v>
      </c>
      <c r="F80" s="178"/>
      <c r="G80" s="179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15</v>
      </c>
      <c r="M80" s="157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7"/>
      <c r="S80" s="157" t="s">
        <v>269</v>
      </c>
      <c r="T80" s="157" t="s">
        <v>270</v>
      </c>
      <c r="U80" s="157">
        <v>0</v>
      </c>
      <c r="V80" s="157">
        <f t="shared" si="34"/>
        <v>0</v>
      </c>
      <c r="W80" s="157"/>
      <c r="X80" s="157" t="s">
        <v>216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4">
        <v>63</v>
      </c>
      <c r="B81" s="175" t="s">
        <v>132</v>
      </c>
      <c r="C81" s="184" t="s">
        <v>1309</v>
      </c>
      <c r="D81" s="176" t="s">
        <v>234</v>
      </c>
      <c r="E81" s="177">
        <v>60</v>
      </c>
      <c r="F81" s="178"/>
      <c r="G81" s="179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15</v>
      </c>
      <c r="M81" s="157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7"/>
      <c r="S81" s="157" t="s">
        <v>269</v>
      </c>
      <c r="T81" s="157" t="s">
        <v>270</v>
      </c>
      <c r="U81" s="157">
        <v>0</v>
      </c>
      <c r="V81" s="157">
        <f t="shared" si="34"/>
        <v>0</v>
      </c>
      <c r="W81" s="157"/>
      <c r="X81" s="157" t="s">
        <v>216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64</v>
      </c>
      <c r="B82" s="175" t="s">
        <v>134</v>
      </c>
      <c r="C82" s="184" t="s">
        <v>1311</v>
      </c>
      <c r="D82" s="176" t="s">
        <v>663</v>
      </c>
      <c r="E82" s="177">
        <v>1</v>
      </c>
      <c r="F82" s="178"/>
      <c r="G82" s="179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15</v>
      </c>
      <c r="M82" s="157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7"/>
      <c r="S82" s="157" t="s">
        <v>269</v>
      </c>
      <c r="T82" s="157" t="s">
        <v>270</v>
      </c>
      <c r="U82" s="157">
        <v>0</v>
      </c>
      <c r="V82" s="157">
        <f t="shared" si="34"/>
        <v>0</v>
      </c>
      <c r="W82" s="157"/>
      <c r="X82" s="157" t="s">
        <v>216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2" t="s">
        <v>209</v>
      </c>
      <c r="B83" s="163" t="s">
        <v>100</v>
      </c>
      <c r="C83" s="181" t="s">
        <v>88</v>
      </c>
      <c r="D83" s="164"/>
      <c r="E83" s="165"/>
      <c r="F83" s="166"/>
      <c r="G83" s="167">
        <f>SUMIF(AG84:AG90,"&lt;&gt;NOR",G84:G90)</f>
        <v>0</v>
      </c>
      <c r="H83" s="161"/>
      <c r="I83" s="161">
        <f>SUM(I84:I90)</f>
        <v>0</v>
      </c>
      <c r="J83" s="161"/>
      <c r="K83" s="161">
        <f>SUM(K84:K90)</f>
        <v>0</v>
      </c>
      <c r="L83" s="161"/>
      <c r="M83" s="161">
        <f>SUM(M84:M90)</f>
        <v>0</v>
      </c>
      <c r="N83" s="161"/>
      <c r="O83" s="161">
        <f>SUM(O84:O90)</f>
        <v>0</v>
      </c>
      <c r="P83" s="161"/>
      <c r="Q83" s="161">
        <f>SUM(Q84:Q90)</f>
        <v>0</v>
      </c>
      <c r="R83" s="161"/>
      <c r="S83" s="161"/>
      <c r="T83" s="161"/>
      <c r="U83" s="161"/>
      <c r="V83" s="161">
        <f>SUM(V84:V90)</f>
        <v>0</v>
      </c>
      <c r="W83" s="161"/>
      <c r="X83" s="161"/>
      <c r="AG83" t="s">
        <v>210</v>
      </c>
    </row>
    <row r="84" spans="1:60" ht="33.75" outlineLevel="1" x14ac:dyDescent="0.2">
      <c r="A84" s="174">
        <v>65</v>
      </c>
      <c r="B84" s="175" t="s">
        <v>1320</v>
      </c>
      <c r="C84" s="184" t="s">
        <v>1413</v>
      </c>
      <c r="D84" s="176" t="s">
        <v>688</v>
      </c>
      <c r="E84" s="177">
        <v>36</v>
      </c>
      <c r="F84" s="178"/>
      <c r="G84" s="179">
        <f t="shared" ref="G84:G90" si="35">ROUND(E84*F84,2)</f>
        <v>0</v>
      </c>
      <c r="H84" s="158"/>
      <c r="I84" s="157">
        <f t="shared" ref="I84:I90" si="36">ROUND(E84*H84,2)</f>
        <v>0</v>
      </c>
      <c r="J84" s="158"/>
      <c r="K84" s="157">
        <f t="shared" ref="K84:K90" si="37">ROUND(E84*J84,2)</f>
        <v>0</v>
      </c>
      <c r="L84" s="157">
        <v>15</v>
      </c>
      <c r="M84" s="157">
        <f t="shared" ref="M84:M90" si="38">G84*(1+L84/100)</f>
        <v>0</v>
      </c>
      <c r="N84" s="157">
        <v>0</v>
      </c>
      <c r="O84" s="157">
        <f t="shared" ref="O84:O90" si="39">ROUND(E84*N84,2)</f>
        <v>0</v>
      </c>
      <c r="P84" s="157">
        <v>0</v>
      </c>
      <c r="Q84" s="157">
        <f t="shared" ref="Q84:Q90" si="40">ROUND(E84*P84,2)</f>
        <v>0</v>
      </c>
      <c r="R84" s="157"/>
      <c r="S84" s="157" t="s">
        <v>269</v>
      </c>
      <c r="T84" s="157" t="s">
        <v>270</v>
      </c>
      <c r="U84" s="157">
        <v>0</v>
      </c>
      <c r="V84" s="157">
        <f t="shared" ref="V84:V90" si="41">ROUND(E84*U84,2)</f>
        <v>0</v>
      </c>
      <c r="W84" s="157"/>
      <c r="X84" s="157" t="s">
        <v>421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422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4">
        <v>66</v>
      </c>
      <c r="B85" s="175" t="s">
        <v>1322</v>
      </c>
      <c r="C85" s="184" t="s">
        <v>1414</v>
      </c>
      <c r="D85" s="176" t="s">
        <v>213</v>
      </c>
      <c r="E85" s="177">
        <v>5</v>
      </c>
      <c r="F85" s="178"/>
      <c r="G85" s="179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15</v>
      </c>
      <c r="M85" s="157">
        <f t="shared" si="38"/>
        <v>0</v>
      </c>
      <c r="N85" s="157">
        <v>0</v>
      </c>
      <c r="O85" s="157">
        <f t="shared" si="39"/>
        <v>0</v>
      </c>
      <c r="P85" s="157">
        <v>0</v>
      </c>
      <c r="Q85" s="157">
        <f t="shared" si="40"/>
        <v>0</v>
      </c>
      <c r="R85" s="157"/>
      <c r="S85" s="157" t="s">
        <v>269</v>
      </c>
      <c r="T85" s="157" t="s">
        <v>270</v>
      </c>
      <c r="U85" s="157">
        <v>0</v>
      </c>
      <c r="V85" s="157">
        <f t="shared" si="41"/>
        <v>0</v>
      </c>
      <c r="W85" s="157"/>
      <c r="X85" s="157" t="s">
        <v>421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422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4">
        <v>67</v>
      </c>
      <c r="B86" s="175" t="s">
        <v>1324</v>
      </c>
      <c r="C86" s="184" t="s">
        <v>1415</v>
      </c>
      <c r="D86" s="176" t="s">
        <v>688</v>
      </c>
      <c r="E86" s="177">
        <v>2</v>
      </c>
      <c r="F86" s="178"/>
      <c r="G86" s="179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15</v>
      </c>
      <c r="M86" s="157">
        <f t="shared" si="38"/>
        <v>0</v>
      </c>
      <c r="N86" s="157">
        <v>0</v>
      </c>
      <c r="O86" s="157">
        <f t="shared" si="39"/>
        <v>0</v>
      </c>
      <c r="P86" s="157">
        <v>0</v>
      </c>
      <c r="Q86" s="157">
        <f t="shared" si="40"/>
        <v>0</v>
      </c>
      <c r="R86" s="157"/>
      <c r="S86" s="157" t="s">
        <v>269</v>
      </c>
      <c r="T86" s="157" t="s">
        <v>270</v>
      </c>
      <c r="U86" s="157">
        <v>0</v>
      </c>
      <c r="V86" s="157">
        <f t="shared" si="41"/>
        <v>0</v>
      </c>
      <c r="W86" s="157"/>
      <c r="X86" s="157" t="s">
        <v>216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74">
        <v>68</v>
      </c>
      <c r="B87" s="175" t="s">
        <v>1326</v>
      </c>
      <c r="C87" s="184" t="s">
        <v>1341</v>
      </c>
      <c r="D87" s="176" t="s">
        <v>213</v>
      </c>
      <c r="E87" s="177">
        <v>20</v>
      </c>
      <c r="F87" s="178"/>
      <c r="G87" s="179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15</v>
      </c>
      <c r="M87" s="157">
        <f t="shared" si="38"/>
        <v>0</v>
      </c>
      <c r="N87" s="157">
        <v>0</v>
      </c>
      <c r="O87" s="157">
        <f t="shared" si="39"/>
        <v>0</v>
      </c>
      <c r="P87" s="157">
        <v>0</v>
      </c>
      <c r="Q87" s="157">
        <f t="shared" si="40"/>
        <v>0</v>
      </c>
      <c r="R87" s="157"/>
      <c r="S87" s="157" t="s">
        <v>269</v>
      </c>
      <c r="T87" s="157" t="s">
        <v>270</v>
      </c>
      <c r="U87" s="157">
        <v>0</v>
      </c>
      <c r="V87" s="157">
        <f t="shared" si="41"/>
        <v>0</v>
      </c>
      <c r="W87" s="157"/>
      <c r="X87" s="157" t="s">
        <v>421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422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4">
        <v>69</v>
      </c>
      <c r="B88" s="175" t="s">
        <v>1328</v>
      </c>
      <c r="C88" s="184" t="s">
        <v>1343</v>
      </c>
      <c r="D88" s="176" t="s">
        <v>213</v>
      </c>
      <c r="E88" s="177">
        <v>46</v>
      </c>
      <c r="F88" s="178"/>
      <c r="G88" s="179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15</v>
      </c>
      <c r="M88" s="157">
        <f t="shared" si="38"/>
        <v>0</v>
      </c>
      <c r="N88" s="157">
        <v>0</v>
      </c>
      <c r="O88" s="157">
        <f t="shared" si="39"/>
        <v>0</v>
      </c>
      <c r="P88" s="157">
        <v>0</v>
      </c>
      <c r="Q88" s="157">
        <f t="shared" si="40"/>
        <v>0</v>
      </c>
      <c r="R88" s="157"/>
      <c r="S88" s="157" t="s">
        <v>269</v>
      </c>
      <c r="T88" s="157" t="s">
        <v>270</v>
      </c>
      <c r="U88" s="157">
        <v>0</v>
      </c>
      <c r="V88" s="157">
        <f t="shared" si="41"/>
        <v>0</v>
      </c>
      <c r="W88" s="157"/>
      <c r="X88" s="157" t="s">
        <v>421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422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4">
        <v>70</v>
      </c>
      <c r="B89" s="175" t="s">
        <v>1277</v>
      </c>
      <c r="C89" s="184" t="s">
        <v>1345</v>
      </c>
      <c r="D89" s="176" t="s">
        <v>213</v>
      </c>
      <c r="E89" s="177">
        <v>26</v>
      </c>
      <c r="F89" s="178"/>
      <c r="G89" s="179">
        <f t="shared" si="35"/>
        <v>0</v>
      </c>
      <c r="H89" s="158"/>
      <c r="I89" s="157">
        <f t="shared" si="36"/>
        <v>0</v>
      </c>
      <c r="J89" s="158"/>
      <c r="K89" s="157">
        <f t="shared" si="37"/>
        <v>0</v>
      </c>
      <c r="L89" s="157">
        <v>15</v>
      </c>
      <c r="M89" s="157">
        <f t="shared" si="38"/>
        <v>0</v>
      </c>
      <c r="N89" s="157">
        <v>0</v>
      </c>
      <c r="O89" s="157">
        <f t="shared" si="39"/>
        <v>0</v>
      </c>
      <c r="P89" s="157">
        <v>0</v>
      </c>
      <c r="Q89" s="157">
        <f t="shared" si="40"/>
        <v>0</v>
      </c>
      <c r="R89" s="157"/>
      <c r="S89" s="157" t="s">
        <v>269</v>
      </c>
      <c r="T89" s="157" t="s">
        <v>270</v>
      </c>
      <c r="U89" s="157">
        <v>0</v>
      </c>
      <c r="V89" s="157">
        <f t="shared" si="41"/>
        <v>0</v>
      </c>
      <c r="W89" s="157"/>
      <c r="X89" s="157" t="s">
        <v>1416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1417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4">
        <v>71</v>
      </c>
      <c r="B90" s="175" t="s">
        <v>1279</v>
      </c>
      <c r="C90" s="184" t="s">
        <v>1418</v>
      </c>
      <c r="D90" s="176" t="s">
        <v>663</v>
      </c>
      <c r="E90" s="177">
        <v>1</v>
      </c>
      <c r="F90" s="178"/>
      <c r="G90" s="179">
        <f t="shared" si="35"/>
        <v>0</v>
      </c>
      <c r="H90" s="158"/>
      <c r="I90" s="157">
        <f t="shared" si="36"/>
        <v>0</v>
      </c>
      <c r="J90" s="158"/>
      <c r="K90" s="157">
        <f t="shared" si="37"/>
        <v>0</v>
      </c>
      <c r="L90" s="157">
        <v>15</v>
      </c>
      <c r="M90" s="157">
        <f t="shared" si="38"/>
        <v>0</v>
      </c>
      <c r="N90" s="157">
        <v>0</v>
      </c>
      <c r="O90" s="157">
        <f t="shared" si="39"/>
        <v>0</v>
      </c>
      <c r="P90" s="157">
        <v>0</v>
      </c>
      <c r="Q90" s="157">
        <f t="shared" si="40"/>
        <v>0</v>
      </c>
      <c r="R90" s="157"/>
      <c r="S90" s="157" t="s">
        <v>269</v>
      </c>
      <c r="T90" s="157" t="s">
        <v>270</v>
      </c>
      <c r="U90" s="157">
        <v>0</v>
      </c>
      <c r="V90" s="157">
        <f t="shared" si="41"/>
        <v>0</v>
      </c>
      <c r="W90" s="157"/>
      <c r="X90" s="157" t="s">
        <v>1416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1417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209</v>
      </c>
      <c r="B91" s="163" t="s">
        <v>101</v>
      </c>
      <c r="C91" s="181" t="s">
        <v>90</v>
      </c>
      <c r="D91" s="164"/>
      <c r="E91" s="165"/>
      <c r="F91" s="166"/>
      <c r="G91" s="167">
        <f>SUMIF(AG92:AG101,"&lt;&gt;NOR",G92:G101)</f>
        <v>0</v>
      </c>
      <c r="H91" s="161"/>
      <c r="I91" s="161">
        <f>SUM(I92:I101)</f>
        <v>0</v>
      </c>
      <c r="J91" s="161"/>
      <c r="K91" s="161">
        <f>SUM(K92:K101)</f>
        <v>0</v>
      </c>
      <c r="L91" s="161"/>
      <c r="M91" s="161">
        <f>SUM(M92:M101)</f>
        <v>0</v>
      </c>
      <c r="N91" s="161"/>
      <c r="O91" s="161">
        <f>SUM(O92:O101)</f>
        <v>0</v>
      </c>
      <c r="P91" s="161"/>
      <c r="Q91" s="161">
        <f>SUM(Q92:Q101)</f>
        <v>0</v>
      </c>
      <c r="R91" s="161"/>
      <c r="S91" s="161"/>
      <c r="T91" s="161"/>
      <c r="U91" s="161"/>
      <c r="V91" s="161">
        <f>SUM(V92:V101)</f>
        <v>0</v>
      </c>
      <c r="W91" s="161"/>
      <c r="X91" s="161"/>
      <c r="AG91" t="s">
        <v>210</v>
      </c>
    </row>
    <row r="92" spans="1:60" ht="33.75" outlineLevel="1" x14ac:dyDescent="0.2">
      <c r="A92" s="174">
        <v>72</v>
      </c>
      <c r="B92" s="175" t="s">
        <v>1334</v>
      </c>
      <c r="C92" s="184" t="s">
        <v>1347</v>
      </c>
      <c r="D92" s="176" t="s">
        <v>688</v>
      </c>
      <c r="E92" s="177">
        <v>13</v>
      </c>
      <c r="F92" s="178"/>
      <c r="G92" s="179">
        <f t="shared" ref="G92:G101" si="42">ROUND(E92*F92,2)</f>
        <v>0</v>
      </c>
      <c r="H92" s="158"/>
      <c r="I92" s="157">
        <f t="shared" ref="I92:I101" si="43">ROUND(E92*H92,2)</f>
        <v>0</v>
      </c>
      <c r="J92" s="158"/>
      <c r="K92" s="157">
        <f t="shared" ref="K92:K101" si="44">ROUND(E92*J92,2)</f>
        <v>0</v>
      </c>
      <c r="L92" s="157">
        <v>15</v>
      </c>
      <c r="M92" s="157">
        <f t="shared" ref="M92:M101" si="45">G92*(1+L92/100)</f>
        <v>0</v>
      </c>
      <c r="N92" s="157">
        <v>0</v>
      </c>
      <c r="O92" s="157">
        <f t="shared" ref="O92:O101" si="46">ROUND(E92*N92,2)</f>
        <v>0</v>
      </c>
      <c r="P92" s="157">
        <v>0</v>
      </c>
      <c r="Q92" s="157">
        <f t="shared" ref="Q92:Q101" si="47">ROUND(E92*P92,2)</f>
        <v>0</v>
      </c>
      <c r="R92" s="157"/>
      <c r="S92" s="157" t="s">
        <v>269</v>
      </c>
      <c r="T92" s="157" t="s">
        <v>270</v>
      </c>
      <c r="U92" s="157">
        <v>0</v>
      </c>
      <c r="V92" s="157">
        <f t="shared" ref="V92:V101" si="48">ROUND(E92*U92,2)</f>
        <v>0</v>
      </c>
      <c r="W92" s="157"/>
      <c r="X92" s="157" t="s">
        <v>216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45" outlineLevel="1" x14ac:dyDescent="0.2">
      <c r="A93" s="174">
        <v>73</v>
      </c>
      <c r="B93" s="175" t="s">
        <v>1336</v>
      </c>
      <c r="C93" s="184" t="s">
        <v>1419</v>
      </c>
      <c r="D93" s="176" t="s">
        <v>688</v>
      </c>
      <c r="E93" s="177">
        <v>2</v>
      </c>
      <c r="F93" s="178"/>
      <c r="G93" s="179">
        <f t="shared" si="42"/>
        <v>0</v>
      </c>
      <c r="H93" s="158"/>
      <c r="I93" s="157">
        <f t="shared" si="43"/>
        <v>0</v>
      </c>
      <c r="J93" s="158"/>
      <c r="K93" s="157">
        <f t="shared" si="44"/>
        <v>0</v>
      </c>
      <c r="L93" s="157">
        <v>15</v>
      </c>
      <c r="M93" s="157">
        <f t="shared" si="45"/>
        <v>0</v>
      </c>
      <c r="N93" s="157">
        <v>0</v>
      </c>
      <c r="O93" s="157">
        <f t="shared" si="46"/>
        <v>0</v>
      </c>
      <c r="P93" s="157">
        <v>0</v>
      </c>
      <c r="Q93" s="157">
        <f t="shared" si="47"/>
        <v>0</v>
      </c>
      <c r="R93" s="157"/>
      <c r="S93" s="157" t="s">
        <v>269</v>
      </c>
      <c r="T93" s="157" t="s">
        <v>270</v>
      </c>
      <c r="U93" s="157">
        <v>0</v>
      </c>
      <c r="V93" s="157">
        <f t="shared" si="48"/>
        <v>0</v>
      </c>
      <c r="W93" s="157"/>
      <c r="X93" s="157" t="s">
        <v>421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422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74</v>
      </c>
      <c r="B94" s="175" t="s">
        <v>1338</v>
      </c>
      <c r="C94" s="184" t="s">
        <v>1390</v>
      </c>
      <c r="D94" s="176" t="s">
        <v>688</v>
      </c>
      <c r="E94" s="177">
        <v>1</v>
      </c>
      <c r="F94" s="178"/>
      <c r="G94" s="179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15</v>
      </c>
      <c r="M94" s="157">
        <f t="shared" si="45"/>
        <v>0</v>
      </c>
      <c r="N94" s="157">
        <v>0</v>
      </c>
      <c r="O94" s="157">
        <f t="shared" si="46"/>
        <v>0</v>
      </c>
      <c r="P94" s="157">
        <v>0</v>
      </c>
      <c r="Q94" s="157">
        <f t="shared" si="47"/>
        <v>0</v>
      </c>
      <c r="R94" s="157"/>
      <c r="S94" s="157" t="s">
        <v>269</v>
      </c>
      <c r="T94" s="157" t="s">
        <v>270</v>
      </c>
      <c r="U94" s="157">
        <v>0</v>
      </c>
      <c r="V94" s="157">
        <f t="shared" si="48"/>
        <v>0</v>
      </c>
      <c r="W94" s="157"/>
      <c r="X94" s="157" t="s">
        <v>421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422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75</v>
      </c>
      <c r="B95" s="175" t="s">
        <v>1340</v>
      </c>
      <c r="C95" s="184" t="s">
        <v>1420</v>
      </c>
      <c r="D95" s="176" t="s">
        <v>688</v>
      </c>
      <c r="E95" s="177">
        <v>1</v>
      </c>
      <c r="F95" s="178"/>
      <c r="G95" s="179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15</v>
      </c>
      <c r="M95" s="157">
        <f t="shared" si="45"/>
        <v>0</v>
      </c>
      <c r="N95" s="157">
        <v>0</v>
      </c>
      <c r="O95" s="157">
        <f t="shared" si="46"/>
        <v>0</v>
      </c>
      <c r="P95" s="157">
        <v>0</v>
      </c>
      <c r="Q95" s="157">
        <f t="shared" si="47"/>
        <v>0</v>
      </c>
      <c r="R95" s="157"/>
      <c r="S95" s="157" t="s">
        <v>269</v>
      </c>
      <c r="T95" s="157" t="s">
        <v>270</v>
      </c>
      <c r="U95" s="157">
        <v>0</v>
      </c>
      <c r="V95" s="157">
        <f t="shared" si="48"/>
        <v>0</v>
      </c>
      <c r="W95" s="157"/>
      <c r="X95" s="157" t="s">
        <v>421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422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76</v>
      </c>
      <c r="B96" s="175" t="s">
        <v>1342</v>
      </c>
      <c r="C96" s="184" t="s">
        <v>1355</v>
      </c>
      <c r="D96" s="176" t="s">
        <v>688</v>
      </c>
      <c r="E96" s="177">
        <v>4</v>
      </c>
      <c r="F96" s="178"/>
      <c r="G96" s="179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15</v>
      </c>
      <c r="M96" s="157">
        <f t="shared" si="45"/>
        <v>0</v>
      </c>
      <c r="N96" s="157">
        <v>0</v>
      </c>
      <c r="O96" s="157">
        <f t="shared" si="46"/>
        <v>0</v>
      </c>
      <c r="P96" s="157">
        <v>0</v>
      </c>
      <c r="Q96" s="157">
        <f t="shared" si="47"/>
        <v>0</v>
      </c>
      <c r="R96" s="157"/>
      <c r="S96" s="157" t="s">
        <v>269</v>
      </c>
      <c r="T96" s="157" t="s">
        <v>270</v>
      </c>
      <c r="U96" s="157">
        <v>0</v>
      </c>
      <c r="V96" s="157">
        <f t="shared" si="48"/>
        <v>0</v>
      </c>
      <c r="W96" s="157"/>
      <c r="X96" s="157" t="s">
        <v>421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422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77</v>
      </c>
      <c r="B97" s="175" t="s">
        <v>1344</v>
      </c>
      <c r="C97" s="184" t="s">
        <v>1391</v>
      </c>
      <c r="D97" s="176" t="s">
        <v>688</v>
      </c>
      <c r="E97" s="177">
        <v>5</v>
      </c>
      <c r="F97" s="178"/>
      <c r="G97" s="179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15</v>
      </c>
      <c r="M97" s="157">
        <f t="shared" si="45"/>
        <v>0</v>
      </c>
      <c r="N97" s="157">
        <v>0</v>
      </c>
      <c r="O97" s="157">
        <f t="shared" si="46"/>
        <v>0</v>
      </c>
      <c r="P97" s="157">
        <v>0</v>
      </c>
      <c r="Q97" s="157">
        <f t="shared" si="47"/>
        <v>0</v>
      </c>
      <c r="R97" s="157"/>
      <c r="S97" s="157" t="s">
        <v>269</v>
      </c>
      <c r="T97" s="157" t="s">
        <v>270</v>
      </c>
      <c r="U97" s="157">
        <v>0</v>
      </c>
      <c r="V97" s="157">
        <f t="shared" si="48"/>
        <v>0</v>
      </c>
      <c r="W97" s="157"/>
      <c r="X97" s="157" t="s">
        <v>421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422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4">
        <v>78</v>
      </c>
      <c r="B98" s="175" t="s">
        <v>1346</v>
      </c>
      <c r="C98" s="184" t="s">
        <v>1358</v>
      </c>
      <c r="D98" s="176" t="s">
        <v>688</v>
      </c>
      <c r="E98" s="177">
        <v>13</v>
      </c>
      <c r="F98" s="178"/>
      <c r="G98" s="179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15</v>
      </c>
      <c r="M98" s="157">
        <f t="shared" si="45"/>
        <v>0</v>
      </c>
      <c r="N98" s="157">
        <v>0</v>
      </c>
      <c r="O98" s="157">
        <f t="shared" si="46"/>
        <v>0</v>
      </c>
      <c r="P98" s="157">
        <v>0</v>
      </c>
      <c r="Q98" s="157">
        <f t="shared" si="47"/>
        <v>0</v>
      </c>
      <c r="R98" s="157"/>
      <c r="S98" s="157" t="s">
        <v>269</v>
      </c>
      <c r="T98" s="157" t="s">
        <v>270</v>
      </c>
      <c r="U98" s="157">
        <v>0</v>
      </c>
      <c r="V98" s="157">
        <f t="shared" si="48"/>
        <v>0</v>
      </c>
      <c r="W98" s="157"/>
      <c r="X98" s="157" t="s">
        <v>421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422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79</v>
      </c>
      <c r="B99" s="175" t="s">
        <v>1348</v>
      </c>
      <c r="C99" s="184" t="s">
        <v>1359</v>
      </c>
      <c r="D99" s="176" t="s">
        <v>688</v>
      </c>
      <c r="E99" s="177">
        <v>13</v>
      </c>
      <c r="F99" s="178"/>
      <c r="G99" s="179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15</v>
      </c>
      <c r="M99" s="157">
        <f t="shared" si="45"/>
        <v>0</v>
      </c>
      <c r="N99" s="157">
        <v>0</v>
      </c>
      <c r="O99" s="157">
        <f t="shared" si="46"/>
        <v>0</v>
      </c>
      <c r="P99" s="157">
        <v>0</v>
      </c>
      <c r="Q99" s="157">
        <f t="shared" si="47"/>
        <v>0</v>
      </c>
      <c r="R99" s="157"/>
      <c r="S99" s="157" t="s">
        <v>269</v>
      </c>
      <c r="T99" s="157" t="s">
        <v>270</v>
      </c>
      <c r="U99" s="157">
        <v>0</v>
      </c>
      <c r="V99" s="157">
        <f t="shared" si="48"/>
        <v>0</v>
      </c>
      <c r="W99" s="157"/>
      <c r="X99" s="157" t="s">
        <v>421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422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4">
        <v>80</v>
      </c>
      <c r="B100" s="175" t="s">
        <v>1350</v>
      </c>
      <c r="C100" s="184" t="s">
        <v>1361</v>
      </c>
      <c r="D100" s="176" t="s">
        <v>688</v>
      </c>
      <c r="E100" s="177">
        <v>13</v>
      </c>
      <c r="F100" s="178"/>
      <c r="G100" s="179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15</v>
      </c>
      <c r="M100" s="157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7"/>
      <c r="S100" s="157" t="s">
        <v>269</v>
      </c>
      <c r="T100" s="157" t="s">
        <v>270</v>
      </c>
      <c r="U100" s="157">
        <v>0</v>
      </c>
      <c r="V100" s="157">
        <f t="shared" si="48"/>
        <v>0</v>
      </c>
      <c r="W100" s="157"/>
      <c r="X100" s="157" t="s">
        <v>421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422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74">
        <v>81</v>
      </c>
      <c r="B101" s="175" t="s">
        <v>1352</v>
      </c>
      <c r="C101" s="184" t="s">
        <v>1363</v>
      </c>
      <c r="D101" s="176" t="s">
        <v>688</v>
      </c>
      <c r="E101" s="177">
        <v>26</v>
      </c>
      <c r="F101" s="178"/>
      <c r="G101" s="179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15</v>
      </c>
      <c r="M101" s="157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7"/>
      <c r="S101" s="157" t="s">
        <v>269</v>
      </c>
      <c r="T101" s="157" t="s">
        <v>270</v>
      </c>
      <c r="U101" s="157">
        <v>0</v>
      </c>
      <c r="V101" s="157">
        <f t="shared" si="48"/>
        <v>0</v>
      </c>
      <c r="W101" s="157"/>
      <c r="X101" s="157" t="s">
        <v>216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2" t="s">
        <v>209</v>
      </c>
      <c r="B102" s="163" t="s">
        <v>174</v>
      </c>
      <c r="C102" s="181" t="s">
        <v>175</v>
      </c>
      <c r="D102" s="164"/>
      <c r="E102" s="165"/>
      <c r="F102" s="166"/>
      <c r="G102" s="167">
        <f>SUMIF(AG103:AG112,"&lt;&gt;NOR",G103:G112)</f>
        <v>0</v>
      </c>
      <c r="H102" s="161"/>
      <c r="I102" s="161">
        <f>SUM(I103:I112)</f>
        <v>0</v>
      </c>
      <c r="J102" s="161"/>
      <c r="K102" s="161">
        <f>SUM(K103:K112)</f>
        <v>0</v>
      </c>
      <c r="L102" s="161"/>
      <c r="M102" s="161">
        <f>SUM(M103:M112)</f>
        <v>0</v>
      </c>
      <c r="N102" s="161"/>
      <c r="O102" s="161">
        <f>SUM(O103:O112)</f>
        <v>0</v>
      </c>
      <c r="P102" s="161"/>
      <c r="Q102" s="161">
        <f>SUM(Q103:Q112)</f>
        <v>0</v>
      </c>
      <c r="R102" s="161"/>
      <c r="S102" s="161"/>
      <c r="T102" s="161"/>
      <c r="U102" s="161"/>
      <c r="V102" s="161">
        <f>SUM(V103:V112)</f>
        <v>0</v>
      </c>
      <c r="W102" s="161"/>
      <c r="X102" s="161"/>
      <c r="AG102" t="s">
        <v>210</v>
      </c>
    </row>
    <row r="103" spans="1:60" ht="22.5" outlineLevel="1" x14ac:dyDescent="0.2">
      <c r="A103" s="174">
        <v>82</v>
      </c>
      <c r="B103" s="175" t="s">
        <v>1354</v>
      </c>
      <c r="C103" s="184" t="s">
        <v>1421</v>
      </c>
      <c r="D103" s="176" t="s">
        <v>663</v>
      </c>
      <c r="E103" s="177">
        <v>1</v>
      </c>
      <c r="F103" s="178"/>
      <c r="G103" s="179">
        <f t="shared" ref="G103:G112" si="49">ROUND(E103*F103,2)</f>
        <v>0</v>
      </c>
      <c r="H103" s="158"/>
      <c r="I103" s="157">
        <f t="shared" ref="I103:I112" si="50">ROUND(E103*H103,2)</f>
        <v>0</v>
      </c>
      <c r="J103" s="158"/>
      <c r="K103" s="157">
        <f t="shared" ref="K103:K112" si="51">ROUND(E103*J103,2)</f>
        <v>0</v>
      </c>
      <c r="L103" s="157">
        <v>15</v>
      </c>
      <c r="M103" s="157">
        <f t="shared" ref="M103:M112" si="52">G103*(1+L103/100)</f>
        <v>0</v>
      </c>
      <c r="N103" s="157">
        <v>0</v>
      </c>
      <c r="O103" s="157">
        <f t="shared" ref="O103:O112" si="53">ROUND(E103*N103,2)</f>
        <v>0</v>
      </c>
      <c r="P103" s="157">
        <v>0</v>
      </c>
      <c r="Q103" s="157">
        <f t="shared" ref="Q103:Q112" si="54">ROUND(E103*P103,2)</f>
        <v>0</v>
      </c>
      <c r="R103" s="157"/>
      <c r="S103" s="157" t="s">
        <v>269</v>
      </c>
      <c r="T103" s="157" t="s">
        <v>270</v>
      </c>
      <c r="U103" s="157">
        <v>0</v>
      </c>
      <c r="V103" s="157">
        <f t="shared" ref="V103:V112" si="55">ROUND(E103*U103,2)</f>
        <v>0</v>
      </c>
      <c r="W103" s="157"/>
      <c r="X103" s="157" t="s">
        <v>421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422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83</v>
      </c>
      <c r="B104" s="175" t="s">
        <v>782</v>
      </c>
      <c r="C104" s="184" t="s">
        <v>1364</v>
      </c>
      <c r="D104" s="176" t="s">
        <v>663</v>
      </c>
      <c r="E104" s="177">
        <v>1</v>
      </c>
      <c r="F104" s="178"/>
      <c r="G104" s="179">
        <f t="shared" si="49"/>
        <v>0</v>
      </c>
      <c r="H104" s="158"/>
      <c r="I104" s="157">
        <f t="shared" si="50"/>
        <v>0</v>
      </c>
      <c r="J104" s="158"/>
      <c r="K104" s="157">
        <f t="shared" si="51"/>
        <v>0</v>
      </c>
      <c r="L104" s="157">
        <v>15</v>
      </c>
      <c r="M104" s="157">
        <f t="shared" si="52"/>
        <v>0</v>
      </c>
      <c r="N104" s="157">
        <v>0</v>
      </c>
      <c r="O104" s="157">
        <f t="shared" si="53"/>
        <v>0</v>
      </c>
      <c r="P104" s="157">
        <v>0</v>
      </c>
      <c r="Q104" s="157">
        <f t="shared" si="54"/>
        <v>0</v>
      </c>
      <c r="R104" s="157"/>
      <c r="S104" s="157" t="s">
        <v>269</v>
      </c>
      <c r="T104" s="157" t="s">
        <v>270</v>
      </c>
      <c r="U104" s="157">
        <v>0</v>
      </c>
      <c r="V104" s="157">
        <f t="shared" si="55"/>
        <v>0</v>
      </c>
      <c r="W104" s="157"/>
      <c r="X104" s="157" t="s">
        <v>216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730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84</v>
      </c>
      <c r="B105" s="175" t="s">
        <v>1357</v>
      </c>
      <c r="C105" s="184" t="s">
        <v>1366</v>
      </c>
      <c r="D105" s="176" t="s">
        <v>663</v>
      </c>
      <c r="E105" s="177">
        <v>2</v>
      </c>
      <c r="F105" s="178"/>
      <c r="G105" s="179">
        <f t="shared" si="49"/>
        <v>0</v>
      </c>
      <c r="H105" s="158"/>
      <c r="I105" s="157">
        <f t="shared" si="50"/>
        <v>0</v>
      </c>
      <c r="J105" s="158"/>
      <c r="K105" s="157">
        <f t="shared" si="51"/>
        <v>0</v>
      </c>
      <c r="L105" s="157">
        <v>15</v>
      </c>
      <c r="M105" s="157">
        <f t="shared" si="52"/>
        <v>0</v>
      </c>
      <c r="N105" s="157">
        <v>0</v>
      </c>
      <c r="O105" s="157">
        <f t="shared" si="53"/>
        <v>0</v>
      </c>
      <c r="P105" s="157">
        <v>0</v>
      </c>
      <c r="Q105" s="157">
        <f t="shared" si="54"/>
        <v>0</v>
      </c>
      <c r="R105" s="157"/>
      <c r="S105" s="157" t="s">
        <v>269</v>
      </c>
      <c r="T105" s="157" t="s">
        <v>270</v>
      </c>
      <c r="U105" s="157">
        <v>0</v>
      </c>
      <c r="V105" s="157">
        <f t="shared" si="55"/>
        <v>0</v>
      </c>
      <c r="W105" s="157"/>
      <c r="X105" s="157" t="s">
        <v>421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422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85</v>
      </c>
      <c r="B106" s="175" t="s">
        <v>992</v>
      </c>
      <c r="C106" s="184" t="s">
        <v>1367</v>
      </c>
      <c r="D106" s="176" t="s">
        <v>242</v>
      </c>
      <c r="E106" s="177">
        <v>2</v>
      </c>
      <c r="F106" s="178"/>
      <c r="G106" s="179">
        <f t="shared" si="49"/>
        <v>0</v>
      </c>
      <c r="H106" s="158"/>
      <c r="I106" s="157">
        <f t="shared" si="50"/>
        <v>0</v>
      </c>
      <c r="J106" s="158"/>
      <c r="K106" s="157">
        <f t="shared" si="51"/>
        <v>0</v>
      </c>
      <c r="L106" s="157">
        <v>15</v>
      </c>
      <c r="M106" s="157">
        <f t="shared" si="52"/>
        <v>0</v>
      </c>
      <c r="N106" s="157">
        <v>0</v>
      </c>
      <c r="O106" s="157">
        <f t="shared" si="53"/>
        <v>0</v>
      </c>
      <c r="P106" s="157">
        <v>0</v>
      </c>
      <c r="Q106" s="157">
        <f t="shared" si="54"/>
        <v>0</v>
      </c>
      <c r="R106" s="157"/>
      <c r="S106" s="157" t="s">
        <v>269</v>
      </c>
      <c r="T106" s="157" t="s">
        <v>270</v>
      </c>
      <c r="U106" s="157">
        <v>0</v>
      </c>
      <c r="V106" s="157">
        <f t="shared" si="55"/>
        <v>0</v>
      </c>
      <c r="W106" s="157"/>
      <c r="X106" s="157" t="s">
        <v>216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730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4">
        <v>86</v>
      </c>
      <c r="B107" s="175" t="s">
        <v>1360</v>
      </c>
      <c r="C107" s="184" t="s">
        <v>1369</v>
      </c>
      <c r="D107" s="176" t="s">
        <v>242</v>
      </c>
      <c r="E107" s="177">
        <v>3</v>
      </c>
      <c r="F107" s="178"/>
      <c r="G107" s="179">
        <f t="shared" si="49"/>
        <v>0</v>
      </c>
      <c r="H107" s="158"/>
      <c r="I107" s="157">
        <f t="shared" si="50"/>
        <v>0</v>
      </c>
      <c r="J107" s="158"/>
      <c r="K107" s="157">
        <f t="shared" si="51"/>
        <v>0</v>
      </c>
      <c r="L107" s="157">
        <v>15</v>
      </c>
      <c r="M107" s="157">
        <f t="shared" si="52"/>
        <v>0</v>
      </c>
      <c r="N107" s="157">
        <v>0</v>
      </c>
      <c r="O107" s="157">
        <f t="shared" si="53"/>
        <v>0</v>
      </c>
      <c r="P107" s="157">
        <v>0</v>
      </c>
      <c r="Q107" s="157">
        <f t="shared" si="54"/>
        <v>0</v>
      </c>
      <c r="R107" s="157"/>
      <c r="S107" s="157" t="s">
        <v>269</v>
      </c>
      <c r="T107" s="157" t="s">
        <v>270</v>
      </c>
      <c r="U107" s="157">
        <v>0</v>
      </c>
      <c r="V107" s="157">
        <f t="shared" si="55"/>
        <v>0</v>
      </c>
      <c r="W107" s="157"/>
      <c r="X107" s="157" t="s">
        <v>216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730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4">
        <v>87</v>
      </c>
      <c r="B108" s="175" t="s">
        <v>1362</v>
      </c>
      <c r="C108" s="184" t="s">
        <v>1371</v>
      </c>
      <c r="D108" s="176" t="s">
        <v>663</v>
      </c>
      <c r="E108" s="177">
        <v>1</v>
      </c>
      <c r="F108" s="178"/>
      <c r="G108" s="179">
        <f t="shared" si="49"/>
        <v>0</v>
      </c>
      <c r="H108" s="158"/>
      <c r="I108" s="157">
        <f t="shared" si="50"/>
        <v>0</v>
      </c>
      <c r="J108" s="158"/>
      <c r="K108" s="157">
        <f t="shared" si="51"/>
        <v>0</v>
      </c>
      <c r="L108" s="157">
        <v>15</v>
      </c>
      <c r="M108" s="157">
        <f t="shared" si="52"/>
        <v>0</v>
      </c>
      <c r="N108" s="157">
        <v>0</v>
      </c>
      <c r="O108" s="157">
        <f t="shared" si="53"/>
        <v>0</v>
      </c>
      <c r="P108" s="157">
        <v>0</v>
      </c>
      <c r="Q108" s="157">
        <f t="shared" si="54"/>
        <v>0</v>
      </c>
      <c r="R108" s="157"/>
      <c r="S108" s="157" t="s">
        <v>269</v>
      </c>
      <c r="T108" s="157" t="s">
        <v>270</v>
      </c>
      <c r="U108" s="157">
        <v>0</v>
      </c>
      <c r="V108" s="157">
        <f t="shared" si="55"/>
        <v>0</v>
      </c>
      <c r="W108" s="157"/>
      <c r="X108" s="157" t="s">
        <v>421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422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88</v>
      </c>
      <c r="B109" s="175" t="s">
        <v>455</v>
      </c>
      <c r="C109" s="184" t="s">
        <v>1373</v>
      </c>
      <c r="D109" s="176" t="s">
        <v>663</v>
      </c>
      <c r="E109" s="177">
        <v>1</v>
      </c>
      <c r="F109" s="178"/>
      <c r="G109" s="179">
        <f t="shared" si="49"/>
        <v>0</v>
      </c>
      <c r="H109" s="158"/>
      <c r="I109" s="157">
        <f t="shared" si="50"/>
        <v>0</v>
      </c>
      <c r="J109" s="158"/>
      <c r="K109" s="157">
        <f t="shared" si="51"/>
        <v>0</v>
      </c>
      <c r="L109" s="157">
        <v>15</v>
      </c>
      <c r="M109" s="157">
        <f t="shared" si="52"/>
        <v>0</v>
      </c>
      <c r="N109" s="157">
        <v>0</v>
      </c>
      <c r="O109" s="157">
        <f t="shared" si="53"/>
        <v>0</v>
      </c>
      <c r="P109" s="157">
        <v>0</v>
      </c>
      <c r="Q109" s="157">
        <f t="shared" si="54"/>
        <v>0</v>
      </c>
      <c r="R109" s="157"/>
      <c r="S109" s="157" t="s">
        <v>269</v>
      </c>
      <c r="T109" s="157" t="s">
        <v>270</v>
      </c>
      <c r="U109" s="157">
        <v>0</v>
      </c>
      <c r="V109" s="157">
        <f t="shared" si="55"/>
        <v>0</v>
      </c>
      <c r="W109" s="157"/>
      <c r="X109" s="157" t="s">
        <v>421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4">
        <v>89</v>
      </c>
      <c r="B110" s="175" t="s">
        <v>1365</v>
      </c>
      <c r="C110" s="184" t="s">
        <v>1374</v>
      </c>
      <c r="D110" s="176" t="s">
        <v>663</v>
      </c>
      <c r="E110" s="177">
        <v>1</v>
      </c>
      <c r="F110" s="178"/>
      <c r="G110" s="179">
        <f t="shared" si="49"/>
        <v>0</v>
      </c>
      <c r="H110" s="158"/>
      <c r="I110" s="157">
        <f t="shared" si="50"/>
        <v>0</v>
      </c>
      <c r="J110" s="158"/>
      <c r="K110" s="157">
        <f t="shared" si="51"/>
        <v>0</v>
      </c>
      <c r="L110" s="157">
        <v>15</v>
      </c>
      <c r="M110" s="157">
        <f t="shared" si="52"/>
        <v>0</v>
      </c>
      <c r="N110" s="157">
        <v>0</v>
      </c>
      <c r="O110" s="157">
        <f t="shared" si="53"/>
        <v>0</v>
      </c>
      <c r="P110" s="157">
        <v>0</v>
      </c>
      <c r="Q110" s="157">
        <f t="shared" si="54"/>
        <v>0</v>
      </c>
      <c r="R110" s="157"/>
      <c r="S110" s="157" t="s">
        <v>269</v>
      </c>
      <c r="T110" s="157" t="s">
        <v>270</v>
      </c>
      <c r="U110" s="157">
        <v>0</v>
      </c>
      <c r="V110" s="157">
        <f t="shared" si="55"/>
        <v>0</v>
      </c>
      <c r="W110" s="157"/>
      <c r="X110" s="157" t="s">
        <v>216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730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90</v>
      </c>
      <c r="B111" s="175" t="s">
        <v>720</v>
      </c>
      <c r="C111" s="184" t="s">
        <v>1375</v>
      </c>
      <c r="D111" s="176" t="s">
        <v>688</v>
      </c>
      <c r="E111" s="177">
        <v>6</v>
      </c>
      <c r="F111" s="178"/>
      <c r="G111" s="179">
        <f t="shared" si="49"/>
        <v>0</v>
      </c>
      <c r="H111" s="158"/>
      <c r="I111" s="157">
        <f t="shared" si="50"/>
        <v>0</v>
      </c>
      <c r="J111" s="158"/>
      <c r="K111" s="157">
        <f t="shared" si="51"/>
        <v>0</v>
      </c>
      <c r="L111" s="157">
        <v>15</v>
      </c>
      <c r="M111" s="157">
        <f t="shared" si="52"/>
        <v>0</v>
      </c>
      <c r="N111" s="157">
        <v>0</v>
      </c>
      <c r="O111" s="157">
        <f t="shared" si="53"/>
        <v>0</v>
      </c>
      <c r="P111" s="157">
        <v>0</v>
      </c>
      <c r="Q111" s="157">
        <f t="shared" si="54"/>
        <v>0</v>
      </c>
      <c r="R111" s="157"/>
      <c r="S111" s="157" t="s">
        <v>269</v>
      </c>
      <c r="T111" s="157" t="s">
        <v>270</v>
      </c>
      <c r="U111" s="157">
        <v>0</v>
      </c>
      <c r="V111" s="157">
        <f t="shared" si="55"/>
        <v>0</v>
      </c>
      <c r="W111" s="157"/>
      <c r="X111" s="157" t="s">
        <v>421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422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8">
        <v>91</v>
      </c>
      <c r="B112" s="169" t="s">
        <v>1368</v>
      </c>
      <c r="C112" s="182" t="s">
        <v>1376</v>
      </c>
      <c r="D112" s="170" t="s">
        <v>663</v>
      </c>
      <c r="E112" s="171">
        <v>1</v>
      </c>
      <c r="F112" s="172"/>
      <c r="G112" s="173">
        <f t="shared" si="49"/>
        <v>0</v>
      </c>
      <c r="H112" s="158"/>
      <c r="I112" s="157">
        <f t="shared" si="50"/>
        <v>0</v>
      </c>
      <c r="J112" s="158"/>
      <c r="K112" s="157">
        <f t="shared" si="51"/>
        <v>0</v>
      </c>
      <c r="L112" s="157">
        <v>15</v>
      </c>
      <c r="M112" s="157">
        <f t="shared" si="52"/>
        <v>0</v>
      </c>
      <c r="N112" s="157">
        <v>0</v>
      </c>
      <c r="O112" s="157">
        <f t="shared" si="53"/>
        <v>0</v>
      </c>
      <c r="P112" s="157">
        <v>0</v>
      </c>
      <c r="Q112" s="157">
        <f t="shared" si="54"/>
        <v>0</v>
      </c>
      <c r="R112" s="157"/>
      <c r="S112" s="157" t="s">
        <v>269</v>
      </c>
      <c r="T112" s="157" t="s">
        <v>270</v>
      </c>
      <c r="U112" s="157">
        <v>0</v>
      </c>
      <c r="V112" s="157">
        <f t="shared" si="55"/>
        <v>0</v>
      </c>
      <c r="W112" s="157"/>
      <c r="X112" s="157" t="s">
        <v>421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422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33" x14ac:dyDescent="0.2">
      <c r="A113" s="3"/>
      <c r="B113" s="4"/>
      <c r="C113" s="185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196</v>
      </c>
    </row>
    <row r="114" spans="1:33" x14ac:dyDescent="0.2">
      <c r="A114" s="150"/>
      <c r="B114" s="151" t="s">
        <v>31</v>
      </c>
      <c r="C114" s="186"/>
      <c r="D114" s="152"/>
      <c r="E114" s="153"/>
      <c r="F114" s="153"/>
      <c r="G114" s="180">
        <f>G8+G29+G32+G49+G56+G62+G76+G83+G91+G102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1189</v>
      </c>
    </row>
    <row r="115" spans="1:33" x14ac:dyDescent="0.2">
      <c r="A115" s="3"/>
      <c r="B115" s="4"/>
      <c r="C115" s="185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/>
      <c r="C116" s="185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53" t="s">
        <v>1190</v>
      </c>
      <c r="B117" s="253"/>
      <c r="C117" s="25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255"/>
      <c r="B118" s="256"/>
      <c r="C118" s="257"/>
      <c r="D118" s="256"/>
      <c r="E118" s="256"/>
      <c r="F118" s="256"/>
      <c r="G118" s="25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1191</v>
      </c>
    </row>
    <row r="119" spans="1:33" x14ac:dyDescent="0.2">
      <c r="A119" s="259"/>
      <c r="B119" s="260"/>
      <c r="C119" s="261"/>
      <c r="D119" s="260"/>
      <c r="E119" s="260"/>
      <c r="F119" s="260"/>
      <c r="G119" s="26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259"/>
      <c r="B120" s="260"/>
      <c r="C120" s="261"/>
      <c r="D120" s="260"/>
      <c r="E120" s="260"/>
      <c r="F120" s="260"/>
      <c r="G120" s="26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259"/>
      <c r="B121" s="260"/>
      <c r="C121" s="261"/>
      <c r="D121" s="260"/>
      <c r="E121" s="260"/>
      <c r="F121" s="260"/>
      <c r="G121" s="26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263"/>
      <c r="B122" s="264"/>
      <c r="C122" s="265"/>
      <c r="D122" s="264"/>
      <c r="E122" s="264"/>
      <c r="F122" s="264"/>
      <c r="G122" s="26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A123" s="3"/>
      <c r="B123" s="4"/>
      <c r="C123" s="18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 x14ac:dyDescent="0.2">
      <c r="C124" s="187"/>
      <c r="D124" s="10"/>
      <c r="AG124" t="s">
        <v>1192</v>
      </c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JFZJgPGv1nqHbAmQTb2Bqc3UNHtdDXXQs5ut8W9XLAflI9ZJNK4UifVrGc2qh35DtXxtE2McPm9kXDhySdymg==" saltValue="PejmLZfnkaRqhUyjVlLXeQ==" spinCount="100000" sheet="1" objects="1" scenarios="1"/>
  <mergeCells count="10">
    <mergeCell ref="A118:G122"/>
    <mergeCell ref="C22:G22"/>
    <mergeCell ref="C26:G26"/>
    <mergeCell ref="C28:G28"/>
    <mergeCell ref="C47:G47"/>
    <mergeCell ref="A1:G1"/>
    <mergeCell ref="C2:G2"/>
    <mergeCell ref="C3:G3"/>
    <mergeCell ref="C4:G4"/>
    <mergeCell ref="A117:C1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Y12" sqref="Y1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57</v>
      </c>
      <c r="C4" s="250" t="s">
        <v>58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105</v>
      </c>
      <c r="C8" s="181" t="s">
        <v>75</v>
      </c>
      <c r="D8" s="164"/>
      <c r="E8" s="165"/>
      <c r="F8" s="166"/>
      <c r="G8" s="167">
        <f>SUMIF(AG9:AG29,"&lt;&gt;NOR",G9:G29)</f>
        <v>0</v>
      </c>
      <c r="H8" s="161"/>
      <c r="I8" s="161">
        <f>SUM(I9:I29)</f>
        <v>0</v>
      </c>
      <c r="J8" s="161"/>
      <c r="K8" s="161">
        <f>SUM(K9:K29)</f>
        <v>0</v>
      </c>
      <c r="L8" s="161"/>
      <c r="M8" s="161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1"/>
      <c r="S8" s="161"/>
      <c r="T8" s="161"/>
      <c r="U8" s="161"/>
      <c r="V8" s="161">
        <f>SUM(V9:V29)</f>
        <v>0</v>
      </c>
      <c r="W8" s="161"/>
      <c r="X8" s="161"/>
      <c r="AG8" t="s">
        <v>210</v>
      </c>
    </row>
    <row r="9" spans="1:60" ht="33.75" outlineLevel="1" x14ac:dyDescent="0.2">
      <c r="A9" s="174">
        <v>1</v>
      </c>
      <c r="B9" s="175" t="s">
        <v>119</v>
      </c>
      <c r="C9" s="184" t="s">
        <v>1422</v>
      </c>
      <c r="D9" s="176" t="s">
        <v>688</v>
      </c>
      <c r="E9" s="177">
        <v>8</v>
      </c>
      <c r="F9" s="178"/>
      <c r="G9" s="179">
        <f t="shared" ref="G9:G28" si="0">ROUND(E9*F9,2)</f>
        <v>0</v>
      </c>
      <c r="H9" s="158"/>
      <c r="I9" s="157">
        <f t="shared" ref="I9:I28" si="1">ROUND(E9*H9,2)</f>
        <v>0</v>
      </c>
      <c r="J9" s="158"/>
      <c r="K9" s="157">
        <f t="shared" ref="K9:K28" si="2">ROUND(E9*J9,2)</f>
        <v>0</v>
      </c>
      <c r="L9" s="157">
        <v>15</v>
      </c>
      <c r="M9" s="157">
        <f t="shared" ref="M9:M28" si="3">G9*(1+L9/100)</f>
        <v>0</v>
      </c>
      <c r="N9" s="157">
        <v>0</v>
      </c>
      <c r="O9" s="157">
        <f t="shared" ref="O9:O28" si="4">ROUND(E9*N9,2)</f>
        <v>0</v>
      </c>
      <c r="P9" s="157">
        <v>0</v>
      </c>
      <c r="Q9" s="157">
        <f t="shared" ref="Q9:Q28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28" si="6">ROUND(E9*U9,2)</f>
        <v>0</v>
      </c>
      <c r="W9" s="157"/>
      <c r="X9" s="157" t="s">
        <v>421</v>
      </c>
      <c r="Y9" s="147"/>
      <c r="Z9" s="147"/>
      <c r="AA9" s="147"/>
      <c r="AB9" s="147"/>
      <c r="AC9" s="147"/>
      <c r="AD9" s="147"/>
      <c r="AE9" s="147"/>
      <c r="AF9" s="147"/>
      <c r="AG9" s="147" t="s">
        <v>422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120</v>
      </c>
      <c r="C10" s="184" t="s">
        <v>1423</v>
      </c>
      <c r="D10" s="176" t="s">
        <v>688</v>
      </c>
      <c r="E10" s="177">
        <v>2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421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4">
        <v>3</v>
      </c>
      <c r="B11" s="175" t="s">
        <v>122</v>
      </c>
      <c r="C11" s="184" t="s">
        <v>1424</v>
      </c>
      <c r="D11" s="176" t="s">
        <v>688</v>
      </c>
      <c r="E11" s="177">
        <v>2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421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4</v>
      </c>
      <c r="B12" s="175" t="s">
        <v>1163</v>
      </c>
      <c r="C12" s="184" t="s">
        <v>1425</v>
      </c>
      <c r="D12" s="176" t="s">
        <v>688</v>
      </c>
      <c r="E12" s="177">
        <v>12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421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124</v>
      </c>
      <c r="C13" s="184" t="s">
        <v>1426</v>
      </c>
      <c r="D13" s="176" t="s">
        <v>688</v>
      </c>
      <c r="E13" s="177">
        <v>5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421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628</v>
      </c>
      <c r="C14" s="184" t="s">
        <v>1427</v>
      </c>
      <c r="D14" s="176" t="s">
        <v>663</v>
      </c>
      <c r="E14" s="177">
        <v>1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421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7</v>
      </c>
      <c r="B15" s="175" t="s">
        <v>350</v>
      </c>
      <c r="C15" s="184" t="s">
        <v>1428</v>
      </c>
      <c r="D15" s="176" t="s">
        <v>688</v>
      </c>
      <c r="E15" s="177">
        <v>2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757</v>
      </c>
      <c r="C16" s="184" t="s">
        <v>1429</v>
      </c>
      <c r="D16" s="176" t="s">
        <v>688</v>
      </c>
      <c r="E16" s="177">
        <v>2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421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9</v>
      </c>
      <c r="B17" s="175" t="s">
        <v>1222</v>
      </c>
      <c r="C17" s="184" t="s">
        <v>1430</v>
      </c>
      <c r="D17" s="176" t="s">
        <v>688</v>
      </c>
      <c r="E17" s="177">
        <v>2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421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4">
        <v>10</v>
      </c>
      <c r="B18" s="175" t="s">
        <v>708</v>
      </c>
      <c r="C18" s="184" t="s">
        <v>1431</v>
      </c>
      <c r="D18" s="176" t="s">
        <v>234</v>
      </c>
      <c r="E18" s="177">
        <v>40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4">
        <v>11</v>
      </c>
      <c r="B19" s="175" t="s">
        <v>1225</v>
      </c>
      <c r="C19" s="184" t="s">
        <v>1432</v>
      </c>
      <c r="D19" s="176" t="s">
        <v>234</v>
      </c>
      <c r="E19" s="177">
        <v>2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421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74">
        <v>12</v>
      </c>
      <c r="B20" s="175" t="s">
        <v>1227</v>
      </c>
      <c r="C20" s="184" t="s">
        <v>1433</v>
      </c>
      <c r="D20" s="176" t="s">
        <v>234</v>
      </c>
      <c r="E20" s="177">
        <v>28</v>
      </c>
      <c r="F20" s="178"/>
      <c r="G20" s="179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421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13</v>
      </c>
      <c r="B21" s="175" t="s">
        <v>956</v>
      </c>
      <c r="C21" s="184" t="s">
        <v>1434</v>
      </c>
      <c r="D21" s="176" t="s">
        <v>234</v>
      </c>
      <c r="E21" s="177">
        <v>30</v>
      </c>
      <c r="F21" s="178"/>
      <c r="G21" s="179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269</v>
      </c>
      <c r="T21" s="157" t="s">
        <v>270</v>
      </c>
      <c r="U21" s="157">
        <v>0</v>
      </c>
      <c r="V21" s="157">
        <f t="shared" si="6"/>
        <v>0</v>
      </c>
      <c r="W21" s="157"/>
      <c r="X21" s="157" t="s">
        <v>421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4">
        <v>14</v>
      </c>
      <c r="B22" s="175" t="s">
        <v>1160</v>
      </c>
      <c r="C22" s="184" t="s">
        <v>1435</v>
      </c>
      <c r="D22" s="176" t="s">
        <v>234</v>
      </c>
      <c r="E22" s="177">
        <v>10</v>
      </c>
      <c r="F22" s="178"/>
      <c r="G22" s="179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269</v>
      </c>
      <c r="T22" s="157" t="s">
        <v>270</v>
      </c>
      <c r="U22" s="157">
        <v>0</v>
      </c>
      <c r="V22" s="157">
        <f t="shared" si="6"/>
        <v>0</v>
      </c>
      <c r="W22" s="157"/>
      <c r="X22" s="157" t="s">
        <v>421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422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4">
        <v>15</v>
      </c>
      <c r="B23" s="175" t="s">
        <v>1234</v>
      </c>
      <c r="C23" s="184" t="s">
        <v>1436</v>
      </c>
      <c r="D23" s="176" t="s">
        <v>234</v>
      </c>
      <c r="E23" s="177">
        <v>2</v>
      </c>
      <c r="F23" s="178"/>
      <c r="G23" s="179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269</v>
      </c>
      <c r="T23" s="157" t="s">
        <v>270</v>
      </c>
      <c r="U23" s="157">
        <v>0</v>
      </c>
      <c r="V23" s="157">
        <f t="shared" si="6"/>
        <v>0</v>
      </c>
      <c r="W23" s="157"/>
      <c r="X23" s="157" t="s">
        <v>421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422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4">
        <v>16</v>
      </c>
      <c r="B24" s="175" t="s">
        <v>981</v>
      </c>
      <c r="C24" s="184" t="s">
        <v>1437</v>
      </c>
      <c r="D24" s="176" t="s">
        <v>234</v>
      </c>
      <c r="E24" s="177">
        <v>28</v>
      </c>
      <c r="F24" s="178"/>
      <c r="G24" s="179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15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269</v>
      </c>
      <c r="T24" s="157" t="s">
        <v>270</v>
      </c>
      <c r="U24" s="157">
        <v>0</v>
      </c>
      <c r="V24" s="157">
        <f t="shared" si="6"/>
        <v>0</v>
      </c>
      <c r="W24" s="157"/>
      <c r="X24" s="157" t="s">
        <v>421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4">
        <v>17</v>
      </c>
      <c r="B25" s="175" t="s">
        <v>704</v>
      </c>
      <c r="C25" s="184" t="s">
        <v>1438</v>
      </c>
      <c r="D25" s="176" t="s">
        <v>1439</v>
      </c>
      <c r="E25" s="177">
        <v>35</v>
      </c>
      <c r="F25" s="178"/>
      <c r="G25" s="179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15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269</v>
      </c>
      <c r="T25" s="157" t="s">
        <v>270</v>
      </c>
      <c r="U25" s="157">
        <v>0</v>
      </c>
      <c r="V25" s="157">
        <f t="shared" si="6"/>
        <v>0</v>
      </c>
      <c r="W25" s="157"/>
      <c r="X25" s="157" t="s">
        <v>421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18</v>
      </c>
      <c r="B26" s="175" t="s">
        <v>359</v>
      </c>
      <c r="C26" s="184" t="s">
        <v>1440</v>
      </c>
      <c r="D26" s="176" t="s">
        <v>688</v>
      </c>
      <c r="E26" s="177">
        <v>1</v>
      </c>
      <c r="F26" s="178"/>
      <c r="G26" s="179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15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269</v>
      </c>
      <c r="T26" s="157" t="s">
        <v>270</v>
      </c>
      <c r="U26" s="157">
        <v>0</v>
      </c>
      <c r="V26" s="157">
        <f t="shared" si="6"/>
        <v>0</v>
      </c>
      <c r="W26" s="157"/>
      <c r="X26" s="157" t="s">
        <v>421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422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19</v>
      </c>
      <c r="B27" s="175" t="s">
        <v>1239</v>
      </c>
      <c r="C27" s="184" t="s">
        <v>1441</v>
      </c>
      <c r="D27" s="176" t="s">
        <v>688</v>
      </c>
      <c r="E27" s="177">
        <v>1</v>
      </c>
      <c r="F27" s="178"/>
      <c r="G27" s="179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15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269</v>
      </c>
      <c r="T27" s="157" t="s">
        <v>270</v>
      </c>
      <c r="U27" s="157">
        <v>0</v>
      </c>
      <c r="V27" s="157">
        <f t="shared" si="6"/>
        <v>0</v>
      </c>
      <c r="W27" s="157"/>
      <c r="X27" s="157" t="s">
        <v>421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56.25" outlineLevel="1" x14ac:dyDescent="0.2">
      <c r="A28" s="168">
        <v>20</v>
      </c>
      <c r="B28" s="169" t="s">
        <v>1121</v>
      </c>
      <c r="C28" s="182" t="s">
        <v>1442</v>
      </c>
      <c r="D28" s="170" t="s">
        <v>688</v>
      </c>
      <c r="E28" s="171">
        <v>1</v>
      </c>
      <c r="F28" s="172"/>
      <c r="G28" s="173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15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269</v>
      </c>
      <c r="T28" s="157" t="s">
        <v>270</v>
      </c>
      <c r="U28" s="157">
        <v>0</v>
      </c>
      <c r="V28" s="157">
        <f t="shared" si="6"/>
        <v>0</v>
      </c>
      <c r="W28" s="157"/>
      <c r="X28" s="157" t="s">
        <v>421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422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7" t="s">
        <v>1443</v>
      </c>
      <c r="D29" s="268"/>
      <c r="E29" s="268"/>
      <c r="F29" s="268"/>
      <c r="G29" s="26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1230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8" t="str">
        <f>C29</f>
        <v>ventilu 6 bar, napouštěcích a vypouštěcích ventilů, uzavíracích ventilů, zpětné klapky, separátoru vzduchu, termoizolačního obalu</v>
      </c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2" t="s">
        <v>209</v>
      </c>
      <c r="B30" s="163" t="s">
        <v>106</v>
      </c>
      <c r="C30" s="181" t="s">
        <v>107</v>
      </c>
      <c r="D30" s="164"/>
      <c r="E30" s="165"/>
      <c r="F30" s="166"/>
      <c r="G30" s="167">
        <f>SUMIF(AG31:AG64,"&lt;&gt;NOR",G31:G64)</f>
        <v>0</v>
      </c>
      <c r="H30" s="161"/>
      <c r="I30" s="161">
        <f>SUM(I31:I64)</f>
        <v>0</v>
      </c>
      <c r="J30" s="161"/>
      <c r="K30" s="161">
        <f>SUM(K31:K64)</f>
        <v>0</v>
      </c>
      <c r="L30" s="161"/>
      <c r="M30" s="161">
        <f>SUM(M31:M64)</f>
        <v>0</v>
      </c>
      <c r="N30" s="161"/>
      <c r="O30" s="161">
        <f>SUM(O31:O64)</f>
        <v>0</v>
      </c>
      <c r="P30" s="161"/>
      <c r="Q30" s="161">
        <f>SUM(Q31:Q64)</f>
        <v>0</v>
      </c>
      <c r="R30" s="161"/>
      <c r="S30" s="161"/>
      <c r="T30" s="161"/>
      <c r="U30" s="161"/>
      <c r="V30" s="161">
        <f>SUM(V31:V64)</f>
        <v>0</v>
      </c>
      <c r="W30" s="161"/>
      <c r="X30" s="161"/>
      <c r="AG30" t="s">
        <v>210</v>
      </c>
    </row>
    <row r="31" spans="1:60" ht="45" outlineLevel="1" x14ac:dyDescent="0.2">
      <c r="A31" s="174">
        <v>21</v>
      </c>
      <c r="B31" s="175" t="s">
        <v>1242</v>
      </c>
      <c r="C31" s="184" t="s">
        <v>1444</v>
      </c>
      <c r="D31" s="176" t="s">
        <v>688</v>
      </c>
      <c r="E31" s="177">
        <v>1</v>
      </c>
      <c r="F31" s="178"/>
      <c r="G31" s="179">
        <f t="shared" ref="G31:G47" si="7">ROUND(E31*F31,2)</f>
        <v>0</v>
      </c>
      <c r="H31" s="158"/>
      <c r="I31" s="157">
        <f t="shared" ref="I31:I47" si="8">ROUND(E31*H31,2)</f>
        <v>0</v>
      </c>
      <c r="J31" s="158"/>
      <c r="K31" s="157">
        <f t="shared" ref="K31:K47" si="9">ROUND(E31*J31,2)</f>
        <v>0</v>
      </c>
      <c r="L31" s="157">
        <v>15</v>
      </c>
      <c r="M31" s="157">
        <f t="shared" ref="M31:M47" si="10">G31*(1+L31/100)</f>
        <v>0</v>
      </c>
      <c r="N31" s="157">
        <v>0</v>
      </c>
      <c r="O31" s="157">
        <f t="shared" ref="O31:O47" si="11">ROUND(E31*N31,2)</f>
        <v>0</v>
      </c>
      <c r="P31" s="157">
        <v>0</v>
      </c>
      <c r="Q31" s="157">
        <f t="shared" ref="Q31:Q47" si="12">ROUND(E31*P31,2)</f>
        <v>0</v>
      </c>
      <c r="R31" s="157"/>
      <c r="S31" s="157" t="s">
        <v>269</v>
      </c>
      <c r="T31" s="157" t="s">
        <v>270</v>
      </c>
      <c r="U31" s="157">
        <v>0</v>
      </c>
      <c r="V31" s="157">
        <f t="shared" ref="V31:V47" si="13">ROUND(E31*U31,2)</f>
        <v>0</v>
      </c>
      <c r="W31" s="157"/>
      <c r="X31" s="157" t="s">
        <v>421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4">
        <v>22</v>
      </c>
      <c r="B32" s="175" t="s">
        <v>1244</v>
      </c>
      <c r="C32" s="184" t="s">
        <v>1445</v>
      </c>
      <c r="D32" s="176" t="s">
        <v>688</v>
      </c>
      <c r="E32" s="177">
        <v>1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270</v>
      </c>
      <c r="U32" s="157">
        <v>0</v>
      </c>
      <c r="V32" s="157">
        <f t="shared" si="13"/>
        <v>0</v>
      </c>
      <c r="W32" s="157"/>
      <c r="X32" s="157" t="s">
        <v>216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217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23</v>
      </c>
      <c r="B33" s="175" t="s">
        <v>1246</v>
      </c>
      <c r="C33" s="184" t="s">
        <v>1446</v>
      </c>
      <c r="D33" s="176" t="s">
        <v>688</v>
      </c>
      <c r="E33" s="177">
        <v>1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si="13"/>
        <v>0</v>
      </c>
      <c r="W33" s="157"/>
      <c r="X33" s="157" t="s">
        <v>421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24</v>
      </c>
      <c r="B34" s="175" t="s">
        <v>1248</v>
      </c>
      <c r="C34" s="184" t="s">
        <v>1447</v>
      </c>
      <c r="D34" s="176" t="s">
        <v>688</v>
      </c>
      <c r="E34" s="177">
        <v>2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421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422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25</v>
      </c>
      <c r="B35" s="175" t="s">
        <v>1250</v>
      </c>
      <c r="C35" s="184" t="s">
        <v>1448</v>
      </c>
      <c r="D35" s="176" t="s">
        <v>688</v>
      </c>
      <c r="E35" s="177">
        <v>1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216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26</v>
      </c>
      <c r="B36" s="175" t="s">
        <v>1252</v>
      </c>
      <c r="C36" s="184" t="s">
        <v>1449</v>
      </c>
      <c r="D36" s="176" t="s">
        <v>688</v>
      </c>
      <c r="E36" s="177">
        <v>1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216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27</v>
      </c>
      <c r="B37" s="175" t="s">
        <v>1254</v>
      </c>
      <c r="C37" s="184" t="s">
        <v>1450</v>
      </c>
      <c r="D37" s="176" t="s">
        <v>688</v>
      </c>
      <c r="E37" s="177">
        <v>3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270</v>
      </c>
      <c r="U37" s="157">
        <v>0</v>
      </c>
      <c r="V37" s="157">
        <f t="shared" si="13"/>
        <v>0</v>
      </c>
      <c r="W37" s="157"/>
      <c r="X37" s="157" t="s">
        <v>216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28</v>
      </c>
      <c r="B38" s="175" t="s">
        <v>1256</v>
      </c>
      <c r="C38" s="184" t="s">
        <v>1451</v>
      </c>
      <c r="D38" s="176" t="s">
        <v>688</v>
      </c>
      <c r="E38" s="177">
        <v>6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270</v>
      </c>
      <c r="U38" s="157">
        <v>0</v>
      </c>
      <c r="V38" s="157">
        <f t="shared" si="13"/>
        <v>0</v>
      </c>
      <c r="W38" s="157"/>
      <c r="X38" s="157" t="s">
        <v>421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29</v>
      </c>
      <c r="B39" s="175" t="s">
        <v>1258</v>
      </c>
      <c r="C39" s="184" t="s">
        <v>1452</v>
      </c>
      <c r="D39" s="176" t="s">
        <v>688</v>
      </c>
      <c r="E39" s="177">
        <v>4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270</v>
      </c>
      <c r="U39" s="157">
        <v>0</v>
      </c>
      <c r="V39" s="157">
        <f t="shared" si="13"/>
        <v>0</v>
      </c>
      <c r="W39" s="157"/>
      <c r="X39" s="157" t="s">
        <v>421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30</v>
      </c>
      <c r="B40" s="175" t="s">
        <v>1261</v>
      </c>
      <c r="C40" s="184" t="s">
        <v>1453</v>
      </c>
      <c r="D40" s="176" t="s">
        <v>688</v>
      </c>
      <c r="E40" s="177">
        <v>2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270</v>
      </c>
      <c r="U40" s="157">
        <v>0</v>
      </c>
      <c r="V40" s="157">
        <f t="shared" si="13"/>
        <v>0</v>
      </c>
      <c r="W40" s="157"/>
      <c r="X40" s="157" t="s">
        <v>421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31</v>
      </c>
      <c r="B41" s="175" t="s">
        <v>1263</v>
      </c>
      <c r="C41" s="184" t="s">
        <v>1253</v>
      </c>
      <c r="D41" s="176" t="s">
        <v>688</v>
      </c>
      <c r="E41" s="177">
        <v>1</v>
      </c>
      <c r="F41" s="178"/>
      <c r="G41" s="179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270</v>
      </c>
      <c r="U41" s="157">
        <v>0</v>
      </c>
      <c r="V41" s="157">
        <f t="shared" si="13"/>
        <v>0</v>
      </c>
      <c r="W41" s="157"/>
      <c r="X41" s="157" t="s">
        <v>421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4">
        <v>32</v>
      </c>
      <c r="B42" s="175" t="s">
        <v>1091</v>
      </c>
      <c r="C42" s="184" t="s">
        <v>1454</v>
      </c>
      <c r="D42" s="176" t="s">
        <v>688</v>
      </c>
      <c r="E42" s="177">
        <v>1</v>
      </c>
      <c r="F42" s="178"/>
      <c r="G42" s="179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15</v>
      </c>
      <c r="M42" s="157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269</v>
      </c>
      <c r="T42" s="157" t="s">
        <v>270</v>
      </c>
      <c r="U42" s="157">
        <v>0</v>
      </c>
      <c r="V42" s="157">
        <f t="shared" si="13"/>
        <v>0</v>
      </c>
      <c r="W42" s="157"/>
      <c r="X42" s="157" t="s">
        <v>421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4">
        <v>33</v>
      </c>
      <c r="B43" s="175" t="s">
        <v>1266</v>
      </c>
      <c r="C43" s="184" t="s">
        <v>1455</v>
      </c>
      <c r="D43" s="176" t="s">
        <v>688</v>
      </c>
      <c r="E43" s="177">
        <v>1</v>
      </c>
      <c r="F43" s="178"/>
      <c r="G43" s="179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15</v>
      </c>
      <c r="M43" s="157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7"/>
      <c r="S43" s="157" t="s">
        <v>269</v>
      </c>
      <c r="T43" s="157" t="s">
        <v>270</v>
      </c>
      <c r="U43" s="157">
        <v>0</v>
      </c>
      <c r="V43" s="157">
        <f t="shared" si="13"/>
        <v>0</v>
      </c>
      <c r="W43" s="157"/>
      <c r="X43" s="157" t="s">
        <v>421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74">
        <v>34</v>
      </c>
      <c r="B44" s="175" t="s">
        <v>639</v>
      </c>
      <c r="C44" s="184" t="s">
        <v>1456</v>
      </c>
      <c r="D44" s="176" t="s">
        <v>688</v>
      </c>
      <c r="E44" s="177">
        <v>1</v>
      </c>
      <c r="F44" s="178"/>
      <c r="G44" s="179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15</v>
      </c>
      <c r="M44" s="157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7"/>
      <c r="S44" s="157" t="s">
        <v>269</v>
      </c>
      <c r="T44" s="157" t="s">
        <v>270</v>
      </c>
      <c r="U44" s="157">
        <v>0</v>
      </c>
      <c r="V44" s="157">
        <f t="shared" si="13"/>
        <v>0</v>
      </c>
      <c r="W44" s="157"/>
      <c r="X44" s="157" t="s">
        <v>421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74">
        <v>35</v>
      </c>
      <c r="B45" s="175" t="s">
        <v>1269</v>
      </c>
      <c r="C45" s="184" t="s">
        <v>1457</v>
      </c>
      <c r="D45" s="176" t="s">
        <v>688</v>
      </c>
      <c r="E45" s="177">
        <v>1</v>
      </c>
      <c r="F45" s="178"/>
      <c r="G45" s="179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15</v>
      </c>
      <c r="M45" s="157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269</v>
      </c>
      <c r="T45" s="157" t="s">
        <v>270</v>
      </c>
      <c r="U45" s="157">
        <v>0</v>
      </c>
      <c r="V45" s="157">
        <f t="shared" si="13"/>
        <v>0</v>
      </c>
      <c r="W45" s="157"/>
      <c r="X45" s="157" t="s">
        <v>421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422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36</v>
      </c>
      <c r="B46" s="175" t="s">
        <v>498</v>
      </c>
      <c r="C46" s="184" t="s">
        <v>1295</v>
      </c>
      <c r="D46" s="176" t="s">
        <v>688</v>
      </c>
      <c r="E46" s="177">
        <v>1</v>
      </c>
      <c r="F46" s="178"/>
      <c r="G46" s="179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15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269</v>
      </c>
      <c r="T46" s="157" t="s">
        <v>270</v>
      </c>
      <c r="U46" s="157">
        <v>0</v>
      </c>
      <c r="V46" s="157">
        <f t="shared" si="13"/>
        <v>0</v>
      </c>
      <c r="W46" s="157"/>
      <c r="X46" s="157" t="s">
        <v>421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45" outlineLevel="1" x14ac:dyDescent="0.2">
      <c r="A47" s="168">
        <v>37</v>
      </c>
      <c r="B47" s="169" t="s">
        <v>1272</v>
      </c>
      <c r="C47" s="182" t="s">
        <v>1259</v>
      </c>
      <c r="D47" s="170" t="s">
        <v>688</v>
      </c>
      <c r="E47" s="171">
        <v>1</v>
      </c>
      <c r="F47" s="172"/>
      <c r="G47" s="173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15</v>
      </c>
      <c r="M47" s="157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7"/>
      <c r="S47" s="157" t="s">
        <v>269</v>
      </c>
      <c r="T47" s="157" t="s">
        <v>270</v>
      </c>
      <c r="U47" s="157">
        <v>0</v>
      </c>
      <c r="V47" s="157">
        <f t="shared" si="13"/>
        <v>0</v>
      </c>
      <c r="W47" s="157"/>
      <c r="X47" s="157" t="s">
        <v>421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422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7" t="s">
        <v>1260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1230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4">
        <v>38</v>
      </c>
      <c r="B49" s="175" t="s">
        <v>932</v>
      </c>
      <c r="C49" s="184" t="s">
        <v>1458</v>
      </c>
      <c r="D49" s="176" t="s">
        <v>234</v>
      </c>
      <c r="E49" s="177">
        <v>8</v>
      </c>
      <c r="F49" s="178"/>
      <c r="G49" s="179">
        <f t="shared" ref="G49:G64" si="14">ROUND(E49*F49,2)</f>
        <v>0</v>
      </c>
      <c r="H49" s="158"/>
      <c r="I49" s="157">
        <f t="shared" ref="I49:I64" si="15">ROUND(E49*H49,2)</f>
        <v>0</v>
      </c>
      <c r="J49" s="158"/>
      <c r="K49" s="157">
        <f t="shared" ref="K49:K64" si="16">ROUND(E49*J49,2)</f>
        <v>0</v>
      </c>
      <c r="L49" s="157">
        <v>15</v>
      </c>
      <c r="M49" s="157">
        <f t="shared" ref="M49:M64" si="17">G49*(1+L49/100)</f>
        <v>0</v>
      </c>
      <c r="N49" s="157">
        <v>0</v>
      </c>
      <c r="O49" s="157">
        <f t="shared" ref="O49:O64" si="18">ROUND(E49*N49,2)</f>
        <v>0</v>
      </c>
      <c r="P49" s="157">
        <v>0</v>
      </c>
      <c r="Q49" s="157">
        <f t="shared" ref="Q49:Q64" si="19">ROUND(E49*P49,2)</f>
        <v>0</v>
      </c>
      <c r="R49" s="157"/>
      <c r="S49" s="157" t="s">
        <v>269</v>
      </c>
      <c r="T49" s="157" t="s">
        <v>270</v>
      </c>
      <c r="U49" s="157">
        <v>0</v>
      </c>
      <c r="V49" s="157">
        <f t="shared" ref="V49:V64" si="20">ROUND(E49*U49,2)</f>
        <v>0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4">
        <v>39</v>
      </c>
      <c r="B50" s="175" t="s">
        <v>1275</v>
      </c>
      <c r="C50" s="184" t="s">
        <v>1459</v>
      </c>
      <c r="D50" s="176" t="s">
        <v>234</v>
      </c>
      <c r="E50" s="177">
        <v>5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si="20"/>
        <v>0</v>
      </c>
      <c r="W50" s="157"/>
      <c r="X50" s="157" t="s">
        <v>216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40</v>
      </c>
      <c r="B51" s="175" t="s">
        <v>1277</v>
      </c>
      <c r="C51" s="184" t="s">
        <v>1460</v>
      </c>
      <c r="D51" s="176" t="s">
        <v>234</v>
      </c>
      <c r="E51" s="177">
        <v>14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270</v>
      </c>
      <c r="U51" s="157">
        <v>0</v>
      </c>
      <c r="V51" s="157">
        <f t="shared" si="20"/>
        <v>0</v>
      </c>
      <c r="W51" s="157"/>
      <c r="X51" s="157" t="s">
        <v>216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4">
        <v>41</v>
      </c>
      <c r="B52" s="175" t="s">
        <v>1279</v>
      </c>
      <c r="C52" s="184" t="s">
        <v>1461</v>
      </c>
      <c r="D52" s="176" t="s">
        <v>234</v>
      </c>
      <c r="E52" s="177">
        <v>8</v>
      </c>
      <c r="F52" s="178"/>
      <c r="G52" s="179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269</v>
      </c>
      <c r="T52" s="157" t="s">
        <v>270</v>
      </c>
      <c r="U52" s="157">
        <v>0</v>
      </c>
      <c r="V52" s="157">
        <f t="shared" si="20"/>
        <v>0</v>
      </c>
      <c r="W52" s="157"/>
      <c r="X52" s="157" t="s">
        <v>216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42</v>
      </c>
      <c r="B53" s="175" t="s">
        <v>1281</v>
      </c>
      <c r="C53" s="184" t="s">
        <v>1462</v>
      </c>
      <c r="D53" s="176" t="s">
        <v>234</v>
      </c>
      <c r="E53" s="177">
        <v>8</v>
      </c>
      <c r="F53" s="178"/>
      <c r="G53" s="179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269</v>
      </c>
      <c r="T53" s="157" t="s">
        <v>270</v>
      </c>
      <c r="U53" s="157">
        <v>0</v>
      </c>
      <c r="V53" s="157">
        <f t="shared" si="20"/>
        <v>0</v>
      </c>
      <c r="W53" s="157"/>
      <c r="X53" s="157" t="s">
        <v>216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43</v>
      </c>
      <c r="B54" s="175" t="s">
        <v>1283</v>
      </c>
      <c r="C54" s="184" t="s">
        <v>1463</v>
      </c>
      <c r="D54" s="176" t="s">
        <v>234</v>
      </c>
      <c r="E54" s="177">
        <v>14</v>
      </c>
      <c r="F54" s="178"/>
      <c r="G54" s="179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269</v>
      </c>
      <c r="T54" s="157" t="s">
        <v>270</v>
      </c>
      <c r="U54" s="157">
        <v>0</v>
      </c>
      <c r="V54" s="157">
        <f t="shared" si="20"/>
        <v>0</v>
      </c>
      <c r="W54" s="157"/>
      <c r="X54" s="157" t="s">
        <v>421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44</v>
      </c>
      <c r="B55" s="175" t="s">
        <v>536</v>
      </c>
      <c r="C55" s="184" t="s">
        <v>1464</v>
      </c>
      <c r="D55" s="176" t="s">
        <v>234</v>
      </c>
      <c r="E55" s="177">
        <v>8</v>
      </c>
      <c r="F55" s="178"/>
      <c r="G55" s="179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270</v>
      </c>
      <c r="U55" s="157">
        <v>0</v>
      </c>
      <c r="V55" s="157">
        <f t="shared" si="20"/>
        <v>0</v>
      </c>
      <c r="W55" s="157"/>
      <c r="X55" s="157" t="s">
        <v>421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422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4">
        <v>45</v>
      </c>
      <c r="B56" s="175" t="s">
        <v>1286</v>
      </c>
      <c r="C56" s="184" t="s">
        <v>1465</v>
      </c>
      <c r="D56" s="176" t="s">
        <v>234</v>
      </c>
      <c r="E56" s="177">
        <v>8</v>
      </c>
      <c r="F56" s="178"/>
      <c r="G56" s="179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269</v>
      </c>
      <c r="T56" s="157" t="s">
        <v>270</v>
      </c>
      <c r="U56" s="157">
        <v>0</v>
      </c>
      <c r="V56" s="157">
        <f t="shared" si="20"/>
        <v>0</v>
      </c>
      <c r="W56" s="157"/>
      <c r="X56" s="157" t="s">
        <v>421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46</v>
      </c>
      <c r="B57" s="175" t="s">
        <v>1288</v>
      </c>
      <c r="C57" s="184" t="s">
        <v>1466</v>
      </c>
      <c r="D57" s="176" t="s">
        <v>234</v>
      </c>
      <c r="E57" s="177">
        <v>8</v>
      </c>
      <c r="F57" s="178"/>
      <c r="G57" s="179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269</v>
      </c>
      <c r="T57" s="157" t="s">
        <v>270</v>
      </c>
      <c r="U57" s="157">
        <v>0</v>
      </c>
      <c r="V57" s="157">
        <f t="shared" si="20"/>
        <v>0</v>
      </c>
      <c r="W57" s="157"/>
      <c r="X57" s="157" t="s">
        <v>421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47</v>
      </c>
      <c r="B58" s="175" t="s">
        <v>1290</v>
      </c>
      <c r="C58" s="184" t="s">
        <v>1467</v>
      </c>
      <c r="D58" s="176" t="s">
        <v>234</v>
      </c>
      <c r="E58" s="177">
        <v>5</v>
      </c>
      <c r="F58" s="178"/>
      <c r="G58" s="179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15</v>
      </c>
      <c r="M58" s="157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7"/>
      <c r="S58" s="157" t="s">
        <v>269</v>
      </c>
      <c r="T58" s="157" t="s">
        <v>270</v>
      </c>
      <c r="U58" s="157">
        <v>0</v>
      </c>
      <c r="V58" s="157">
        <f t="shared" si="20"/>
        <v>0</v>
      </c>
      <c r="W58" s="157"/>
      <c r="X58" s="157" t="s">
        <v>421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4">
        <v>48</v>
      </c>
      <c r="B59" s="175" t="s">
        <v>1292</v>
      </c>
      <c r="C59" s="184" t="s">
        <v>1468</v>
      </c>
      <c r="D59" s="176" t="s">
        <v>663</v>
      </c>
      <c r="E59" s="177">
        <v>1</v>
      </c>
      <c r="F59" s="178"/>
      <c r="G59" s="179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15</v>
      </c>
      <c r="M59" s="157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7"/>
      <c r="S59" s="157" t="s">
        <v>269</v>
      </c>
      <c r="T59" s="157" t="s">
        <v>270</v>
      </c>
      <c r="U59" s="157">
        <v>0</v>
      </c>
      <c r="V59" s="157">
        <f t="shared" si="20"/>
        <v>0</v>
      </c>
      <c r="W59" s="157"/>
      <c r="X59" s="157" t="s">
        <v>216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74">
        <v>49</v>
      </c>
      <c r="B60" s="175" t="s">
        <v>1294</v>
      </c>
      <c r="C60" s="184" t="s">
        <v>1469</v>
      </c>
      <c r="D60" s="176" t="s">
        <v>663</v>
      </c>
      <c r="E60" s="177">
        <v>10</v>
      </c>
      <c r="F60" s="178"/>
      <c r="G60" s="179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15</v>
      </c>
      <c r="M60" s="157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7"/>
      <c r="S60" s="157" t="s">
        <v>269</v>
      </c>
      <c r="T60" s="157" t="s">
        <v>270</v>
      </c>
      <c r="U60" s="157">
        <v>0</v>
      </c>
      <c r="V60" s="157">
        <f t="shared" si="20"/>
        <v>0</v>
      </c>
      <c r="W60" s="157"/>
      <c r="X60" s="157" t="s">
        <v>421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74">
        <v>50</v>
      </c>
      <c r="B61" s="175" t="s">
        <v>1296</v>
      </c>
      <c r="C61" s="184" t="s">
        <v>1470</v>
      </c>
      <c r="D61" s="176" t="s">
        <v>688</v>
      </c>
      <c r="E61" s="177">
        <v>2</v>
      </c>
      <c r="F61" s="178"/>
      <c r="G61" s="179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15</v>
      </c>
      <c r="M61" s="157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7"/>
      <c r="S61" s="157" t="s">
        <v>269</v>
      </c>
      <c r="T61" s="157" t="s">
        <v>270</v>
      </c>
      <c r="U61" s="157">
        <v>0</v>
      </c>
      <c r="V61" s="157">
        <f t="shared" si="20"/>
        <v>0</v>
      </c>
      <c r="W61" s="157"/>
      <c r="X61" s="157" t="s">
        <v>216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1" x14ac:dyDescent="0.2">
      <c r="A62" s="174">
        <v>51</v>
      </c>
      <c r="B62" s="175" t="s">
        <v>445</v>
      </c>
      <c r="C62" s="184" t="s">
        <v>1471</v>
      </c>
      <c r="D62" s="176" t="s">
        <v>234</v>
      </c>
      <c r="E62" s="177">
        <v>25</v>
      </c>
      <c r="F62" s="178"/>
      <c r="G62" s="179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15</v>
      </c>
      <c r="M62" s="157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7"/>
      <c r="S62" s="157" t="s">
        <v>269</v>
      </c>
      <c r="T62" s="157" t="s">
        <v>270</v>
      </c>
      <c r="U62" s="157">
        <v>0</v>
      </c>
      <c r="V62" s="157">
        <f t="shared" si="20"/>
        <v>0</v>
      </c>
      <c r="W62" s="157"/>
      <c r="X62" s="157" t="s">
        <v>216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52</v>
      </c>
      <c r="B63" s="175" t="s">
        <v>1299</v>
      </c>
      <c r="C63" s="184" t="s">
        <v>1472</v>
      </c>
      <c r="D63" s="176" t="s">
        <v>663</v>
      </c>
      <c r="E63" s="177">
        <v>2</v>
      </c>
      <c r="F63" s="178"/>
      <c r="G63" s="179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15</v>
      </c>
      <c r="M63" s="157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7"/>
      <c r="S63" s="157" t="s">
        <v>269</v>
      </c>
      <c r="T63" s="157" t="s">
        <v>270</v>
      </c>
      <c r="U63" s="157">
        <v>0</v>
      </c>
      <c r="V63" s="157">
        <f t="shared" si="20"/>
        <v>0</v>
      </c>
      <c r="W63" s="157"/>
      <c r="X63" s="157" t="s">
        <v>421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422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53</v>
      </c>
      <c r="B64" s="175" t="s">
        <v>1301</v>
      </c>
      <c r="C64" s="184" t="s">
        <v>1473</v>
      </c>
      <c r="D64" s="176" t="s">
        <v>663</v>
      </c>
      <c r="E64" s="177">
        <v>1</v>
      </c>
      <c r="F64" s="178"/>
      <c r="G64" s="179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15</v>
      </c>
      <c r="M64" s="157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7"/>
      <c r="S64" s="157" t="s">
        <v>269</v>
      </c>
      <c r="T64" s="157" t="s">
        <v>270</v>
      </c>
      <c r="U64" s="157">
        <v>0</v>
      </c>
      <c r="V64" s="157">
        <f t="shared" si="20"/>
        <v>0</v>
      </c>
      <c r="W64" s="157"/>
      <c r="X64" s="157" t="s">
        <v>216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209</v>
      </c>
      <c r="B65" s="163" t="s">
        <v>174</v>
      </c>
      <c r="C65" s="181" t="s">
        <v>175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0</v>
      </c>
      <c r="W65" s="161"/>
      <c r="X65" s="161"/>
      <c r="AG65" t="s">
        <v>210</v>
      </c>
    </row>
    <row r="66" spans="1:60" ht="33.75" outlineLevel="1" x14ac:dyDescent="0.2">
      <c r="A66" s="174">
        <v>54</v>
      </c>
      <c r="B66" s="175" t="s">
        <v>1303</v>
      </c>
      <c r="C66" s="184" t="s">
        <v>1474</v>
      </c>
      <c r="D66" s="176" t="s">
        <v>688</v>
      </c>
      <c r="E66" s="177">
        <v>2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269</v>
      </c>
      <c r="T66" s="157" t="s">
        <v>270</v>
      </c>
      <c r="U66" s="157">
        <v>0</v>
      </c>
      <c r="V66" s="157">
        <f>ROUND(E66*U66,2)</f>
        <v>0</v>
      </c>
      <c r="W66" s="157"/>
      <c r="X66" s="157" t="s">
        <v>421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422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4">
        <v>55</v>
      </c>
      <c r="B67" s="175" t="s">
        <v>1305</v>
      </c>
      <c r="C67" s="184" t="s">
        <v>1475</v>
      </c>
      <c r="D67" s="176" t="s">
        <v>663</v>
      </c>
      <c r="E67" s="177">
        <v>1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269</v>
      </c>
      <c r="T67" s="157" t="s">
        <v>270</v>
      </c>
      <c r="U67" s="157">
        <v>0</v>
      </c>
      <c r="V67" s="157">
        <f>ROUND(E67*U67,2)</f>
        <v>0</v>
      </c>
      <c r="W67" s="157"/>
      <c r="X67" s="157" t="s">
        <v>421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4">
        <v>56</v>
      </c>
      <c r="B68" s="175" t="s">
        <v>1307</v>
      </c>
      <c r="C68" s="184" t="s">
        <v>1476</v>
      </c>
      <c r="D68" s="176" t="s">
        <v>663</v>
      </c>
      <c r="E68" s="177">
        <v>1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269</v>
      </c>
      <c r="T68" s="157" t="s">
        <v>270</v>
      </c>
      <c r="U68" s="157">
        <v>0</v>
      </c>
      <c r="V68" s="157">
        <f>ROUND(E68*U68,2)</f>
        <v>0</v>
      </c>
      <c r="W68" s="157"/>
      <c r="X68" s="157" t="s">
        <v>421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422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8">
        <v>57</v>
      </c>
      <c r="B69" s="169" t="s">
        <v>462</v>
      </c>
      <c r="C69" s="182" t="s">
        <v>1477</v>
      </c>
      <c r="D69" s="170" t="s">
        <v>663</v>
      </c>
      <c r="E69" s="171">
        <v>1</v>
      </c>
      <c r="F69" s="172"/>
      <c r="G69" s="173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15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269</v>
      </c>
      <c r="T69" s="157" t="s">
        <v>270</v>
      </c>
      <c r="U69" s="157">
        <v>0</v>
      </c>
      <c r="V69" s="157">
        <f>ROUND(E69*U69,2)</f>
        <v>0</v>
      </c>
      <c r="W69" s="157"/>
      <c r="X69" s="157" t="s">
        <v>216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730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3"/>
      <c r="B70" s="4"/>
      <c r="C70" s="18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196</v>
      </c>
    </row>
    <row r="71" spans="1:60" x14ac:dyDescent="0.2">
      <c r="A71" s="150"/>
      <c r="B71" s="151" t="s">
        <v>31</v>
      </c>
      <c r="C71" s="186"/>
      <c r="D71" s="152"/>
      <c r="E71" s="153"/>
      <c r="F71" s="153"/>
      <c r="G71" s="180">
        <f>G8+G30+G65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1189</v>
      </c>
    </row>
    <row r="72" spans="1:60" x14ac:dyDescent="0.2">
      <c r="A72" s="3"/>
      <c r="B72" s="4"/>
      <c r="C72" s="18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3"/>
      <c r="B73" s="4"/>
      <c r="C73" s="18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53" t="s">
        <v>1190</v>
      </c>
      <c r="B74" s="253"/>
      <c r="C74" s="25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55"/>
      <c r="B75" s="256"/>
      <c r="C75" s="257"/>
      <c r="D75" s="256"/>
      <c r="E75" s="256"/>
      <c r="F75" s="256"/>
      <c r="G75" s="25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1191</v>
      </c>
    </row>
    <row r="76" spans="1:60" x14ac:dyDescent="0.2">
      <c r="A76" s="259"/>
      <c r="B76" s="260"/>
      <c r="C76" s="261"/>
      <c r="D76" s="260"/>
      <c r="E76" s="260"/>
      <c r="F76" s="260"/>
      <c r="G76" s="26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59"/>
      <c r="B77" s="260"/>
      <c r="C77" s="261"/>
      <c r="D77" s="260"/>
      <c r="E77" s="260"/>
      <c r="F77" s="260"/>
      <c r="G77" s="26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59"/>
      <c r="B78" s="260"/>
      <c r="C78" s="261"/>
      <c r="D78" s="260"/>
      <c r="E78" s="260"/>
      <c r="F78" s="260"/>
      <c r="G78" s="26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63"/>
      <c r="B79" s="264"/>
      <c r="C79" s="265"/>
      <c r="D79" s="264"/>
      <c r="E79" s="264"/>
      <c r="F79" s="264"/>
      <c r="G79" s="26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3"/>
      <c r="B80" s="4"/>
      <c r="C80" s="185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 x14ac:dyDescent="0.2">
      <c r="C81" s="187"/>
      <c r="D81" s="10"/>
      <c r="AG81" t="s">
        <v>1192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IZnsLNCgZ9wfcwn6KVApdxOJlC5NiyMmB4IwkbOVSQAqlBMhqcfdegTz8Hx20B/oRk7gjlXTzAeI07i2hn1Lw==" saltValue="reCp/oIwqYv8THbABIt5rg==" spinCount="100000" sheet="1" objects="1" scenarios="1"/>
  <mergeCells count="8">
    <mergeCell ref="A75:G79"/>
    <mergeCell ref="C29:G29"/>
    <mergeCell ref="C48:G48"/>
    <mergeCell ref="A1:G1"/>
    <mergeCell ref="C2:G2"/>
    <mergeCell ref="C3:G3"/>
    <mergeCell ref="C4:G4"/>
    <mergeCell ref="A74:C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59</v>
      </c>
      <c r="C4" s="250" t="s">
        <v>60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160</v>
      </c>
      <c r="C8" s="181" t="s">
        <v>161</v>
      </c>
      <c r="D8" s="164"/>
      <c r="E8" s="165"/>
      <c r="F8" s="166"/>
      <c r="G8" s="167">
        <f>SUMIF(AG9:AG53,"&lt;&gt;NOR",G9:G53)</f>
        <v>0</v>
      </c>
      <c r="H8" s="161"/>
      <c r="I8" s="161">
        <f>SUM(I9:I53)</f>
        <v>0</v>
      </c>
      <c r="J8" s="161"/>
      <c r="K8" s="161">
        <f>SUM(K9:K53)</f>
        <v>0</v>
      </c>
      <c r="L8" s="161"/>
      <c r="M8" s="161">
        <f>SUM(M9:M53)</f>
        <v>0</v>
      </c>
      <c r="N8" s="161"/>
      <c r="O8" s="161">
        <f>SUM(O9:O53)</f>
        <v>1.78</v>
      </c>
      <c r="P8" s="161"/>
      <c r="Q8" s="161">
        <f>SUM(Q9:Q53)</f>
        <v>0</v>
      </c>
      <c r="R8" s="161"/>
      <c r="S8" s="161"/>
      <c r="T8" s="161"/>
      <c r="U8" s="161"/>
      <c r="V8" s="161">
        <f>SUM(V9:V53)</f>
        <v>135.26</v>
      </c>
      <c r="W8" s="161"/>
      <c r="X8" s="161"/>
      <c r="AG8" t="s">
        <v>210</v>
      </c>
    </row>
    <row r="9" spans="1:60" outlineLevel="1" x14ac:dyDescent="0.2">
      <c r="A9" s="168">
        <v>1</v>
      </c>
      <c r="B9" s="169" t="s">
        <v>1478</v>
      </c>
      <c r="C9" s="182" t="s">
        <v>1479</v>
      </c>
      <c r="D9" s="170" t="s">
        <v>1037</v>
      </c>
      <c r="E9" s="171">
        <v>41.58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6.0000000000000002E-5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214</v>
      </c>
      <c r="T9" s="157" t="s">
        <v>215</v>
      </c>
      <c r="U9" s="157">
        <v>0.42599999999999999</v>
      </c>
      <c r="V9" s="157">
        <f>ROUND(E9*U9,2)</f>
        <v>17.71</v>
      </c>
      <c r="W9" s="157"/>
      <c r="X9" s="157" t="s">
        <v>216</v>
      </c>
      <c r="Y9" s="147"/>
      <c r="Z9" s="147"/>
      <c r="AA9" s="147"/>
      <c r="AB9" s="147"/>
      <c r="AC9" s="147"/>
      <c r="AD9" s="147"/>
      <c r="AE9" s="147"/>
      <c r="AF9" s="147"/>
      <c r="AG9" s="147" t="s">
        <v>1068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3" t="s">
        <v>1480</v>
      </c>
      <c r="D10" s="159"/>
      <c r="E10" s="160">
        <v>18.54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219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3" t="s">
        <v>1481</v>
      </c>
      <c r="D11" s="159"/>
      <c r="E11" s="160">
        <v>18.239999999999998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219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3" t="s">
        <v>1482</v>
      </c>
      <c r="D12" s="159"/>
      <c r="E12" s="160">
        <v>4.8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219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2</v>
      </c>
      <c r="B13" s="169" t="s">
        <v>1483</v>
      </c>
      <c r="C13" s="182" t="s">
        <v>1484</v>
      </c>
      <c r="D13" s="170" t="s">
        <v>684</v>
      </c>
      <c r="E13" s="171">
        <v>2.002E-2</v>
      </c>
      <c r="F13" s="172"/>
      <c r="G13" s="173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15</v>
      </c>
      <c r="M13" s="157">
        <f>G13*(1+L13/100)</f>
        <v>0</v>
      </c>
      <c r="N13" s="157">
        <v>1</v>
      </c>
      <c r="O13" s="157">
        <f>ROUND(E13*N13,2)</f>
        <v>0.02</v>
      </c>
      <c r="P13" s="157">
        <v>0</v>
      </c>
      <c r="Q13" s="157">
        <f>ROUND(E13*P13,2)</f>
        <v>0</v>
      </c>
      <c r="R13" s="157" t="s">
        <v>801</v>
      </c>
      <c r="S13" s="157" t="s">
        <v>214</v>
      </c>
      <c r="T13" s="157" t="s">
        <v>215</v>
      </c>
      <c r="U13" s="157">
        <v>0</v>
      </c>
      <c r="V13" s="157">
        <f>ROUND(E13*U13,2)</f>
        <v>0</v>
      </c>
      <c r="W13" s="157"/>
      <c r="X13" s="157" t="s">
        <v>421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3" t="s">
        <v>1486</v>
      </c>
      <c r="D14" s="159"/>
      <c r="E14" s="160">
        <v>2.002E-2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219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3</v>
      </c>
      <c r="B15" s="169" t="s">
        <v>1487</v>
      </c>
      <c r="C15" s="182" t="s">
        <v>1488</v>
      </c>
      <c r="D15" s="170" t="s">
        <v>684</v>
      </c>
      <c r="E15" s="171">
        <v>1.9699999999999999E-2</v>
      </c>
      <c r="F15" s="172"/>
      <c r="G15" s="173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269</v>
      </c>
      <c r="T15" s="157" t="s">
        <v>215</v>
      </c>
      <c r="U15" s="157">
        <v>0</v>
      </c>
      <c r="V15" s="157">
        <f>ROUND(E15*U15,2)</f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3" t="s">
        <v>1489</v>
      </c>
      <c r="D16" s="159"/>
      <c r="E16" s="160">
        <v>1.9699999999999999E-2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219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4</v>
      </c>
      <c r="B17" s="169" t="s">
        <v>1490</v>
      </c>
      <c r="C17" s="182" t="s">
        <v>1491</v>
      </c>
      <c r="D17" s="170" t="s">
        <v>684</v>
      </c>
      <c r="E17" s="171">
        <v>5.1799999999999997E-3</v>
      </c>
      <c r="F17" s="172"/>
      <c r="G17" s="173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</v>
      </c>
      <c r="O17" s="157">
        <f>ROUND(E17*N17,2)</f>
        <v>0.01</v>
      </c>
      <c r="P17" s="157">
        <v>0</v>
      </c>
      <c r="Q17" s="157">
        <f>ROUND(E17*P17,2)</f>
        <v>0</v>
      </c>
      <c r="R17" s="157"/>
      <c r="S17" s="157" t="s">
        <v>269</v>
      </c>
      <c r="T17" s="157" t="s">
        <v>215</v>
      </c>
      <c r="U17" s="157">
        <v>0</v>
      </c>
      <c r="V17" s="157">
        <f>ROUND(E17*U17,2)</f>
        <v>0</v>
      </c>
      <c r="W17" s="157"/>
      <c r="X17" s="157" t="s">
        <v>421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3" t="s">
        <v>1492</v>
      </c>
      <c r="D18" s="159"/>
      <c r="E18" s="160">
        <v>5.1799999999999997E-3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219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5</v>
      </c>
      <c r="B19" s="169" t="s">
        <v>1493</v>
      </c>
      <c r="C19" s="182" t="s">
        <v>1494</v>
      </c>
      <c r="D19" s="170" t="s">
        <v>1037</v>
      </c>
      <c r="E19" s="171">
        <v>56.56</v>
      </c>
      <c r="F19" s="172"/>
      <c r="G19" s="173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15</v>
      </c>
      <c r="M19" s="157">
        <f>G19*(1+L19/100)</f>
        <v>0</v>
      </c>
      <c r="N19" s="157">
        <v>6.0000000000000002E-5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214</v>
      </c>
      <c r="T19" s="157" t="s">
        <v>215</v>
      </c>
      <c r="U19" s="157">
        <v>0.30399999999999999</v>
      </c>
      <c r="V19" s="157">
        <f>ROUND(E19*U19,2)</f>
        <v>17.190000000000001</v>
      </c>
      <c r="W19" s="157"/>
      <c r="X19" s="157" t="s">
        <v>216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1068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3" t="s">
        <v>1495</v>
      </c>
      <c r="D20" s="159"/>
      <c r="E20" s="160">
        <v>56.56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219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6</v>
      </c>
      <c r="B21" s="169" t="s">
        <v>1496</v>
      </c>
      <c r="C21" s="182" t="s">
        <v>1497</v>
      </c>
      <c r="D21" s="170" t="s">
        <v>684</v>
      </c>
      <c r="E21" s="171">
        <v>6.1080000000000002E-2</v>
      </c>
      <c r="F21" s="172"/>
      <c r="G21" s="173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15</v>
      </c>
      <c r="M21" s="157">
        <f>G21*(1+L21/100)</f>
        <v>0</v>
      </c>
      <c r="N21" s="157">
        <v>1</v>
      </c>
      <c r="O21" s="157">
        <f>ROUND(E21*N21,2)</f>
        <v>0.06</v>
      </c>
      <c r="P21" s="157">
        <v>0</v>
      </c>
      <c r="Q21" s="157">
        <f>ROUND(E21*P21,2)</f>
        <v>0</v>
      </c>
      <c r="R21" s="157"/>
      <c r="S21" s="157" t="s">
        <v>269</v>
      </c>
      <c r="T21" s="157" t="s">
        <v>215</v>
      </c>
      <c r="U21" s="157">
        <v>0</v>
      </c>
      <c r="V21" s="157">
        <f>ROUND(E21*U21,2)</f>
        <v>0</v>
      </c>
      <c r="W21" s="157"/>
      <c r="X21" s="157" t="s">
        <v>421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1498</v>
      </c>
      <c r="D22" s="159"/>
      <c r="E22" s="160">
        <v>6.1080000000000002E-2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219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7</v>
      </c>
      <c r="B23" s="169" t="s">
        <v>1499</v>
      </c>
      <c r="C23" s="182" t="s">
        <v>1500</v>
      </c>
      <c r="D23" s="170" t="s">
        <v>1037</v>
      </c>
      <c r="E23" s="171">
        <v>223.36</v>
      </c>
      <c r="F23" s="172"/>
      <c r="G23" s="173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5.0000000000000002E-5</v>
      </c>
      <c r="O23" s="157">
        <f>ROUND(E23*N23,2)</f>
        <v>0.01</v>
      </c>
      <c r="P23" s="157">
        <v>0</v>
      </c>
      <c r="Q23" s="157">
        <f>ROUND(E23*P23,2)</f>
        <v>0</v>
      </c>
      <c r="R23" s="157"/>
      <c r="S23" s="157" t="s">
        <v>214</v>
      </c>
      <c r="T23" s="157" t="s">
        <v>215</v>
      </c>
      <c r="U23" s="157">
        <v>0.1</v>
      </c>
      <c r="V23" s="157">
        <f>ROUND(E23*U23,2)</f>
        <v>22.34</v>
      </c>
      <c r="W23" s="157"/>
      <c r="X23" s="157" t="s">
        <v>216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1068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3" t="s">
        <v>1501</v>
      </c>
      <c r="D24" s="159"/>
      <c r="E24" s="160">
        <v>223.36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219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8</v>
      </c>
      <c r="B25" s="169" t="s">
        <v>1502</v>
      </c>
      <c r="C25" s="182" t="s">
        <v>1503</v>
      </c>
      <c r="D25" s="170" t="s">
        <v>1037</v>
      </c>
      <c r="E25" s="171">
        <v>389.48</v>
      </c>
      <c r="F25" s="172"/>
      <c r="G25" s="173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5.0000000000000002E-5</v>
      </c>
      <c r="O25" s="157">
        <f>ROUND(E25*N25,2)</f>
        <v>0.02</v>
      </c>
      <c r="P25" s="157">
        <v>0</v>
      </c>
      <c r="Q25" s="157">
        <f>ROUND(E25*P25,2)</f>
        <v>0</v>
      </c>
      <c r="R25" s="157"/>
      <c r="S25" s="157" t="s">
        <v>214</v>
      </c>
      <c r="T25" s="157" t="s">
        <v>215</v>
      </c>
      <c r="U25" s="157">
        <v>8.4000000000000005E-2</v>
      </c>
      <c r="V25" s="157">
        <f>ROUND(E25*U25,2)</f>
        <v>32.72</v>
      </c>
      <c r="W25" s="157"/>
      <c r="X25" s="157" t="s">
        <v>216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1068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3" t="s">
        <v>1504</v>
      </c>
      <c r="D26" s="159"/>
      <c r="E26" s="160">
        <v>389.48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219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9</v>
      </c>
      <c r="B27" s="169" t="s">
        <v>1505</v>
      </c>
      <c r="C27" s="182" t="s">
        <v>1506</v>
      </c>
      <c r="D27" s="170" t="s">
        <v>684</v>
      </c>
      <c r="E27" s="171">
        <v>0.66186999999999996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1</v>
      </c>
      <c r="O27" s="157">
        <f>ROUND(E27*N27,2)</f>
        <v>0.66</v>
      </c>
      <c r="P27" s="157">
        <v>0</v>
      </c>
      <c r="Q27" s="157">
        <f>ROUND(E27*P27,2)</f>
        <v>0</v>
      </c>
      <c r="R27" s="157"/>
      <c r="S27" s="157" t="s">
        <v>269</v>
      </c>
      <c r="T27" s="157" t="s">
        <v>215</v>
      </c>
      <c r="U27" s="157">
        <v>0</v>
      </c>
      <c r="V27" s="157">
        <f>ROUND(E27*U27,2)</f>
        <v>0</v>
      </c>
      <c r="W27" s="157"/>
      <c r="X27" s="157" t="s">
        <v>421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1507</v>
      </c>
      <c r="D28" s="159"/>
      <c r="E28" s="160">
        <v>0.42064000000000001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219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3" t="s">
        <v>1508</v>
      </c>
      <c r="D29" s="159"/>
      <c r="E29" s="160">
        <v>0.24123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219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10</v>
      </c>
      <c r="B30" s="169" t="s">
        <v>1509</v>
      </c>
      <c r="C30" s="182" t="s">
        <v>1510</v>
      </c>
      <c r="D30" s="170" t="s">
        <v>1037</v>
      </c>
      <c r="E30" s="171">
        <v>871.08</v>
      </c>
      <c r="F30" s="172"/>
      <c r="G30" s="173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5.0000000000000002E-5</v>
      </c>
      <c r="O30" s="157">
        <f>ROUND(E30*N30,2)</f>
        <v>0.04</v>
      </c>
      <c r="P30" s="157">
        <v>0</v>
      </c>
      <c r="Q30" s="157">
        <f>ROUND(E30*P30,2)</f>
        <v>0</v>
      </c>
      <c r="R30" s="157"/>
      <c r="S30" s="157" t="s">
        <v>214</v>
      </c>
      <c r="T30" s="157" t="s">
        <v>215</v>
      </c>
      <c r="U30" s="157">
        <v>5.1999999999999998E-2</v>
      </c>
      <c r="V30" s="157">
        <f>ROUND(E30*U30,2)</f>
        <v>45.3</v>
      </c>
      <c r="W30" s="157"/>
      <c r="X30" s="157" t="s">
        <v>216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1068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3" t="s">
        <v>1511</v>
      </c>
      <c r="D31" s="159"/>
      <c r="E31" s="160">
        <v>580.72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219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3" t="s">
        <v>1512</v>
      </c>
      <c r="D32" s="159"/>
      <c r="E32" s="160">
        <v>290.36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219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11</v>
      </c>
      <c r="B33" s="169" t="s">
        <v>1513</v>
      </c>
      <c r="C33" s="182" t="s">
        <v>1514</v>
      </c>
      <c r="D33" s="170" t="s">
        <v>684</v>
      </c>
      <c r="E33" s="171">
        <v>0.94077</v>
      </c>
      <c r="F33" s="172"/>
      <c r="G33" s="173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1</v>
      </c>
      <c r="O33" s="157">
        <f>ROUND(E33*N33,2)</f>
        <v>0.94</v>
      </c>
      <c r="P33" s="157">
        <v>0</v>
      </c>
      <c r="Q33" s="157">
        <f>ROUND(E33*P33,2)</f>
        <v>0</v>
      </c>
      <c r="R33" s="157" t="s">
        <v>801</v>
      </c>
      <c r="S33" s="157" t="s">
        <v>214</v>
      </c>
      <c r="T33" s="157" t="s">
        <v>215</v>
      </c>
      <c r="U33" s="157">
        <v>0</v>
      </c>
      <c r="V33" s="157">
        <f>ROUND(E33*U33,2)</f>
        <v>0</v>
      </c>
      <c r="W33" s="157"/>
      <c r="X33" s="157" t="s">
        <v>421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1515</v>
      </c>
      <c r="D34" s="159"/>
      <c r="E34" s="160">
        <v>0.62717999999999996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219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1516</v>
      </c>
      <c r="D35" s="159"/>
      <c r="E35" s="160">
        <v>0.31358999999999998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219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12</v>
      </c>
      <c r="B36" s="169" t="s">
        <v>1517</v>
      </c>
      <c r="C36" s="182" t="s">
        <v>1518</v>
      </c>
      <c r="D36" s="170" t="s">
        <v>1037</v>
      </c>
      <c r="E36" s="171">
        <v>321.5</v>
      </c>
      <c r="F36" s="172"/>
      <c r="G36" s="173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 t="s">
        <v>801</v>
      </c>
      <c r="S36" s="157" t="s">
        <v>214</v>
      </c>
      <c r="T36" s="157" t="s">
        <v>215</v>
      </c>
      <c r="U36" s="157">
        <v>0</v>
      </c>
      <c r="V36" s="157">
        <f>ROUND(E36*U36,2)</f>
        <v>0</v>
      </c>
      <c r="W36" s="157"/>
      <c r="X36" s="157" t="s">
        <v>421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1485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3" t="s">
        <v>1501</v>
      </c>
      <c r="D37" s="159"/>
      <c r="E37" s="160">
        <v>223.36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219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3" t="s">
        <v>1480</v>
      </c>
      <c r="D38" s="159"/>
      <c r="E38" s="160">
        <v>18.54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219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3" t="s">
        <v>1481</v>
      </c>
      <c r="D39" s="159"/>
      <c r="E39" s="160">
        <v>18.239999999999998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219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3" t="s">
        <v>1495</v>
      </c>
      <c r="D40" s="159"/>
      <c r="E40" s="160">
        <v>56.56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219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3" t="s">
        <v>1482</v>
      </c>
      <c r="D41" s="159"/>
      <c r="E41" s="160">
        <v>4.8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219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13</v>
      </c>
      <c r="B42" s="169" t="s">
        <v>1519</v>
      </c>
      <c r="C42" s="182" t="s">
        <v>1520</v>
      </c>
      <c r="D42" s="170" t="s">
        <v>1037</v>
      </c>
      <c r="E42" s="171">
        <v>389.48</v>
      </c>
      <c r="F42" s="172"/>
      <c r="G42" s="173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 t="s">
        <v>801</v>
      </c>
      <c r="S42" s="157" t="s">
        <v>214</v>
      </c>
      <c r="T42" s="157" t="s">
        <v>215</v>
      </c>
      <c r="U42" s="157">
        <v>0</v>
      </c>
      <c r="V42" s="157">
        <f>ROUND(E42*U42,2)</f>
        <v>0</v>
      </c>
      <c r="W42" s="157"/>
      <c r="X42" s="157" t="s">
        <v>421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1485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3" t="s">
        <v>1504</v>
      </c>
      <c r="D43" s="159"/>
      <c r="E43" s="160">
        <v>389.48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219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14</v>
      </c>
      <c r="B44" s="169" t="s">
        <v>1521</v>
      </c>
      <c r="C44" s="182" t="s">
        <v>1522</v>
      </c>
      <c r="D44" s="170" t="s">
        <v>1037</v>
      </c>
      <c r="E44" s="171">
        <v>871.08</v>
      </c>
      <c r="F44" s="172"/>
      <c r="G44" s="173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 t="s">
        <v>801</v>
      </c>
      <c r="S44" s="157" t="s">
        <v>214</v>
      </c>
      <c r="T44" s="157" t="s">
        <v>215</v>
      </c>
      <c r="U44" s="157">
        <v>0</v>
      </c>
      <c r="V44" s="157">
        <f>ROUND(E44*U44,2)</f>
        <v>0</v>
      </c>
      <c r="W44" s="157"/>
      <c r="X44" s="157" t="s">
        <v>421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1485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3" t="s">
        <v>1511</v>
      </c>
      <c r="D45" s="159"/>
      <c r="E45" s="160">
        <v>580.72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219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3" t="s">
        <v>1512</v>
      </c>
      <c r="D46" s="159"/>
      <c r="E46" s="160">
        <v>290.36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219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15</v>
      </c>
      <c r="B47" s="175" t="s">
        <v>1066</v>
      </c>
      <c r="C47" s="184" t="s">
        <v>1523</v>
      </c>
      <c r="D47" s="176" t="s">
        <v>1037</v>
      </c>
      <c r="E47" s="177">
        <v>79.099999999999994</v>
      </c>
      <c r="F47" s="178"/>
      <c r="G47" s="179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15</v>
      </c>
      <c r="M47" s="157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269</v>
      </c>
      <c r="T47" s="157" t="s">
        <v>270</v>
      </c>
      <c r="U47" s="157">
        <v>0</v>
      </c>
      <c r="V47" s="157">
        <f>ROUND(E47*U47,2)</f>
        <v>0</v>
      </c>
      <c r="W47" s="157"/>
      <c r="X47" s="157" t="s">
        <v>216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1068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16</v>
      </c>
      <c r="B48" s="169" t="s">
        <v>1524</v>
      </c>
      <c r="C48" s="182" t="s">
        <v>1525</v>
      </c>
      <c r="D48" s="170" t="s">
        <v>663</v>
      </c>
      <c r="E48" s="171">
        <v>1</v>
      </c>
      <c r="F48" s="172"/>
      <c r="G48" s="173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15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269</v>
      </c>
      <c r="T48" s="157" t="s">
        <v>270</v>
      </c>
      <c r="U48" s="157">
        <v>0</v>
      </c>
      <c r="V48" s="157">
        <f>ROUND(E48*U48,2)</f>
        <v>0</v>
      </c>
      <c r="W48" s="157"/>
      <c r="X48" s="157" t="s">
        <v>216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1068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7" t="s">
        <v>1526</v>
      </c>
      <c r="D49" s="268"/>
      <c r="E49" s="268"/>
      <c r="F49" s="268"/>
      <c r="G49" s="26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1230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69" t="s">
        <v>1527</v>
      </c>
      <c r="D50" s="270"/>
      <c r="E50" s="270"/>
      <c r="F50" s="270"/>
      <c r="G50" s="270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1230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9" t="s">
        <v>1528</v>
      </c>
      <c r="D51" s="270"/>
      <c r="E51" s="270"/>
      <c r="F51" s="270"/>
      <c r="G51" s="270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1230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69" t="s">
        <v>1529</v>
      </c>
      <c r="D52" s="270"/>
      <c r="E52" s="270"/>
      <c r="F52" s="270"/>
      <c r="G52" s="270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1230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>
        <v>17</v>
      </c>
      <c r="B53" s="155" t="s">
        <v>1530</v>
      </c>
      <c r="C53" s="190" t="s">
        <v>1531</v>
      </c>
      <c r="D53" s="156" t="s">
        <v>0</v>
      </c>
      <c r="E53" s="189"/>
      <c r="F53" s="158"/>
      <c r="G53" s="157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15</v>
      </c>
      <c r="M53" s="157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7"/>
      <c r="S53" s="157" t="s">
        <v>214</v>
      </c>
      <c r="T53" s="157" t="s">
        <v>215</v>
      </c>
      <c r="U53" s="157">
        <v>0</v>
      </c>
      <c r="V53" s="157">
        <f>ROUND(E53*U53,2)</f>
        <v>0</v>
      </c>
      <c r="W53" s="157"/>
      <c r="X53" s="157" t="s">
        <v>1477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1532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196</v>
      </c>
    </row>
    <row r="55" spans="1:60" x14ac:dyDescent="0.2">
      <c r="A55" s="150"/>
      <c r="B55" s="151" t="s">
        <v>31</v>
      </c>
      <c r="C55" s="186"/>
      <c r="D55" s="152"/>
      <c r="E55" s="153"/>
      <c r="F55" s="153"/>
      <c r="G55" s="180">
        <f>G8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1189</v>
      </c>
    </row>
    <row r="56" spans="1:60" x14ac:dyDescent="0.2">
      <c r="A56" s="3"/>
      <c r="B56" s="4"/>
      <c r="C56" s="185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/>
      <c r="C57" s="18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53" t="s">
        <v>1190</v>
      </c>
      <c r="B58" s="253"/>
      <c r="C58" s="25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55"/>
      <c r="B59" s="256"/>
      <c r="C59" s="257"/>
      <c r="D59" s="256"/>
      <c r="E59" s="256"/>
      <c r="F59" s="256"/>
      <c r="G59" s="25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1191</v>
      </c>
    </row>
    <row r="60" spans="1:60" x14ac:dyDescent="0.2">
      <c r="A60" s="259"/>
      <c r="B60" s="260"/>
      <c r="C60" s="261"/>
      <c r="D60" s="260"/>
      <c r="E60" s="260"/>
      <c r="F60" s="260"/>
      <c r="G60" s="26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59"/>
      <c r="B61" s="260"/>
      <c r="C61" s="261"/>
      <c r="D61" s="260"/>
      <c r="E61" s="260"/>
      <c r="F61" s="260"/>
      <c r="G61" s="26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59"/>
      <c r="B62" s="260"/>
      <c r="C62" s="261"/>
      <c r="D62" s="260"/>
      <c r="E62" s="260"/>
      <c r="F62" s="260"/>
      <c r="G62" s="26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63"/>
      <c r="B63" s="264"/>
      <c r="C63" s="265"/>
      <c r="D63" s="264"/>
      <c r="E63" s="264"/>
      <c r="F63" s="264"/>
      <c r="G63" s="26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185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 x14ac:dyDescent="0.2">
      <c r="C65" s="187"/>
      <c r="D65" s="10"/>
      <c r="AG65" t="s">
        <v>1192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yAh1ymnqciItDaTmEBNPQWhSUPs1ynF8hUIPhIChIwKzo5YTFMPNygaNrOCMTOdxHplBhT2tLNlYygwMVfyQw==" saltValue="PJCbJiSbChDV2eYGa8vQbg==" spinCount="100000" sheet="1" objects="1" scenarios="1"/>
  <mergeCells count="10">
    <mergeCell ref="A59:G63"/>
    <mergeCell ref="C49:G49"/>
    <mergeCell ref="C50:G50"/>
    <mergeCell ref="C51:G51"/>
    <mergeCell ref="C52:G52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61</v>
      </c>
      <c r="C4" s="250" t="s">
        <v>62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71</v>
      </c>
      <c r="C8" s="181" t="s">
        <v>72</v>
      </c>
      <c r="D8" s="164"/>
      <c r="E8" s="165"/>
      <c r="F8" s="166"/>
      <c r="G8" s="167">
        <f>SUMIF(AG9:AG11,"&lt;&gt;NOR",G9:G11)</f>
        <v>0</v>
      </c>
      <c r="H8" s="161"/>
      <c r="I8" s="161">
        <f>SUM(I9:I11)</f>
        <v>0</v>
      </c>
      <c r="J8" s="161"/>
      <c r="K8" s="161">
        <f>SUM(K9:K11)</f>
        <v>0</v>
      </c>
      <c r="L8" s="161"/>
      <c r="M8" s="161">
        <f>SUM(M9:M11)</f>
        <v>0</v>
      </c>
      <c r="N8" s="161"/>
      <c r="O8" s="161">
        <f>SUM(O9:O11)</f>
        <v>0</v>
      </c>
      <c r="P8" s="161"/>
      <c r="Q8" s="161">
        <f>SUM(Q9:Q11)</f>
        <v>0</v>
      </c>
      <c r="R8" s="161"/>
      <c r="S8" s="161"/>
      <c r="T8" s="161"/>
      <c r="U8" s="161"/>
      <c r="V8" s="161">
        <f>SUM(V9:V11)</f>
        <v>0</v>
      </c>
      <c r="W8" s="161"/>
      <c r="X8" s="161"/>
      <c r="AG8" t="s">
        <v>210</v>
      </c>
    </row>
    <row r="9" spans="1:60" ht="22.5" outlineLevel="1" x14ac:dyDescent="0.2">
      <c r="A9" s="174">
        <v>1</v>
      </c>
      <c r="B9" s="175" t="s">
        <v>119</v>
      </c>
      <c r="C9" s="184" t="s">
        <v>1533</v>
      </c>
      <c r="D9" s="176" t="s">
        <v>688</v>
      </c>
      <c r="E9" s="177">
        <v>1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>ROUND(E9*U9,2)</f>
        <v>0</v>
      </c>
      <c r="W9" s="157"/>
      <c r="X9" s="157" t="s">
        <v>421</v>
      </c>
      <c r="Y9" s="147"/>
      <c r="Z9" s="147"/>
      <c r="AA9" s="147"/>
      <c r="AB9" s="147"/>
      <c r="AC9" s="147"/>
      <c r="AD9" s="147"/>
      <c r="AE9" s="147"/>
      <c r="AF9" s="147"/>
      <c r="AG9" s="147" t="s">
        <v>422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1534</v>
      </c>
      <c r="C10" s="184" t="s">
        <v>1535</v>
      </c>
      <c r="D10" s="176" t="s">
        <v>0</v>
      </c>
      <c r="E10" s="177">
        <v>3.6</v>
      </c>
      <c r="F10" s="178"/>
      <c r="G10" s="179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15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269</v>
      </c>
      <c r="T10" s="157" t="s">
        <v>270</v>
      </c>
      <c r="U10" s="157">
        <v>0</v>
      </c>
      <c r="V10" s="157">
        <f>ROUND(E10*U10,2)</f>
        <v>0</v>
      </c>
      <c r="W10" s="157"/>
      <c r="X10" s="157" t="s">
        <v>216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1068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1536</v>
      </c>
      <c r="C11" s="184" t="s">
        <v>1537</v>
      </c>
      <c r="D11" s="176" t="s">
        <v>0</v>
      </c>
      <c r="E11" s="177">
        <v>1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15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269</v>
      </c>
      <c r="T11" s="157" t="s">
        <v>270</v>
      </c>
      <c r="U11" s="157">
        <v>0</v>
      </c>
      <c r="V11" s="157">
        <f>ROUND(E11*U11,2)</f>
        <v>0</v>
      </c>
      <c r="W11" s="157"/>
      <c r="X11" s="157" t="s">
        <v>216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2" t="s">
        <v>209</v>
      </c>
      <c r="B12" s="163" t="s">
        <v>91</v>
      </c>
      <c r="C12" s="181" t="s">
        <v>73</v>
      </c>
      <c r="D12" s="164"/>
      <c r="E12" s="165"/>
      <c r="F12" s="166"/>
      <c r="G12" s="167">
        <f>SUMIF(AG13:AG27,"&lt;&gt;NOR",G13:G27)</f>
        <v>0</v>
      </c>
      <c r="H12" s="161"/>
      <c r="I12" s="161">
        <f>SUM(I13:I27)</f>
        <v>0</v>
      </c>
      <c r="J12" s="161"/>
      <c r="K12" s="161">
        <f>SUM(K13:K27)</f>
        <v>0</v>
      </c>
      <c r="L12" s="161"/>
      <c r="M12" s="161">
        <f>SUM(M13:M27)</f>
        <v>0</v>
      </c>
      <c r="N12" s="161"/>
      <c r="O12" s="161">
        <f>SUM(O13:O27)</f>
        <v>0</v>
      </c>
      <c r="P12" s="161"/>
      <c r="Q12" s="161">
        <f>SUM(Q13:Q27)</f>
        <v>0</v>
      </c>
      <c r="R12" s="161"/>
      <c r="S12" s="161"/>
      <c r="T12" s="161"/>
      <c r="U12" s="161"/>
      <c r="V12" s="161">
        <f>SUM(V13:V27)</f>
        <v>0</v>
      </c>
      <c r="W12" s="161"/>
      <c r="X12" s="161"/>
      <c r="AG12" t="s">
        <v>210</v>
      </c>
    </row>
    <row r="13" spans="1:60" outlineLevel="1" x14ac:dyDescent="0.2">
      <c r="A13" s="174">
        <v>4</v>
      </c>
      <c r="B13" s="175" t="s">
        <v>1538</v>
      </c>
      <c r="C13" s="184" t="s">
        <v>1539</v>
      </c>
      <c r="D13" s="176" t="s">
        <v>234</v>
      </c>
      <c r="E13" s="177">
        <v>188</v>
      </c>
      <c r="F13" s="178"/>
      <c r="G13" s="179">
        <f t="shared" ref="G13:G27" si="0">ROUND(E13*F13,2)</f>
        <v>0</v>
      </c>
      <c r="H13" s="158"/>
      <c r="I13" s="157">
        <f t="shared" ref="I13:I27" si="1">ROUND(E13*H13,2)</f>
        <v>0</v>
      </c>
      <c r="J13" s="158"/>
      <c r="K13" s="157">
        <f t="shared" ref="K13:K27" si="2">ROUND(E13*J13,2)</f>
        <v>0</v>
      </c>
      <c r="L13" s="157">
        <v>15</v>
      </c>
      <c r="M13" s="157">
        <f t="shared" ref="M13:M27" si="3">G13*(1+L13/100)</f>
        <v>0</v>
      </c>
      <c r="N13" s="157">
        <v>0</v>
      </c>
      <c r="O13" s="157">
        <f t="shared" ref="O13:O27" si="4">ROUND(E13*N13,2)</f>
        <v>0</v>
      </c>
      <c r="P13" s="157">
        <v>0</v>
      </c>
      <c r="Q13" s="157">
        <f t="shared" ref="Q13:Q27" si="5">ROUND(E13*P13,2)</f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ref="V13:V27" si="6">ROUND(E13*U13,2)</f>
        <v>0</v>
      </c>
      <c r="W13" s="157"/>
      <c r="X13" s="157" t="s">
        <v>216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5</v>
      </c>
      <c r="B14" s="175" t="s">
        <v>1540</v>
      </c>
      <c r="C14" s="184" t="s">
        <v>1541</v>
      </c>
      <c r="D14" s="176" t="s">
        <v>234</v>
      </c>
      <c r="E14" s="177">
        <v>12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216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6</v>
      </c>
      <c r="B15" s="175" t="s">
        <v>1542</v>
      </c>
      <c r="C15" s="184" t="s">
        <v>1543</v>
      </c>
      <c r="D15" s="176" t="s">
        <v>234</v>
      </c>
      <c r="E15" s="177">
        <v>210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7</v>
      </c>
      <c r="B16" s="175" t="s">
        <v>1544</v>
      </c>
      <c r="C16" s="184" t="s">
        <v>1545</v>
      </c>
      <c r="D16" s="176" t="s">
        <v>234</v>
      </c>
      <c r="E16" s="177">
        <v>109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421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8</v>
      </c>
      <c r="B17" s="175" t="s">
        <v>1546</v>
      </c>
      <c r="C17" s="184" t="s">
        <v>1547</v>
      </c>
      <c r="D17" s="176" t="s">
        <v>234</v>
      </c>
      <c r="E17" s="177">
        <v>80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421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9</v>
      </c>
      <c r="B18" s="175" t="s">
        <v>1548</v>
      </c>
      <c r="C18" s="184" t="s">
        <v>1549</v>
      </c>
      <c r="D18" s="176" t="s">
        <v>234</v>
      </c>
      <c r="E18" s="177">
        <v>12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10</v>
      </c>
      <c r="B19" s="175" t="s">
        <v>1550</v>
      </c>
      <c r="C19" s="184" t="s">
        <v>1551</v>
      </c>
      <c r="D19" s="176" t="s">
        <v>688</v>
      </c>
      <c r="E19" s="177">
        <v>1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421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74">
        <v>11</v>
      </c>
      <c r="B20" s="175" t="s">
        <v>1552</v>
      </c>
      <c r="C20" s="184" t="s">
        <v>1553</v>
      </c>
      <c r="D20" s="176" t="s">
        <v>234</v>
      </c>
      <c r="E20" s="177">
        <v>130</v>
      </c>
      <c r="F20" s="178"/>
      <c r="G20" s="179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421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12</v>
      </c>
      <c r="B21" s="175" t="s">
        <v>1554</v>
      </c>
      <c r="C21" s="184" t="s">
        <v>1555</v>
      </c>
      <c r="D21" s="176" t="s">
        <v>688</v>
      </c>
      <c r="E21" s="177">
        <v>3</v>
      </c>
      <c r="F21" s="178"/>
      <c r="G21" s="179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269</v>
      </c>
      <c r="T21" s="157" t="s">
        <v>270</v>
      </c>
      <c r="U21" s="157">
        <v>0</v>
      </c>
      <c r="V21" s="157">
        <f t="shared" si="6"/>
        <v>0</v>
      </c>
      <c r="W21" s="157"/>
      <c r="X21" s="157" t="s">
        <v>421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13</v>
      </c>
      <c r="B22" s="175" t="s">
        <v>1556</v>
      </c>
      <c r="C22" s="184" t="s">
        <v>1557</v>
      </c>
      <c r="D22" s="176" t="s">
        <v>688</v>
      </c>
      <c r="E22" s="177">
        <v>240</v>
      </c>
      <c r="F22" s="178"/>
      <c r="G22" s="179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269</v>
      </c>
      <c r="T22" s="157" t="s">
        <v>270</v>
      </c>
      <c r="U22" s="157">
        <v>0</v>
      </c>
      <c r="V22" s="157">
        <f t="shared" si="6"/>
        <v>0</v>
      </c>
      <c r="W22" s="157"/>
      <c r="X22" s="157" t="s">
        <v>421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422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14</v>
      </c>
      <c r="B23" s="175" t="s">
        <v>1558</v>
      </c>
      <c r="C23" s="184" t="s">
        <v>1559</v>
      </c>
      <c r="D23" s="176" t="s">
        <v>688</v>
      </c>
      <c r="E23" s="177">
        <v>1</v>
      </c>
      <c r="F23" s="178"/>
      <c r="G23" s="179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269</v>
      </c>
      <c r="T23" s="157" t="s">
        <v>270</v>
      </c>
      <c r="U23" s="157">
        <v>0</v>
      </c>
      <c r="V23" s="157">
        <f t="shared" si="6"/>
        <v>0</v>
      </c>
      <c r="W23" s="157"/>
      <c r="X23" s="157" t="s">
        <v>216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15</v>
      </c>
      <c r="B24" s="175" t="s">
        <v>1558</v>
      </c>
      <c r="C24" s="184" t="s">
        <v>1560</v>
      </c>
      <c r="D24" s="176" t="s">
        <v>688</v>
      </c>
      <c r="E24" s="177">
        <v>1</v>
      </c>
      <c r="F24" s="178"/>
      <c r="G24" s="179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15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269</v>
      </c>
      <c r="T24" s="157" t="s">
        <v>270</v>
      </c>
      <c r="U24" s="157">
        <v>0</v>
      </c>
      <c r="V24" s="157">
        <f t="shared" si="6"/>
        <v>0</v>
      </c>
      <c r="W24" s="157"/>
      <c r="X24" s="157" t="s">
        <v>421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16</v>
      </c>
      <c r="B25" s="175" t="s">
        <v>1558</v>
      </c>
      <c r="C25" s="184" t="s">
        <v>1561</v>
      </c>
      <c r="D25" s="176" t="s">
        <v>688</v>
      </c>
      <c r="E25" s="177">
        <v>2</v>
      </c>
      <c r="F25" s="178"/>
      <c r="G25" s="179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15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269</v>
      </c>
      <c r="T25" s="157" t="s">
        <v>270</v>
      </c>
      <c r="U25" s="157">
        <v>0</v>
      </c>
      <c r="V25" s="157">
        <f t="shared" si="6"/>
        <v>0</v>
      </c>
      <c r="W25" s="157"/>
      <c r="X25" s="157" t="s">
        <v>1416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17</v>
      </c>
      <c r="B26" s="175" t="s">
        <v>1562</v>
      </c>
      <c r="C26" s="184" t="s">
        <v>1563</v>
      </c>
      <c r="D26" s="176" t="s">
        <v>0</v>
      </c>
      <c r="E26" s="177">
        <v>5</v>
      </c>
      <c r="F26" s="178"/>
      <c r="G26" s="179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15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269</v>
      </c>
      <c r="T26" s="157" t="s">
        <v>270</v>
      </c>
      <c r="U26" s="157">
        <v>0</v>
      </c>
      <c r="V26" s="157">
        <f t="shared" si="6"/>
        <v>0</v>
      </c>
      <c r="W26" s="157"/>
      <c r="X26" s="157" t="s">
        <v>216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1068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18</v>
      </c>
      <c r="B27" s="175" t="s">
        <v>1564</v>
      </c>
      <c r="C27" s="184" t="s">
        <v>1565</v>
      </c>
      <c r="D27" s="176" t="s">
        <v>0</v>
      </c>
      <c r="E27" s="177">
        <v>3</v>
      </c>
      <c r="F27" s="178"/>
      <c r="G27" s="179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15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269</v>
      </c>
      <c r="T27" s="157" t="s">
        <v>270</v>
      </c>
      <c r="U27" s="157">
        <v>0</v>
      </c>
      <c r="V27" s="157">
        <f t="shared" si="6"/>
        <v>0</v>
      </c>
      <c r="W27" s="157"/>
      <c r="X27" s="157" t="s">
        <v>216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1068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2" t="s">
        <v>209</v>
      </c>
      <c r="B28" s="163" t="s">
        <v>102</v>
      </c>
      <c r="C28" s="181" t="s">
        <v>103</v>
      </c>
      <c r="D28" s="164"/>
      <c r="E28" s="165"/>
      <c r="F28" s="166"/>
      <c r="G28" s="167">
        <f>SUMIF(AG29:AG42,"&lt;&gt;NOR",G29:G42)</f>
        <v>0</v>
      </c>
      <c r="H28" s="161"/>
      <c r="I28" s="161">
        <f>SUM(I29:I42)</f>
        <v>0</v>
      </c>
      <c r="J28" s="161"/>
      <c r="K28" s="161">
        <f>SUM(K29:K42)</f>
        <v>0</v>
      </c>
      <c r="L28" s="161"/>
      <c r="M28" s="161">
        <f>SUM(M29:M42)</f>
        <v>0</v>
      </c>
      <c r="N28" s="161"/>
      <c r="O28" s="161">
        <f>SUM(O29:O42)</f>
        <v>0</v>
      </c>
      <c r="P28" s="161"/>
      <c r="Q28" s="161">
        <f>SUM(Q29:Q42)</f>
        <v>0</v>
      </c>
      <c r="R28" s="161"/>
      <c r="S28" s="161"/>
      <c r="T28" s="161"/>
      <c r="U28" s="161"/>
      <c r="V28" s="161">
        <f>SUM(V29:V42)</f>
        <v>0</v>
      </c>
      <c r="W28" s="161"/>
      <c r="X28" s="161"/>
      <c r="AG28" t="s">
        <v>210</v>
      </c>
    </row>
    <row r="29" spans="1:60" outlineLevel="1" x14ac:dyDescent="0.2">
      <c r="A29" s="174">
        <v>19</v>
      </c>
      <c r="B29" s="175" t="s">
        <v>1566</v>
      </c>
      <c r="C29" s="184" t="s">
        <v>1567</v>
      </c>
      <c r="D29" s="176" t="s">
        <v>234</v>
      </c>
      <c r="E29" s="177">
        <v>188</v>
      </c>
      <c r="F29" s="178"/>
      <c r="G29" s="179">
        <f t="shared" ref="G29:G42" si="7">ROUND(E29*F29,2)</f>
        <v>0</v>
      </c>
      <c r="H29" s="158"/>
      <c r="I29" s="157">
        <f t="shared" ref="I29:I42" si="8">ROUND(E29*H29,2)</f>
        <v>0</v>
      </c>
      <c r="J29" s="158"/>
      <c r="K29" s="157">
        <f t="shared" ref="K29:K42" si="9">ROUND(E29*J29,2)</f>
        <v>0</v>
      </c>
      <c r="L29" s="157">
        <v>15</v>
      </c>
      <c r="M29" s="157">
        <f t="shared" ref="M29:M42" si="10">G29*(1+L29/100)</f>
        <v>0</v>
      </c>
      <c r="N29" s="157">
        <v>0</v>
      </c>
      <c r="O29" s="157">
        <f t="shared" ref="O29:O42" si="11">ROUND(E29*N29,2)</f>
        <v>0</v>
      </c>
      <c r="P29" s="157">
        <v>0</v>
      </c>
      <c r="Q29" s="157">
        <f t="shared" ref="Q29:Q42" si="12">ROUND(E29*P29,2)</f>
        <v>0</v>
      </c>
      <c r="R29" s="157"/>
      <c r="S29" s="157" t="s">
        <v>269</v>
      </c>
      <c r="T29" s="157" t="s">
        <v>270</v>
      </c>
      <c r="U29" s="157">
        <v>0</v>
      </c>
      <c r="V29" s="157">
        <f t="shared" ref="V29:V42" si="13">ROUND(E29*U29,2)</f>
        <v>0</v>
      </c>
      <c r="W29" s="157"/>
      <c r="X29" s="157" t="s">
        <v>216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20</v>
      </c>
      <c r="B30" s="175" t="s">
        <v>1566</v>
      </c>
      <c r="C30" s="184" t="s">
        <v>1567</v>
      </c>
      <c r="D30" s="176" t="s">
        <v>234</v>
      </c>
      <c r="E30" s="177">
        <v>12</v>
      </c>
      <c r="F30" s="178"/>
      <c r="G30" s="179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269</v>
      </c>
      <c r="T30" s="157" t="s">
        <v>270</v>
      </c>
      <c r="U30" s="157">
        <v>0</v>
      </c>
      <c r="V30" s="157">
        <f t="shared" si="13"/>
        <v>0</v>
      </c>
      <c r="W30" s="157"/>
      <c r="X30" s="157" t="s">
        <v>216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21</v>
      </c>
      <c r="B31" s="175" t="s">
        <v>1568</v>
      </c>
      <c r="C31" s="184" t="s">
        <v>1569</v>
      </c>
      <c r="D31" s="176" t="s">
        <v>234</v>
      </c>
      <c r="E31" s="177">
        <v>186</v>
      </c>
      <c r="F31" s="178"/>
      <c r="G31" s="179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269</v>
      </c>
      <c r="T31" s="157" t="s">
        <v>270</v>
      </c>
      <c r="U31" s="157">
        <v>0</v>
      </c>
      <c r="V31" s="157">
        <f t="shared" si="13"/>
        <v>0</v>
      </c>
      <c r="W31" s="157"/>
      <c r="X31" s="157" t="s">
        <v>216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22</v>
      </c>
      <c r="B32" s="175" t="s">
        <v>1570</v>
      </c>
      <c r="C32" s="184" t="s">
        <v>1571</v>
      </c>
      <c r="D32" s="176" t="s">
        <v>234</v>
      </c>
      <c r="E32" s="177">
        <v>109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270</v>
      </c>
      <c r="U32" s="157">
        <v>0</v>
      </c>
      <c r="V32" s="157">
        <f t="shared" si="13"/>
        <v>0</v>
      </c>
      <c r="W32" s="157"/>
      <c r="X32" s="157" t="s">
        <v>216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217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23</v>
      </c>
      <c r="B33" s="175" t="s">
        <v>1570</v>
      </c>
      <c r="C33" s="184" t="s">
        <v>1572</v>
      </c>
      <c r="D33" s="176" t="s">
        <v>234</v>
      </c>
      <c r="E33" s="177">
        <v>80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si="13"/>
        <v>0</v>
      </c>
      <c r="W33" s="157"/>
      <c r="X33" s="157" t="s">
        <v>1416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1573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24</v>
      </c>
      <c r="B34" s="175" t="s">
        <v>1570</v>
      </c>
      <c r="C34" s="184" t="s">
        <v>1574</v>
      </c>
      <c r="D34" s="176" t="s">
        <v>234</v>
      </c>
      <c r="E34" s="177">
        <v>12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1416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1573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25</v>
      </c>
      <c r="B35" s="175" t="s">
        <v>1575</v>
      </c>
      <c r="C35" s="184" t="s">
        <v>1576</v>
      </c>
      <c r="D35" s="176" t="s">
        <v>688</v>
      </c>
      <c r="E35" s="177">
        <v>30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216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26</v>
      </c>
      <c r="B36" s="175" t="s">
        <v>1577</v>
      </c>
      <c r="C36" s="184" t="s">
        <v>1578</v>
      </c>
      <c r="D36" s="176" t="s">
        <v>688</v>
      </c>
      <c r="E36" s="177">
        <v>10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216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27</v>
      </c>
      <c r="B37" s="175" t="s">
        <v>1579</v>
      </c>
      <c r="C37" s="184" t="s">
        <v>1580</v>
      </c>
      <c r="D37" s="176" t="s">
        <v>688</v>
      </c>
      <c r="E37" s="177">
        <v>1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270</v>
      </c>
      <c r="U37" s="157">
        <v>0</v>
      </c>
      <c r="V37" s="157">
        <f t="shared" si="13"/>
        <v>0</v>
      </c>
      <c r="W37" s="157"/>
      <c r="X37" s="157" t="s">
        <v>216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28</v>
      </c>
      <c r="B38" s="175" t="s">
        <v>1581</v>
      </c>
      <c r="C38" s="184" t="s">
        <v>1582</v>
      </c>
      <c r="D38" s="176" t="s">
        <v>234</v>
      </c>
      <c r="E38" s="177">
        <v>130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270</v>
      </c>
      <c r="U38" s="157">
        <v>0</v>
      </c>
      <c r="V38" s="157">
        <f t="shared" si="13"/>
        <v>0</v>
      </c>
      <c r="W38" s="157"/>
      <c r="X38" s="157" t="s">
        <v>216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29</v>
      </c>
      <c r="B39" s="175" t="s">
        <v>1583</v>
      </c>
      <c r="C39" s="184" t="s">
        <v>1584</v>
      </c>
      <c r="D39" s="176" t="s">
        <v>688</v>
      </c>
      <c r="E39" s="177">
        <v>300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270</v>
      </c>
      <c r="U39" s="157">
        <v>0</v>
      </c>
      <c r="V39" s="157">
        <f t="shared" si="13"/>
        <v>0</v>
      </c>
      <c r="W39" s="157"/>
      <c r="X39" s="157" t="s">
        <v>216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30</v>
      </c>
      <c r="B40" s="175" t="s">
        <v>1585</v>
      </c>
      <c r="C40" s="184" t="s">
        <v>1586</v>
      </c>
      <c r="D40" s="176" t="s">
        <v>688</v>
      </c>
      <c r="E40" s="177">
        <v>240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270</v>
      </c>
      <c r="U40" s="157">
        <v>0</v>
      </c>
      <c r="V40" s="157">
        <f t="shared" si="13"/>
        <v>0</v>
      </c>
      <c r="W40" s="157"/>
      <c r="X40" s="157" t="s">
        <v>216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31</v>
      </c>
      <c r="B41" s="175" t="s">
        <v>1587</v>
      </c>
      <c r="C41" s="184" t="s">
        <v>1588</v>
      </c>
      <c r="D41" s="176" t="s">
        <v>688</v>
      </c>
      <c r="E41" s="177">
        <v>20</v>
      </c>
      <c r="F41" s="178"/>
      <c r="G41" s="179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270</v>
      </c>
      <c r="U41" s="157">
        <v>0</v>
      </c>
      <c r="V41" s="157">
        <f t="shared" si="13"/>
        <v>0</v>
      </c>
      <c r="W41" s="157"/>
      <c r="X41" s="157" t="s">
        <v>216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32</v>
      </c>
      <c r="B42" s="175" t="s">
        <v>1589</v>
      </c>
      <c r="C42" s="184" t="s">
        <v>1590</v>
      </c>
      <c r="D42" s="176" t="s">
        <v>0</v>
      </c>
      <c r="E42" s="177">
        <v>6</v>
      </c>
      <c r="F42" s="178"/>
      <c r="G42" s="179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15</v>
      </c>
      <c r="M42" s="157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269</v>
      </c>
      <c r="T42" s="157" t="s">
        <v>270</v>
      </c>
      <c r="U42" s="157">
        <v>0</v>
      </c>
      <c r="V42" s="157">
        <f t="shared" si="13"/>
        <v>0</v>
      </c>
      <c r="W42" s="157"/>
      <c r="X42" s="157" t="s">
        <v>216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1068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2" t="s">
        <v>209</v>
      </c>
      <c r="B43" s="163" t="s">
        <v>108</v>
      </c>
      <c r="C43" s="181" t="s">
        <v>110</v>
      </c>
      <c r="D43" s="164"/>
      <c r="E43" s="165"/>
      <c r="F43" s="166"/>
      <c r="G43" s="167">
        <f>SUMIF(AG44:AG45,"&lt;&gt;NOR",G44:G45)</f>
        <v>0</v>
      </c>
      <c r="H43" s="161"/>
      <c r="I43" s="161">
        <f>SUM(I44:I45)</f>
        <v>0</v>
      </c>
      <c r="J43" s="161"/>
      <c r="K43" s="161">
        <f>SUM(K44:K45)</f>
        <v>0</v>
      </c>
      <c r="L43" s="161"/>
      <c r="M43" s="161">
        <f>SUM(M44:M45)</f>
        <v>0</v>
      </c>
      <c r="N43" s="161"/>
      <c r="O43" s="161">
        <f>SUM(O44:O45)</f>
        <v>0</v>
      </c>
      <c r="P43" s="161"/>
      <c r="Q43" s="161">
        <f>SUM(Q44:Q45)</f>
        <v>0</v>
      </c>
      <c r="R43" s="161"/>
      <c r="S43" s="161"/>
      <c r="T43" s="161"/>
      <c r="U43" s="161"/>
      <c r="V43" s="161">
        <f>SUM(V44:V45)</f>
        <v>0</v>
      </c>
      <c r="W43" s="161"/>
      <c r="X43" s="161"/>
      <c r="AG43" t="s">
        <v>210</v>
      </c>
    </row>
    <row r="44" spans="1:60" outlineLevel="1" x14ac:dyDescent="0.2">
      <c r="A44" s="174">
        <v>33</v>
      </c>
      <c r="B44" s="175" t="s">
        <v>1591</v>
      </c>
      <c r="C44" s="184" t="s">
        <v>1592</v>
      </c>
      <c r="D44" s="176" t="s">
        <v>688</v>
      </c>
      <c r="E44" s="177">
        <v>1</v>
      </c>
      <c r="F44" s="178"/>
      <c r="G44" s="179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269</v>
      </c>
      <c r="T44" s="157" t="s">
        <v>270</v>
      </c>
      <c r="U44" s="157">
        <v>0</v>
      </c>
      <c r="V44" s="157">
        <f>ROUND(E44*U44,2)</f>
        <v>0</v>
      </c>
      <c r="W44" s="157"/>
      <c r="X44" s="157" t="s">
        <v>216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34</v>
      </c>
      <c r="B45" s="175" t="s">
        <v>1593</v>
      </c>
      <c r="C45" s="184" t="s">
        <v>1594</v>
      </c>
      <c r="D45" s="176" t="s">
        <v>0</v>
      </c>
      <c r="E45" s="177">
        <v>1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15</v>
      </c>
      <c r="M45" s="157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269</v>
      </c>
      <c r="T45" s="157" t="s">
        <v>270</v>
      </c>
      <c r="U45" s="157">
        <v>0</v>
      </c>
      <c r="V45" s="157">
        <f>ROUND(E45*U45,2)</f>
        <v>0</v>
      </c>
      <c r="W45" s="157"/>
      <c r="X45" s="157" t="s">
        <v>216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1068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2" t="s">
        <v>209</v>
      </c>
      <c r="B46" s="163" t="s">
        <v>111</v>
      </c>
      <c r="C46" s="181" t="s">
        <v>30</v>
      </c>
      <c r="D46" s="164"/>
      <c r="E46" s="165"/>
      <c r="F46" s="166"/>
      <c r="G46" s="167">
        <f>SUMIF(AG47:AG67,"&lt;&gt;NOR",G47:G67)</f>
        <v>0</v>
      </c>
      <c r="H46" s="161"/>
      <c r="I46" s="161">
        <f>SUM(I47:I67)</f>
        <v>0</v>
      </c>
      <c r="J46" s="161"/>
      <c r="K46" s="161">
        <f>SUM(K47:K67)</f>
        <v>0</v>
      </c>
      <c r="L46" s="161"/>
      <c r="M46" s="161">
        <f>SUM(M47:M67)</f>
        <v>0</v>
      </c>
      <c r="N46" s="161"/>
      <c r="O46" s="161">
        <f>SUM(O47:O67)</f>
        <v>0</v>
      </c>
      <c r="P46" s="161"/>
      <c r="Q46" s="161">
        <f>SUM(Q47:Q67)</f>
        <v>0</v>
      </c>
      <c r="R46" s="161"/>
      <c r="S46" s="161"/>
      <c r="T46" s="161"/>
      <c r="U46" s="161"/>
      <c r="V46" s="161">
        <f>SUM(V47:V67)</f>
        <v>0</v>
      </c>
      <c r="W46" s="161"/>
      <c r="X46" s="161"/>
      <c r="AG46" t="s">
        <v>210</v>
      </c>
    </row>
    <row r="47" spans="1:60" outlineLevel="1" x14ac:dyDescent="0.2">
      <c r="A47" s="174">
        <v>35</v>
      </c>
      <c r="B47" s="175" t="s">
        <v>1595</v>
      </c>
      <c r="C47" s="184" t="s">
        <v>1596</v>
      </c>
      <c r="D47" s="176" t="s">
        <v>1597</v>
      </c>
      <c r="E47" s="177">
        <v>20</v>
      </c>
      <c r="F47" s="178"/>
      <c r="G47" s="179">
        <f t="shared" ref="G47:G67" si="14">ROUND(E47*F47,2)</f>
        <v>0</v>
      </c>
      <c r="H47" s="158"/>
      <c r="I47" s="157">
        <f t="shared" ref="I47:I67" si="15">ROUND(E47*H47,2)</f>
        <v>0</v>
      </c>
      <c r="J47" s="158"/>
      <c r="K47" s="157">
        <f t="shared" ref="K47:K67" si="16">ROUND(E47*J47,2)</f>
        <v>0</v>
      </c>
      <c r="L47" s="157">
        <v>15</v>
      </c>
      <c r="M47" s="157">
        <f t="shared" ref="M47:M67" si="17">G47*(1+L47/100)</f>
        <v>0</v>
      </c>
      <c r="N47" s="157">
        <v>0</v>
      </c>
      <c r="O47" s="157">
        <f t="shared" ref="O47:O67" si="18">ROUND(E47*N47,2)</f>
        <v>0</v>
      </c>
      <c r="P47" s="157">
        <v>0</v>
      </c>
      <c r="Q47" s="157">
        <f t="shared" ref="Q47:Q67" si="19">ROUND(E47*P47,2)</f>
        <v>0</v>
      </c>
      <c r="R47" s="157"/>
      <c r="S47" s="157" t="s">
        <v>269</v>
      </c>
      <c r="T47" s="157" t="s">
        <v>270</v>
      </c>
      <c r="U47" s="157">
        <v>0</v>
      </c>
      <c r="V47" s="157">
        <f t="shared" ref="V47:V67" si="20">ROUND(E47*U47,2)</f>
        <v>0</v>
      </c>
      <c r="W47" s="157"/>
      <c r="X47" s="157" t="s">
        <v>216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36</v>
      </c>
      <c r="B48" s="175" t="s">
        <v>1598</v>
      </c>
      <c r="C48" s="184" t="s">
        <v>1599</v>
      </c>
      <c r="D48" s="176" t="s">
        <v>1597</v>
      </c>
      <c r="E48" s="177">
        <v>8</v>
      </c>
      <c r="F48" s="178"/>
      <c r="G48" s="179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269</v>
      </c>
      <c r="T48" s="157" t="s">
        <v>270</v>
      </c>
      <c r="U48" s="157">
        <v>0</v>
      </c>
      <c r="V48" s="157">
        <f t="shared" si="20"/>
        <v>0</v>
      </c>
      <c r="W48" s="157"/>
      <c r="X48" s="157" t="s">
        <v>216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37</v>
      </c>
      <c r="B49" s="175" t="s">
        <v>1600</v>
      </c>
      <c r="C49" s="184" t="s">
        <v>1601</v>
      </c>
      <c r="D49" s="176" t="s">
        <v>1597</v>
      </c>
      <c r="E49" s="177">
        <v>2</v>
      </c>
      <c r="F49" s="178"/>
      <c r="G49" s="179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269</v>
      </c>
      <c r="T49" s="157" t="s">
        <v>270</v>
      </c>
      <c r="U49" s="157">
        <v>0</v>
      </c>
      <c r="V49" s="157">
        <f t="shared" si="20"/>
        <v>0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38</v>
      </c>
      <c r="B50" s="175" t="s">
        <v>1602</v>
      </c>
      <c r="C50" s="184" t="s">
        <v>1603</v>
      </c>
      <c r="D50" s="176" t="s">
        <v>1597</v>
      </c>
      <c r="E50" s="177">
        <v>12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si="20"/>
        <v>0</v>
      </c>
      <c r="W50" s="157"/>
      <c r="X50" s="157" t="s">
        <v>421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39</v>
      </c>
      <c r="B51" s="175" t="s">
        <v>1604</v>
      </c>
      <c r="C51" s="184" t="s">
        <v>1605</v>
      </c>
      <c r="D51" s="176" t="s">
        <v>1597</v>
      </c>
      <c r="E51" s="177">
        <v>130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270</v>
      </c>
      <c r="U51" s="157">
        <v>0</v>
      </c>
      <c r="V51" s="157">
        <f t="shared" si="20"/>
        <v>0</v>
      </c>
      <c r="W51" s="157"/>
      <c r="X51" s="157" t="s">
        <v>216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40</v>
      </c>
      <c r="B52" s="175" t="s">
        <v>1606</v>
      </c>
      <c r="C52" s="184" t="s">
        <v>1607</v>
      </c>
      <c r="D52" s="176" t="s">
        <v>688</v>
      </c>
      <c r="E52" s="177">
        <v>1</v>
      </c>
      <c r="F52" s="178"/>
      <c r="G52" s="179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269</v>
      </c>
      <c r="T52" s="157" t="s">
        <v>270</v>
      </c>
      <c r="U52" s="157">
        <v>0</v>
      </c>
      <c r="V52" s="157">
        <f t="shared" si="20"/>
        <v>0</v>
      </c>
      <c r="W52" s="157"/>
      <c r="X52" s="157" t="s">
        <v>216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41</v>
      </c>
      <c r="B53" s="175" t="s">
        <v>1608</v>
      </c>
      <c r="C53" s="184" t="s">
        <v>1609</v>
      </c>
      <c r="D53" s="176" t="s">
        <v>688</v>
      </c>
      <c r="E53" s="177">
        <v>1</v>
      </c>
      <c r="F53" s="178"/>
      <c r="G53" s="179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269</v>
      </c>
      <c r="T53" s="157" t="s">
        <v>270</v>
      </c>
      <c r="U53" s="157">
        <v>0</v>
      </c>
      <c r="V53" s="157">
        <f t="shared" si="20"/>
        <v>0</v>
      </c>
      <c r="W53" s="157"/>
      <c r="X53" s="157" t="s">
        <v>216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42</v>
      </c>
      <c r="B54" s="175" t="s">
        <v>1610</v>
      </c>
      <c r="C54" s="184" t="s">
        <v>1611</v>
      </c>
      <c r="D54" s="176" t="s">
        <v>1597</v>
      </c>
      <c r="E54" s="177">
        <v>10</v>
      </c>
      <c r="F54" s="178"/>
      <c r="G54" s="179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269</v>
      </c>
      <c r="T54" s="157" t="s">
        <v>270</v>
      </c>
      <c r="U54" s="157">
        <v>0</v>
      </c>
      <c r="V54" s="157">
        <f t="shared" si="20"/>
        <v>0</v>
      </c>
      <c r="W54" s="157"/>
      <c r="X54" s="157" t="s">
        <v>216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43</v>
      </c>
      <c r="B55" s="175" t="s">
        <v>1612</v>
      </c>
      <c r="C55" s="184" t="s">
        <v>1613</v>
      </c>
      <c r="D55" s="176" t="s">
        <v>1597</v>
      </c>
      <c r="E55" s="177">
        <v>20</v>
      </c>
      <c r="F55" s="178"/>
      <c r="G55" s="179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270</v>
      </c>
      <c r="U55" s="157">
        <v>0</v>
      </c>
      <c r="V55" s="157">
        <f t="shared" si="20"/>
        <v>0</v>
      </c>
      <c r="W55" s="157"/>
      <c r="X55" s="157" t="s">
        <v>216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217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44</v>
      </c>
      <c r="B56" s="175" t="s">
        <v>1612</v>
      </c>
      <c r="C56" s="184" t="s">
        <v>1614</v>
      </c>
      <c r="D56" s="176" t="s">
        <v>1597</v>
      </c>
      <c r="E56" s="177">
        <v>5</v>
      </c>
      <c r="F56" s="178"/>
      <c r="G56" s="179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269</v>
      </c>
      <c r="T56" s="157" t="s">
        <v>270</v>
      </c>
      <c r="U56" s="157">
        <v>0</v>
      </c>
      <c r="V56" s="157">
        <f t="shared" si="20"/>
        <v>0</v>
      </c>
      <c r="W56" s="157"/>
      <c r="X56" s="157" t="s">
        <v>1416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1573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45</v>
      </c>
      <c r="B57" s="175" t="s">
        <v>1612</v>
      </c>
      <c r="C57" s="184" t="s">
        <v>1615</v>
      </c>
      <c r="D57" s="176" t="s">
        <v>1597</v>
      </c>
      <c r="E57" s="177">
        <v>4</v>
      </c>
      <c r="F57" s="178"/>
      <c r="G57" s="179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269</v>
      </c>
      <c r="T57" s="157" t="s">
        <v>270</v>
      </c>
      <c r="U57" s="157">
        <v>0</v>
      </c>
      <c r="V57" s="157">
        <f t="shared" si="20"/>
        <v>0</v>
      </c>
      <c r="W57" s="157"/>
      <c r="X57" s="157" t="s">
        <v>1416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1573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46</v>
      </c>
      <c r="B58" s="175" t="s">
        <v>1616</v>
      </c>
      <c r="C58" s="184" t="s">
        <v>1617</v>
      </c>
      <c r="D58" s="176" t="s">
        <v>688</v>
      </c>
      <c r="E58" s="177">
        <v>12</v>
      </c>
      <c r="F58" s="178"/>
      <c r="G58" s="179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15</v>
      </c>
      <c r="M58" s="157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7"/>
      <c r="S58" s="157" t="s">
        <v>269</v>
      </c>
      <c r="T58" s="157" t="s">
        <v>270</v>
      </c>
      <c r="U58" s="157">
        <v>0</v>
      </c>
      <c r="V58" s="157">
        <f t="shared" si="20"/>
        <v>0</v>
      </c>
      <c r="W58" s="157"/>
      <c r="X58" s="157" t="s">
        <v>216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47</v>
      </c>
      <c r="B59" s="175" t="s">
        <v>1618</v>
      </c>
      <c r="C59" s="184" t="s">
        <v>1619</v>
      </c>
      <c r="D59" s="176" t="s">
        <v>234</v>
      </c>
      <c r="E59" s="177">
        <v>18</v>
      </c>
      <c r="F59" s="178"/>
      <c r="G59" s="179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15</v>
      </c>
      <c r="M59" s="157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7"/>
      <c r="S59" s="157" t="s">
        <v>269</v>
      </c>
      <c r="T59" s="157" t="s">
        <v>270</v>
      </c>
      <c r="U59" s="157">
        <v>0</v>
      </c>
      <c r="V59" s="157">
        <f t="shared" si="20"/>
        <v>0</v>
      </c>
      <c r="W59" s="157"/>
      <c r="X59" s="157" t="s">
        <v>216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48</v>
      </c>
      <c r="B60" s="175" t="s">
        <v>1620</v>
      </c>
      <c r="C60" s="184" t="s">
        <v>1621</v>
      </c>
      <c r="D60" s="176" t="s">
        <v>234</v>
      </c>
      <c r="E60" s="177">
        <v>26</v>
      </c>
      <c r="F60" s="178"/>
      <c r="G60" s="179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15</v>
      </c>
      <c r="M60" s="157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7"/>
      <c r="S60" s="157" t="s">
        <v>269</v>
      </c>
      <c r="T60" s="157" t="s">
        <v>270</v>
      </c>
      <c r="U60" s="157">
        <v>0</v>
      </c>
      <c r="V60" s="157">
        <f t="shared" si="20"/>
        <v>0</v>
      </c>
      <c r="W60" s="157"/>
      <c r="X60" s="157" t="s">
        <v>216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49</v>
      </c>
      <c r="B61" s="175" t="s">
        <v>1622</v>
      </c>
      <c r="C61" s="184" t="s">
        <v>1623</v>
      </c>
      <c r="D61" s="176" t="s">
        <v>213</v>
      </c>
      <c r="E61" s="177">
        <v>2</v>
      </c>
      <c r="F61" s="178"/>
      <c r="G61" s="179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15</v>
      </c>
      <c r="M61" s="157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7"/>
      <c r="S61" s="157" t="s">
        <v>269</v>
      </c>
      <c r="T61" s="157" t="s">
        <v>270</v>
      </c>
      <c r="U61" s="157">
        <v>0</v>
      </c>
      <c r="V61" s="157">
        <f t="shared" si="20"/>
        <v>0</v>
      </c>
      <c r="W61" s="157"/>
      <c r="X61" s="157" t="s">
        <v>216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50</v>
      </c>
      <c r="B62" s="175" t="s">
        <v>1624</v>
      </c>
      <c r="C62" s="184" t="s">
        <v>1625</v>
      </c>
      <c r="D62" s="176" t="s">
        <v>213</v>
      </c>
      <c r="E62" s="177">
        <v>2</v>
      </c>
      <c r="F62" s="178"/>
      <c r="G62" s="179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15</v>
      </c>
      <c r="M62" s="157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7"/>
      <c r="S62" s="157" t="s">
        <v>269</v>
      </c>
      <c r="T62" s="157" t="s">
        <v>270</v>
      </c>
      <c r="U62" s="157">
        <v>0</v>
      </c>
      <c r="V62" s="157">
        <f t="shared" si="20"/>
        <v>0</v>
      </c>
      <c r="W62" s="157"/>
      <c r="X62" s="157" t="s">
        <v>216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51</v>
      </c>
      <c r="B63" s="175" t="s">
        <v>1626</v>
      </c>
      <c r="C63" s="184" t="s">
        <v>1627</v>
      </c>
      <c r="D63" s="176" t="s">
        <v>1597</v>
      </c>
      <c r="E63" s="177">
        <v>10</v>
      </c>
      <c r="F63" s="178"/>
      <c r="G63" s="179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15</v>
      </c>
      <c r="M63" s="157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7"/>
      <c r="S63" s="157" t="s">
        <v>269</v>
      </c>
      <c r="T63" s="157" t="s">
        <v>270</v>
      </c>
      <c r="U63" s="157">
        <v>0</v>
      </c>
      <c r="V63" s="157">
        <f t="shared" si="20"/>
        <v>0</v>
      </c>
      <c r="W63" s="157"/>
      <c r="X63" s="157" t="s">
        <v>216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4">
        <v>52</v>
      </c>
      <c r="B64" s="175" t="s">
        <v>1628</v>
      </c>
      <c r="C64" s="184" t="s">
        <v>1629</v>
      </c>
      <c r="D64" s="176" t="s">
        <v>242</v>
      </c>
      <c r="E64" s="177">
        <v>0.8</v>
      </c>
      <c r="F64" s="178"/>
      <c r="G64" s="179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15</v>
      </c>
      <c r="M64" s="157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7"/>
      <c r="S64" s="157" t="s">
        <v>269</v>
      </c>
      <c r="T64" s="157" t="s">
        <v>270</v>
      </c>
      <c r="U64" s="157">
        <v>0</v>
      </c>
      <c r="V64" s="157">
        <f t="shared" si="20"/>
        <v>0</v>
      </c>
      <c r="W64" s="157"/>
      <c r="X64" s="157" t="s">
        <v>216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53</v>
      </c>
      <c r="B65" s="175" t="s">
        <v>1630</v>
      </c>
      <c r="C65" s="184" t="s">
        <v>1631</v>
      </c>
      <c r="D65" s="176" t="s">
        <v>1597</v>
      </c>
      <c r="E65" s="177">
        <v>5</v>
      </c>
      <c r="F65" s="178"/>
      <c r="G65" s="179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15</v>
      </c>
      <c r="M65" s="157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7"/>
      <c r="S65" s="157" t="s">
        <v>269</v>
      </c>
      <c r="T65" s="157" t="s">
        <v>270</v>
      </c>
      <c r="U65" s="157">
        <v>0</v>
      </c>
      <c r="V65" s="157">
        <f t="shared" si="20"/>
        <v>0</v>
      </c>
      <c r="W65" s="157"/>
      <c r="X65" s="157" t="s">
        <v>421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422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54</v>
      </c>
      <c r="B66" s="175" t="s">
        <v>1632</v>
      </c>
      <c r="C66" s="184" t="s">
        <v>1633</v>
      </c>
      <c r="D66" s="176" t="s">
        <v>1597</v>
      </c>
      <c r="E66" s="177">
        <v>50</v>
      </c>
      <c r="F66" s="178"/>
      <c r="G66" s="179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15</v>
      </c>
      <c r="M66" s="157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7"/>
      <c r="S66" s="157" t="s">
        <v>269</v>
      </c>
      <c r="T66" s="157" t="s">
        <v>270</v>
      </c>
      <c r="U66" s="157">
        <v>0</v>
      </c>
      <c r="V66" s="157">
        <f t="shared" si="20"/>
        <v>0</v>
      </c>
      <c r="W66" s="157"/>
      <c r="X66" s="157" t="s">
        <v>216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8">
        <v>55</v>
      </c>
      <c r="B67" s="169" t="s">
        <v>1634</v>
      </c>
      <c r="C67" s="182" t="s">
        <v>1635</v>
      </c>
      <c r="D67" s="170" t="s">
        <v>688</v>
      </c>
      <c r="E67" s="171">
        <v>1</v>
      </c>
      <c r="F67" s="172"/>
      <c r="G67" s="173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15</v>
      </c>
      <c r="M67" s="157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7"/>
      <c r="S67" s="157" t="s">
        <v>269</v>
      </c>
      <c r="T67" s="157" t="s">
        <v>270</v>
      </c>
      <c r="U67" s="157">
        <v>0</v>
      </c>
      <c r="V67" s="157">
        <f t="shared" si="20"/>
        <v>0</v>
      </c>
      <c r="W67" s="157"/>
      <c r="X67" s="157" t="s">
        <v>421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8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196</v>
      </c>
    </row>
    <row r="69" spans="1:60" x14ac:dyDescent="0.2">
      <c r="A69" s="150"/>
      <c r="B69" s="151" t="s">
        <v>31</v>
      </c>
      <c r="C69" s="186"/>
      <c r="D69" s="152"/>
      <c r="E69" s="153"/>
      <c r="F69" s="153"/>
      <c r="G69" s="180">
        <f>G8+G12+G28+G43+G46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1189</v>
      </c>
    </row>
    <row r="70" spans="1:60" x14ac:dyDescent="0.2">
      <c r="A70" s="3"/>
      <c r="B70" s="4"/>
      <c r="C70" s="18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3"/>
      <c r="B71" s="4"/>
      <c r="C71" s="185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53" t="s">
        <v>1190</v>
      </c>
      <c r="B72" s="253"/>
      <c r="C72" s="25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55"/>
      <c r="B73" s="256"/>
      <c r="C73" s="257"/>
      <c r="D73" s="256"/>
      <c r="E73" s="256"/>
      <c r="F73" s="256"/>
      <c r="G73" s="25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1191</v>
      </c>
    </row>
    <row r="74" spans="1:60" x14ac:dyDescent="0.2">
      <c r="A74" s="259"/>
      <c r="B74" s="260"/>
      <c r="C74" s="261"/>
      <c r="D74" s="260"/>
      <c r="E74" s="260"/>
      <c r="F74" s="260"/>
      <c r="G74" s="26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59"/>
      <c r="B75" s="260"/>
      <c r="C75" s="261"/>
      <c r="D75" s="260"/>
      <c r="E75" s="260"/>
      <c r="F75" s="260"/>
      <c r="G75" s="26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59"/>
      <c r="B76" s="260"/>
      <c r="C76" s="261"/>
      <c r="D76" s="260"/>
      <c r="E76" s="260"/>
      <c r="F76" s="260"/>
      <c r="G76" s="26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63"/>
      <c r="B77" s="264"/>
      <c r="C77" s="265"/>
      <c r="D77" s="264"/>
      <c r="E77" s="264"/>
      <c r="F77" s="264"/>
      <c r="G77" s="26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3"/>
      <c r="B78" s="4"/>
      <c r="C78" s="185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C79" s="187"/>
      <c r="D79" s="10"/>
      <c r="AG79" t="s">
        <v>1192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S48DXzQrsmB5Rkoho9KoKJM+SmJ/yi6TL4nWwxob1jRqX1UkmP+S3SVNMgwfBhQfe9SxsKutFRJ0yUqymZ1HA==" saltValue="FFVOsmE/FLUQ57MUeHad3Q==" spinCount="100000" sheet="1" objects="1" scenarios="1"/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63</v>
      </c>
      <c r="C4" s="250" t="s">
        <v>64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71</v>
      </c>
      <c r="C8" s="181" t="s">
        <v>74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0</v>
      </c>
      <c r="J8" s="161"/>
      <c r="K8" s="161">
        <f>SUM(K9:K23)</f>
        <v>0</v>
      </c>
      <c r="L8" s="161"/>
      <c r="M8" s="161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1"/>
      <c r="S8" s="161"/>
      <c r="T8" s="161"/>
      <c r="U8" s="161"/>
      <c r="V8" s="161">
        <f>SUM(V9:V23)</f>
        <v>0</v>
      </c>
      <c r="W8" s="161"/>
      <c r="X8" s="161"/>
      <c r="AG8" t="s">
        <v>210</v>
      </c>
    </row>
    <row r="9" spans="1:60" outlineLevel="1" x14ac:dyDescent="0.2">
      <c r="A9" s="174">
        <v>1</v>
      </c>
      <c r="B9" s="175" t="s">
        <v>1636</v>
      </c>
      <c r="C9" s="184" t="s">
        <v>1637</v>
      </c>
      <c r="D9" s="176" t="s">
        <v>688</v>
      </c>
      <c r="E9" s="177">
        <v>1</v>
      </c>
      <c r="F9" s="178"/>
      <c r="G9" s="179">
        <f t="shared" ref="G9:G23" si="0">ROUND(E9*F9,2)</f>
        <v>0</v>
      </c>
      <c r="H9" s="158"/>
      <c r="I9" s="157">
        <f t="shared" ref="I9:I23" si="1">ROUND(E9*H9,2)</f>
        <v>0</v>
      </c>
      <c r="J9" s="158"/>
      <c r="K9" s="157">
        <f t="shared" ref="K9:K23" si="2">ROUND(E9*J9,2)</f>
        <v>0</v>
      </c>
      <c r="L9" s="157">
        <v>15</v>
      </c>
      <c r="M9" s="157">
        <f t="shared" ref="M9:M23" si="3">G9*(1+L9/100)</f>
        <v>0</v>
      </c>
      <c r="N9" s="157">
        <v>0</v>
      </c>
      <c r="O9" s="157">
        <f t="shared" ref="O9:O23" si="4">ROUND(E9*N9,2)</f>
        <v>0</v>
      </c>
      <c r="P9" s="157">
        <v>0</v>
      </c>
      <c r="Q9" s="157">
        <f t="shared" ref="Q9:Q23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23" si="6">ROUND(E9*U9,2)</f>
        <v>0</v>
      </c>
      <c r="W9" s="157"/>
      <c r="X9" s="157" t="s">
        <v>216</v>
      </c>
      <c r="Y9" s="147"/>
      <c r="Z9" s="147"/>
      <c r="AA9" s="147"/>
      <c r="AB9" s="147"/>
      <c r="AC9" s="147"/>
      <c r="AD9" s="147"/>
      <c r="AE9" s="147"/>
      <c r="AF9" s="147"/>
      <c r="AG9" s="147" t="s">
        <v>217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1638</v>
      </c>
      <c r="C10" s="184" t="s">
        <v>1639</v>
      </c>
      <c r="D10" s="176" t="s">
        <v>688</v>
      </c>
      <c r="E10" s="177">
        <v>1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216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1640</v>
      </c>
      <c r="C11" s="184" t="s">
        <v>1641</v>
      </c>
      <c r="D11" s="176" t="s">
        <v>688</v>
      </c>
      <c r="E11" s="177">
        <v>1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216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1642</v>
      </c>
      <c r="C12" s="184" t="s">
        <v>1643</v>
      </c>
      <c r="D12" s="176" t="s">
        <v>688</v>
      </c>
      <c r="E12" s="177">
        <v>1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216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1644</v>
      </c>
      <c r="C13" s="184" t="s">
        <v>1645</v>
      </c>
      <c r="D13" s="176" t="s">
        <v>688</v>
      </c>
      <c r="E13" s="177">
        <v>1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216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1646</v>
      </c>
      <c r="C14" s="184" t="s">
        <v>1647</v>
      </c>
      <c r="D14" s="176" t="s">
        <v>688</v>
      </c>
      <c r="E14" s="177">
        <v>2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216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1648</v>
      </c>
      <c r="C15" s="184" t="s">
        <v>1649</v>
      </c>
      <c r="D15" s="176" t="s">
        <v>688</v>
      </c>
      <c r="E15" s="177">
        <v>4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216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1650</v>
      </c>
      <c r="C16" s="184" t="s">
        <v>1651</v>
      </c>
      <c r="D16" s="176" t="s">
        <v>688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216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1652</v>
      </c>
      <c r="C17" s="184" t="s">
        <v>1653</v>
      </c>
      <c r="D17" s="176" t="s">
        <v>688</v>
      </c>
      <c r="E17" s="177">
        <v>4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216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10</v>
      </c>
      <c r="B18" s="175" t="s">
        <v>1654</v>
      </c>
      <c r="C18" s="184" t="s">
        <v>1655</v>
      </c>
      <c r="D18" s="176" t="s">
        <v>688</v>
      </c>
      <c r="E18" s="177">
        <v>1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216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11</v>
      </c>
      <c r="B19" s="175" t="s">
        <v>1656</v>
      </c>
      <c r="C19" s="184" t="s">
        <v>1657</v>
      </c>
      <c r="D19" s="176" t="s">
        <v>688</v>
      </c>
      <c r="E19" s="177">
        <v>3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216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12</v>
      </c>
      <c r="B20" s="175" t="s">
        <v>1658</v>
      </c>
      <c r="C20" s="184" t="s">
        <v>1659</v>
      </c>
      <c r="D20" s="176" t="s">
        <v>688</v>
      </c>
      <c r="E20" s="177">
        <v>1</v>
      </c>
      <c r="F20" s="178"/>
      <c r="G20" s="179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216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13</v>
      </c>
      <c r="B21" s="175" t="s">
        <v>1660</v>
      </c>
      <c r="C21" s="184" t="s">
        <v>1661</v>
      </c>
      <c r="D21" s="176" t="s">
        <v>688</v>
      </c>
      <c r="E21" s="177">
        <v>1</v>
      </c>
      <c r="F21" s="178"/>
      <c r="G21" s="179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15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269</v>
      </c>
      <c r="T21" s="157" t="s">
        <v>270</v>
      </c>
      <c r="U21" s="157">
        <v>0</v>
      </c>
      <c r="V21" s="157">
        <f t="shared" si="6"/>
        <v>0</v>
      </c>
      <c r="W21" s="157"/>
      <c r="X21" s="157" t="s">
        <v>216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14</v>
      </c>
      <c r="B22" s="175" t="s">
        <v>1662</v>
      </c>
      <c r="C22" s="184" t="s">
        <v>1663</v>
      </c>
      <c r="D22" s="176" t="s">
        <v>688</v>
      </c>
      <c r="E22" s="177">
        <v>1</v>
      </c>
      <c r="F22" s="178"/>
      <c r="G22" s="179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269</v>
      </c>
      <c r="T22" s="157" t="s">
        <v>270</v>
      </c>
      <c r="U22" s="157">
        <v>0</v>
      </c>
      <c r="V22" s="157">
        <f t="shared" si="6"/>
        <v>0</v>
      </c>
      <c r="W22" s="157"/>
      <c r="X22" s="157" t="s">
        <v>216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15</v>
      </c>
      <c r="B23" s="175" t="s">
        <v>1664</v>
      </c>
      <c r="C23" s="184" t="s">
        <v>1665</v>
      </c>
      <c r="D23" s="176" t="s">
        <v>688</v>
      </c>
      <c r="E23" s="177">
        <v>1</v>
      </c>
      <c r="F23" s="178"/>
      <c r="G23" s="179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269</v>
      </c>
      <c r="T23" s="157" t="s">
        <v>270</v>
      </c>
      <c r="U23" s="157">
        <v>0</v>
      </c>
      <c r="V23" s="157">
        <f t="shared" si="6"/>
        <v>0</v>
      </c>
      <c r="W23" s="157"/>
      <c r="X23" s="157" t="s">
        <v>216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2" t="s">
        <v>209</v>
      </c>
      <c r="B24" s="163" t="s">
        <v>91</v>
      </c>
      <c r="C24" s="181" t="s">
        <v>93</v>
      </c>
      <c r="D24" s="164"/>
      <c r="E24" s="165"/>
      <c r="F24" s="166"/>
      <c r="G24" s="167">
        <f>SUMIF(AG25:AG41,"&lt;&gt;NOR",G25:G41)</f>
        <v>0</v>
      </c>
      <c r="H24" s="161"/>
      <c r="I24" s="161">
        <f>SUM(I25:I41)</f>
        <v>0</v>
      </c>
      <c r="J24" s="161"/>
      <c r="K24" s="161">
        <f>SUM(K25:K41)</f>
        <v>0</v>
      </c>
      <c r="L24" s="161"/>
      <c r="M24" s="161">
        <f>SUM(M25:M41)</f>
        <v>0</v>
      </c>
      <c r="N24" s="161"/>
      <c r="O24" s="161">
        <f>SUM(O25:O41)</f>
        <v>0</v>
      </c>
      <c r="P24" s="161"/>
      <c r="Q24" s="161">
        <f>SUM(Q25:Q41)</f>
        <v>0</v>
      </c>
      <c r="R24" s="161"/>
      <c r="S24" s="161"/>
      <c r="T24" s="161"/>
      <c r="U24" s="161"/>
      <c r="V24" s="161">
        <f>SUM(V25:V41)</f>
        <v>0</v>
      </c>
      <c r="W24" s="161"/>
      <c r="X24" s="161"/>
      <c r="AG24" t="s">
        <v>210</v>
      </c>
    </row>
    <row r="25" spans="1:60" outlineLevel="1" x14ac:dyDescent="0.2">
      <c r="A25" s="174">
        <v>16</v>
      </c>
      <c r="B25" s="175" t="s">
        <v>1666</v>
      </c>
      <c r="C25" s="184" t="s">
        <v>1637</v>
      </c>
      <c r="D25" s="176" t="s">
        <v>688</v>
      </c>
      <c r="E25" s="177">
        <v>1</v>
      </c>
      <c r="F25" s="178"/>
      <c r="G25" s="179">
        <f t="shared" ref="G25:G41" si="7">ROUND(E25*F25,2)</f>
        <v>0</v>
      </c>
      <c r="H25" s="158"/>
      <c r="I25" s="157">
        <f t="shared" ref="I25:I41" si="8">ROUND(E25*H25,2)</f>
        <v>0</v>
      </c>
      <c r="J25" s="158"/>
      <c r="K25" s="157">
        <f t="shared" ref="K25:K41" si="9">ROUND(E25*J25,2)</f>
        <v>0</v>
      </c>
      <c r="L25" s="157">
        <v>15</v>
      </c>
      <c r="M25" s="157">
        <f t="shared" ref="M25:M41" si="10">G25*(1+L25/100)</f>
        <v>0</v>
      </c>
      <c r="N25" s="157">
        <v>0</v>
      </c>
      <c r="O25" s="157">
        <f t="shared" ref="O25:O41" si="11">ROUND(E25*N25,2)</f>
        <v>0</v>
      </c>
      <c r="P25" s="157">
        <v>0</v>
      </c>
      <c r="Q25" s="157">
        <f t="shared" ref="Q25:Q41" si="12">ROUND(E25*P25,2)</f>
        <v>0</v>
      </c>
      <c r="R25" s="157"/>
      <c r="S25" s="157" t="s">
        <v>269</v>
      </c>
      <c r="T25" s="157" t="s">
        <v>270</v>
      </c>
      <c r="U25" s="157">
        <v>0</v>
      </c>
      <c r="V25" s="157">
        <f t="shared" ref="V25:V41" si="13">ROUND(E25*U25,2)</f>
        <v>0</v>
      </c>
      <c r="W25" s="157"/>
      <c r="X25" s="157" t="s">
        <v>216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17</v>
      </c>
      <c r="B26" s="175" t="s">
        <v>1667</v>
      </c>
      <c r="C26" s="184" t="s">
        <v>1668</v>
      </c>
      <c r="D26" s="176" t="s">
        <v>688</v>
      </c>
      <c r="E26" s="177">
        <v>1</v>
      </c>
      <c r="F26" s="178"/>
      <c r="G26" s="179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15</v>
      </c>
      <c r="M26" s="157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7"/>
      <c r="S26" s="157" t="s">
        <v>269</v>
      </c>
      <c r="T26" s="157" t="s">
        <v>270</v>
      </c>
      <c r="U26" s="157">
        <v>0</v>
      </c>
      <c r="V26" s="157">
        <f t="shared" si="13"/>
        <v>0</v>
      </c>
      <c r="W26" s="157"/>
      <c r="X26" s="157" t="s">
        <v>216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18</v>
      </c>
      <c r="B27" s="175" t="s">
        <v>1669</v>
      </c>
      <c r="C27" s="184" t="s">
        <v>1641</v>
      </c>
      <c r="D27" s="176" t="s">
        <v>688</v>
      </c>
      <c r="E27" s="177">
        <v>2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15</v>
      </c>
      <c r="M27" s="157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7"/>
      <c r="S27" s="157" t="s">
        <v>269</v>
      </c>
      <c r="T27" s="157" t="s">
        <v>270</v>
      </c>
      <c r="U27" s="157">
        <v>0</v>
      </c>
      <c r="V27" s="157">
        <f t="shared" si="13"/>
        <v>0</v>
      </c>
      <c r="W27" s="157"/>
      <c r="X27" s="157" t="s">
        <v>216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19</v>
      </c>
      <c r="B28" s="175" t="s">
        <v>1670</v>
      </c>
      <c r="C28" s="184" t="s">
        <v>1671</v>
      </c>
      <c r="D28" s="176" t="s">
        <v>688</v>
      </c>
      <c r="E28" s="177">
        <v>1</v>
      </c>
      <c r="F28" s="178"/>
      <c r="G28" s="179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15</v>
      </c>
      <c r="M28" s="157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7"/>
      <c r="S28" s="157" t="s">
        <v>269</v>
      </c>
      <c r="T28" s="157" t="s">
        <v>270</v>
      </c>
      <c r="U28" s="157">
        <v>0</v>
      </c>
      <c r="V28" s="157">
        <f t="shared" si="13"/>
        <v>0</v>
      </c>
      <c r="W28" s="157"/>
      <c r="X28" s="157" t="s">
        <v>216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20</v>
      </c>
      <c r="B29" s="175" t="s">
        <v>1672</v>
      </c>
      <c r="C29" s="184" t="s">
        <v>1643</v>
      </c>
      <c r="D29" s="176" t="s">
        <v>688</v>
      </c>
      <c r="E29" s="177">
        <v>1</v>
      </c>
      <c r="F29" s="178"/>
      <c r="G29" s="179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15</v>
      </c>
      <c r="M29" s="157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7"/>
      <c r="S29" s="157" t="s">
        <v>269</v>
      </c>
      <c r="T29" s="157" t="s">
        <v>270</v>
      </c>
      <c r="U29" s="157">
        <v>0</v>
      </c>
      <c r="V29" s="157">
        <f t="shared" si="13"/>
        <v>0</v>
      </c>
      <c r="W29" s="157"/>
      <c r="X29" s="157" t="s">
        <v>216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21</v>
      </c>
      <c r="B30" s="175" t="s">
        <v>1673</v>
      </c>
      <c r="C30" s="184" t="s">
        <v>1645</v>
      </c>
      <c r="D30" s="176" t="s">
        <v>688</v>
      </c>
      <c r="E30" s="177">
        <v>1</v>
      </c>
      <c r="F30" s="178"/>
      <c r="G30" s="179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269</v>
      </c>
      <c r="T30" s="157" t="s">
        <v>270</v>
      </c>
      <c r="U30" s="157">
        <v>0</v>
      </c>
      <c r="V30" s="157">
        <f t="shared" si="13"/>
        <v>0</v>
      </c>
      <c r="W30" s="157"/>
      <c r="X30" s="157" t="s">
        <v>216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22</v>
      </c>
      <c r="B31" s="175" t="s">
        <v>1674</v>
      </c>
      <c r="C31" s="184" t="s">
        <v>1647</v>
      </c>
      <c r="D31" s="176" t="s">
        <v>688</v>
      </c>
      <c r="E31" s="177">
        <v>3</v>
      </c>
      <c r="F31" s="178"/>
      <c r="G31" s="179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269</v>
      </c>
      <c r="T31" s="157" t="s">
        <v>270</v>
      </c>
      <c r="U31" s="157">
        <v>0</v>
      </c>
      <c r="V31" s="157">
        <f t="shared" si="13"/>
        <v>0</v>
      </c>
      <c r="W31" s="157"/>
      <c r="X31" s="157" t="s">
        <v>216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23</v>
      </c>
      <c r="B32" s="175" t="s">
        <v>1675</v>
      </c>
      <c r="C32" s="184" t="s">
        <v>1649</v>
      </c>
      <c r="D32" s="176" t="s">
        <v>688</v>
      </c>
      <c r="E32" s="177">
        <v>7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270</v>
      </c>
      <c r="U32" s="157">
        <v>0</v>
      </c>
      <c r="V32" s="157">
        <f t="shared" si="13"/>
        <v>0</v>
      </c>
      <c r="W32" s="157"/>
      <c r="X32" s="157" t="s">
        <v>216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217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24</v>
      </c>
      <c r="B33" s="175" t="s">
        <v>1676</v>
      </c>
      <c r="C33" s="184" t="s">
        <v>1651</v>
      </c>
      <c r="D33" s="176" t="s">
        <v>688</v>
      </c>
      <c r="E33" s="177">
        <v>1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si="13"/>
        <v>0</v>
      </c>
      <c r="W33" s="157"/>
      <c r="X33" s="157" t="s">
        <v>216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25</v>
      </c>
      <c r="B34" s="175" t="s">
        <v>1677</v>
      </c>
      <c r="C34" s="184" t="s">
        <v>1653</v>
      </c>
      <c r="D34" s="176" t="s">
        <v>688</v>
      </c>
      <c r="E34" s="177">
        <v>7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216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26</v>
      </c>
      <c r="B35" s="175" t="s">
        <v>1678</v>
      </c>
      <c r="C35" s="184" t="s">
        <v>1679</v>
      </c>
      <c r="D35" s="176" t="s">
        <v>688</v>
      </c>
      <c r="E35" s="177">
        <v>1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216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27</v>
      </c>
      <c r="B36" s="175" t="s">
        <v>1680</v>
      </c>
      <c r="C36" s="184" t="s">
        <v>1657</v>
      </c>
      <c r="D36" s="176" t="s">
        <v>688</v>
      </c>
      <c r="E36" s="177">
        <v>5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216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28</v>
      </c>
      <c r="B37" s="175" t="s">
        <v>1681</v>
      </c>
      <c r="C37" s="184" t="s">
        <v>1659</v>
      </c>
      <c r="D37" s="176" t="s">
        <v>688</v>
      </c>
      <c r="E37" s="177">
        <v>1</v>
      </c>
      <c r="F37" s="178"/>
      <c r="G37" s="179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269</v>
      </c>
      <c r="T37" s="157" t="s">
        <v>270</v>
      </c>
      <c r="U37" s="157">
        <v>0</v>
      </c>
      <c r="V37" s="157">
        <f t="shared" si="13"/>
        <v>0</v>
      </c>
      <c r="W37" s="157"/>
      <c r="X37" s="157" t="s">
        <v>216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29</v>
      </c>
      <c r="B38" s="175" t="s">
        <v>1682</v>
      </c>
      <c r="C38" s="184" t="s">
        <v>1683</v>
      </c>
      <c r="D38" s="176" t="s">
        <v>688</v>
      </c>
      <c r="E38" s="177">
        <v>1</v>
      </c>
      <c r="F38" s="178"/>
      <c r="G38" s="179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15</v>
      </c>
      <c r="M38" s="157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269</v>
      </c>
      <c r="T38" s="157" t="s">
        <v>270</v>
      </c>
      <c r="U38" s="157">
        <v>0</v>
      </c>
      <c r="V38" s="157">
        <f t="shared" si="13"/>
        <v>0</v>
      </c>
      <c r="W38" s="157"/>
      <c r="X38" s="157" t="s">
        <v>216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30</v>
      </c>
      <c r="B39" s="175" t="s">
        <v>1684</v>
      </c>
      <c r="C39" s="184" t="s">
        <v>1661</v>
      </c>
      <c r="D39" s="176" t="s">
        <v>688</v>
      </c>
      <c r="E39" s="177">
        <v>1</v>
      </c>
      <c r="F39" s="178"/>
      <c r="G39" s="179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15</v>
      </c>
      <c r="M39" s="157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269</v>
      </c>
      <c r="T39" s="157" t="s">
        <v>270</v>
      </c>
      <c r="U39" s="157">
        <v>0</v>
      </c>
      <c r="V39" s="157">
        <f t="shared" si="13"/>
        <v>0</v>
      </c>
      <c r="W39" s="157"/>
      <c r="X39" s="157" t="s">
        <v>216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31</v>
      </c>
      <c r="B40" s="175" t="s">
        <v>1685</v>
      </c>
      <c r="C40" s="184" t="s">
        <v>1663</v>
      </c>
      <c r="D40" s="176" t="s">
        <v>688</v>
      </c>
      <c r="E40" s="177">
        <v>1</v>
      </c>
      <c r="F40" s="178"/>
      <c r="G40" s="179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15</v>
      </c>
      <c r="M40" s="157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269</v>
      </c>
      <c r="T40" s="157" t="s">
        <v>270</v>
      </c>
      <c r="U40" s="157">
        <v>0</v>
      </c>
      <c r="V40" s="157">
        <f t="shared" si="13"/>
        <v>0</v>
      </c>
      <c r="W40" s="157"/>
      <c r="X40" s="157" t="s">
        <v>216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32</v>
      </c>
      <c r="B41" s="175" t="s">
        <v>1686</v>
      </c>
      <c r="C41" s="184" t="s">
        <v>1665</v>
      </c>
      <c r="D41" s="176" t="s">
        <v>688</v>
      </c>
      <c r="E41" s="177">
        <v>1</v>
      </c>
      <c r="F41" s="178"/>
      <c r="G41" s="179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15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269</v>
      </c>
      <c r="T41" s="157" t="s">
        <v>270</v>
      </c>
      <c r="U41" s="157">
        <v>0</v>
      </c>
      <c r="V41" s="157">
        <f t="shared" si="13"/>
        <v>0</v>
      </c>
      <c r="W41" s="157"/>
      <c r="X41" s="157" t="s">
        <v>216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2" t="s">
        <v>209</v>
      </c>
      <c r="B42" s="163" t="s">
        <v>102</v>
      </c>
      <c r="C42" s="181" t="s">
        <v>104</v>
      </c>
      <c r="D42" s="164"/>
      <c r="E42" s="165"/>
      <c r="F42" s="166"/>
      <c r="G42" s="167">
        <f>SUMIF(AG43:AG57,"&lt;&gt;NOR",G43:G57)</f>
        <v>0</v>
      </c>
      <c r="H42" s="161"/>
      <c r="I42" s="161">
        <f>SUM(I43:I57)</f>
        <v>0</v>
      </c>
      <c r="J42" s="161"/>
      <c r="K42" s="161">
        <f>SUM(K43:K57)</f>
        <v>0</v>
      </c>
      <c r="L42" s="161"/>
      <c r="M42" s="161">
        <f>SUM(M43:M57)</f>
        <v>0</v>
      </c>
      <c r="N42" s="161"/>
      <c r="O42" s="161">
        <f>SUM(O43:O57)</f>
        <v>0</v>
      </c>
      <c r="P42" s="161"/>
      <c r="Q42" s="161">
        <f>SUM(Q43:Q57)</f>
        <v>0</v>
      </c>
      <c r="R42" s="161"/>
      <c r="S42" s="161"/>
      <c r="T42" s="161"/>
      <c r="U42" s="161"/>
      <c r="V42" s="161">
        <f>SUM(V43:V57)</f>
        <v>0</v>
      </c>
      <c r="W42" s="161"/>
      <c r="X42" s="161"/>
      <c r="AG42" t="s">
        <v>210</v>
      </c>
    </row>
    <row r="43" spans="1:60" outlineLevel="1" x14ac:dyDescent="0.2">
      <c r="A43" s="174">
        <v>33</v>
      </c>
      <c r="B43" s="175" t="s">
        <v>1687</v>
      </c>
      <c r="C43" s="184" t="s">
        <v>1637</v>
      </c>
      <c r="D43" s="176" t="s">
        <v>688</v>
      </c>
      <c r="E43" s="177">
        <v>1</v>
      </c>
      <c r="F43" s="178"/>
      <c r="G43" s="179">
        <f t="shared" ref="G43:G57" si="14">ROUND(E43*F43,2)</f>
        <v>0</v>
      </c>
      <c r="H43" s="158"/>
      <c r="I43" s="157">
        <f t="shared" ref="I43:I57" si="15">ROUND(E43*H43,2)</f>
        <v>0</v>
      </c>
      <c r="J43" s="158"/>
      <c r="K43" s="157">
        <f t="shared" ref="K43:K57" si="16">ROUND(E43*J43,2)</f>
        <v>0</v>
      </c>
      <c r="L43" s="157">
        <v>15</v>
      </c>
      <c r="M43" s="157">
        <f t="shared" ref="M43:M57" si="17">G43*(1+L43/100)</f>
        <v>0</v>
      </c>
      <c r="N43" s="157">
        <v>0</v>
      </c>
      <c r="O43" s="157">
        <f t="shared" ref="O43:O57" si="18">ROUND(E43*N43,2)</f>
        <v>0</v>
      </c>
      <c r="P43" s="157">
        <v>0</v>
      </c>
      <c r="Q43" s="157">
        <f t="shared" ref="Q43:Q57" si="19">ROUND(E43*P43,2)</f>
        <v>0</v>
      </c>
      <c r="R43" s="157"/>
      <c r="S43" s="157" t="s">
        <v>269</v>
      </c>
      <c r="T43" s="157" t="s">
        <v>270</v>
      </c>
      <c r="U43" s="157">
        <v>0</v>
      </c>
      <c r="V43" s="157">
        <f t="shared" ref="V43:V57" si="20">ROUND(E43*U43,2)</f>
        <v>0</v>
      </c>
      <c r="W43" s="157"/>
      <c r="X43" s="157" t="s">
        <v>216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34</v>
      </c>
      <c r="B44" s="175" t="s">
        <v>1688</v>
      </c>
      <c r="C44" s="184" t="s">
        <v>1639</v>
      </c>
      <c r="D44" s="176" t="s">
        <v>688</v>
      </c>
      <c r="E44" s="177">
        <v>1</v>
      </c>
      <c r="F44" s="178"/>
      <c r="G44" s="179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15</v>
      </c>
      <c r="M44" s="157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7"/>
      <c r="S44" s="157" t="s">
        <v>269</v>
      </c>
      <c r="T44" s="157" t="s">
        <v>270</v>
      </c>
      <c r="U44" s="157">
        <v>0</v>
      </c>
      <c r="V44" s="157">
        <f t="shared" si="20"/>
        <v>0</v>
      </c>
      <c r="W44" s="157"/>
      <c r="X44" s="157" t="s">
        <v>216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35</v>
      </c>
      <c r="B45" s="175" t="s">
        <v>1689</v>
      </c>
      <c r="C45" s="184" t="s">
        <v>1641</v>
      </c>
      <c r="D45" s="176" t="s">
        <v>688</v>
      </c>
      <c r="E45" s="177">
        <v>1</v>
      </c>
      <c r="F45" s="178"/>
      <c r="G45" s="179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15</v>
      </c>
      <c r="M45" s="157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7"/>
      <c r="S45" s="157" t="s">
        <v>269</v>
      </c>
      <c r="T45" s="157" t="s">
        <v>270</v>
      </c>
      <c r="U45" s="157">
        <v>0</v>
      </c>
      <c r="V45" s="157">
        <f t="shared" si="20"/>
        <v>0</v>
      </c>
      <c r="W45" s="157"/>
      <c r="X45" s="157" t="s">
        <v>216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36</v>
      </c>
      <c r="B46" s="175" t="s">
        <v>1690</v>
      </c>
      <c r="C46" s="184" t="s">
        <v>1643</v>
      </c>
      <c r="D46" s="176" t="s">
        <v>688</v>
      </c>
      <c r="E46" s="177">
        <v>1</v>
      </c>
      <c r="F46" s="178"/>
      <c r="G46" s="179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15</v>
      </c>
      <c r="M46" s="157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7"/>
      <c r="S46" s="157" t="s">
        <v>269</v>
      </c>
      <c r="T46" s="157" t="s">
        <v>270</v>
      </c>
      <c r="U46" s="157">
        <v>0</v>
      </c>
      <c r="V46" s="157">
        <f t="shared" si="20"/>
        <v>0</v>
      </c>
      <c r="W46" s="157"/>
      <c r="X46" s="157" t="s">
        <v>216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37</v>
      </c>
      <c r="B47" s="175" t="s">
        <v>1691</v>
      </c>
      <c r="C47" s="184" t="s">
        <v>1645</v>
      </c>
      <c r="D47" s="176" t="s">
        <v>688</v>
      </c>
      <c r="E47" s="177">
        <v>1</v>
      </c>
      <c r="F47" s="178"/>
      <c r="G47" s="179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15</v>
      </c>
      <c r="M47" s="157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7"/>
      <c r="S47" s="157" t="s">
        <v>269</v>
      </c>
      <c r="T47" s="157" t="s">
        <v>270</v>
      </c>
      <c r="U47" s="157">
        <v>0</v>
      </c>
      <c r="V47" s="157">
        <f t="shared" si="20"/>
        <v>0</v>
      </c>
      <c r="W47" s="157"/>
      <c r="X47" s="157" t="s">
        <v>216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38</v>
      </c>
      <c r="B48" s="175" t="s">
        <v>1692</v>
      </c>
      <c r="C48" s="184" t="s">
        <v>1647</v>
      </c>
      <c r="D48" s="176" t="s">
        <v>688</v>
      </c>
      <c r="E48" s="177">
        <v>2</v>
      </c>
      <c r="F48" s="178"/>
      <c r="G48" s="179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269</v>
      </c>
      <c r="T48" s="157" t="s">
        <v>270</v>
      </c>
      <c r="U48" s="157">
        <v>0</v>
      </c>
      <c r="V48" s="157">
        <f t="shared" si="20"/>
        <v>0</v>
      </c>
      <c r="W48" s="157"/>
      <c r="X48" s="157" t="s">
        <v>216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39</v>
      </c>
      <c r="B49" s="175" t="s">
        <v>1693</v>
      </c>
      <c r="C49" s="184" t="s">
        <v>1649</v>
      </c>
      <c r="D49" s="176" t="s">
        <v>688</v>
      </c>
      <c r="E49" s="177">
        <v>4</v>
      </c>
      <c r="F49" s="178"/>
      <c r="G49" s="179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269</v>
      </c>
      <c r="T49" s="157" t="s">
        <v>270</v>
      </c>
      <c r="U49" s="157">
        <v>0</v>
      </c>
      <c r="V49" s="157">
        <f t="shared" si="20"/>
        <v>0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40</v>
      </c>
      <c r="B50" s="175" t="s">
        <v>1694</v>
      </c>
      <c r="C50" s="184" t="s">
        <v>1651</v>
      </c>
      <c r="D50" s="176" t="s">
        <v>688</v>
      </c>
      <c r="E50" s="177">
        <v>1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si="20"/>
        <v>0</v>
      </c>
      <c r="W50" s="157"/>
      <c r="X50" s="157" t="s">
        <v>216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41</v>
      </c>
      <c r="B51" s="175" t="s">
        <v>1695</v>
      </c>
      <c r="C51" s="184" t="s">
        <v>1653</v>
      </c>
      <c r="D51" s="176" t="s">
        <v>688</v>
      </c>
      <c r="E51" s="177">
        <v>4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270</v>
      </c>
      <c r="U51" s="157">
        <v>0</v>
      </c>
      <c r="V51" s="157">
        <f t="shared" si="20"/>
        <v>0</v>
      </c>
      <c r="W51" s="157"/>
      <c r="X51" s="157" t="s">
        <v>216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42</v>
      </c>
      <c r="B52" s="175" t="s">
        <v>1696</v>
      </c>
      <c r="C52" s="184" t="s">
        <v>1655</v>
      </c>
      <c r="D52" s="176" t="s">
        <v>688</v>
      </c>
      <c r="E52" s="177">
        <v>1</v>
      </c>
      <c r="F52" s="178"/>
      <c r="G52" s="179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269</v>
      </c>
      <c r="T52" s="157" t="s">
        <v>270</v>
      </c>
      <c r="U52" s="157">
        <v>0</v>
      </c>
      <c r="V52" s="157">
        <f t="shared" si="20"/>
        <v>0</v>
      </c>
      <c r="W52" s="157"/>
      <c r="X52" s="157" t="s">
        <v>216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43</v>
      </c>
      <c r="B53" s="175" t="s">
        <v>1697</v>
      </c>
      <c r="C53" s="184" t="s">
        <v>1657</v>
      </c>
      <c r="D53" s="176" t="s">
        <v>688</v>
      </c>
      <c r="E53" s="177">
        <v>3</v>
      </c>
      <c r="F53" s="178"/>
      <c r="G53" s="179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269</v>
      </c>
      <c r="T53" s="157" t="s">
        <v>270</v>
      </c>
      <c r="U53" s="157">
        <v>0</v>
      </c>
      <c r="V53" s="157">
        <f t="shared" si="20"/>
        <v>0</v>
      </c>
      <c r="W53" s="157"/>
      <c r="X53" s="157" t="s">
        <v>216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44</v>
      </c>
      <c r="B54" s="175" t="s">
        <v>1698</v>
      </c>
      <c r="C54" s="184" t="s">
        <v>1659</v>
      </c>
      <c r="D54" s="176" t="s">
        <v>688</v>
      </c>
      <c r="E54" s="177">
        <v>1</v>
      </c>
      <c r="F54" s="178"/>
      <c r="G54" s="179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269</v>
      </c>
      <c r="T54" s="157" t="s">
        <v>270</v>
      </c>
      <c r="U54" s="157">
        <v>0</v>
      </c>
      <c r="V54" s="157">
        <f t="shared" si="20"/>
        <v>0</v>
      </c>
      <c r="W54" s="157"/>
      <c r="X54" s="157" t="s">
        <v>216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45</v>
      </c>
      <c r="B55" s="175" t="s">
        <v>1699</v>
      </c>
      <c r="C55" s="184" t="s">
        <v>1661</v>
      </c>
      <c r="D55" s="176" t="s">
        <v>688</v>
      </c>
      <c r="E55" s="177">
        <v>1</v>
      </c>
      <c r="F55" s="178"/>
      <c r="G55" s="179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270</v>
      </c>
      <c r="U55" s="157">
        <v>0</v>
      </c>
      <c r="V55" s="157">
        <f t="shared" si="20"/>
        <v>0</v>
      </c>
      <c r="W55" s="157"/>
      <c r="X55" s="157" t="s">
        <v>216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217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46</v>
      </c>
      <c r="B56" s="175" t="s">
        <v>1700</v>
      </c>
      <c r="C56" s="184" t="s">
        <v>1663</v>
      </c>
      <c r="D56" s="176" t="s">
        <v>688</v>
      </c>
      <c r="E56" s="177">
        <v>1</v>
      </c>
      <c r="F56" s="178"/>
      <c r="G56" s="179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269</v>
      </c>
      <c r="T56" s="157" t="s">
        <v>270</v>
      </c>
      <c r="U56" s="157">
        <v>0</v>
      </c>
      <c r="V56" s="157">
        <f t="shared" si="20"/>
        <v>0</v>
      </c>
      <c r="W56" s="157"/>
      <c r="X56" s="157" t="s">
        <v>216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47</v>
      </c>
      <c r="B57" s="175" t="s">
        <v>1701</v>
      </c>
      <c r="C57" s="184" t="s">
        <v>1665</v>
      </c>
      <c r="D57" s="176" t="s">
        <v>688</v>
      </c>
      <c r="E57" s="177">
        <v>1</v>
      </c>
      <c r="F57" s="178"/>
      <c r="G57" s="179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269</v>
      </c>
      <c r="T57" s="157" t="s">
        <v>270</v>
      </c>
      <c r="U57" s="157">
        <v>0</v>
      </c>
      <c r="V57" s="157">
        <f t="shared" si="20"/>
        <v>0</v>
      </c>
      <c r="W57" s="157"/>
      <c r="X57" s="157" t="s">
        <v>216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217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2" t="s">
        <v>209</v>
      </c>
      <c r="B58" s="163" t="s">
        <v>108</v>
      </c>
      <c r="C58" s="181" t="s">
        <v>109</v>
      </c>
      <c r="D58" s="164"/>
      <c r="E58" s="165"/>
      <c r="F58" s="166"/>
      <c r="G58" s="167">
        <f>SUMIF(AG59:AG61,"&lt;&gt;NOR",G59:G61)</f>
        <v>0</v>
      </c>
      <c r="H58" s="161"/>
      <c r="I58" s="161">
        <f>SUM(I59:I61)</f>
        <v>0</v>
      </c>
      <c r="J58" s="161"/>
      <c r="K58" s="161">
        <f>SUM(K59:K61)</f>
        <v>0</v>
      </c>
      <c r="L58" s="161"/>
      <c r="M58" s="161">
        <f>SUM(M59:M61)</f>
        <v>0</v>
      </c>
      <c r="N58" s="161"/>
      <c r="O58" s="161">
        <f>SUM(O59:O61)</f>
        <v>0</v>
      </c>
      <c r="P58" s="161"/>
      <c r="Q58" s="161">
        <f>SUM(Q59:Q61)</f>
        <v>0</v>
      </c>
      <c r="R58" s="161"/>
      <c r="S58" s="161"/>
      <c r="T58" s="161"/>
      <c r="U58" s="161"/>
      <c r="V58" s="161">
        <f>SUM(V59:V61)</f>
        <v>0</v>
      </c>
      <c r="W58" s="161"/>
      <c r="X58" s="161"/>
      <c r="AG58" t="s">
        <v>210</v>
      </c>
    </row>
    <row r="59" spans="1:60" outlineLevel="1" x14ac:dyDescent="0.2">
      <c r="A59" s="174">
        <v>48</v>
      </c>
      <c r="B59" s="175" t="s">
        <v>1702</v>
      </c>
      <c r="C59" s="184" t="s">
        <v>74</v>
      </c>
      <c r="D59" s="176" t="s">
        <v>688</v>
      </c>
      <c r="E59" s="177">
        <v>1</v>
      </c>
      <c r="F59" s="178"/>
      <c r="G59" s="179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15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269</v>
      </c>
      <c r="T59" s="157" t="s">
        <v>270</v>
      </c>
      <c r="U59" s="157">
        <v>0</v>
      </c>
      <c r="V59" s="157">
        <f>ROUND(E59*U59,2)</f>
        <v>0</v>
      </c>
      <c r="W59" s="157"/>
      <c r="X59" s="157" t="s">
        <v>216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49</v>
      </c>
      <c r="B60" s="175" t="s">
        <v>1703</v>
      </c>
      <c r="C60" s="184" t="s">
        <v>93</v>
      </c>
      <c r="D60" s="176" t="s">
        <v>688</v>
      </c>
      <c r="E60" s="177">
        <v>1</v>
      </c>
      <c r="F60" s="178"/>
      <c r="G60" s="179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15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269</v>
      </c>
      <c r="T60" s="157" t="s">
        <v>270</v>
      </c>
      <c r="U60" s="157">
        <v>0</v>
      </c>
      <c r="V60" s="157">
        <f>ROUND(E60*U60,2)</f>
        <v>0</v>
      </c>
      <c r="W60" s="157"/>
      <c r="X60" s="157" t="s">
        <v>216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50</v>
      </c>
      <c r="B61" s="175" t="s">
        <v>1704</v>
      </c>
      <c r="C61" s="184" t="s">
        <v>104</v>
      </c>
      <c r="D61" s="176" t="s">
        <v>688</v>
      </c>
      <c r="E61" s="177">
        <v>1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15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269</v>
      </c>
      <c r="T61" s="157" t="s">
        <v>270</v>
      </c>
      <c r="U61" s="157">
        <v>0</v>
      </c>
      <c r="V61" s="157">
        <f>ROUND(E61*U61,2)</f>
        <v>0</v>
      </c>
      <c r="W61" s="157"/>
      <c r="X61" s="157" t="s">
        <v>216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2" t="s">
        <v>209</v>
      </c>
      <c r="B62" s="163" t="s">
        <v>111</v>
      </c>
      <c r="C62" s="181" t="s">
        <v>112</v>
      </c>
      <c r="D62" s="164"/>
      <c r="E62" s="165"/>
      <c r="F62" s="166"/>
      <c r="G62" s="167">
        <f>SUMIF(AG63:AG91,"&lt;&gt;NOR",G63:G91)</f>
        <v>0</v>
      </c>
      <c r="H62" s="161"/>
      <c r="I62" s="161">
        <f>SUM(I63:I91)</f>
        <v>0</v>
      </c>
      <c r="J62" s="161"/>
      <c r="K62" s="161">
        <f>SUM(K63:K91)</f>
        <v>0</v>
      </c>
      <c r="L62" s="161"/>
      <c r="M62" s="161">
        <f>SUM(M63:M91)</f>
        <v>0</v>
      </c>
      <c r="N62" s="161"/>
      <c r="O62" s="161">
        <f>SUM(O63:O91)</f>
        <v>0</v>
      </c>
      <c r="P62" s="161"/>
      <c r="Q62" s="161">
        <f>SUM(Q63:Q91)</f>
        <v>0</v>
      </c>
      <c r="R62" s="161"/>
      <c r="S62" s="161"/>
      <c r="T62" s="161"/>
      <c r="U62" s="161"/>
      <c r="V62" s="161">
        <f>SUM(V63:V91)</f>
        <v>0</v>
      </c>
      <c r="W62" s="161"/>
      <c r="X62" s="161"/>
      <c r="AG62" t="s">
        <v>210</v>
      </c>
    </row>
    <row r="63" spans="1:60" outlineLevel="1" x14ac:dyDescent="0.2">
      <c r="A63" s="168">
        <v>51</v>
      </c>
      <c r="B63" s="169" t="s">
        <v>1705</v>
      </c>
      <c r="C63" s="182" t="s">
        <v>1706</v>
      </c>
      <c r="D63" s="170" t="s">
        <v>234</v>
      </c>
      <c r="E63" s="171">
        <v>398</v>
      </c>
      <c r="F63" s="172"/>
      <c r="G63" s="173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15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269</v>
      </c>
      <c r="T63" s="157" t="s">
        <v>270</v>
      </c>
      <c r="U63" s="157">
        <v>0</v>
      </c>
      <c r="V63" s="157">
        <f>ROUND(E63*U63,2)</f>
        <v>0</v>
      </c>
      <c r="W63" s="157"/>
      <c r="X63" s="157" t="s">
        <v>216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7" t="s">
        <v>1707</v>
      </c>
      <c r="D64" s="268"/>
      <c r="E64" s="268"/>
      <c r="F64" s="268"/>
      <c r="G64" s="26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1230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8">
        <v>52</v>
      </c>
      <c r="B65" s="169" t="s">
        <v>1708</v>
      </c>
      <c r="C65" s="182" t="s">
        <v>1709</v>
      </c>
      <c r="D65" s="170" t="s">
        <v>234</v>
      </c>
      <c r="E65" s="171">
        <v>35</v>
      </c>
      <c r="F65" s="172"/>
      <c r="G65" s="173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269</v>
      </c>
      <c r="T65" s="157" t="s">
        <v>270</v>
      </c>
      <c r="U65" s="157">
        <v>0</v>
      </c>
      <c r="V65" s="157">
        <f>ROUND(E65*U65,2)</f>
        <v>0</v>
      </c>
      <c r="W65" s="157"/>
      <c r="X65" s="157" t="s">
        <v>216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7" t="s">
        <v>1707</v>
      </c>
      <c r="D66" s="268"/>
      <c r="E66" s="268"/>
      <c r="F66" s="268"/>
      <c r="G66" s="268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1230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8">
        <v>53</v>
      </c>
      <c r="B67" s="169" t="s">
        <v>1710</v>
      </c>
      <c r="C67" s="182" t="s">
        <v>1711</v>
      </c>
      <c r="D67" s="170" t="s">
        <v>234</v>
      </c>
      <c r="E67" s="171">
        <v>30</v>
      </c>
      <c r="F67" s="172"/>
      <c r="G67" s="17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269</v>
      </c>
      <c r="T67" s="157" t="s">
        <v>270</v>
      </c>
      <c r="U67" s="157">
        <v>0</v>
      </c>
      <c r="V67" s="157">
        <f>ROUND(E67*U67,2)</f>
        <v>0</v>
      </c>
      <c r="W67" s="157"/>
      <c r="X67" s="157" t="s">
        <v>216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67" t="s">
        <v>1707</v>
      </c>
      <c r="D68" s="268"/>
      <c r="E68" s="268"/>
      <c r="F68" s="268"/>
      <c r="G68" s="268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1230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8">
        <v>54</v>
      </c>
      <c r="B69" s="169" t="s">
        <v>1712</v>
      </c>
      <c r="C69" s="182" t="s">
        <v>1713</v>
      </c>
      <c r="D69" s="170" t="s">
        <v>234</v>
      </c>
      <c r="E69" s="171">
        <v>283</v>
      </c>
      <c r="F69" s="172"/>
      <c r="G69" s="173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15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269</v>
      </c>
      <c r="T69" s="157" t="s">
        <v>270</v>
      </c>
      <c r="U69" s="157">
        <v>0</v>
      </c>
      <c r="V69" s="157">
        <f>ROUND(E69*U69,2)</f>
        <v>0</v>
      </c>
      <c r="W69" s="157"/>
      <c r="X69" s="157" t="s">
        <v>216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67" t="s">
        <v>1707</v>
      </c>
      <c r="D70" s="268"/>
      <c r="E70" s="268"/>
      <c r="F70" s="268"/>
      <c r="G70" s="268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1230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8">
        <v>55</v>
      </c>
      <c r="B71" s="169" t="s">
        <v>1714</v>
      </c>
      <c r="C71" s="182" t="s">
        <v>1715</v>
      </c>
      <c r="D71" s="170" t="s">
        <v>234</v>
      </c>
      <c r="E71" s="171">
        <v>58</v>
      </c>
      <c r="F71" s="172"/>
      <c r="G71" s="173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15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269</v>
      </c>
      <c r="T71" s="157" t="s">
        <v>270</v>
      </c>
      <c r="U71" s="157">
        <v>0</v>
      </c>
      <c r="V71" s="157">
        <f>ROUND(E71*U71,2)</f>
        <v>0</v>
      </c>
      <c r="W71" s="157"/>
      <c r="X71" s="157" t="s">
        <v>216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67" t="s">
        <v>1716</v>
      </c>
      <c r="D72" s="268"/>
      <c r="E72" s="268"/>
      <c r="F72" s="268"/>
      <c r="G72" s="268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1230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56</v>
      </c>
      <c r="B73" s="169" t="s">
        <v>1717</v>
      </c>
      <c r="C73" s="182" t="s">
        <v>1718</v>
      </c>
      <c r="D73" s="170" t="s">
        <v>234</v>
      </c>
      <c r="E73" s="171">
        <v>105</v>
      </c>
      <c r="F73" s="172"/>
      <c r="G73" s="173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15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269</v>
      </c>
      <c r="T73" s="157" t="s">
        <v>270</v>
      </c>
      <c r="U73" s="157">
        <v>0</v>
      </c>
      <c r="V73" s="157">
        <f>ROUND(E73*U73,2)</f>
        <v>0</v>
      </c>
      <c r="W73" s="157"/>
      <c r="X73" s="157" t="s">
        <v>216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67" t="s">
        <v>1719</v>
      </c>
      <c r="D74" s="268"/>
      <c r="E74" s="268"/>
      <c r="F74" s="268"/>
      <c r="G74" s="268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1230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8">
        <v>57</v>
      </c>
      <c r="B75" s="169" t="s">
        <v>1720</v>
      </c>
      <c r="C75" s="182" t="s">
        <v>1721</v>
      </c>
      <c r="D75" s="170" t="s">
        <v>234</v>
      </c>
      <c r="E75" s="171">
        <v>258</v>
      </c>
      <c r="F75" s="172"/>
      <c r="G75" s="173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15</v>
      </c>
      <c r="M75" s="157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7"/>
      <c r="S75" s="157" t="s">
        <v>269</v>
      </c>
      <c r="T75" s="157" t="s">
        <v>270</v>
      </c>
      <c r="U75" s="157">
        <v>0</v>
      </c>
      <c r="V75" s="157">
        <f>ROUND(E75*U75,2)</f>
        <v>0</v>
      </c>
      <c r="W75" s="157"/>
      <c r="X75" s="157" t="s">
        <v>216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67" t="s">
        <v>1719</v>
      </c>
      <c r="D76" s="268"/>
      <c r="E76" s="268"/>
      <c r="F76" s="268"/>
      <c r="G76" s="26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1230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8">
        <v>58</v>
      </c>
      <c r="B77" s="169" t="s">
        <v>1722</v>
      </c>
      <c r="C77" s="182" t="s">
        <v>1723</v>
      </c>
      <c r="D77" s="170" t="s">
        <v>234</v>
      </c>
      <c r="E77" s="171">
        <v>44</v>
      </c>
      <c r="F77" s="172"/>
      <c r="G77" s="173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15</v>
      </c>
      <c r="M77" s="157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7"/>
      <c r="S77" s="157" t="s">
        <v>269</v>
      </c>
      <c r="T77" s="157" t="s">
        <v>270</v>
      </c>
      <c r="U77" s="157">
        <v>0</v>
      </c>
      <c r="V77" s="157">
        <f>ROUND(E77*U77,2)</f>
        <v>0</v>
      </c>
      <c r="W77" s="157"/>
      <c r="X77" s="157" t="s">
        <v>216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67" t="s">
        <v>1724</v>
      </c>
      <c r="D78" s="268"/>
      <c r="E78" s="268"/>
      <c r="F78" s="268"/>
      <c r="G78" s="268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1230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59</v>
      </c>
      <c r="B79" s="169" t="s">
        <v>1725</v>
      </c>
      <c r="C79" s="182" t="s">
        <v>1726</v>
      </c>
      <c r="D79" s="170" t="s">
        <v>688</v>
      </c>
      <c r="E79" s="171">
        <v>44</v>
      </c>
      <c r="F79" s="172"/>
      <c r="G79" s="173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15</v>
      </c>
      <c r="M79" s="157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7"/>
      <c r="S79" s="157" t="s">
        <v>269</v>
      </c>
      <c r="T79" s="157" t="s">
        <v>270</v>
      </c>
      <c r="U79" s="157">
        <v>0</v>
      </c>
      <c r="V79" s="157">
        <f>ROUND(E79*U79,2)</f>
        <v>0</v>
      </c>
      <c r="W79" s="157"/>
      <c r="X79" s="157" t="s">
        <v>216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217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7" t="s">
        <v>1727</v>
      </c>
      <c r="D80" s="268"/>
      <c r="E80" s="268"/>
      <c r="F80" s="268"/>
      <c r="G80" s="268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1230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69" t="s">
        <v>1728</v>
      </c>
      <c r="D81" s="270"/>
      <c r="E81" s="270"/>
      <c r="F81" s="270"/>
      <c r="G81" s="270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1230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8">
        <v>60</v>
      </c>
      <c r="B82" s="169" t="s">
        <v>1729</v>
      </c>
      <c r="C82" s="182" t="s">
        <v>1730</v>
      </c>
      <c r="D82" s="170" t="s">
        <v>688</v>
      </c>
      <c r="E82" s="171">
        <v>88</v>
      </c>
      <c r="F82" s="172"/>
      <c r="G82" s="173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15</v>
      </c>
      <c r="M82" s="157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7"/>
      <c r="S82" s="157" t="s">
        <v>269</v>
      </c>
      <c r="T82" s="157" t="s">
        <v>270</v>
      </c>
      <c r="U82" s="157">
        <v>0</v>
      </c>
      <c r="V82" s="157">
        <f>ROUND(E82*U82,2)</f>
        <v>0</v>
      </c>
      <c r="W82" s="157"/>
      <c r="X82" s="157" t="s">
        <v>216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67" t="s">
        <v>1731</v>
      </c>
      <c r="D83" s="268"/>
      <c r="E83" s="268"/>
      <c r="F83" s="268"/>
      <c r="G83" s="268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1230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8">
        <v>61</v>
      </c>
      <c r="B84" s="169" t="s">
        <v>1732</v>
      </c>
      <c r="C84" s="182" t="s">
        <v>1733</v>
      </c>
      <c r="D84" s="170" t="s">
        <v>688</v>
      </c>
      <c r="E84" s="171">
        <v>6</v>
      </c>
      <c r="F84" s="172"/>
      <c r="G84" s="173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15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269</v>
      </c>
      <c r="T84" s="157" t="s">
        <v>270</v>
      </c>
      <c r="U84" s="157">
        <v>0</v>
      </c>
      <c r="V84" s="157">
        <f>ROUND(E84*U84,2)</f>
        <v>0</v>
      </c>
      <c r="W84" s="157"/>
      <c r="X84" s="157" t="s">
        <v>216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67" t="s">
        <v>1734</v>
      </c>
      <c r="D85" s="268"/>
      <c r="E85" s="268"/>
      <c r="F85" s="268"/>
      <c r="G85" s="268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1230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8">
        <v>62</v>
      </c>
      <c r="B86" s="169" t="s">
        <v>1735</v>
      </c>
      <c r="C86" s="182" t="s">
        <v>1736</v>
      </c>
      <c r="D86" s="170" t="s">
        <v>688</v>
      </c>
      <c r="E86" s="171">
        <v>15</v>
      </c>
      <c r="F86" s="172"/>
      <c r="G86" s="173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15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269</v>
      </c>
      <c r="T86" s="157" t="s">
        <v>270</v>
      </c>
      <c r="U86" s="157">
        <v>0</v>
      </c>
      <c r="V86" s="157">
        <f>ROUND(E86*U86,2)</f>
        <v>0</v>
      </c>
      <c r="W86" s="157"/>
      <c r="X86" s="157" t="s">
        <v>216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67" t="s">
        <v>1737</v>
      </c>
      <c r="D87" s="268"/>
      <c r="E87" s="268"/>
      <c r="F87" s="268"/>
      <c r="G87" s="268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1230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8">
        <v>63</v>
      </c>
      <c r="B88" s="169" t="s">
        <v>1738</v>
      </c>
      <c r="C88" s="182" t="s">
        <v>1739</v>
      </c>
      <c r="D88" s="170" t="s">
        <v>234</v>
      </c>
      <c r="E88" s="171">
        <v>50</v>
      </c>
      <c r="F88" s="172"/>
      <c r="G88" s="173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269</v>
      </c>
      <c r="T88" s="157" t="s">
        <v>270</v>
      </c>
      <c r="U88" s="157">
        <v>0</v>
      </c>
      <c r="V88" s="157">
        <f>ROUND(E88*U88,2)</f>
        <v>0</v>
      </c>
      <c r="W88" s="157"/>
      <c r="X88" s="157" t="s">
        <v>216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67" t="s">
        <v>1740</v>
      </c>
      <c r="D89" s="268"/>
      <c r="E89" s="268"/>
      <c r="F89" s="268"/>
      <c r="G89" s="268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1230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8">
        <v>64</v>
      </c>
      <c r="B90" s="169" t="s">
        <v>1741</v>
      </c>
      <c r="C90" s="182" t="s">
        <v>1742</v>
      </c>
      <c r="D90" s="170" t="s">
        <v>234</v>
      </c>
      <c r="E90" s="171">
        <v>165</v>
      </c>
      <c r="F90" s="172"/>
      <c r="G90" s="173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269</v>
      </c>
      <c r="T90" s="157" t="s">
        <v>270</v>
      </c>
      <c r="U90" s="157">
        <v>0</v>
      </c>
      <c r="V90" s="157">
        <f>ROUND(E90*U90,2)</f>
        <v>0</v>
      </c>
      <c r="W90" s="157"/>
      <c r="X90" s="157" t="s">
        <v>216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7" t="s">
        <v>1743</v>
      </c>
      <c r="D91" s="268"/>
      <c r="E91" s="268"/>
      <c r="F91" s="268"/>
      <c r="G91" s="268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1230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2" t="s">
        <v>209</v>
      </c>
      <c r="B92" s="163" t="s">
        <v>113</v>
      </c>
      <c r="C92" s="181" t="s">
        <v>103</v>
      </c>
      <c r="D92" s="164"/>
      <c r="E92" s="165"/>
      <c r="F92" s="166"/>
      <c r="G92" s="167">
        <f>SUMIF(AG93:AG104,"&lt;&gt;NOR",G93:G104)</f>
        <v>0</v>
      </c>
      <c r="H92" s="161"/>
      <c r="I92" s="161">
        <f>SUM(I93:I104)</f>
        <v>0</v>
      </c>
      <c r="J92" s="161"/>
      <c r="K92" s="161">
        <f>SUM(K93:K104)</f>
        <v>0</v>
      </c>
      <c r="L92" s="161"/>
      <c r="M92" s="161">
        <f>SUM(M93:M104)</f>
        <v>0</v>
      </c>
      <c r="N92" s="161"/>
      <c r="O92" s="161">
        <f>SUM(O93:O104)</f>
        <v>0</v>
      </c>
      <c r="P92" s="161"/>
      <c r="Q92" s="161">
        <f>SUM(Q93:Q104)</f>
        <v>0</v>
      </c>
      <c r="R92" s="161"/>
      <c r="S92" s="161"/>
      <c r="T92" s="161"/>
      <c r="U92" s="161"/>
      <c r="V92" s="161">
        <f>SUM(V93:V104)</f>
        <v>0</v>
      </c>
      <c r="W92" s="161"/>
      <c r="X92" s="161"/>
      <c r="AG92" t="s">
        <v>210</v>
      </c>
    </row>
    <row r="93" spans="1:60" outlineLevel="1" x14ac:dyDescent="0.2">
      <c r="A93" s="168">
        <v>65</v>
      </c>
      <c r="B93" s="169" t="s">
        <v>1744</v>
      </c>
      <c r="C93" s="182" t="s">
        <v>1745</v>
      </c>
      <c r="D93" s="170" t="s">
        <v>688</v>
      </c>
      <c r="E93" s="171">
        <v>510</v>
      </c>
      <c r="F93" s="172"/>
      <c r="G93" s="173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269</v>
      </c>
      <c r="T93" s="157" t="s">
        <v>270</v>
      </c>
      <c r="U93" s="157">
        <v>0</v>
      </c>
      <c r="V93" s="157">
        <f>ROUND(E93*U93,2)</f>
        <v>0</v>
      </c>
      <c r="W93" s="157"/>
      <c r="X93" s="157" t="s">
        <v>216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67" t="s">
        <v>1746</v>
      </c>
      <c r="D94" s="268"/>
      <c r="E94" s="268"/>
      <c r="F94" s="268"/>
      <c r="G94" s="268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1230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8">
        <v>66</v>
      </c>
      <c r="B95" s="169" t="s">
        <v>1747</v>
      </c>
      <c r="C95" s="182" t="s">
        <v>1748</v>
      </c>
      <c r="D95" s="170" t="s">
        <v>688</v>
      </c>
      <c r="E95" s="171">
        <v>10</v>
      </c>
      <c r="F95" s="172"/>
      <c r="G95" s="173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7"/>
      <c r="S95" s="157" t="s">
        <v>269</v>
      </c>
      <c r="T95" s="157" t="s">
        <v>270</v>
      </c>
      <c r="U95" s="157">
        <v>0</v>
      </c>
      <c r="V95" s="157">
        <f>ROUND(E95*U95,2)</f>
        <v>0</v>
      </c>
      <c r="W95" s="157"/>
      <c r="X95" s="157" t="s">
        <v>216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217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67" t="s">
        <v>1746</v>
      </c>
      <c r="D96" s="268"/>
      <c r="E96" s="268"/>
      <c r="F96" s="268"/>
      <c r="G96" s="268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1230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8">
        <v>67</v>
      </c>
      <c r="B97" s="169" t="s">
        <v>1749</v>
      </c>
      <c r="C97" s="182" t="s">
        <v>1750</v>
      </c>
      <c r="D97" s="170" t="s">
        <v>688</v>
      </c>
      <c r="E97" s="171">
        <v>5</v>
      </c>
      <c r="F97" s="172"/>
      <c r="G97" s="173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269</v>
      </c>
      <c r="T97" s="157" t="s">
        <v>270</v>
      </c>
      <c r="U97" s="157">
        <v>0</v>
      </c>
      <c r="V97" s="157">
        <f>ROUND(E97*U97,2)</f>
        <v>0</v>
      </c>
      <c r="W97" s="157"/>
      <c r="X97" s="157" t="s">
        <v>216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217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67" t="s">
        <v>1746</v>
      </c>
      <c r="D98" s="268"/>
      <c r="E98" s="268"/>
      <c r="F98" s="268"/>
      <c r="G98" s="268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1230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68</v>
      </c>
      <c r="B99" s="175" t="s">
        <v>1751</v>
      </c>
      <c r="C99" s="184" t="s">
        <v>1752</v>
      </c>
      <c r="D99" s="176" t="s">
        <v>688</v>
      </c>
      <c r="E99" s="177">
        <v>3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269</v>
      </c>
      <c r="T99" s="157" t="s">
        <v>270</v>
      </c>
      <c r="U99" s="157">
        <v>0</v>
      </c>
      <c r="V99" s="157">
        <f>ROUND(E99*U99,2)</f>
        <v>0</v>
      </c>
      <c r="W99" s="157"/>
      <c r="X99" s="157" t="s">
        <v>216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69</v>
      </c>
      <c r="B100" s="175" t="s">
        <v>1753</v>
      </c>
      <c r="C100" s="184" t="s">
        <v>1754</v>
      </c>
      <c r="D100" s="176" t="s">
        <v>688</v>
      </c>
      <c r="E100" s="177">
        <v>1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269</v>
      </c>
      <c r="T100" s="157" t="s">
        <v>270</v>
      </c>
      <c r="U100" s="157">
        <v>0</v>
      </c>
      <c r="V100" s="157">
        <f>ROUND(E100*U100,2)</f>
        <v>0</v>
      </c>
      <c r="W100" s="157"/>
      <c r="X100" s="157" t="s">
        <v>216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8">
        <v>70</v>
      </c>
      <c r="B101" s="169" t="s">
        <v>1755</v>
      </c>
      <c r="C101" s="182" t="s">
        <v>1756</v>
      </c>
      <c r="D101" s="170" t="s">
        <v>688</v>
      </c>
      <c r="E101" s="171">
        <v>3</v>
      </c>
      <c r="F101" s="172"/>
      <c r="G101" s="173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269</v>
      </c>
      <c r="T101" s="157" t="s">
        <v>270</v>
      </c>
      <c r="U101" s="157">
        <v>0</v>
      </c>
      <c r="V101" s="157">
        <f>ROUND(E101*U101,2)</f>
        <v>0</v>
      </c>
      <c r="W101" s="157"/>
      <c r="X101" s="157" t="s">
        <v>216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67" t="s">
        <v>1757</v>
      </c>
      <c r="D102" s="268"/>
      <c r="E102" s="268"/>
      <c r="F102" s="268"/>
      <c r="G102" s="268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1230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8">
        <v>71</v>
      </c>
      <c r="B103" s="169" t="s">
        <v>1758</v>
      </c>
      <c r="C103" s="182" t="s">
        <v>1756</v>
      </c>
      <c r="D103" s="170" t="s">
        <v>688</v>
      </c>
      <c r="E103" s="171">
        <v>12</v>
      </c>
      <c r="F103" s="172"/>
      <c r="G103" s="173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269</v>
      </c>
      <c r="T103" s="157" t="s">
        <v>270</v>
      </c>
      <c r="U103" s="157">
        <v>0</v>
      </c>
      <c r="V103" s="157">
        <f>ROUND(E103*U103,2)</f>
        <v>0</v>
      </c>
      <c r="W103" s="157"/>
      <c r="X103" s="157" t="s">
        <v>216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217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67" t="s">
        <v>1759</v>
      </c>
      <c r="D104" s="268"/>
      <c r="E104" s="268"/>
      <c r="F104" s="268"/>
      <c r="G104" s="268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1230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2" t="s">
        <v>209</v>
      </c>
      <c r="B105" s="163" t="s">
        <v>174</v>
      </c>
      <c r="C105" s="181" t="s">
        <v>175</v>
      </c>
      <c r="D105" s="164"/>
      <c r="E105" s="165"/>
      <c r="F105" s="166"/>
      <c r="G105" s="167">
        <f>SUMIF(AG106:AG112,"&lt;&gt;NOR",G106:G112)</f>
        <v>0</v>
      </c>
      <c r="H105" s="161"/>
      <c r="I105" s="161">
        <f>SUM(I106:I112)</f>
        <v>0</v>
      </c>
      <c r="J105" s="161"/>
      <c r="K105" s="161">
        <f>SUM(K106:K112)</f>
        <v>0</v>
      </c>
      <c r="L105" s="161"/>
      <c r="M105" s="161">
        <f>SUM(M106:M112)</f>
        <v>0</v>
      </c>
      <c r="N105" s="161"/>
      <c r="O105" s="161">
        <f>SUM(O106:O112)</f>
        <v>0</v>
      </c>
      <c r="P105" s="161"/>
      <c r="Q105" s="161">
        <f>SUM(Q106:Q112)</f>
        <v>0</v>
      </c>
      <c r="R105" s="161"/>
      <c r="S105" s="161"/>
      <c r="T105" s="161"/>
      <c r="U105" s="161"/>
      <c r="V105" s="161">
        <f>SUM(V106:V112)</f>
        <v>0</v>
      </c>
      <c r="W105" s="161"/>
      <c r="X105" s="161"/>
      <c r="AG105" t="s">
        <v>210</v>
      </c>
    </row>
    <row r="106" spans="1:60" outlineLevel="1" x14ac:dyDescent="0.2">
      <c r="A106" s="168">
        <v>72</v>
      </c>
      <c r="B106" s="169" t="s">
        <v>1760</v>
      </c>
      <c r="C106" s="182" t="s">
        <v>1761</v>
      </c>
      <c r="D106" s="170" t="s">
        <v>688</v>
      </c>
      <c r="E106" s="171">
        <v>3</v>
      </c>
      <c r="F106" s="172"/>
      <c r="G106" s="173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269</v>
      </c>
      <c r="T106" s="157" t="s">
        <v>270</v>
      </c>
      <c r="U106" s="157">
        <v>0</v>
      </c>
      <c r="V106" s="157">
        <f>ROUND(E106*U106,2)</f>
        <v>0</v>
      </c>
      <c r="W106" s="157"/>
      <c r="X106" s="157" t="s">
        <v>216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730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54"/>
      <c r="B107" s="155"/>
      <c r="C107" s="267" t="s">
        <v>1762</v>
      </c>
      <c r="D107" s="268"/>
      <c r="E107" s="268"/>
      <c r="F107" s="268"/>
      <c r="G107" s="268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88" t="str">
        <f>C107</f>
        <v>Zkoušky a prohlídky elektrických rozvodů a zařízení celková prohlídka a vyhotovení revizní zprávy pro objem montážních prací</v>
      </c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73</v>
      </c>
      <c r="B108" s="175" t="s">
        <v>1763</v>
      </c>
      <c r="C108" s="184" t="s">
        <v>1764</v>
      </c>
      <c r="D108" s="176" t="s">
        <v>688</v>
      </c>
      <c r="E108" s="177">
        <v>1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269</v>
      </c>
      <c r="T108" s="157" t="s">
        <v>270</v>
      </c>
      <c r="U108" s="157">
        <v>0</v>
      </c>
      <c r="V108" s="157">
        <f>ROUND(E108*U108,2)</f>
        <v>0</v>
      </c>
      <c r="W108" s="157"/>
      <c r="X108" s="157" t="s">
        <v>216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730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74</v>
      </c>
      <c r="B109" s="175" t="s">
        <v>1765</v>
      </c>
      <c r="C109" s="184" t="s">
        <v>1766</v>
      </c>
      <c r="D109" s="176" t="s">
        <v>688</v>
      </c>
      <c r="E109" s="177">
        <v>1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269</v>
      </c>
      <c r="T109" s="157" t="s">
        <v>270</v>
      </c>
      <c r="U109" s="157">
        <v>0</v>
      </c>
      <c r="V109" s="157">
        <f>ROUND(E109*U109,2)</f>
        <v>0</v>
      </c>
      <c r="W109" s="157"/>
      <c r="X109" s="157" t="s">
        <v>216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730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75</v>
      </c>
      <c r="B110" s="175" t="s">
        <v>1767</v>
      </c>
      <c r="C110" s="184" t="s">
        <v>1768</v>
      </c>
      <c r="D110" s="176" t="s">
        <v>688</v>
      </c>
      <c r="E110" s="177">
        <v>1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269</v>
      </c>
      <c r="T110" s="157" t="s">
        <v>270</v>
      </c>
      <c r="U110" s="157">
        <v>0</v>
      </c>
      <c r="V110" s="157">
        <f>ROUND(E110*U110,2)</f>
        <v>0</v>
      </c>
      <c r="W110" s="157"/>
      <c r="X110" s="157" t="s">
        <v>216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730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76</v>
      </c>
      <c r="B111" s="175" t="s">
        <v>1769</v>
      </c>
      <c r="C111" s="184" t="s">
        <v>1770</v>
      </c>
      <c r="D111" s="176" t="s">
        <v>688</v>
      </c>
      <c r="E111" s="177">
        <v>1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269</v>
      </c>
      <c r="T111" s="157" t="s">
        <v>270</v>
      </c>
      <c r="U111" s="157">
        <v>0</v>
      </c>
      <c r="V111" s="157">
        <f>ROUND(E111*U111,2)</f>
        <v>0</v>
      </c>
      <c r="W111" s="157"/>
      <c r="X111" s="157" t="s">
        <v>216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730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8">
        <v>77</v>
      </c>
      <c r="B112" s="169" t="s">
        <v>1771</v>
      </c>
      <c r="C112" s="182" t="s">
        <v>1772</v>
      </c>
      <c r="D112" s="170" t="s">
        <v>688</v>
      </c>
      <c r="E112" s="171">
        <v>1</v>
      </c>
      <c r="F112" s="172"/>
      <c r="G112" s="173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269</v>
      </c>
      <c r="T112" s="157" t="s">
        <v>270</v>
      </c>
      <c r="U112" s="157">
        <v>0</v>
      </c>
      <c r="V112" s="157">
        <f>ROUND(E112*U112,2)</f>
        <v>0</v>
      </c>
      <c r="W112" s="157"/>
      <c r="X112" s="157" t="s">
        <v>216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730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33" x14ac:dyDescent="0.2">
      <c r="A113" s="3"/>
      <c r="B113" s="4"/>
      <c r="C113" s="185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196</v>
      </c>
    </row>
    <row r="114" spans="1:33" x14ac:dyDescent="0.2">
      <c r="A114" s="150"/>
      <c r="B114" s="151" t="s">
        <v>31</v>
      </c>
      <c r="C114" s="186"/>
      <c r="D114" s="152"/>
      <c r="E114" s="153"/>
      <c r="F114" s="153"/>
      <c r="G114" s="180">
        <f>G8+G24+G42+G58+G62+G92+G105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1189</v>
      </c>
    </row>
    <row r="115" spans="1:33" x14ac:dyDescent="0.2">
      <c r="A115" s="3"/>
      <c r="B115" s="4"/>
      <c r="C115" s="185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/>
      <c r="C116" s="185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53" t="s">
        <v>1190</v>
      </c>
      <c r="B117" s="253"/>
      <c r="C117" s="25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255"/>
      <c r="B118" s="256"/>
      <c r="C118" s="257"/>
      <c r="D118" s="256"/>
      <c r="E118" s="256"/>
      <c r="F118" s="256"/>
      <c r="G118" s="25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1191</v>
      </c>
    </row>
    <row r="119" spans="1:33" x14ac:dyDescent="0.2">
      <c r="A119" s="259"/>
      <c r="B119" s="260"/>
      <c r="C119" s="261"/>
      <c r="D119" s="260"/>
      <c r="E119" s="260"/>
      <c r="F119" s="260"/>
      <c r="G119" s="26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259"/>
      <c r="B120" s="260"/>
      <c r="C120" s="261"/>
      <c r="D120" s="260"/>
      <c r="E120" s="260"/>
      <c r="F120" s="260"/>
      <c r="G120" s="26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259"/>
      <c r="B121" s="260"/>
      <c r="C121" s="261"/>
      <c r="D121" s="260"/>
      <c r="E121" s="260"/>
      <c r="F121" s="260"/>
      <c r="G121" s="26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263"/>
      <c r="B122" s="264"/>
      <c r="C122" s="265"/>
      <c r="D122" s="264"/>
      <c r="E122" s="264"/>
      <c r="F122" s="264"/>
      <c r="G122" s="26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A123" s="3"/>
      <c r="B123" s="4"/>
      <c r="C123" s="18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 x14ac:dyDescent="0.2">
      <c r="C124" s="187"/>
      <c r="D124" s="10"/>
      <c r="AG124" t="s">
        <v>1192</v>
      </c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Gx4VB7tuCcX5+WiA+tDDPsp3K1W/cI7YxTi6l4lc/HmSgDxmGhEnioVswJbwCuj8lw7qBelDMyhOZzw7PyWEg==" saltValue="0ppX6ml0FrkZ66MKxrrW/A==" spinCount="100000" sheet="1" objects="1" scenarios="1"/>
  <mergeCells count="27">
    <mergeCell ref="A118:G122"/>
    <mergeCell ref="C64:G64"/>
    <mergeCell ref="C66:G66"/>
    <mergeCell ref="C68:G68"/>
    <mergeCell ref="C70:G70"/>
    <mergeCell ref="A1:G1"/>
    <mergeCell ref="C2:G2"/>
    <mergeCell ref="C3:G3"/>
    <mergeCell ref="C4:G4"/>
    <mergeCell ref="A117:C117"/>
    <mergeCell ref="C94:G94"/>
    <mergeCell ref="C72:G72"/>
    <mergeCell ref="C74:G74"/>
    <mergeCell ref="C76:G76"/>
    <mergeCell ref="C78:G78"/>
    <mergeCell ref="C80:G80"/>
    <mergeCell ref="C81:G81"/>
    <mergeCell ref="C83:G83"/>
    <mergeCell ref="C85:G85"/>
    <mergeCell ref="C87:G87"/>
    <mergeCell ref="C89:G89"/>
    <mergeCell ref="C91:G91"/>
    <mergeCell ref="C96:G96"/>
    <mergeCell ref="C98:G98"/>
    <mergeCell ref="C102:G102"/>
    <mergeCell ref="C104:G104"/>
    <mergeCell ref="C107:G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activeCell="Z38" sqref="Z38:AA38"/>
      <selection pane="bottomLeft" activeCell="Z38" sqref="Z38:AA3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184</v>
      </c>
    </row>
    <row r="2" spans="1:60" ht="24.95" customHeight="1" x14ac:dyDescent="0.2">
      <c r="A2" s="139" t="s">
        <v>8</v>
      </c>
      <c r="B2" s="49" t="s">
        <v>42</v>
      </c>
      <c r="C2" s="247" t="s">
        <v>43</v>
      </c>
      <c r="D2" s="248"/>
      <c r="E2" s="248"/>
      <c r="F2" s="248"/>
      <c r="G2" s="249"/>
      <c r="AG2" t="s">
        <v>185</v>
      </c>
    </row>
    <row r="3" spans="1:60" ht="24.95" customHeight="1" x14ac:dyDescent="0.2">
      <c r="A3" s="139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185</v>
      </c>
      <c r="AG3" t="s">
        <v>186</v>
      </c>
    </row>
    <row r="4" spans="1:60" ht="24.95" customHeight="1" x14ac:dyDescent="0.2">
      <c r="A4" s="140" t="s">
        <v>10</v>
      </c>
      <c r="B4" s="141" t="s">
        <v>65</v>
      </c>
      <c r="C4" s="250" t="s">
        <v>66</v>
      </c>
      <c r="D4" s="251"/>
      <c r="E4" s="251"/>
      <c r="F4" s="251"/>
      <c r="G4" s="252"/>
      <c r="AG4" t="s">
        <v>187</v>
      </c>
    </row>
    <row r="5" spans="1:60" x14ac:dyDescent="0.2">
      <c r="D5" s="10"/>
    </row>
    <row r="6" spans="1:60" ht="38.25" x14ac:dyDescent="0.2">
      <c r="A6" s="143" t="s">
        <v>188</v>
      </c>
      <c r="B6" s="145" t="s">
        <v>189</v>
      </c>
      <c r="C6" s="145" t="s">
        <v>190</v>
      </c>
      <c r="D6" s="144" t="s">
        <v>191</v>
      </c>
      <c r="E6" s="143" t="s">
        <v>192</v>
      </c>
      <c r="F6" s="142" t="s">
        <v>193</v>
      </c>
      <c r="G6" s="143" t="s">
        <v>31</v>
      </c>
      <c r="H6" s="146" t="s">
        <v>32</v>
      </c>
      <c r="I6" s="146" t="s">
        <v>194</v>
      </c>
      <c r="J6" s="146" t="s">
        <v>33</v>
      </c>
      <c r="K6" s="146" t="s">
        <v>195</v>
      </c>
      <c r="L6" s="146" t="s">
        <v>196</v>
      </c>
      <c r="M6" s="146" t="s">
        <v>197</v>
      </c>
      <c r="N6" s="146" t="s">
        <v>198</v>
      </c>
      <c r="O6" s="146" t="s">
        <v>199</v>
      </c>
      <c r="P6" s="146" t="s">
        <v>200</v>
      </c>
      <c r="Q6" s="146" t="s">
        <v>201</v>
      </c>
      <c r="R6" s="146" t="s">
        <v>202</v>
      </c>
      <c r="S6" s="146" t="s">
        <v>203</v>
      </c>
      <c r="T6" s="146" t="s">
        <v>204</v>
      </c>
      <c r="U6" s="146" t="s">
        <v>205</v>
      </c>
      <c r="V6" s="146" t="s">
        <v>206</v>
      </c>
      <c r="W6" s="146" t="s">
        <v>207</v>
      </c>
      <c r="X6" s="146" t="s">
        <v>208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209</v>
      </c>
      <c r="B8" s="163" t="s">
        <v>71</v>
      </c>
      <c r="C8" s="181" t="s">
        <v>73</v>
      </c>
      <c r="D8" s="164"/>
      <c r="E8" s="165"/>
      <c r="F8" s="166"/>
      <c r="G8" s="167">
        <f>SUMIF(AG9:AG36,"&lt;&gt;NOR",G9:G36)</f>
        <v>0</v>
      </c>
      <c r="H8" s="161"/>
      <c r="I8" s="161">
        <f>SUM(I9:I36)</f>
        <v>0</v>
      </c>
      <c r="J8" s="161"/>
      <c r="K8" s="161">
        <f>SUM(K9:K36)</f>
        <v>0</v>
      </c>
      <c r="L8" s="161"/>
      <c r="M8" s="161">
        <f>SUM(M9:M36)</f>
        <v>0</v>
      </c>
      <c r="N8" s="161"/>
      <c r="O8" s="161">
        <f>SUM(O9:O36)</f>
        <v>0</v>
      </c>
      <c r="P8" s="161"/>
      <c r="Q8" s="161">
        <f>SUM(Q9:Q36)</f>
        <v>0</v>
      </c>
      <c r="R8" s="161"/>
      <c r="S8" s="161"/>
      <c r="T8" s="161"/>
      <c r="U8" s="161"/>
      <c r="V8" s="161">
        <f>SUM(V9:V36)</f>
        <v>0</v>
      </c>
      <c r="W8" s="161"/>
      <c r="X8" s="161"/>
      <c r="AG8" t="s">
        <v>210</v>
      </c>
    </row>
    <row r="9" spans="1:60" outlineLevel="1" x14ac:dyDescent="0.2">
      <c r="A9" s="174">
        <v>1</v>
      </c>
      <c r="B9" s="175" t="s">
        <v>1773</v>
      </c>
      <c r="C9" s="184" t="s">
        <v>1774</v>
      </c>
      <c r="D9" s="176" t="s">
        <v>234</v>
      </c>
      <c r="E9" s="177">
        <v>390</v>
      </c>
      <c r="F9" s="178"/>
      <c r="G9" s="179">
        <f t="shared" ref="G9:G20" si="0">ROUND(E9*F9,2)</f>
        <v>0</v>
      </c>
      <c r="H9" s="158"/>
      <c r="I9" s="157">
        <f t="shared" ref="I9:I20" si="1">ROUND(E9*H9,2)</f>
        <v>0</v>
      </c>
      <c r="J9" s="158"/>
      <c r="K9" s="157">
        <f t="shared" ref="K9:K20" si="2">ROUND(E9*J9,2)</f>
        <v>0</v>
      </c>
      <c r="L9" s="157">
        <v>15</v>
      </c>
      <c r="M9" s="157">
        <f t="shared" ref="M9:M20" si="3">G9*(1+L9/100)</f>
        <v>0</v>
      </c>
      <c r="N9" s="157">
        <v>0</v>
      </c>
      <c r="O9" s="157">
        <f t="shared" ref="O9:O20" si="4">ROUND(E9*N9,2)</f>
        <v>0</v>
      </c>
      <c r="P9" s="157">
        <v>0</v>
      </c>
      <c r="Q9" s="157">
        <f t="shared" ref="Q9:Q20" si="5">ROUND(E9*P9,2)</f>
        <v>0</v>
      </c>
      <c r="R9" s="157"/>
      <c r="S9" s="157" t="s">
        <v>269</v>
      </c>
      <c r="T9" s="157" t="s">
        <v>270</v>
      </c>
      <c r="U9" s="157">
        <v>0</v>
      </c>
      <c r="V9" s="157">
        <f t="shared" ref="V9:V20" si="6">ROUND(E9*U9,2)</f>
        <v>0</v>
      </c>
      <c r="W9" s="157"/>
      <c r="X9" s="157" t="s">
        <v>216</v>
      </c>
      <c r="Y9" s="147"/>
      <c r="Z9" s="147"/>
      <c r="AA9" s="147"/>
      <c r="AB9" s="147"/>
      <c r="AC9" s="147"/>
      <c r="AD9" s="147"/>
      <c r="AE9" s="147"/>
      <c r="AF9" s="147"/>
      <c r="AG9" s="147" t="s">
        <v>217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1775</v>
      </c>
      <c r="C10" s="184" t="s">
        <v>1776</v>
      </c>
      <c r="D10" s="176" t="s">
        <v>234</v>
      </c>
      <c r="E10" s="177">
        <v>180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269</v>
      </c>
      <c r="T10" s="157" t="s">
        <v>270</v>
      </c>
      <c r="U10" s="157">
        <v>0</v>
      </c>
      <c r="V10" s="157">
        <f t="shared" si="6"/>
        <v>0</v>
      </c>
      <c r="W10" s="157"/>
      <c r="X10" s="157" t="s">
        <v>216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1777</v>
      </c>
      <c r="C11" s="184" t="s">
        <v>1778</v>
      </c>
      <c r="D11" s="176" t="s">
        <v>234</v>
      </c>
      <c r="E11" s="177">
        <v>900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269</v>
      </c>
      <c r="T11" s="157" t="s">
        <v>270</v>
      </c>
      <c r="U11" s="157">
        <v>0</v>
      </c>
      <c r="V11" s="157">
        <f t="shared" si="6"/>
        <v>0</v>
      </c>
      <c r="W11" s="157"/>
      <c r="X11" s="157" t="s">
        <v>216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1779</v>
      </c>
      <c r="C12" s="184" t="s">
        <v>1780</v>
      </c>
      <c r="D12" s="176" t="s">
        <v>688</v>
      </c>
      <c r="E12" s="177">
        <v>100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269</v>
      </c>
      <c r="T12" s="157" t="s">
        <v>270</v>
      </c>
      <c r="U12" s="157">
        <v>0</v>
      </c>
      <c r="V12" s="157">
        <f t="shared" si="6"/>
        <v>0</v>
      </c>
      <c r="W12" s="157"/>
      <c r="X12" s="157" t="s">
        <v>421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1781</v>
      </c>
      <c r="C13" s="184" t="s">
        <v>1782</v>
      </c>
      <c r="D13" s="176" t="s">
        <v>688</v>
      </c>
      <c r="E13" s="177">
        <v>60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269</v>
      </c>
      <c r="T13" s="157" t="s">
        <v>270</v>
      </c>
      <c r="U13" s="157">
        <v>0</v>
      </c>
      <c r="V13" s="157">
        <f t="shared" si="6"/>
        <v>0</v>
      </c>
      <c r="W13" s="157"/>
      <c r="X13" s="157" t="s">
        <v>421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1783</v>
      </c>
      <c r="C14" s="184" t="s">
        <v>1784</v>
      </c>
      <c r="D14" s="176" t="s">
        <v>688</v>
      </c>
      <c r="E14" s="177">
        <v>100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269</v>
      </c>
      <c r="T14" s="157" t="s">
        <v>270</v>
      </c>
      <c r="U14" s="157">
        <v>0</v>
      </c>
      <c r="V14" s="157">
        <f t="shared" si="6"/>
        <v>0</v>
      </c>
      <c r="W14" s="157"/>
      <c r="X14" s="157" t="s">
        <v>421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1785</v>
      </c>
      <c r="C15" s="184" t="s">
        <v>1786</v>
      </c>
      <c r="D15" s="176" t="s">
        <v>688</v>
      </c>
      <c r="E15" s="177">
        <v>30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269</v>
      </c>
      <c r="T15" s="157" t="s">
        <v>270</v>
      </c>
      <c r="U15" s="157">
        <v>0</v>
      </c>
      <c r="V15" s="157">
        <f t="shared" si="6"/>
        <v>0</v>
      </c>
      <c r="W15" s="157"/>
      <c r="X15" s="157" t="s">
        <v>421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1787</v>
      </c>
      <c r="C16" s="184" t="s">
        <v>1788</v>
      </c>
      <c r="D16" s="176" t="s">
        <v>688</v>
      </c>
      <c r="E16" s="177">
        <v>100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269</v>
      </c>
      <c r="T16" s="157" t="s">
        <v>270</v>
      </c>
      <c r="U16" s="157">
        <v>0</v>
      </c>
      <c r="V16" s="157">
        <f t="shared" si="6"/>
        <v>0</v>
      </c>
      <c r="W16" s="157"/>
      <c r="X16" s="157" t="s">
        <v>421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1789</v>
      </c>
      <c r="C17" s="184" t="s">
        <v>1790</v>
      </c>
      <c r="D17" s="176" t="s">
        <v>688</v>
      </c>
      <c r="E17" s="177">
        <v>30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269</v>
      </c>
      <c r="T17" s="157" t="s">
        <v>270</v>
      </c>
      <c r="U17" s="157">
        <v>0</v>
      </c>
      <c r="V17" s="157">
        <f t="shared" si="6"/>
        <v>0</v>
      </c>
      <c r="W17" s="157"/>
      <c r="X17" s="157" t="s">
        <v>421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10</v>
      </c>
      <c r="B18" s="175" t="s">
        <v>1791</v>
      </c>
      <c r="C18" s="184" t="s">
        <v>1792</v>
      </c>
      <c r="D18" s="176" t="s">
        <v>688</v>
      </c>
      <c r="E18" s="177">
        <v>30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269</v>
      </c>
      <c r="T18" s="157" t="s">
        <v>270</v>
      </c>
      <c r="U18" s="157">
        <v>0</v>
      </c>
      <c r="V18" s="157">
        <f t="shared" si="6"/>
        <v>0</v>
      </c>
      <c r="W18" s="157"/>
      <c r="X18" s="157" t="s">
        <v>421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11</v>
      </c>
      <c r="B19" s="175" t="s">
        <v>1793</v>
      </c>
      <c r="C19" s="184" t="s">
        <v>1794</v>
      </c>
      <c r="D19" s="176" t="s">
        <v>688</v>
      </c>
      <c r="E19" s="177">
        <v>280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269</v>
      </c>
      <c r="T19" s="157" t="s">
        <v>270</v>
      </c>
      <c r="U19" s="157">
        <v>0</v>
      </c>
      <c r="V19" s="157">
        <f t="shared" si="6"/>
        <v>0</v>
      </c>
      <c r="W19" s="157"/>
      <c r="X19" s="157" t="s">
        <v>421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12</v>
      </c>
      <c r="B20" s="169" t="s">
        <v>1795</v>
      </c>
      <c r="C20" s="182" t="s">
        <v>1796</v>
      </c>
      <c r="D20" s="170" t="s">
        <v>688</v>
      </c>
      <c r="E20" s="171">
        <v>680</v>
      </c>
      <c r="F20" s="172"/>
      <c r="G20" s="173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15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269</v>
      </c>
      <c r="T20" s="157" t="s">
        <v>270</v>
      </c>
      <c r="U20" s="157">
        <v>0</v>
      </c>
      <c r="V20" s="157">
        <f t="shared" si="6"/>
        <v>0</v>
      </c>
      <c r="W20" s="157"/>
      <c r="X20" s="157" t="s">
        <v>421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7" t="s">
        <v>1797</v>
      </c>
      <c r="D21" s="268"/>
      <c r="E21" s="268"/>
      <c r="F21" s="268"/>
      <c r="G21" s="26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1230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13</v>
      </c>
      <c r="B22" s="175" t="s">
        <v>1798</v>
      </c>
      <c r="C22" s="184" t="s">
        <v>1799</v>
      </c>
      <c r="D22" s="176" t="s">
        <v>688</v>
      </c>
      <c r="E22" s="177">
        <v>28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269</v>
      </c>
      <c r="T22" s="157" t="s">
        <v>270</v>
      </c>
      <c r="U22" s="157">
        <v>0</v>
      </c>
      <c r="V22" s="157">
        <f>ROUND(E22*U22,2)</f>
        <v>0</v>
      </c>
      <c r="W22" s="157"/>
      <c r="X22" s="157" t="s">
        <v>216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4">
        <v>14</v>
      </c>
      <c r="B23" s="175" t="s">
        <v>1800</v>
      </c>
      <c r="C23" s="184" t="s">
        <v>1801</v>
      </c>
      <c r="D23" s="176" t="s">
        <v>688</v>
      </c>
      <c r="E23" s="177">
        <v>28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269</v>
      </c>
      <c r="T23" s="157" t="s">
        <v>270</v>
      </c>
      <c r="U23" s="157">
        <v>0</v>
      </c>
      <c r="V23" s="157">
        <f>ROUND(E23*U23,2)</f>
        <v>0</v>
      </c>
      <c r="W23" s="157"/>
      <c r="X23" s="157" t="s">
        <v>421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422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15</v>
      </c>
      <c r="B24" s="175" t="s">
        <v>1802</v>
      </c>
      <c r="C24" s="184" t="s">
        <v>1803</v>
      </c>
      <c r="D24" s="176" t="s">
        <v>688</v>
      </c>
      <c r="E24" s="177">
        <v>28</v>
      </c>
      <c r="F24" s="178"/>
      <c r="G24" s="179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15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269</v>
      </c>
      <c r="T24" s="157" t="s">
        <v>270</v>
      </c>
      <c r="U24" s="157">
        <v>0</v>
      </c>
      <c r="V24" s="157">
        <f>ROUND(E24*U24,2)</f>
        <v>0</v>
      </c>
      <c r="W24" s="157"/>
      <c r="X24" s="157" t="s">
        <v>421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16</v>
      </c>
      <c r="B25" s="169" t="s">
        <v>1804</v>
      </c>
      <c r="C25" s="182" t="s">
        <v>1805</v>
      </c>
      <c r="D25" s="170" t="s">
        <v>688</v>
      </c>
      <c r="E25" s="171">
        <v>36</v>
      </c>
      <c r="F25" s="172"/>
      <c r="G25" s="173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269</v>
      </c>
      <c r="T25" s="157" t="s">
        <v>270</v>
      </c>
      <c r="U25" s="157">
        <v>0</v>
      </c>
      <c r="V25" s="157">
        <f>ROUND(E25*U25,2)</f>
        <v>0</v>
      </c>
      <c r="W25" s="157"/>
      <c r="X25" s="157" t="s">
        <v>421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7" t="s">
        <v>1806</v>
      </c>
      <c r="D26" s="268"/>
      <c r="E26" s="268"/>
      <c r="F26" s="268"/>
      <c r="G26" s="26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1230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17</v>
      </c>
      <c r="B27" s="169" t="s">
        <v>1807</v>
      </c>
      <c r="C27" s="182" t="s">
        <v>1808</v>
      </c>
      <c r="D27" s="170" t="s">
        <v>688</v>
      </c>
      <c r="E27" s="171">
        <v>6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269</v>
      </c>
      <c r="T27" s="157" t="s">
        <v>270</v>
      </c>
      <c r="U27" s="157">
        <v>0</v>
      </c>
      <c r="V27" s="157">
        <f>ROUND(E27*U27,2)</f>
        <v>0</v>
      </c>
      <c r="W27" s="157"/>
      <c r="X27" s="157" t="s">
        <v>421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422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7" t="s">
        <v>1806</v>
      </c>
      <c r="D28" s="268"/>
      <c r="E28" s="268"/>
      <c r="F28" s="268"/>
      <c r="G28" s="26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1230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18</v>
      </c>
      <c r="B29" s="175" t="s">
        <v>1538</v>
      </c>
      <c r="C29" s="184" t="s">
        <v>1809</v>
      </c>
      <c r="D29" s="176" t="s">
        <v>234</v>
      </c>
      <c r="E29" s="177">
        <v>30</v>
      </c>
      <c r="F29" s="178"/>
      <c r="G29" s="179">
        <f t="shared" ref="G29:G36" si="7">ROUND(E29*F29,2)</f>
        <v>0</v>
      </c>
      <c r="H29" s="158"/>
      <c r="I29" s="157">
        <f t="shared" ref="I29:I36" si="8">ROUND(E29*H29,2)</f>
        <v>0</v>
      </c>
      <c r="J29" s="158"/>
      <c r="K29" s="157">
        <f t="shared" ref="K29:K36" si="9">ROUND(E29*J29,2)</f>
        <v>0</v>
      </c>
      <c r="L29" s="157">
        <v>15</v>
      </c>
      <c r="M29" s="157">
        <f t="shared" ref="M29:M36" si="10">G29*(1+L29/100)</f>
        <v>0</v>
      </c>
      <c r="N29" s="157">
        <v>0</v>
      </c>
      <c r="O29" s="157">
        <f t="shared" ref="O29:O36" si="11">ROUND(E29*N29,2)</f>
        <v>0</v>
      </c>
      <c r="P29" s="157">
        <v>0</v>
      </c>
      <c r="Q29" s="157">
        <f t="shared" ref="Q29:Q36" si="12">ROUND(E29*P29,2)</f>
        <v>0</v>
      </c>
      <c r="R29" s="157"/>
      <c r="S29" s="157" t="s">
        <v>269</v>
      </c>
      <c r="T29" s="157" t="s">
        <v>270</v>
      </c>
      <c r="U29" s="157">
        <v>0</v>
      </c>
      <c r="V29" s="157">
        <f t="shared" ref="V29:V36" si="13">ROUND(E29*U29,2)</f>
        <v>0</v>
      </c>
      <c r="W29" s="157"/>
      <c r="X29" s="157" t="s">
        <v>216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19</v>
      </c>
      <c r="B30" s="175" t="s">
        <v>1550</v>
      </c>
      <c r="C30" s="184" t="s">
        <v>1810</v>
      </c>
      <c r="D30" s="176" t="s">
        <v>688</v>
      </c>
      <c r="E30" s="177">
        <v>2</v>
      </c>
      <c r="F30" s="178"/>
      <c r="G30" s="179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15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269</v>
      </c>
      <c r="T30" s="157" t="s">
        <v>270</v>
      </c>
      <c r="U30" s="157">
        <v>0</v>
      </c>
      <c r="V30" s="157">
        <f t="shared" si="13"/>
        <v>0</v>
      </c>
      <c r="W30" s="157"/>
      <c r="X30" s="157" t="s">
        <v>421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20</v>
      </c>
      <c r="B31" s="175" t="s">
        <v>1811</v>
      </c>
      <c r="C31" s="184" t="s">
        <v>1812</v>
      </c>
      <c r="D31" s="176" t="s">
        <v>688</v>
      </c>
      <c r="E31" s="177">
        <v>2</v>
      </c>
      <c r="F31" s="178"/>
      <c r="G31" s="179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15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269</v>
      </c>
      <c r="T31" s="157" t="s">
        <v>270</v>
      </c>
      <c r="U31" s="157">
        <v>0</v>
      </c>
      <c r="V31" s="157">
        <f t="shared" si="13"/>
        <v>0</v>
      </c>
      <c r="W31" s="157"/>
      <c r="X31" s="157" t="s">
        <v>421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422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21</v>
      </c>
      <c r="B32" s="175" t="s">
        <v>1813</v>
      </c>
      <c r="C32" s="184" t="s">
        <v>1814</v>
      </c>
      <c r="D32" s="176" t="s">
        <v>688</v>
      </c>
      <c r="E32" s="177">
        <v>800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15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269</v>
      </c>
      <c r="T32" s="157" t="s">
        <v>270</v>
      </c>
      <c r="U32" s="157">
        <v>0</v>
      </c>
      <c r="V32" s="157">
        <f t="shared" si="13"/>
        <v>0</v>
      </c>
      <c r="W32" s="157"/>
      <c r="X32" s="157" t="s">
        <v>421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422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22</v>
      </c>
      <c r="B33" s="175" t="s">
        <v>1815</v>
      </c>
      <c r="C33" s="184" t="s">
        <v>1561</v>
      </c>
      <c r="D33" s="176" t="s">
        <v>688</v>
      </c>
      <c r="E33" s="177">
        <v>1</v>
      </c>
      <c r="F33" s="178"/>
      <c r="G33" s="179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15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269</v>
      </c>
      <c r="T33" s="157" t="s">
        <v>270</v>
      </c>
      <c r="U33" s="157">
        <v>0</v>
      </c>
      <c r="V33" s="157">
        <f t="shared" si="13"/>
        <v>0</v>
      </c>
      <c r="W33" s="157"/>
      <c r="X33" s="157" t="s">
        <v>421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23</v>
      </c>
      <c r="B34" s="175" t="s">
        <v>1816</v>
      </c>
      <c r="C34" s="184" t="s">
        <v>1560</v>
      </c>
      <c r="D34" s="176" t="s">
        <v>688</v>
      </c>
      <c r="E34" s="177">
        <v>1</v>
      </c>
      <c r="F34" s="178"/>
      <c r="G34" s="179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15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269</v>
      </c>
      <c r="T34" s="157" t="s">
        <v>270</v>
      </c>
      <c r="U34" s="157">
        <v>0</v>
      </c>
      <c r="V34" s="157">
        <f t="shared" si="13"/>
        <v>0</v>
      </c>
      <c r="W34" s="157"/>
      <c r="X34" s="157" t="s">
        <v>421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422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24</v>
      </c>
      <c r="B35" s="175" t="s">
        <v>1817</v>
      </c>
      <c r="C35" s="184" t="s">
        <v>1563</v>
      </c>
      <c r="D35" s="176" t="s">
        <v>0</v>
      </c>
      <c r="E35" s="177">
        <v>5</v>
      </c>
      <c r="F35" s="178"/>
      <c r="G35" s="179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15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269</v>
      </c>
      <c r="T35" s="157" t="s">
        <v>270</v>
      </c>
      <c r="U35" s="157">
        <v>0</v>
      </c>
      <c r="V35" s="157">
        <f t="shared" si="13"/>
        <v>0</v>
      </c>
      <c r="W35" s="157"/>
      <c r="X35" s="157" t="s">
        <v>216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1068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25</v>
      </c>
      <c r="B36" s="175" t="s">
        <v>1818</v>
      </c>
      <c r="C36" s="184" t="s">
        <v>1565</v>
      </c>
      <c r="D36" s="176" t="s">
        <v>0</v>
      </c>
      <c r="E36" s="177">
        <v>3</v>
      </c>
      <c r="F36" s="178"/>
      <c r="G36" s="179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15</v>
      </c>
      <c r="M36" s="157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269</v>
      </c>
      <c r="T36" s="157" t="s">
        <v>270</v>
      </c>
      <c r="U36" s="157">
        <v>0</v>
      </c>
      <c r="V36" s="157">
        <f t="shared" si="13"/>
        <v>0</v>
      </c>
      <c r="W36" s="157"/>
      <c r="X36" s="157" t="s">
        <v>216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1068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2" t="s">
        <v>209</v>
      </c>
      <c r="B37" s="163" t="s">
        <v>91</v>
      </c>
      <c r="C37" s="181" t="s">
        <v>92</v>
      </c>
      <c r="D37" s="164"/>
      <c r="E37" s="165"/>
      <c r="F37" s="166"/>
      <c r="G37" s="167">
        <f>SUMIF(AG38:AG40,"&lt;&gt;NOR",G38:G40)</f>
        <v>0</v>
      </c>
      <c r="H37" s="161"/>
      <c r="I37" s="161">
        <f>SUM(I38:I40)</f>
        <v>0</v>
      </c>
      <c r="J37" s="161"/>
      <c r="K37" s="161">
        <f>SUM(K38:K40)</f>
        <v>0</v>
      </c>
      <c r="L37" s="161"/>
      <c r="M37" s="161">
        <f>SUM(M38:M40)</f>
        <v>0</v>
      </c>
      <c r="N37" s="161"/>
      <c r="O37" s="161">
        <f>SUM(O38:O40)</f>
        <v>0</v>
      </c>
      <c r="P37" s="161"/>
      <c r="Q37" s="161">
        <f>SUM(Q38:Q40)</f>
        <v>0</v>
      </c>
      <c r="R37" s="161"/>
      <c r="S37" s="161"/>
      <c r="T37" s="161"/>
      <c r="U37" s="161"/>
      <c r="V37" s="161">
        <f>SUM(V38:V40)</f>
        <v>0</v>
      </c>
      <c r="W37" s="161"/>
      <c r="X37" s="161"/>
      <c r="AG37" t="s">
        <v>210</v>
      </c>
    </row>
    <row r="38" spans="1:60" outlineLevel="1" x14ac:dyDescent="0.2">
      <c r="A38" s="174">
        <v>26</v>
      </c>
      <c r="B38" s="175" t="s">
        <v>1819</v>
      </c>
      <c r="C38" s="184" t="s">
        <v>1820</v>
      </c>
      <c r="D38" s="176" t="s">
        <v>1037</v>
      </c>
      <c r="E38" s="177">
        <v>20</v>
      </c>
      <c r="F38" s="178"/>
      <c r="G38" s="179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269</v>
      </c>
      <c r="T38" s="157" t="s">
        <v>270</v>
      </c>
      <c r="U38" s="157">
        <v>0</v>
      </c>
      <c r="V38" s="157">
        <f>ROUND(E38*U38,2)</f>
        <v>0</v>
      </c>
      <c r="W38" s="157"/>
      <c r="X38" s="157" t="s">
        <v>421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27</v>
      </c>
      <c r="B39" s="175" t="s">
        <v>1821</v>
      </c>
      <c r="C39" s="184" t="s">
        <v>1822</v>
      </c>
      <c r="D39" s="176" t="s">
        <v>242</v>
      </c>
      <c r="E39" s="177">
        <v>31.2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269</v>
      </c>
      <c r="T39" s="157" t="s">
        <v>270</v>
      </c>
      <c r="U39" s="157">
        <v>0</v>
      </c>
      <c r="V39" s="157">
        <f>ROUND(E39*U39,2)</f>
        <v>0</v>
      </c>
      <c r="W39" s="157"/>
      <c r="X39" s="157" t="s">
        <v>421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28</v>
      </c>
      <c r="B40" s="175" t="s">
        <v>1823</v>
      </c>
      <c r="C40" s="184" t="s">
        <v>1824</v>
      </c>
      <c r="D40" s="176" t="s">
        <v>234</v>
      </c>
      <c r="E40" s="177">
        <v>390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269</v>
      </c>
      <c r="T40" s="157" t="s">
        <v>270</v>
      </c>
      <c r="U40" s="157">
        <v>0</v>
      </c>
      <c r="V40" s="157">
        <f>ROUND(E40*U40,2)</f>
        <v>0</v>
      </c>
      <c r="W40" s="157"/>
      <c r="X40" s="157" t="s">
        <v>421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2" t="s">
        <v>209</v>
      </c>
      <c r="B41" s="163" t="s">
        <v>102</v>
      </c>
      <c r="C41" s="181" t="s">
        <v>103</v>
      </c>
      <c r="D41" s="164"/>
      <c r="E41" s="165"/>
      <c r="F41" s="166"/>
      <c r="G41" s="167">
        <f>SUMIF(AG42:AG60,"&lt;&gt;NOR",G42:G60)</f>
        <v>0</v>
      </c>
      <c r="H41" s="161"/>
      <c r="I41" s="161">
        <f>SUM(I42:I60)</f>
        <v>0</v>
      </c>
      <c r="J41" s="161"/>
      <c r="K41" s="161">
        <f>SUM(K42:K60)</f>
        <v>0</v>
      </c>
      <c r="L41" s="161"/>
      <c r="M41" s="161">
        <f>SUM(M42:M60)</f>
        <v>0</v>
      </c>
      <c r="N41" s="161"/>
      <c r="O41" s="161">
        <f>SUM(O42:O60)</f>
        <v>0</v>
      </c>
      <c r="P41" s="161"/>
      <c r="Q41" s="161">
        <f>SUM(Q42:Q60)</f>
        <v>0</v>
      </c>
      <c r="R41" s="161"/>
      <c r="S41" s="161"/>
      <c r="T41" s="161"/>
      <c r="U41" s="161"/>
      <c r="V41" s="161">
        <f>SUM(V42:V60)</f>
        <v>0</v>
      </c>
      <c r="W41" s="161"/>
      <c r="X41" s="161"/>
      <c r="AG41" t="s">
        <v>210</v>
      </c>
    </row>
    <row r="42" spans="1:60" outlineLevel="1" x14ac:dyDescent="0.2">
      <c r="A42" s="174">
        <v>29</v>
      </c>
      <c r="B42" s="175" t="s">
        <v>1825</v>
      </c>
      <c r="C42" s="184" t="s">
        <v>1826</v>
      </c>
      <c r="D42" s="176" t="s">
        <v>234</v>
      </c>
      <c r="E42" s="177">
        <v>60</v>
      </c>
      <c r="F42" s="178"/>
      <c r="G42" s="179">
        <f t="shared" ref="G42:G60" si="14">ROUND(E42*F42,2)</f>
        <v>0</v>
      </c>
      <c r="H42" s="158"/>
      <c r="I42" s="157">
        <f t="shared" ref="I42:I60" si="15">ROUND(E42*H42,2)</f>
        <v>0</v>
      </c>
      <c r="J42" s="158"/>
      <c r="K42" s="157">
        <f t="shared" ref="K42:K60" si="16">ROUND(E42*J42,2)</f>
        <v>0</v>
      </c>
      <c r="L42" s="157">
        <v>15</v>
      </c>
      <c r="M42" s="157">
        <f t="shared" ref="M42:M60" si="17">G42*(1+L42/100)</f>
        <v>0</v>
      </c>
      <c r="N42" s="157">
        <v>0</v>
      </c>
      <c r="O42" s="157">
        <f t="shared" ref="O42:O60" si="18">ROUND(E42*N42,2)</f>
        <v>0</v>
      </c>
      <c r="P42" s="157">
        <v>0</v>
      </c>
      <c r="Q42" s="157">
        <f t="shared" ref="Q42:Q60" si="19">ROUND(E42*P42,2)</f>
        <v>0</v>
      </c>
      <c r="R42" s="157"/>
      <c r="S42" s="157" t="s">
        <v>269</v>
      </c>
      <c r="T42" s="157" t="s">
        <v>270</v>
      </c>
      <c r="U42" s="157">
        <v>0</v>
      </c>
      <c r="V42" s="157">
        <f t="shared" ref="V42:V60" si="20">ROUND(E42*U42,2)</f>
        <v>0</v>
      </c>
      <c r="W42" s="157"/>
      <c r="X42" s="157" t="s">
        <v>216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30</v>
      </c>
      <c r="B43" s="175" t="s">
        <v>1827</v>
      </c>
      <c r="C43" s="184" t="s">
        <v>1828</v>
      </c>
      <c r="D43" s="176" t="s">
        <v>234</v>
      </c>
      <c r="E43" s="177">
        <v>390</v>
      </c>
      <c r="F43" s="178"/>
      <c r="G43" s="179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15</v>
      </c>
      <c r="M43" s="157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7"/>
      <c r="S43" s="157" t="s">
        <v>269</v>
      </c>
      <c r="T43" s="157" t="s">
        <v>270</v>
      </c>
      <c r="U43" s="157">
        <v>0</v>
      </c>
      <c r="V43" s="157">
        <f t="shared" si="20"/>
        <v>0</v>
      </c>
      <c r="W43" s="157"/>
      <c r="X43" s="157" t="s">
        <v>216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31</v>
      </c>
      <c r="B44" s="175" t="s">
        <v>1575</v>
      </c>
      <c r="C44" s="184" t="s">
        <v>1829</v>
      </c>
      <c r="D44" s="176" t="s">
        <v>234</v>
      </c>
      <c r="E44" s="177">
        <v>620</v>
      </c>
      <c r="F44" s="178"/>
      <c r="G44" s="179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15</v>
      </c>
      <c r="M44" s="157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7"/>
      <c r="S44" s="157" t="s">
        <v>269</v>
      </c>
      <c r="T44" s="157" t="s">
        <v>270</v>
      </c>
      <c r="U44" s="157">
        <v>0</v>
      </c>
      <c r="V44" s="157">
        <f t="shared" si="20"/>
        <v>0</v>
      </c>
      <c r="W44" s="157"/>
      <c r="X44" s="157" t="s">
        <v>216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32</v>
      </c>
      <c r="B45" s="175" t="s">
        <v>1830</v>
      </c>
      <c r="C45" s="184" t="s">
        <v>1831</v>
      </c>
      <c r="D45" s="176" t="s">
        <v>688</v>
      </c>
      <c r="E45" s="177">
        <v>160</v>
      </c>
      <c r="F45" s="178"/>
      <c r="G45" s="179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15</v>
      </c>
      <c r="M45" s="157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7"/>
      <c r="S45" s="157" t="s">
        <v>269</v>
      </c>
      <c r="T45" s="157" t="s">
        <v>270</v>
      </c>
      <c r="U45" s="157">
        <v>0</v>
      </c>
      <c r="V45" s="157">
        <f t="shared" si="20"/>
        <v>0</v>
      </c>
      <c r="W45" s="157"/>
      <c r="X45" s="157" t="s">
        <v>216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33</v>
      </c>
      <c r="B46" s="175" t="s">
        <v>1832</v>
      </c>
      <c r="C46" s="184" t="s">
        <v>1833</v>
      </c>
      <c r="D46" s="176" t="s">
        <v>234</v>
      </c>
      <c r="E46" s="177">
        <v>220</v>
      </c>
      <c r="F46" s="178"/>
      <c r="G46" s="179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15</v>
      </c>
      <c r="M46" s="157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7"/>
      <c r="S46" s="157" t="s">
        <v>269</v>
      </c>
      <c r="T46" s="157" t="s">
        <v>270</v>
      </c>
      <c r="U46" s="157">
        <v>0</v>
      </c>
      <c r="V46" s="157">
        <f t="shared" si="20"/>
        <v>0</v>
      </c>
      <c r="W46" s="157"/>
      <c r="X46" s="157" t="s">
        <v>216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34</v>
      </c>
      <c r="B47" s="175" t="s">
        <v>1834</v>
      </c>
      <c r="C47" s="184" t="s">
        <v>1835</v>
      </c>
      <c r="D47" s="176" t="s">
        <v>688</v>
      </c>
      <c r="E47" s="177">
        <v>6</v>
      </c>
      <c r="F47" s="178"/>
      <c r="G47" s="179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15</v>
      </c>
      <c r="M47" s="157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7"/>
      <c r="S47" s="157" t="s">
        <v>269</v>
      </c>
      <c r="T47" s="157" t="s">
        <v>270</v>
      </c>
      <c r="U47" s="157">
        <v>0</v>
      </c>
      <c r="V47" s="157">
        <f t="shared" si="20"/>
        <v>0</v>
      </c>
      <c r="W47" s="157"/>
      <c r="X47" s="157" t="s">
        <v>216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35</v>
      </c>
      <c r="B48" s="175" t="s">
        <v>1834</v>
      </c>
      <c r="C48" s="184" t="s">
        <v>1836</v>
      </c>
      <c r="D48" s="176" t="s">
        <v>688</v>
      </c>
      <c r="E48" s="177">
        <v>36</v>
      </c>
      <c r="F48" s="178"/>
      <c r="G48" s="179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269</v>
      </c>
      <c r="T48" s="157" t="s">
        <v>270</v>
      </c>
      <c r="U48" s="157">
        <v>0</v>
      </c>
      <c r="V48" s="157">
        <f t="shared" si="20"/>
        <v>0</v>
      </c>
      <c r="W48" s="157"/>
      <c r="X48" s="157" t="s">
        <v>1416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1573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36</v>
      </c>
      <c r="B49" s="175" t="s">
        <v>1837</v>
      </c>
      <c r="C49" s="184" t="s">
        <v>1838</v>
      </c>
      <c r="D49" s="176" t="s">
        <v>688</v>
      </c>
      <c r="E49" s="177">
        <v>100</v>
      </c>
      <c r="F49" s="178"/>
      <c r="G49" s="179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15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269</v>
      </c>
      <c r="T49" s="157" t="s">
        <v>270</v>
      </c>
      <c r="U49" s="157">
        <v>0</v>
      </c>
      <c r="V49" s="157">
        <f t="shared" si="20"/>
        <v>0</v>
      </c>
      <c r="W49" s="157"/>
      <c r="X49" s="157" t="s">
        <v>216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37</v>
      </c>
      <c r="B50" s="175" t="s">
        <v>1837</v>
      </c>
      <c r="C50" s="184" t="s">
        <v>1839</v>
      </c>
      <c r="D50" s="176" t="s">
        <v>688</v>
      </c>
      <c r="E50" s="177">
        <v>100</v>
      </c>
      <c r="F50" s="178"/>
      <c r="G50" s="179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15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269</v>
      </c>
      <c r="T50" s="157" t="s">
        <v>270</v>
      </c>
      <c r="U50" s="157">
        <v>0</v>
      </c>
      <c r="V50" s="157">
        <f t="shared" si="20"/>
        <v>0</v>
      </c>
      <c r="W50" s="157"/>
      <c r="X50" s="157" t="s">
        <v>1416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1573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38</v>
      </c>
      <c r="B51" s="175" t="s">
        <v>1837</v>
      </c>
      <c r="C51" s="184" t="s">
        <v>1839</v>
      </c>
      <c r="D51" s="176" t="s">
        <v>688</v>
      </c>
      <c r="E51" s="177">
        <v>30</v>
      </c>
      <c r="F51" s="178"/>
      <c r="G51" s="179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269</v>
      </c>
      <c r="T51" s="157" t="s">
        <v>270</v>
      </c>
      <c r="U51" s="157">
        <v>0</v>
      </c>
      <c r="V51" s="157">
        <f t="shared" si="20"/>
        <v>0</v>
      </c>
      <c r="W51" s="157"/>
      <c r="X51" s="157" t="s">
        <v>1416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39</v>
      </c>
      <c r="B52" s="175" t="s">
        <v>1837</v>
      </c>
      <c r="C52" s="184" t="s">
        <v>1840</v>
      </c>
      <c r="D52" s="176" t="s">
        <v>688</v>
      </c>
      <c r="E52" s="177">
        <v>60</v>
      </c>
      <c r="F52" s="178"/>
      <c r="G52" s="179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269</v>
      </c>
      <c r="T52" s="157" t="s">
        <v>270</v>
      </c>
      <c r="U52" s="157">
        <v>0</v>
      </c>
      <c r="V52" s="157">
        <f t="shared" si="20"/>
        <v>0</v>
      </c>
      <c r="W52" s="157"/>
      <c r="X52" s="157" t="s">
        <v>1416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1573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40</v>
      </c>
      <c r="B53" s="175" t="s">
        <v>1841</v>
      </c>
      <c r="C53" s="184" t="s">
        <v>1842</v>
      </c>
      <c r="D53" s="176" t="s">
        <v>688</v>
      </c>
      <c r="E53" s="177">
        <v>100</v>
      </c>
      <c r="F53" s="178"/>
      <c r="G53" s="179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269</v>
      </c>
      <c r="T53" s="157" t="s">
        <v>270</v>
      </c>
      <c r="U53" s="157">
        <v>0</v>
      </c>
      <c r="V53" s="157">
        <f t="shared" si="20"/>
        <v>0</v>
      </c>
      <c r="W53" s="157"/>
      <c r="X53" s="157" t="s">
        <v>216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41</v>
      </c>
      <c r="B54" s="175" t="s">
        <v>1841</v>
      </c>
      <c r="C54" s="184" t="s">
        <v>1843</v>
      </c>
      <c r="D54" s="176" t="s">
        <v>688</v>
      </c>
      <c r="E54" s="177">
        <v>30</v>
      </c>
      <c r="F54" s="178"/>
      <c r="G54" s="179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269</v>
      </c>
      <c r="T54" s="157" t="s">
        <v>270</v>
      </c>
      <c r="U54" s="157">
        <v>0</v>
      </c>
      <c r="V54" s="157">
        <f t="shared" si="20"/>
        <v>0</v>
      </c>
      <c r="W54" s="157"/>
      <c r="X54" s="157" t="s">
        <v>1416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1573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42</v>
      </c>
      <c r="B55" s="175" t="s">
        <v>1841</v>
      </c>
      <c r="C55" s="184" t="s">
        <v>1843</v>
      </c>
      <c r="D55" s="176" t="s">
        <v>688</v>
      </c>
      <c r="E55" s="177">
        <v>30</v>
      </c>
      <c r="F55" s="178"/>
      <c r="G55" s="179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269</v>
      </c>
      <c r="T55" s="157" t="s">
        <v>270</v>
      </c>
      <c r="U55" s="157">
        <v>0</v>
      </c>
      <c r="V55" s="157">
        <f t="shared" si="20"/>
        <v>0</v>
      </c>
      <c r="W55" s="157"/>
      <c r="X55" s="157" t="s">
        <v>1416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1573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43</v>
      </c>
      <c r="B56" s="175" t="s">
        <v>1844</v>
      </c>
      <c r="C56" s="184" t="s">
        <v>1845</v>
      </c>
      <c r="D56" s="176" t="s">
        <v>688</v>
      </c>
      <c r="E56" s="177">
        <v>28</v>
      </c>
      <c r="F56" s="178"/>
      <c r="G56" s="179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269</v>
      </c>
      <c r="T56" s="157" t="s">
        <v>270</v>
      </c>
      <c r="U56" s="157">
        <v>0</v>
      </c>
      <c r="V56" s="157">
        <f t="shared" si="20"/>
        <v>0</v>
      </c>
      <c r="W56" s="157"/>
      <c r="X56" s="157" t="s">
        <v>216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44</v>
      </c>
      <c r="B57" s="175" t="s">
        <v>1846</v>
      </c>
      <c r="C57" s="184" t="s">
        <v>1847</v>
      </c>
      <c r="D57" s="176" t="s">
        <v>688</v>
      </c>
      <c r="E57" s="177">
        <v>28</v>
      </c>
      <c r="F57" s="178"/>
      <c r="G57" s="179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269</v>
      </c>
      <c r="T57" s="157" t="s">
        <v>270</v>
      </c>
      <c r="U57" s="157">
        <v>0</v>
      </c>
      <c r="V57" s="157">
        <f t="shared" si="20"/>
        <v>0</v>
      </c>
      <c r="W57" s="157"/>
      <c r="X57" s="157" t="s">
        <v>216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217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45</v>
      </c>
      <c r="B58" s="175" t="s">
        <v>1848</v>
      </c>
      <c r="C58" s="184" t="s">
        <v>1849</v>
      </c>
      <c r="D58" s="176" t="s">
        <v>234</v>
      </c>
      <c r="E58" s="177">
        <v>30</v>
      </c>
      <c r="F58" s="178"/>
      <c r="G58" s="179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15</v>
      </c>
      <c r="M58" s="157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7"/>
      <c r="S58" s="157" t="s">
        <v>269</v>
      </c>
      <c r="T58" s="157" t="s">
        <v>270</v>
      </c>
      <c r="U58" s="157">
        <v>0</v>
      </c>
      <c r="V58" s="157">
        <f t="shared" si="20"/>
        <v>0</v>
      </c>
      <c r="W58" s="157"/>
      <c r="X58" s="157" t="s">
        <v>216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46</v>
      </c>
      <c r="B59" s="175" t="s">
        <v>1850</v>
      </c>
      <c r="C59" s="184" t="s">
        <v>1851</v>
      </c>
      <c r="D59" s="176" t="s">
        <v>688</v>
      </c>
      <c r="E59" s="177">
        <v>2</v>
      </c>
      <c r="F59" s="178"/>
      <c r="G59" s="179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15</v>
      </c>
      <c r="M59" s="157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7"/>
      <c r="S59" s="157" t="s">
        <v>269</v>
      </c>
      <c r="T59" s="157" t="s">
        <v>270</v>
      </c>
      <c r="U59" s="157">
        <v>0</v>
      </c>
      <c r="V59" s="157">
        <f t="shared" si="20"/>
        <v>0</v>
      </c>
      <c r="W59" s="157"/>
      <c r="X59" s="157" t="s">
        <v>216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47</v>
      </c>
      <c r="B60" s="175" t="s">
        <v>1852</v>
      </c>
      <c r="C60" s="184" t="s">
        <v>1590</v>
      </c>
      <c r="D60" s="176" t="s">
        <v>0</v>
      </c>
      <c r="E60" s="177">
        <v>6</v>
      </c>
      <c r="F60" s="178"/>
      <c r="G60" s="179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15</v>
      </c>
      <c r="M60" s="157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7"/>
      <c r="S60" s="157" t="s">
        <v>269</v>
      </c>
      <c r="T60" s="157" t="s">
        <v>270</v>
      </c>
      <c r="U60" s="157">
        <v>0</v>
      </c>
      <c r="V60" s="157">
        <f t="shared" si="20"/>
        <v>0</v>
      </c>
      <c r="W60" s="157"/>
      <c r="X60" s="157" t="s">
        <v>216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1068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2" t="s">
        <v>209</v>
      </c>
      <c r="B61" s="163" t="s">
        <v>108</v>
      </c>
      <c r="C61" s="181" t="s">
        <v>110</v>
      </c>
      <c r="D61" s="164"/>
      <c r="E61" s="165"/>
      <c r="F61" s="166"/>
      <c r="G61" s="167">
        <f>SUMIF(AG62:AG67,"&lt;&gt;NOR",G62:G67)</f>
        <v>0</v>
      </c>
      <c r="H61" s="161"/>
      <c r="I61" s="161">
        <f>SUM(I62:I67)</f>
        <v>0</v>
      </c>
      <c r="J61" s="161"/>
      <c r="K61" s="161">
        <f>SUM(K62:K67)</f>
        <v>0</v>
      </c>
      <c r="L61" s="161"/>
      <c r="M61" s="161">
        <f>SUM(M62:M67)</f>
        <v>0</v>
      </c>
      <c r="N61" s="161"/>
      <c r="O61" s="161">
        <f>SUM(O62:O67)</f>
        <v>0</v>
      </c>
      <c r="P61" s="161"/>
      <c r="Q61" s="161">
        <f>SUM(Q62:Q67)</f>
        <v>0</v>
      </c>
      <c r="R61" s="161"/>
      <c r="S61" s="161"/>
      <c r="T61" s="161"/>
      <c r="U61" s="161"/>
      <c r="V61" s="161">
        <f>SUM(V62:V67)</f>
        <v>0</v>
      </c>
      <c r="W61" s="161"/>
      <c r="X61" s="161"/>
      <c r="AG61" t="s">
        <v>210</v>
      </c>
    </row>
    <row r="62" spans="1:60" outlineLevel="1" x14ac:dyDescent="0.2">
      <c r="A62" s="174">
        <v>48</v>
      </c>
      <c r="B62" s="175" t="s">
        <v>1853</v>
      </c>
      <c r="C62" s="184" t="s">
        <v>1854</v>
      </c>
      <c r="D62" s="176" t="s">
        <v>234</v>
      </c>
      <c r="E62" s="177">
        <v>390</v>
      </c>
      <c r="F62" s="178"/>
      <c r="G62" s="179">
        <f t="shared" ref="G62:G67" si="21">ROUND(E62*F62,2)</f>
        <v>0</v>
      </c>
      <c r="H62" s="158"/>
      <c r="I62" s="157">
        <f t="shared" ref="I62:I67" si="22">ROUND(E62*H62,2)</f>
        <v>0</v>
      </c>
      <c r="J62" s="158"/>
      <c r="K62" s="157">
        <f t="shared" ref="K62:K67" si="23">ROUND(E62*J62,2)</f>
        <v>0</v>
      </c>
      <c r="L62" s="157">
        <v>15</v>
      </c>
      <c r="M62" s="157">
        <f t="shared" ref="M62:M67" si="24">G62*(1+L62/100)</f>
        <v>0</v>
      </c>
      <c r="N62" s="157">
        <v>0</v>
      </c>
      <c r="O62" s="157">
        <f t="shared" ref="O62:O67" si="25">ROUND(E62*N62,2)</f>
        <v>0</v>
      </c>
      <c r="P62" s="157">
        <v>0</v>
      </c>
      <c r="Q62" s="157">
        <f t="shared" ref="Q62:Q67" si="26">ROUND(E62*P62,2)</f>
        <v>0</v>
      </c>
      <c r="R62" s="157"/>
      <c r="S62" s="157" t="s">
        <v>269</v>
      </c>
      <c r="T62" s="157" t="s">
        <v>270</v>
      </c>
      <c r="U62" s="157">
        <v>0</v>
      </c>
      <c r="V62" s="157">
        <f t="shared" ref="V62:V67" si="27">ROUND(E62*U62,2)</f>
        <v>0</v>
      </c>
      <c r="W62" s="157"/>
      <c r="X62" s="157" t="s">
        <v>216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49</v>
      </c>
      <c r="B63" s="175" t="s">
        <v>1855</v>
      </c>
      <c r="C63" s="184" t="s">
        <v>1856</v>
      </c>
      <c r="D63" s="176" t="s">
        <v>234</v>
      </c>
      <c r="E63" s="177">
        <v>390</v>
      </c>
      <c r="F63" s="178"/>
      <c r="G63" s="179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15</v>
      </c>
      <c r="M63" s="157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7"/>
      <c r="S63" s="157" t="s">
        <v>269</v>
      </c>
      <c r="T63" s="157" t="s">
        <v>270</v>
      </c>
      <c r="U63" s="157">
        <v>0</v>
      </c>
      <c r="V63" s="157">
        <f t="shared" si="27"/>
        <v>0</v>
      </c>
      <c r="W63" s="157"/>
      <c r="X63" s="157" t="s">
        <v>216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4">
        <v>50</v>
      </c>
      <c r="B64" s="175" t="s">
        <v>1857</v>
      </c>
      <c r="C64" s="184" t="s">
        <v>1858</v>
      </c>
      <c r="D64" s="176" t="s">
        <v>242</v>
      </c>
      <c r="E64" s="177">
        <v>78</v>
      </c>
      <c r="F64" s="178"/>
      <c r="G64" s="179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15</v>
      </c>
      <c r="M64" s="157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7"/>
      <c r="S64" s="157" t="s">
        <v>269</v>
      </c>
      <c r="T64" s="157" t="s">
        <v>270</v>
      </c>
      <c r="U64" s="157">
        <v>0</v>
      </c>
      <c r="V64" s="157">
        <f t="shared" si="27"/>
        <v>0</v>
      </c>
      <c r="W64" s="157"/>
      <c r="X64" s="157" t="s">
        <v>216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51</v>
      </c>
      <c r="B65" s="175" t="s">
        <v>1859</v>
      </c>
      <c r="C65" s="184" t="s">
        <v>1860</v>
      </c>
      <c r="D65" s="176" t="s">
        <v>213</v>
      </c>
      <c r="E65" s="177">
        <v>195</v>
      </c>
      <c r="F65" s="178"/>
      <c r="G65" s="179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15</v>
      </c>
      <c r="M65" s="157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7"/>
      <c r="S65" s="157" t="s">
        <v>269</v>
      </c>
      <c r="T65" s="157" t="s">
        <v>270</v>
      </c>
      <c r="U65" s="157">
        <v>0</v>
      </c>
      <c r="V65" s="157">
        <f t="shared" si="27"/>
        <v>0</v>
      </c>
      <c r="W65" s="157"/>
      <c r="X65" s="157" t="s">
        <v>216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52</v>
      </c>
      <c r="B66" s="175" t="s">
        <v>1861</v>
      </c>
      <c r="C66" s="184" t="s">
        <v>1862</v>
      </c>
      <c r="D66" s="176" t="s">
        <v>213</v>
      </c>
      <c r="E66" s="177">
        <v>50</v>
      </c>
      <c r="F66" s="178"/>
      <c r="G66" s="179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15</v>
      </c>
      <c r="M66" s="157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7"/>
      <c r="S66" s="157" t="s">
        <v>269</v>
      </c>
      <c r="T66" s="157" t="s">
        <v>270</v>
      </c>
      <c r="U66" s="157">
        <v>0</v>
      </c>
      <c r="V66" s="157">
        <f t="shared" si="27"/>
        <v>0</v>
      </c>
      <c r="W66" s="157"/>
      <c r="X66" s="157" t="s">
        <v>216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53</v>
      </c>
      <c r="B67" s="175" t="s">
        <v>1593</v>
      </c>
      <c r="C67" s="184" t="s">
        <v>1594</v>
      </c>
      <c r="D67" s="176" t="s">
        <v>0</v>
      </c>
      <c r="E67" s="177">
        <v>1</v>
      </c>
      <c r="F67" s="178"/>
      <c r="G67" s="179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15</v>
      </c>
      <c r="M67" s="157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7"/>
      <c r="S67" s="157" t="s">
        <v>269</v>
      </c>
      <c r="T67" s="157" t="s">
        <v>270</v>
      </c>
      <c r="U67" s="157">
        <v>0</v>
      </c>
      <c r="V67" s="157">
        <f t="shared" si="27"/>
        <v>0</v>
      </c>
      <c r="W67" s="157"/>
      <c r="X67" s="157" t="s">
        <v>216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1068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209</v>
      </c>
      <c r="B68" s="163" t="s">
        <v>111</v>
      </c>
      <c r="C68" s="181" t="s">
        <v>30</v>
      </c>
      <c r="D68" s="164"/>
      <c r="E68" s="165"/>
      <c r="F68" s="166"/>
      <c r="G68" s="167">
        <f>SUMIF(AG69:AG80,"&lt;&gt;NOR",G69:G80)</f>
        <v>0</v>
      </c>
      <c r="H68" s="161"/>
      <c r="I68" s="161">
        <f>SUM(I69:I80)</f>
        <v>0</v>
      </c>
      <c r="J68" s="161"/>
      <c r="K68" s="161">
        <f>SUM(K69:K80)</f>
        <v>0</v>
      </c>
      <c r="L68" s="161"/>
      <c r="M68" s="161">
        <f>SUM(M69:M80)</f>
        <v>0</v>
      </c>
      <c r="N68" s="161"/>
      <c r="O68" s="161">
        <f>SUM(O69:O80)</f>
        <v>0</v>
      </c>
      <c r="P68" s="161"/>
      <c r="Q68" s="161">
        <f>SUM(Q69:Q80)</f>
        <v>0</v>
      </c>
      <c r="R68" s="161"/>
      <c r="S68" s="161"/>
      <c r="T68" s="161"/>
      <c r="U68" s="161"/>
      <c r="V68" s="161">
        <f>SUM(V69:V80)</f>
        <v>0</v>
      </c>
      <c r="W68" s="161"/>
      <c r="X68" s="161"/>
      <c r="AG68" t="s">
        <v>210</v>
      </c>
    </row>
    <row r="69" spans="1:60" outlineLevel="1" x14ac:dyDescent="0.2">
      <c r="A69" s="174">
        <v>54</v>
      </c>
      <c r="B69" s="175" t="s">
        <v>1606</v>
      </c>
      <c r="C69" s="184" t="s">
        <v>1607</v>
      </c>
      <c r="D69" s="176" t="s">
        <v>688</v>
      </c>
      <c r="E69" s="177">
        <v>1</v>
      </c>
      <c r="F69" s="178"/>
      <c r="G69" s="179">
        <f t="shared" ref="G69:G80" si="28">ROUND(E69*F69,2)</f>
        <v>0</v>
      </c>
      <c r="H69" s="158"/>
      <c r="I69" s="157">
        <f t="shared" ref="I69:I80" si="29">ROUND(E69*H69,2)</f>
        <v>0</v>
      </c>
      <c r="J69" s="158"/>
      <c r="K69" s="157">
        <f t="shared" ref="K69:K80" si="30">ROUND(E69*J69,2)</f>
        <v>0</v>
      </c>
      <c r="L69" s="157">
        <v>15</v>
      </c>
      <c r="M69" s="157">
        <f t="shared" ref="M69:M80" si="31">G69*(1+L69/100)</f>
        <v>0</v>
      </c>
      <c r="N69" s="157">
        <v>0</v>
      </c>
      <c r="O69" s="157">
        <f t="shared" ref="O69:O80" si="32">ROUND(E69*N69,2)</f>
        <v>0</v>
      </c>
      <c r="P69" s="157">
        <v>0</v>
      </c>
      <c r="Q69" s="157">
        <f t="shared" ref="Q69:Q80" si="33">ROUND(E69*P69,2)</f>
        <v>0</v>
      </c>
      <c r="R69" s="157"/>
      <c r="S69" s="157" t="s">
        <v>269</v>
      </c>
      <c r="T69" s="157" t="s">
        <v>270</v>
      </c>
      <c r="U69" s="157">
        <v>0</v>
      </c>
      <c r="V69" s="157">
        <f t="shared" ref="V69:V80" si="34">ROUND(E69*U69,2)</f>
        <v>0</v>
      </c>
      <c r="W69" s="157"/>
      <c r="X69" s="157" t="s">
        <v>216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55</v>
      </c>
      <c r="B70" s="175" t="s">
        <v>1863</v>
      </c>
      <c r="C70" s="184" t="s">
        <v>1605</v>
      </c>
      <c r="D70" s="176" t="s">
        <v>1597</v>
      </c>
      <c r="E70" s="177">
        <v>100</v>
      </c>
      <c r="F70" s="178"/>
      <c r="G70" s="179">
        <f t="shared" si="28"/>
        <v>0</v>
      </c>
      <c r="H70" s="158"/>
      <c r="I70" s="157">
        <f t="shared" si="29"/>
        <v>0</v>
      </c>
      <c r="J70" s="158"/>
      <c r="K70" s="157">
        <f t="shared" si="30"/>
        <v>0</v>
      </c>
      <c r="L70" s="157">
        <v>15</v>
      </c>
      <c r="M70" s="157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7"/>
      <c r="S70" s="157" t="s">
        <v>269</v>
      </c>
      <c r="T70" s="157" t="s">
        <v>270</v>
      </c>
      <c r="U70" s="157">
        <v>0</v>
      </c>
      <c r="V70" s="157">
        <f t="shared" si="34"/>
        <v>0</v>
      </c>
      <c r="W70" s="157"/>
      <c r="X70" s="157" t="s">
        <v>216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56</v>
      </c>
      <c r="B71" s="175" t="s">
        <v>1863</v>
      </c>
      <c r="C71" s="184" t="s">
        <v>1864</v>
      </c>
      <c r="D71" s="176" t="s">
        <v>1597</v>
      </c>
      <c r="E71" s="177">
        <v>20</v>
      </c>
      <c r="F71" s="178"/>
      <c r="G71" s="179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15</v>
      </c>
      <c r="M71" s="157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7"/>
      <c r="S71" s="157" t="s">
        <v>269</v>
      </c>
      <c r="T71" s="157" t="s">
        <v>270</v>
      </c>
      <c r="U71" s="157">
        <v>0</v>
      </c>
      <c r="V71" s="157">
        <f t="shared" si="34"/>
        <v>0</v>
      </c>
      <c r="W71" s="157"/>
      <c r="X71" s="157" t="s">
        <v>1416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1573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57</v>
      </c>
      <c r="B72" s="175" t="s">
        <v>1865</v>
      </c>
      <c r="C72" s="184" t="s">
        <v>1866</v>
      </c>
      <c r="D72" s="176" t="s">
        <v>1597</v>
      </c>
      <c r="E72" s="177">
        <v>4</v>
      </c>
      <c r="F72" s="178"/>
      <c r="G72" s="179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15</v>
      </c>
      <c r="M72" s="157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7"/>
      <c r="S72" s="157" t="s">
        <v>269</v>
      </c>
      <c r="T72" s="157" t="s">
        <v>270</v>
      </c>
      <c r="U72" s="157">
        <v>0</v>
      </c>
      <c r="V72" s="157">
        <f t="shared" si="34"/>
        <v>0</v>
      </c>
      <c r="W72" s="157"/>
      <c r="X72" s="157" t="s">
        <v>216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58</v>
      </c>
      <c r="B73" s="175" t="s">
        <v>1606</v>
      </c>
      <c r="C73" s="184" t="s">
        <v>1867</v>
      </c>
      <c r="D73" s="176" t="s">
        <v>1597</v>
      </c>
      <c r="E73" s="177">
        <v>15</v>
      </c>
      <c r="F73" s="178"/>
      <c r="G73" s="179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15</v>
      </c>
      <c r="M73" s="157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7"/>
      <c r="S73" s="157" t="s">
        <v>269</v>
      </c>
      <c r="T73" s="157" t="s">
        <v>270</v>
      </c>
      <c r="U73" s="157">
        <v>0</v>
      </c>
      <c r="V73" s="157">
        <f t="shared" si="34"/>
        <v>0</v>
      </c>
      <c r="W73" s="157"/>
      <c r="X73" s="157" t="s">
        <v>1416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1573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59</v>
      </c>
      <c r="B74" s="175" t="s">
        <v>1610</v>
      </c>
      <c r="C74" s="184" t="s">
        <v>1611</v>
      </c>
      <c r="D74" s="176" t="s">
        <v>1597</v>
      </c>
      <c r="E74" s="177">
        <v>20</v>
      </c>
      <c r="F74" s="178"/>
      <c r="G74" s="179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15</v>
      </c>
      <c r="M74" s="157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7"/>
      <c r="S74" s="157" t="s">
        <v>269</v>
      </c>
      <c r="T74" s="157" t="s">
        <v>270</v>
      </c>
      <c r="U74" s="157">
        <v>0</v>
      </c>
      <c r="V74" s="157">
        <f t="shared" si="34"/>
        <v>0</v>
      </c>
      <c r="W74" s="157"/>
      <c r="X74" s="157" t="s">
        <v>216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60</v>
      </c>
      <c r="B75" s="175" t="s">
        <v>1608</v>
      </c>
      <c r="C75" s="184" t="s">
        <v>1609</v>
      </c>
      <c r="D75" s="176" t="s">
        <v>688</v>
      </c>
      <c r="E75" s="177">
        <v>1</v>
      </c>
      <c r="F75" s="178"/>
      <c r="G75" s="179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15</v>
      </c>
      <c r="M75" s="157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7"/>
      <c r="S75" s="157" t="s">
        <v>269</v>
      </c>
      <c r="T75" s="157" t="s">
        <v>270</v>
      </c>
      <c r="U75" s="157">
        <v>0</v>
      </c>
      <c r="V75" s="157">
        <f t="shared" si="34"/>
        <v>0</v>
      </c>
      <c r="W75" s="157"/>
      <c r="X75" s="157" t="s">
        <v>216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61</v>
      </c>
      <c r="B76" s="175" t="s">
        <v>1595</v>
      </c>
      <c r="C76" s="184" t="s">
        <v>1868</v>
      </c>
      <c r="D76" s="176" t="s">
        <v>1597</v>
      </c>
      <c r="E76" s="177">
        <v>10</v>
      </c>
      <c r="F76" s="178"/>
      <c r="G76" s="179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15</v>
      </c>
      <c r="M76" s="157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7"/>
      <c r="S76" s="157" t="s">
        <v>269</v>
      </c>
      <c r="T76" s="157" t="s">
        <v>270</v>
      </c>
      <c r="U76" s="157">
        <v>0</v>
      </c>
      <c r="V76" s="157">
        <f t="shared" si="34"/>
        <v>0</v>
      </c>
      <c r="W76" s="157"/>
      <c r="X76" s="157" t="s">
        <v>216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62</v>
      </c>
      <c r="B77" s="175" t="s">
        <v>1869</v>
      </c>
      <c r="C77" s="184" t="s">
        <v>1870</v>
      </c>
      <c r="D77" s="176" t="s">
        <v>1597</v>
      </c>
      <c r="E77" s="177">
        <v>9</v>
      </c>
      <c r="F77" s="178"/>
      <c r="G77" s="179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15</v>
      </c>
      <c r="M77" s="157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7"/>
      <c r="S77" s="157" t="s">
        <v>269</v>
      </c>
      <c r="T77" s="157" t="s">
        <v>270</v>
      </c>
      <c r="U77" s="157">
        <v>0</v>
      </c>
      <c r="V77" s="157">
        <f t="shared" si="34"/>
        <v>0</v>
      </c>
      <c r="W77" s="157"/>
      <c r="X77" s="157" t="s">
        <v>216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63</v>
      </c>
      <c r="B78" s="175" t="s">
        <v>1871</v>
      </c>
      <c r="C78" s="184" t="s">
        <v>1872</v>
      </c>
      <c r="D78" s="176" t="s">
        <v>1597</v>
      </c>
      <c r="E78" s="177">
        <v>8</v>
      </c>
      <c r="F78" s="178"/>
      <c r="G78" s="179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15</v>
      </c>
      <c r="M78" s="157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7"/>
      <c r="S78" s="157" t="s">
        <v>269</v>
      </c>
      <c r="T78" s="157" t="s">
        <v>270</v>
      </c>
      <c r="U78" s="157">
        <v>0</v>
      </c>
      <c r="V78" s="157">
        <f t="shared" si="34"/>
        <v>0</v>
      </c>
      <c r="W78" s="157"/>
      <c r="X78" s="157" t="s">
        <v>216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64</v>
      </c>
      <c r="B79" s="175" t="s">
        <v>1871</v>
      </c>
      <c r="C79" s="184" t="s">
        <v>1873</v>
      </c>
      <c r="D79" s="176" t="s">
        <v>1597</v>
      </c>
      <c r="E79" s="177">
        <v>10</v>
      </c>
      <c r="F79" s="178"/>
      <c r="G79" s="179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15</v>
      </c>
      <c r="M79" s="157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7"/>
      <c r="S79" s="157" t="s">
        <v>269</v>
      </c>
      <c r="T79" s="157" t="s">
        <v>270</v>
      </c>
      <c r="U79" s="157">
        <v>0</v>
      </c>
      <c r="V79" s="157">
        <f t="shared" si="34"/>
        <v>0</v>
      </c>
      <c r="W79" s="157"/>
      <c r="X79" s="157" t="s">
        <v>1416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1573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8">
        <v>65</v>
      </c>
      <c r="B80" s="169" t="s">
        <v>1863</v>
      </c>
      <c r="C80" s="182" t="s">
        <v>1874</v>
      </c>
      <c r="D80" s="170" t="s">
        <v>1597</v>
      </c>
      <c r="E80" s="171">
        <v>8</v>
      </c>
      <c r="F80" s="172"/>
      <c r="G80" s="173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15</v>
      </c>
      <c r="M80" s="157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7"/>
      <c r="S80" s="157" t="s">
        <v>269</v>
      </c>
      <c r="T80" s="157" t="s">
        <v>270</v>
      </c>
      <c r="U80" s="157">
        <v>0</v>
      </c>
      <c r="V80" s="157">
        <f t="shared" si="34"/>
        <v>0</v>
      </c>
      <c r="W80" s="157"/>
      <c r="X80" s="157" t="s">
        <v>1416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1573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33" x14ac:dyDescent="0.2">
      <c r="A81" s="3"/>
      <c r="B81" s="4"/>
      <c r="C81" s="18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196</v>
      </c>
    </row>
    <row r="82" spans="1:33" x14ac:dyDescent="0.2">
      <c r="A82" s="150"/>
      <c r="B82" s="151" t="s">
        <v>31</v>
      </c>
      <c r="C82" s="186"/>
      <c r="D82" s="152"/>
      <c r="E82" s="153"/>
      <c r="F82" s="153"/>
      <c r="G82" s="180">
        <f>G8+G37+G41+G61+G68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1189</v>
      </c>
    </row>
    <row r="83" spans="1:33" x14ac:dyDescent="0.2">
      <c r="A83" s="3"/>
      <c r="B83" s="4"/>
      <c r="C83" s="185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3"/>
      <c r="B84" s="4"/>
      <c r="C84" s="18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53" t="s">
        <v>1190</v>
      </c>
      <c r="B85" s="253"/>
      <c r="C85" s="254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255"/>
      <c r="B86" s="256"/>
      <c r="C86" s="257"/>
      <c r="D86" s="256"/>
      <c r="E86" s="256"/>
      <c r="F86" s="256"/>
      <c r="G86" s="25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G86" t="s">
        <v>1191</v>
      </c>
    </row>
    <row r="87" spans="1:33" x14ac:dyDescent="0.2">
      <c r="A87" s="259"/>
      <c r="B87" s="260"/>
      <c r="C87" s="261"/>
      <c r="D87" s="260"/>
      <c r="E87" s="260"/>
      <c r="F87" s="260"/>
      <c r="G87" s="26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A89" s="259"/>
      <c r="B89" s="260"/>
      <c r="C89" s="261"/>
      <c r="D89" s="260"/>
      <c r="E89" s="260"/>
      <c r="F89" s="260"/>
      <c r="G89" s="26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">
      <c r="A90" s="263"/>
      <c r="B90" s="264"/>
      <c r="C90" s="265"/>
      <c r="D90" s="264"/>
      <c r="E90" s="264"/>
      <c r="F90" s="264"/>
      <c r="G90" s="26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 x14ac:dyDescent="0.2">
      <c r="A91" s="3"/>
      <c r="B91" s="4"/>
      <c r="C91" s="185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33" x14ac:dyDescent="0.2">
      <c r="C92" s="187"/>
      <c r="D92" s="10"/>
      <c r="AG92" t="s">
        <v>1192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rZiQ1qHO/+fQ2vML0wXyYuSVFDQmN+FIu5MGZXIFfPwB71yniki+sTQ1m+FjWFny1RldkI/cvjHNFCgzZMP7w==" saltValue="6/T89Bs6A6E/yZe4uI5jBw==" spinCount="100000" sheet="1" objects="1" scenarios="1"/>
  <mergeCells count="9">
    <mergeCell ref="A86:G90"/>
    <mergeCell ref="C21:G21"/>
    <mergeCell ref="C26:G26"/>
    <mergeCell ref="C28:G28"/>
    <mergeCell ref="A1:G1"/>
    <mergeCell ref="C2:G2"/>
    <mergeCell ref="C3:G3"/>
    <mergeCell ref="C4:G4"/>
    <mergeCell ref="A85:C8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66</vt:i4>
      </vt:variant>
    </vt:vector>
  </HeadingPairs>
  <TitlesOfParts>
    <vt:vector size="78" baseType="lpstr">
      <vt:lpstr>Stavba</vt:lpstr>
      <vt:lpstr>VzorPolozky</vt:lpstr>
      <vt:lpstr>SO01 01-1 Pol</vt:lpstr>
      <vt:lpstr>SO01 01-10 Pol</vt:lpstr>
      <vt:lpstr>SO01 01-2 Pol</vt:lpstr>
      <vt:lpstr>SO01 01-3 Pol</vt:lpstr>
      <vt:lpstr>SO01 01-4 Pol</vt:lpstr>
      <vt:lpstr>SO01 01-5 Pol</vt:lpstr>
      <vt:lpstr>SO01 01-6 Pol</vt:lpstr>
      <vt:lpstr>SO01 01-7 Pol</vt:lpstr>
      <vt:lpstr>SO01 01-8 Pol</vt:lpstr>
      <vt:lpstr>SO01 01-9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01-1 Pol'!Názvy_tisku</vt:lpstr>
      <vt:lpstr>'SO01 01-10 Pol'!Názvy_tisku</vt:lpstr>
      <vt:lpstr>'SO01 01-2 Pol'!Názvy_tisku</vt:lpstr>
      <vt:lpstr>'SO01 01-3 Pol'!Názvy_tisku</vt:lpstr>
      <vt:lpstr>'SO01 01-4 Pol'!Názvy_tisku</vt:lpstr>
      <vt:lpstr>'SO01 01-5 Pol'!Názvy_tisku</vt:lpstr>
      <vt:lpstr>'SO01 01-6 Pol'!Názvy_tisku</vt:lpstr>
      <vt:lpstr>'SO01 01-7 Pol'!Názvy_tisku</vt:lpstr>
      <vt:lpstr>'SO01 01-8 Pol'!Názvy_tisku</vt:lpstr>
      <vt:lpstr>'SO01 01-9 Pol'!Názvy_tisku</vt:lpstr>
      <vt:lpstr>oadresa</vt:lpstr>
      <vt:lpstr>Stavba!Objednatel</vt:lpstr>
      <vt:lpstr>Stavba!Objekt</vt:lpstr>
      <vt:lpstr>'SO01 01-1 Pol'!Oblast_tisku</vt:lpstr>
      <vt:lpstr>'SO01 01-10 Pol'!Oblast_tisku</vt:lpstr>
      <vt:lpstr>'SO01 01-2 Pol'!Oblast_tisku</vt:lpstr>
      <vt:lpstr>'SO01 01-3 Pol'!Oblast_tisku</vt:lpstr>
      <vt:lpstr>'SO01 01-4 Pol'!Oblast_tisku</vt:lpstr>
      <vt:lpstr>'SO01 01-5 Pol'!Oblast_tisku</vt:lpstr>
      <vt:lpstr>'SO01 01-6 Pol'!Oblast_tisku</vt:lpstr>
      <vt:lpstr>'SO01 01-7 Pol'!Oblast_tisku</vt:lpstr>
      <vt:lpstr>'SO01 01-8 Pol'!Oblast_tisku</vt:lpstr>
      <vt:lpstr>'SO01 01-9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Cveček  Jiří - Energy Benefit Centre a.s.</cp:lastModifiedBy>
  <cp:lastPrinted>2021-11-16T13:28:45Z</cp:lastPrinted>
  <dcterms:created xsi:type="dcterms:W3CDTF">2009-04-08T07:15:50Z</dcterms:created>
  <dcterms:modified xsi:type="dcterms:W3CDTF">2021-11-16T13:29:47Z</dcterms:modified>
</cp:coreProperties>
</file>