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Demolice stávají..." sheetId="2" r:id="rId2"/>
    <sheet name="SO 201 - Most ev. č. 102-019" sheetId="3" r:id="rId3"/>
    <sheet name="SO 301 - Přeložka vodovodu" sheetId="4" r:id="rId4"/>
    <sheet name="SO 302 - Přeložka dešťové..." sheetId="5" r:id="rId5"/>
    <sheet name="SO 401 - Přeložka veřejné..." sheetId="6" r:id="rId6"/>
    <sheet name="SO 901 - Dopravně-inženýr..." sheetId="7" r:id="rId7"/>
    <sheet name="VON - Vedlejší a ostatní ..." sheetId="8" r:id="rId8"/>
    <sheet name="Seznam figur" sheetId="9" r:id="rId9"/>
  </sheets>
  <definedNames>
    <definedName name="_xlnm.Print_Area" localSheetId="0">'Rekapitulace stavby'!$D$4:$AO$76,'Rekapitulace stavby'!$C$82:$AQ$102</definedName>
    <definedName name="_xlnm._FilterDatabase" localSheetId="1" hidden="1">'SO 001 - Demolice stávají...'!$C$118:$K$240</definedName>
    <definedName name="_xlnm.Print_Area" localSheetId="1">'SO 001 - Demolice stávají...'!$C$4:$J$76,'SO 001 - Demolice stávají...'!$C$82:$J$100,'SO 001 - Demolice stávají...'!$C$106:$J$240</definedName>
    <definedName name="_xlnm._FilterDatabase" localSheetId="2" hidden="1">'SO 201 - Most ev. č. 102-019'!$C$125:$K$596</definedName>
    <definedName name="_xlnm.Print_Area" localSheetId="2">'SO 201 - Most ev. č. 102-019'!$C$4:$J$76,'SO 201 - Most ev. č. 102-019'!$C$82:$J$107,'SO 201 - Most ev. č. 102-019'!$C$113:$J$596</definedName>
    <definedName name="_xlnm._FilterDatabase" localSheetId="3" hidden="1">'SO 301 - Přeložka vodovodu'!$C$119:$K$190</definedName>
    <definedName name="_xlnm.Print_Area" localSheetId="3">'SO 301 - Přeložka vodovodu'!$C$4:$J$76,'SO 301 - Přeložka vodovodu'!$C$82:$J$101,'SO 301 - Přeložka vodovodu'!$C$107:$J$190</definedName>
    <definedName name="_xlnm._FilterDatabase" localSheetId="4" hidden="1">'SO 302 - Přeložka dešťové...'!$C$120:$K$212</definedName>
    <definedName name="_xlnm.Print_Area" localSheetId="4">'SO 302 - Přeložka dešťové...'!$C$4:$J$76,'SO 302 - Přeložka dešťové...'!$C$82:$J$102,'SO 302 - Přeložka dešťové...'!$C$108:$J$212</definedName>
    <definedName name="_xlnm._FilterDatabase" localSheetId="5" hidden="1">'SO 401 - Přeložka veřejné...'!$C$123:$K$149</definedName>
    <definedName name="_xlnm.Print_Area" localSheetId="5">'SO 401 - Přeložka veřejné...'!$C$4:$J$76,'SO 401 - Přeložka veřejné...'!$C$82:$J$105,'SO 401 - Přeložka veřejné...'!$C$111:$J$149</definedName>
    <definedName name="_xlnm._FilterDatabase" localSheetId="6" hidden="1">'SO 901 - Dopravně-inženýr...'!$C$117:$K$124</definedName>
    <definedName name="_xlnm.Print_Area" localSheetId="6">'SO 901 - Dopravně-inženýr...'!$C$4:$J$76,'SO 901 - Dopravně-inženýr...'!$C$82:$J$99,'SO 901 - Dopravně-inženýr...'!$C$105:$J$124</definedName>
    <definedName name="_xlnm._FilterDatabase" localSheetId="7" hidden="1">'VON - Vedlejší a ostatní ...'!$C$117:$K$152</definedName>
    <definedName name="_xlnm.Print_Area" localSheetId="7">'VON - Vedlejší a ostatní ...'!$C$4:$J$76,'VON - Vedlejší a ostatní ...'!$C$82:$J$99,'VON - Vedlejší a ostatní ...'!$C$105:$J$152</definedName>
    <definedName name="_xlnm.Print_Area" localSheetId="8">'Seznam figur'!$C$4:$G$571</definedName>
    <definedName name="_xlnm.Print_Titles" localSheetId="0">'Rekapitulace stavby'!$92:$92</definedName>
    <definedName name="_xlnm.Print_Titles" localSheetId="1">'SO 001 - Demolice stávají...'!$118:$118</definedName>
    <definedName name="_xlnm.Print_Titles" localSheetId="2">'SO 201 - Most ev. č. 102-019'!$125:$125</definedName>
    <definedName name="_xlnm.Print_Titles" localSheetId="3">'SO 301 - Přeložka vodovodu'!$119:$119</definedName>
    <definedName name="_xlnm.Print_Titles" localSheetId="4">'SO 302 - Přeložka dešťové...'!$120:$120</definedName>
    <definedName name="_xlnm.Print_Titles" localSheetId="5">'SO 401 - Přeložka veřejné...'!$123:$123</definedName>
    <definedName name="_xlnm.Print_Titles" localSheetId="6">'SO 901 - Dopravně-inženýr...'!$117:$117</definedName>
    <definedName name="_xlnm.Print_Titles" localSheetId="7">'VON - Vedlejší a ostatní ...'!$117:$117</definedName>
    <definedName name="_xlnm.Print_Titles" localSheetId="8">'Seznam figur'!$9:$9</definedName>
  </definedNames>
  <calcPr fullCalcOnLoad="1"/>
</workbook>
</file>

<file path=xl/sharedStrings.xml><?xml version="1.0" encoding="utf-8"?>
<sst xmlns="http://schemas.openxmlformats.org/spreadsheetml/2006/main" count="9346" uniqueCount="1445">
  <si>
    <t>Export Komplet</t>
  </si>
  <si>
    <t/>
  </si>
  <si>
    <t>2.0</t>
  </si>
  <si>
    <t>ZAMOK</t>
  </si>
  <si>
    <t>False</t>
  </si>
  <si>
    <t>{4003f6d7-323b-4b15-9fd1-bc21dd706d12}</t>
  </si>
  <si>
    <t>0,01</t>
  </si>
  <si>
    <t>21</t>
  </si>
  <si>
    <t>15</t>
  </si>
  <si>
    <t>REKAPITULACE STAVBY</t>
  </si>
  <si>
    <t>v ---  níže se nacházejí doplnkové a pomocné údaje k sestavám  --- v</t>
  </si>
  <si>
    <t>Návod na vyplnění</t>
  </si>
  <si>
    <t>0,001</t>
  </si>
  <si>
    <t>Kód:</t>
  </si>
  <si>
    <t>20-47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</si>
  <si>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</si>
  <si>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</si>
  <si>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II/102 Chotilsko, most ev. č. 102-019</t>
  </si>
  <si>
    <t>KSO:</t>
  </si>
  <si>
    <t>CC-CZ:</t>
  </si>
  <si>
    <t>Místo:</t>
  </si>
  <si>
    <t>Chotilsko</t>
  </si>
  <si>
    <t>Datum:</t>
  </si>
  <si>
    <t>30. 10. 2020</t>
  </si>
  <si>
    <t>Zadavatel:</t>
  </si>
  <si>
    <t>IČ:</t>
  </si>
  <si>
    <t>KSÚS Středočeského kraje</t>
  </si>
  <si>
    <t>DIČ:</t>
  </si>
  <si>
    <t>Uchazeč:</t>
  </si>
  <si>
    <t>Vyplň údaj</t>
  </si>
  <si>
    <t>Projektant:</t>
  </si>
  <si>
    <t>INGUTIS, spol. s r.o.</t>
  </si>
  <si>
    <t>True</t>
  </si>
  <si>
    <t>Zpracovatel:</t>
  </si>
  <si>
    <t>Ing. J. Duben</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</si>
  <si>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</si>
  <si>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</si>
  <si>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</si>
  <si>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</si>
  <si>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</si>
  <si>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</si>
  <si>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</si>
  <si>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</si>
  <si>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</si>
  <si>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</si>
  <si>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</si>
  <si>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</si>
  <si>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</si>
  <si>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</si>
  <si>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</si>
  <si>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</si>
  <si>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</si>
  <si>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</si>
  <si>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</si>
  <si>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</si>
  <si>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</si>
  <si>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</si>
  <si>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</si>
  <si>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</si>
  <si>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</si>
  <si>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</si>
  <si>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</si>
  <si>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</si>
  <si>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</si>
  <si>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</si>
  <si>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</si>
  <si>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</si>
  <si>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</si>
  <si>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</si>
  <si>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</si>
  <si>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</si>
  <si>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</si>
  <si>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</si>
  <si>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</si>
  <si>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</si>
  <si>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</si>
  <si>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</si>
  <si>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</si>
  <si>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</si>
  <si>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</si>
  <si>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</si>
  <si>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001</t>
  </si>
  <si>
    <t>Demolice stávajícího mostu</t>
  </si>
  <si>
    <t>STA</t>
  </si>
  <si>
    <t>1</t>
  </si>
  <si>
    <t>{c90156d5-d894-4f6f-bac6-49281f7fd0ce}</t>
  </si>
  <si>
    <t>-1</t>
  </si>
  <si>
    <t>SO 201</t>
  </si>
  <si>
    <t>Most ev. č. 102-019</t>
  </si>
  <si>
    <t>{29767c9a-5024-480b-ad57-389fce67001d}</t>
  </si>
  <si>
    <t>SO 301</t>
  </si>
  <si>
    <t>Přeložka vodovodu</t>
  </si>
  <si>
    <t>{5c273590-aa33-46e0-b57d-363a5087ff60}</t>
  </si>
  <si>
    <t>2</t>
  </si>
  <si>
    <t>SO 302</t>
  </si>
  <si>
    <t>Přeložka dešťové kanalizace</t>
  </si>
  <si>
    <t>{d3c05402-f828-4a1f-a2f7-7a882a52007c}</t>
  </si>
  <si>
    <t>SO 401</t>
  </si>
  <si>
    <t>Přeložka veřejného osvětlení</t>
  </si>
  <si>
    <t>{2408c36e-c643-4f91-8ed2-14834f32cbe0}</t>
  </si>
  <si>
    <t>SO 901</t>
  </si>
  <si>
    <t>Dopravně-inženýrská opatření</t>
  </si>
  <si>
    <t>{b57b1cd6-f78e-441a-a7b8-b43da5c6de4b}</t>
  </si>
  <si>
    <t>VON</t>
  </si>
  <si>
    <t>Vedlejší a ostatní náklady</t>
  </si>
  <si>
    <t>{9465b159-20bb-4678-94d3-4080842b04f8}</t>
  </si>
  <si>
    <t>B2</t>
  </si>
  <si>
    <t>9,216</t>
  </si>
  <si>
    <t>C2</t>
  </si>
  <si>
    <t>6,338</t>
  </si>
  <si>
    <t>KRYCÍ LIST SOUPISU PRACÍ</t>
  </si>
  <si>
    <t>B3</t>
  </si>
  <si>
    <t>2,525</t>
  </si>
  <si>
    <t>C3</t>
  </si>
  <si>
    <t>11,55</t>
  </si>
  <si>
    <t>D3</t>
  </si>
  <si>
    <t>3,3</t>
  </si>
  <si>
    <t>E3</t>
  </si>
  <si>
    <t>16,896</t>
  </si>
  <si>
    <t>Objekt:</t>
  </si>
  <si>
    <t>F3</t>
  </si>
  <si>
    <t>3,168</t>
  </si>
  <si>
    <t>SO 001 - Demolice stávajícího mostu</t>
  </si>
  <si>
    <t>B6</t>
  </si>
  <si>
    <t>0,099</t>
  </si>
  <si>
    <t>B12</t>
  </si>
  <si>
    <t>143,01</t>
  </si>
  <si>
    <t>A15</t>
  </si>
  <si>
    <t>19,5</t>
  </si>
  <si>
    <t xml:space="preserve"> </t>
  </si>
  <si>
    <t>REKAPITULACE ČLENĚNÍ SOUPISU PRACÍ</t>
  </si>
  <si>
    <t>Kód dílu - Popis</t>
  </si>
  <si>
    <t>Cena celkem [CZK]</t>
  </si>
  <si>
    <t>Náklady ze soupisu prací</t>
  </si>
  <si>
    <t>0 - Všeobecné konstrukce a práce</t>
  </si>
  <si>
    <t>1 - Zemní práce</t>
  </si>
  <si>
    <t>9 - Ostatní konstrukce a práce</t>
  </si>
  <si>
    <t>SOUPIS PRACÍ</t>
  </si>
  <si>
    <t>PČ</t>
  </si>
  <si>
    <t>MJ</t>
  </si>
  <si>
    <t>Množství</t>
  </si>
  <si>
    <t>J.cena [CZK]</t>
  </si>
  <si>
    <t>Cenová soustava</t>
  </si>
  <si>
    <t>J. Nh [h]</t>
  </si>
  <si>
    <t>Nh celkem [h]</t>
  </si>
  <si>
    <t>J. hmotnost [t]</t>
  </si>
  <si>
    <t>Hmotnost celkem [t]</t>
  </si>
  <si>
    <t>J. suť [t]</t>
  </si>
  <si>
    <t>Suť Celkem [t]</t>
  </si>
  <si>
    <t>Náklady soupisu celkem</t>
  </si>
  <si>
    <t>Všeobecné konstrukce a práce</t>
  </si>
  <si>
    <t>ROZPOCET</t>
  </si>
  <si>
    <t>K</t>
  </si>
  <si>
    <t>014112.a</t>
  </si>
  <si>
    <t>POPLATKY ZA SKLÁDKU TYP S-IO (INERTNÍ ODPAD)</t>
  </si>
  <si>
    <t>T</t>
  </si>
  <si>
    <t>4</t>
  </si>
  <si>
    <t>-1263788256</t>
  </si>
  <si>
    <t>PP</t>
  </si>
  <si>
    <t>železobeton 2,5t/m3</t>
  </si>
  <si>
    <t>PSC</t>
  </si>
  <si>
    <t>Poznámka k souboru cen:
zahrnuje veškeré poplatky provozovateli skládky související s uložením odpadu na skládce.</t>
  </si>
  <si>
    <t>VV</t>
  </si>
  <si>
    <t>A24</t>
  </si>
  <si>
    <t>"z pol. č. 966168: "39,115*2,5"t/m3</t>
  </si>
  <si>
    <t>014112.b</t>
  </si>
  <si>
    <t>971062562</t>
  </si>
  <si>
    <t>asfalt 2,4t/m3</t>
  </si>
  <si>
    <t>A26</t>
  </si>
  <si>
    <t>"z pol. č. 113728: "19,5*2,4"t/m3</t>
  </si>
  <si>
    <t>3</t>
  </si>
  <si>
    <t>014122</t>
  </si>
  <si>
    <t>POPLATKY ZA SKLÁDKU TYP S-OO (OSTATNÍ ODPAD)</t>
  </si>
  <si>
    <t>-1485831977</t>
  </si>
  <si>
    <t>štěrkodrť pod asf. vozovkou 1,9t/m3</t>
  </si>
  <si>
    <t>A23</t>
  </si>
  <si>
    <t>"z pol. č. 113328: "54,115*1,9"t/m3</t>
  </si>
  <si>
    <t>014132</t>
  </si>
  <si>
    <t>POPLATKY ZA SKLÁDKU TYP S-NO (NEBEZPEČNÝ ODPAD)</t>
  </si>
  <si>
    <t>-2001935421</t>
  </si>
  <si>
    <t>mostní izolace 2,2t/m3</t>
  </si>
  <si>
    <t>A22</t>
  </si>
  <si>
    <t>"z pol. č. 97817: "50,96*0,005*2,2"t/m3</t>
  </si>
  <si>
    <t>5</t>
  </si>
  <si>
    <t>02940</t>
  </si>
  <si>
    <t>OSTATNÍ POŽADAVKY - VYPRACOVÁNÍ DOKUMENTACE</t>
  </si>
  <si>
    <t>KPL</t>
  </si>
  <si>
    <t>1082035502</t>
  </si>
  <si>
    <t>Technologický postup bourání.</t>
  </si>
  <si>
    <t>Poznámka k souboru cen:
zahrnuje veškeré náklady spojené s objednatelem požadovanými pracemi</t>
  </si>
  <si>
    <t>Zemní práce</t>
  </si>
  <si>
    <t>8</t>
  </si>
  <si>
    <t>113328</t>
  </si>
  <si>
    <t>ODSTRAN PODKL ZPEVNĚNÝCH PLOCH Z KAMENIVA NESTMEL, ODVOZ DO 20KM</t>
  </si>
  <si>
    <t>M3</t>
  </si>
  <si>
    <t>-170934501</t>
  </si>
  <si>
    <t>Zahrnuje veškerou manipulaci s vybouranou sutí vč. uložení na skládku.</t>
  </si>
  <si>
    <t>Poznámka k souboru cen: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</si>
  <si>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"z příl. č. 02</t>
  </si>
  <si>
    <t>A14</t>
  </si>
  <si>
    <t>(6,6*8,0+1/2*4,95*3,3+7,0*6,7+1/2*5,1*2,4+3,0*7,1)*0,4</t>
  </si>
  <si>
    <t>9</t>
  </si>
  <si>
    <t>11332B</t>
  </si>
  <si>
    <t>ODSTRANĚNÍ PODKLADŮ ZPEVNĚNÝCH PLOCH Z KAMENIVA NESTMELENÉHO - DOPRAVA</t>
  </si>
  <si>
    <t>tkm</t>
  </si>
  <si>
    <t>-607535664</t>
  </si>
  <si>
    <t>Poznámka k souboru cen:
Položka zahrnuje samostatnou dopravu suti a vybouraných hmot. Množství se určí jako součin hmotnosti [t] a požadované vzdálenosti [km].</t>
  </si>
  <si>
    <t>A16</t>
  </si>
  <si>
    <t>54,115*1,9"t/m3"*10"km</t>
  </si>
  <si>
    <t>10</t>
  </si>
  <si>
    <t>113728</t>
  </si>
  <si>
    <t>FRÉZOVÁNÍ ZPEVNĚNÝCH PLOCH ASFALTOVÝCH, ODVOZ DO 20KM</t>
  </si>
  <si>
    <t>1460391611</t>
  </si>
  <si>
    <t>"na mostě A15 mimo most: "195,0"m2"*0,1</t>
  </si>
  <si>
    <t>11</t>
  </si>
  <si>
    <t>11372B</t>
  </si>
  <si>
    <t>FRÉZOVÁNÍ ZPEVNĚNÝCH PLOCH ASFALTOVÝCH - DOPRAVA</t>
  </si>
  <si>
    <t>1552442032</t>
  </si>
  <si>
    <t>A17</t>
  </si>
  <si>
    <t>19,5*2,4"t/m3"*10"km</t>
  </si>
  <si>
    <t>12</t>
  </si>
  <si>
    <t>121101</t>
  </si>
  <si>
    <t>SEJMUTÍ ORNICE NEBO LESNÍ PŮDY S ODVOZEM DO 1KM</t>
  </si>
  <si>
    <t>409642035</t>
  </si>
  <si>
    <t>Zahrnuje sejmutí ornice vč. dopravy a uložení na dočasnou skládku.</t>
  </si>
  <si>
    <t>Poznámka k souboru cen:
položka zahrnuje sejmutí ornice bez ohledu na tloušťku vrstvy a její vodorovnou dopravu nezahrnuje uložení na trvalou skládku</t>
  </si>
  <si>
    <t>"z příl .č 02</t>
  </si>
  <si>
    <t>A13</t>
  </si>
  <si>
    <t>(9,6+5,0+18,6+38,0+17,0)"m2"*0,15</t>
  </si>
  <si>
    <t>13</t>
  </si>
  <si>
    <t>122731</t>
  </si>
  <si>
    <t>ODKOPÁVKY A PROKOPÁVKY OBECNÉ TŘ. I, ODVOZ DO 1KM</t>
  </si>
  <si>
    <t>-1036737072</t>
  </si>
  <si>
    <t>odvoz na meziskládku
Zahrnuje kompletní provedení vč. dopravy.</t>
  </si>
  <si>
    <t>Poznámka k souboru cen: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</si>
  <si>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A11</t>
  </si>
  <si>
    <t>12,2"m2"*15,0-2,5"m2"*9,3-1,8"m2"*9,3</t>
  </si>
  <si>
    <t>14</t>
  </si>
  <si>
    <t>125731</t>
  </si>
  <si>
    <t>VYKOPÁVKY ZE ZEMNÍKŮ A SKLÁDEK TŘ. I, ODVOZ DO 1KM</t>
  </si>
  <si>
    <t>-701617456</t>
  </si>
  <si>
    <t>Kompletní provedení vč. dopravy na místo zabudování.</t>
  </si>
  <si>
    <t>Poznámka k souboru cen: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</si>
  <si>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A19</t>
  </si>
  <si>
    <t>"z pol. č. 17411: "143,01</t>
  </si>
  <si>
    <t>17120</t>
  </si>
  <si>
    <t>ULOŽENÍ SYPANINY DO NÁSYPŮ A NA SKLÁDKY BEZ ZHUTNĚNÍ</t>
  </si>
  <si>
    <t>1883628038</t>
  </si>
  <si>
    <t>Zahrnuje kompletní provedení zemní konstrukce.</t>
  </si>
  <si>
    <t>Poznámka k souboru cen:
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</si>
  <si>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A12</t>
  </si>
  <si>
    <t>"ornice z pol. č. 121101:" 13,23</t>
  </si>
  <si>
    <t>"zemina z pol. č. 122731: "143,01</t>
  </si>
  <si>
    <t>C12</t>
  </si>
  <si>
    <t>"Celkem: "A12+B12</t>
  </si>
  <si>
    <t>16</t>
  </si>
  <si>
    <t>17411</t>
  </si>
  <si>
    <t>ZÁSYP JAM A RÝH ZEMINOU SE ZHUTNĚNÍM</t>
  </si>
  <si>
    <t>-257491609</t>
  </si>
  <si>
    <t>Zahrnuje všechny práce a dodávku materiálu vč. výběru vhodného materiálu, předepsaného hutnění atd.</t>
  </si>
  <si>
    <t>Poznámka k souboru cen: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</si>
  <si>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A18</t>
  </si>
  <si>
    <t>"z pol. č. 122731: "143,01</t>
  </si>
  <si>
    <t>Ostatní konstrukce a práce</t>
  </si>
  <si>
    <t>17</t>
  </si>
  <si>
    <t>9112A3</t>
  </si>
  <si>
    <t>ZÁBRADLÍ MOSTNÍ S VODOR MADLY - DEMONTÁŽ S PŘESUNEM</t>
  </si>
  <si>
    <t>M</t>
  </si>
  <si>
    <t>-360979143</t>
  </si>
  <si>
    <t>Zahrnuje demontáž a odstranění vč. odvozu na místo určené investorem.</t>
  </si>
  <si>
    <t>Poznámka k souboru cen:
položka zahrnuje: - demontáž a odstranění zařízení - jeho odvoz na předepsané místo</t>
  </si>
  <si>
    <t>A1</t>
  </si>
  <si>
    <t>6,1+6,0</t>
  </si>
  <si>
    <t>18</t>
  </si>
  <si>
    <t>914113</t>
  </si>
  <si>
    <t>DOPRAVNÍ ZNAČKY ZÁKLADNÍ VELIKOSTI OCELOVÉ NEREFLEXNÍ - DEMONTÁŽ</t>
  </si>
  <si>
    <t>KUS</t>
  </si>
  <si>
    <t>104278000</t>
  </si>
  <si>
    <t>odstranění původního dopravního značení
Zahrnuje odstranění vč. dodatkových tabulí, odklizení vč. odvozu na předepsané místo.</t>
  </si>
  <si>
    <t>Poznámka k souboru cen:
Položka zahrnuje odstranění, demontáž a odklizení materiálu s odvozem na předepsané místo</t>
  </si>
  <si>
    <t>A5</t>
  </si>
  <si>
    <t>2,0</t>
  </si>
  <si>
    <t>19</t>
  </si>
  <si>
    <t>914A23</t>
  </si>
  <si>
    <t>EV ČÍSLO MOSTU OCEL S FÓLIÍ TŘ.1 DEMONTÁŽ</t>
  </si>
  <si>
    <t>1719678567</t>
  </si>
  <si>
    <t>Zahrnuje odstranění, demontáž a odklizení materiálu na předepsané místo.</t>
  </si>
  <si>
    <t>20</t>
  </si>
  <si>
    <t>919113</t>
  </si>
  <si>
    <t>ŘEZÁNÍ ASFALTOVÉHO KRYTU VOZOVEK TL DO 150MM</t>
  </si>
  <si>
    <t>746003760</t>
  </si>
  <si>
    <t>nařezání spáry před frézováním
Zahrnuje řezání vč. spotřeby vody.</t>
  </si>
  <si>
    <t>Poznámka k souboru cen:
položka zahrnuje řezání vozovkové vrstvy v předepsané tloušťce, včetně spotřeby vody</t>
  </si>
  <si>
    <t>A8</t>
  </si>
  <si>
    <t>9,9+9,4+3,0</t>
  </si>
  <si>
    <t>966138</t>
  </si>
  <si>
    <t>BOURÁNÍ KONSTRUKCÍ Z KAMENE NA MC S ODVOZEM DO 20KM</t>
  </si>
  <si>
    <t>-763484807</t>
  </si>
  <si>
    <t>- kubatura bude upravena dle skutečných rozměrů na stavbě
Zahrnuje rozbourání k-ce, pomocné k-ce vč.manipulace s vybouranou sutí a uložení na místo určené investorem.</t>
  </si>
  <si>
    <t>Poznámka k souboru cen: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</si>
  <si>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"z příl. č. 02 (odhad)</t>
  </si>
  <si>
    <t>A2</t>
  </si>
  <si>
    <t>"kamenné opěry: "6,4*1,05*1,0+6,4*0,98*1,3</t>
  </si>
  <si>
    <t>"kamenné pilíře: "6,4*0,6*1,2*2</t>
  </si>
  <si>
    <t>"žulové desky: "1,3*6,5*0,25*3</t>
  </si>
  <si>
    <t>D2</t>
  </si>
  <si>
    <t>"Celkem: "A2+B2+C2</t>
  </si>
  <si>
    <t>22</t>
  </si>
  <si>
    <t>96613B</t>
  </si>
  <si>
    <t>BOURÁNÍ KONSTRUKCÍ Z KAMENE NA MC - DOPRAVA</t>
  </si>
  <si>
    <t>-446353302</t>
  </si>
  <si>
    <t>A10</t>
  </si>
  <si>
    <t>30,428*2,6"t/m3"*10"km</t>
  </si>
  <si>
    <t>23</t>
  </si>
  <si>
    <t>966168</t>
  </si>
  <si>
    <t>BOURÁNÍ KONSTRUKCÍ ZE ŽELEZOBETONU S ODVOZEM DO 20KM</t>
  </si>
  <si>
    <t>-159287012</t>
  </si>
  <si>
    <t>- kubatura bude upravena dle skutečných rozměrů na stavbě
Zahrnuje rozbourání k-ce, pomocné k-ce vč.manipulace s vybouranou sutí a uložení na skládku.</t>
  </si>
  <si>
    <t>"z příl. č. 02" "(odhad)</t>
  </si>
  <si>
    <t>A3</t>
  </si>
  <si>
    <t>"žb římsy: "(0,36*0,24+0,09*0,2)*7,75+(0,36*0,34+0,05*0,2)*6,55</t>
  </si>
  <si>
    <t>"žb mostovka: "2,525*5,0*0,2</t>
  </si>
  <si>
    <t>"žb opěra" "vč. základu: "2,6*1,0*2,1+2,9*1,0*2,1</t>
  </si>
  <si>
    <t>"žb zídka: "1,5*0,4*2,2+3,0*0,3*2,2</t>
  </si>
  <si>
    <t>"žb základy pod kamennou opěrou: "6,4*1,4*1,1+6,4*1,1*1,0</t>
  </si>
  <si>
    <t>"žb základy pod kamennými pilíři:" 6,4*0,55*0,45*2</t>
  </si>
  <si>
    <t>G3</t>
  </si>
  <si>
    <t>"Celkem: "A3+B3+C3+D3+E3+F3</t>
  </si>
  <si>
    <t>24</t>
  </si>
  <si>
    <t>96616B</t>
  </si>
  <si>
    <t>BOURÁNÍ KONSTRUKCÍ ZE ŽELEZOBETONU - DOPRAVA</t>
  </si>
  <si>
    <t>1528838698</t>
  </si>
  <si>
    <t>A9</t>
  </si>
  <si>
    <t>39,115*2,5"t/m3"*10"km</t>
  </si>
  <si>
    <t>25</t>
  </si>
  <si>
    <t>966188</t>
  </si>
  <si>
    <t>DEMONTÁŽ KONSTRUKCÍ KOVOVÝCH S ODVOZEM DO 20KM</t>
  </si>
  <si>
    <t>-2115263754</t>
  </si>
  <si>
    <t>Zahrnuje rozbourání k-ce, pomocné k-ce vč.manipulace s vybouranou sutí a uložení na místo určené investorem.</t>
  </si>
  <si>
    <t>Poznámka k souboru cen:
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</si>
  <si>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A6</t>
  </si>
  <si>
    <t>"ocelové nosníky I380: "(5,4+4,7+4,5+4,3)*86,5"kg/m"/1000</t>
  </si>
  <si>
    <t>"zavětrování: "(4,3+4,9)*10,77"kg/m"/1000</t>
  </si>
  <si>
    <t>C6</t>
  </si>
  <si>
    <t>"Celkem: "A6+B6</t>
  </si>
  <si>
    <t>26</t>
  </si>
  <si>
    <t>97817</t>
  </si>
  <si>
    <t>ODSTRANĚNÍ MOSTNÍ IZOLACE</t>
  </si>
  <si>
    <t>M2</t>
  </si>
  <si>
    <t>-556176956</t>
  </si>
  <si>
    <t>Poznámka k souboru cen:
-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</si>
  <si>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"odhad (předpoklad existence)</t>
  </si>
  <si>
    <t>A4</t>
  </si>
  <si>
    <t>9,1*5,6</t>
  </si>
  <si>
    <t>22,3</t>
  </si>
  <si>
    <t>23,6</t>
  </si>
  <si>
    <t>D6</t>
  </si>
  <si>
    <t>6,1</t>
  </si>
  <si>
    <t>B17</t>
  </si>
  <si>
    <t>12,165</t>
  </si>
  <si>
    <t>B19</t>
  </si>
  <si>
    <t>5,3</t>
  </si>
  <si>
    <t>B21</t>
  </si>
  <si>
    <t>60,4</t>
  </si>
  <si>
    <t>SO 201 - Most ev. č. 102-019</t>
  </si>
  <si>
    <t>B28</t>
  </si>
  <si>
    <t>254</t>
  </si>
  <si>
    <t>B29</t>
  </si>
  <si>
    <t>127</t>
  </si>
  <si>
    <t>B31</t>
  </si>
  <si>
    <t>A40</t>
  </si>
  <si>
    <t>62,62</t>
  </si>
  <si>
    <t>B40</t>
  </si>
  <si>
    <t>10,149</t>
  </si>
  <si>
    <t>C40</t>
  </si>
  <si>
    <t>5,8</t>
  </si>
  <si>
    <t>B41</t>
  </si>
  <si>
    <t>1,015</t>
  </si>
  <si>
    <t>C41</t>
  </si>
  <si>
    <t>0,58</t>
  </si>
  <si>
    <t>A43</t>
  </si>
  <si>
    <t>B43</t>
  </si>
  <si>
    <t>C43</t>
  </si>
  <si>
    <t>B45</t>
  </si>
  <si>
    <t>2,024</t>
  </si>
  <si>
    <t>C45</t>
  </si>
  <si>
    <t>1,993</t>
  </si>
  <si>
    <t>B56</t>
  </si>
  <si>
    <t>0,02</t>
  </si>
  <si>
    <t>B67</t>
  </si>
  <si>
    <t>219</t>
  </si>
  <si>
    <t>C67</t>
  </si>
  <si>
    <t>6</t>
  </si>
  <si>
    <t>B75</t>
  </si>
  <si>
    <t>4,708</t>
  </si>
  <si>
    <t>B76</t>
  </si>
  <si>
    <t>7</t>
  </si>
  <si>
    <t>B78</t>
  </si>
  <si>
    <t>C78</t>
  </si>
  <si>
    <t>41,649</t>
  </si>
  <si>
    <t>D78</t>
  </si>
  <si>
    <t>A80</t>
  </si>
  <si>
    <t>B80</t>
  </si>
  <si>
    <t>B86</t>
  </si>
  <si>
    <t>40,694</t>
  </si>
  <si>
    <t>C86</t>
  </si>
  <si>
    <t>299,402</t>
  </si>
  <si>
    <t>2 - Základy</t>
  </si>
  <si>
    <t>3 - Svislé konstrukce</t>
  </si>
  <si>
    <t>4 - Vodorovné konstrukce</t>
  </si>
  <si>
    <t>5 - Komunikace</t>
  </si>
  <si>
    <t>6 - Úpravy povrchů, podlahy, výplně otvorů</t>
  </si>
  <si>
    <t>7 - Přidružená stavební výroba</t>
  </si>
  <si>
    <t>8 - Potrubí</t>
  </si>
  <si>
    <t>014102</t>
  </si>
  <si>
    <t>POPLATKY ZA SKLÁDKU</t>
  </si>
  <si>
    <t>236595129</t>
  </si>
  <si>
    <t>přebytečná zemina z vrtů pilot, zemina z čištění koryta 2,0t/m3  a zemina z výkopů pilotážních plošin</t>
  </si>
  <si>
    <t>A86</t>
  </si>
  <si>
    <t>"z pol. č. 12960: "7,2*2,0"t/m3</t>
  </si>
  <si>
    <t>"zemina z vrtů pilot z pol. č. 264728: "3,14*0,3*0,3*6,0*12*2,0"t/m3</t>
  </si>
  <si>
    <t>"z pol. č. 131738: "149,701*2,0"t/m3</t>
  </si>
  <si>
    <t>D86</t>
  </si>
  <si>
    <t>"Celkem: "A86+B86+C86</t>
  </si>
  <si>
    <t>02742</t>
  </si>
  <si>
    <t>PROVIZORNÍ LÁVKY</t>
  </si>
  <si>
    <t>-1804310332</t>
  </si>
  <si>
    <t>Provizorní dřevěná lávka pro pěší, vč. dodání, montáže demontáže a nájemného po dobu 4 měsíců</t>
  </si>
  <si>
    <t>Poznámka k souboru cen:
zahrnuje veškeré náklady spojené s objednatelem požadovanými zařízeními</t>
  </si>
  <si>
    <t>A100</t>
  </si>
  <si>
    <t>5*2</t>
  </si>
  <si>
    <t>02920</t>
  </si>
  <si>
    <t>OSTATNÍ POŽADAVKY - OCHRANA ŽIVOTNÍHO PROSTŘEDÍ</t>
  </si>
  <si>
    <t>1046119349</t>
  </si>
  <si>
    <t>Ochrana volně žijících živočichů - opatření.</t>
  </si>
  <si>
    <t>02920.a</t>
  </si>
  <si>
    <t>-1029065671</t>
  </si>
  <si>
    <t>Vypracování Havarijního plánu - vč. jeho odsouhlasení příslušnými orgány ochrany životního přostředí a orgány státní správy</t>
  </si>
  <si>
    <t>02920.b</t>
  </si>
  <si>
    <t>1555704252</t>
  </si>
  <si>
    <t>Vypracování Povodňového plánu - vč. jeho odsouhlasení příslušnými orgány ochrany životního přostředí a orgány státní správy</t>
  </si>
  <si>
    <t>-1599714346</t>
  </si>
  <si>
    <t>Plán údržby mostu.</t>
  </si>
  <si>
    <t>029412</t>
  </si>
  <si>
    <t>OSTATNÍ POŽADAVKY - VYPRACOVÁNÍ MOSTNÍHO LISTU</t>
  </si>
  <si>
    <t>1022842070</t>
  </si>
  <si>
    <t>vč. zápisu do BMS</t>
  </si>
  <si>
    <t>02953</t>
  </si>
  <si>
    <t>OSTATNÍ POŽADAVKY - HLAVNÍ MOSTNÍ PROHLÍDKA</t>
  </si>
  <si>
    <t>117351773</t>
  </si>
  <si>
    <t>Provedení první mostní prohlídky, zápis do systému BMS.</t>
  </si>
  <si>
    <t>Poznámka k souboru cen:
položka zahrnuje : - úkony dle ČSN 73 6221 - provedení hlavní mostní prohlídky oprávněnou fyzickou nebo právnickou osobou - vyhotovení záznamu (protokolu), který jednoznačně definuje stav mostu</t>
  </si>
  <si>
    <t>03100</t>
  </si>
  <si>
    <t>ZAŘÍZENÍ STAVENIŠTĚ - ZŘÍZENÍ, PROVOZ, DEMONTÁŽ</t>
  </si>
  <si>
    <t>-112834431</t>
  </si>
  <si>
    <t>Poznámka k souboru cen:
zahrnuje objednatelem povolené náklady na pořízení (event. pronájem), provozování, udržování a likvidaci zhotovitelova zařízení</t>
  </si>
  <si>
    <t>113168</t>
  </si>
  <si>
    <t>ODSTRANĚNÍ KRYTU ZPEVNĚNÝCH PLOCH ZE SILNIČNÍCH DÍLCŮ, ODVOZ DO 20KM</t>
  </si>
  <si>
    <t>1075752198</t>
  </si>
  <si>
    <t>Provizorní trasa pro pěší. Uložení dle zadání zhotovitele.</t>
  </si>
  <si>
    <t>A84</t>
  </si>
  <si>
    <t>1,5*25*0,2</t>
  </si>
  <si>
    <t>11332</t>
  </si>
  <si>
    <t>ODSTRANĚNÍ PODKLADŮ ZPEVNĚNÝCH PLOCH Z KAMENIVA NESTMELENÉHO</t>
  </si>
  <si>
    <t>-1167998169</t>
  </si>
  <si>
    <t>A85</t>
  </si>
  <si>
    <t>2*0,5*25</t>
  </si>
  <si>
    <t>113766</t>
  </si>
  <si>
    <t>FRÉZOVÁNÍ DRÁŽKY PRŮŘEZU DO 800MM2 V ASFALTOVÉ VOZOVCE</t>
  </si>
  <si>
    <t>226545428</t>
  </si>
  <si>
    <t>Kompletní provedení.</t>
  </si>
  <si>
    <t>Poznámka k souboru cen:
Položka zahrnuje veškerou manipulaci s vybouranou sutí a s vybouranými hmotami vč. uložení na skládku.</t>
  </si>
  <si>
    <t>"na rozhraní stávající A80 nové vozovky:" 9,9+9,4+3,0</t>
  </si>
  <si>
    <t>"příčná spára ve vozovce: "6,5*2</t>
  </si>
  <si>
    <t>C80</t>
  </si>
  <si>
    <t>"Celkem: "A80+B80</t>
  </si>
  <si>
    <t>11526</t>
  </si>
  <si>
    <t>PŘEVEDENÍ VODY POTRUBÍM DN 800 NEBO ŽLABY R.O. DO 2,8M</t>
  </si>
  <si>
    <t>1853867190</t>
  </si>
  <si>
    <t>provizorní zatrubnění 2xDN800
Zahrnuje zřízení, udržování a odstranění.</t>
  </si>
  <si>
    <t>Poznámka k souboru cen:
Položka převedení vody na povrchu zahrnuje zřízení, udržování a odstranění příslušného zařízení. Převedení vody se uvádí buď průměrem potrubí (DN) nebo délkou rozvinutého obvodu žlabu (r.o.).</t>
  </si>
  <si>
    <t>A72</t>
  </si>
  <si>
    <t>19*2</t>
  </si>
  <si>
    <t>305918044</t>
  </si>
  <si>
    <t>Pro provizorní trasu pro pěší. Sejmutí ornice, vč. naložení, odvozu a uložení na meziskládku.</t>
  </si>
  <si>
    <t>A82</t>
  </si>
  <si>
    <t>2,5*25*0,2</t>
  </si>
  <si>
    <t>122738</t>
  </si>
  <si>
    <t>ODKOPÁVKY A PROKOPÁVKY OBECNÉ TŘ. I, ODVOZ DO 20KM</t>
  </si>
  <si>
    <t>-1845027432</t>
  </si>
  <si>
    <t>odkop dočasné zemní hrázky
Kompletní provedení vykopávky vč. dopravy.</t>
  </si>
  <si>
    <t>A74</t>
  </si>
  <si>
    <t>"z pol. č. 17710: "6,0</t>
  </si>
  <si>
    <t>125731.a</t>
  </si>
  <si>
    <t>-1973618659</t>
  </si>
  <si>
    <t>ornice pro zpětné využití z meziskládky
Kompletní provedení vč. dopravy na místo zabudování.</t>
  </si>
  <si>
    <t>A64</t>
  </si>
  <si>
    <t>"z pol. č. 18222: "64,2"m2"*0,15</t>
  </si>
  <si>
    <t>125731.b</t>
  </si>
  <si>
    <t>-297994216</t>
  </si>
  <si>
    <t>zemina pro zpětné využití
Kompletní provedení vč. dopravy na místo zabudování.</t>
  </si>
  <si>
    <t>A78</t>
  </si>
  <si>
    <t>"z pol. č. 17511: "7,65</t>
  </si>
  <si>
    <t>"z pol. č. 17411:" 14,0</t>
  </si>
  <si>
    <t>"z pol. č. 17110:" 41,649</t>
  </si>
  <si>
    <t>E78</t>
  </si>
  <si>
    <t>"Celkem: "A78+B78+C78+D78</t>
  </si>
  <si>
    <t>12960</t>
  </si>
  <si>
    <t>ČIŠTĚNÍ VODOTEČÍ A MELIORAČ KANÁLŮ OD NÁNOSŮ</t>
  </si>
  <si>
    <t>-403792502</t>
  </si>
  <si>
    <t>Kompletní provedení vč. dopravy a uložení na skládku.</t>
  </si>
  <si>
    <t>Poznámka k souboru cen:
- vodorovná a svislá doprava, přemístění, přeložení, manipulace s výkopkem a uložení na skládku (bez poplatku)</t>
  </si>
  <si>
    <t>A65</t>
  </si>
  <si>
    <t>1,8*20,0*0,3</t>
  </si>
  <si>
    <t>131731</t>
  </si>
  <si>
    <t>HLOUBENÍ JAM ZAPAŽ I NEPAŽ TŘ. I, ODVOZ DO 1KM</t>
  </si>
  <si>
    <t>-12467727</t>
  </si>
  <si>
    <t>odvoz na meziskládku
Zahrnuje všechny práce vč. případného čerpání vody, dopravu vč. úpravy základové spáry.</t>
  </si>
  <si>
    <t>Poznámka k souboru cen: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</si>
  <si>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"z příl. č. 02, 08</t>
  </si>
  <si>
    <t>A81</t>
  </si>
  <si>
    <t>14,6"m2"*15,0</t>
  </si>
  <si>
    <t>B81</t>
  </si>
  <si>
    <t>"potřeba pro zpětný zásyp: "7,65"m3"+14,0"m3"+41,649"m3"+6,0"m3</t>
  </si>
  <si>
    <t>27</t>
  </si>
  <si>
    <t>131738</t>
  </si>
  <si>
    <t>HLOUBENÍ JAM ZAPAŽ I NEPAŽ TŘ. I, ODVOZ DO 20KM</t>
  </si>
  <si>
    <t>-882151523</t>
  </si>
  <si>
    <t>odvoz na skládku
Zahrnuje všechny práce vč. případného čerpání vody, dopravu vč. úpravy základové spáry.</t>
  </si>
  <si>
    <t>A66</t>
  </si>
  <si>
    <t>B66</t>
  </si>
  <si>
    <t>"na skládku: "219,0-69,299</t>
  </si>
  <si>
    <t>28</t>
  </si>
  <si>
    <t>17110</t>
  </si>
  <si>
    <t>ULOŽENÍ SYPANINY DO NÁSYPŮ SE ZHUTNĚNÍM</t>
  </si>
  <si>
    <t>-2138699282</t>
  </si>
  <si>
    <t>úprava terénu
Zahrnuje kompletní provedení zemní konstrukce.</t>
  </si>
  <si>
    <t>Poznámka k souboru cen: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</si>
  <si>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A77</t>
  </si>
  <si>
    <t>3,4"m2"*(4,8+3,8)+(5,9*0,9*1,3)/2+(5,6*1,3*1,3)/2+(6,5*1,0*1,3)/2</t>
  </si>
  <si>
    <t>29</t>
  </si>
  <si>
    <t>-1073413850</t>
  </si>
  <si>
    <t>uložení zeminy na skládku
Zahrnuje kompletní provedení zemní konstrukce.</t>
  </si>
  <si>
    <t>A67</t>
  </si>
  <si>
    <t>"z pol. č. 264128: "3,14*0,3*0,3*6,0*12</t>
  </si>
  <si>
    <t>"z pol. č. 131731: "219,0</t>
  </si>
  <si>
    <t>"z pol. č. 122738: "6,0</t>
  </si>
  <si>
    <t>D67</t>
  </si>
  <si>
    <t>"Celkem: "A67+B67+C67</t>
  </si>
  <si>
    <t>30</t>
  </si>
  <si>
    <t>-689788642</t>
  </si>
  <si>
    <t>zpětný zásyp zeminou z meziskládky stavby
Zahrnuje všechny práce a dodávku materiálu vč. výběru vhodného materiálu, předepsaného hutnění atd.</t>
  </si>
  <si>
    <t>A76</t>
  </si>
  <si>
    <t>"OP1: "1,4"m2"*2,5*2</t>
  </si>
  <si>
    <t>"OP2:" 1,4"m2"*2,5*2</t>
  </si>
  <si>
    <t>C76</t>
  </si>
  <si>
    <t>"Celkem: "A76+B76</t>
  </si>
  <si>
    <t>31</t>
  </si>
  <si>
    <t>17481</t>
  </si>
  <si>
    <t>ZÁSYP JAM A RÝH Z NAKUPOVANÝCH MATERIÁLŮ</t>
  </si>
  <si>
    <t>1530867260</t>
  </si>
  <si>
    <t>zásyp pro vrtání pilot
Kompletní provedení vč. nákupu a dopravy, předepsaného hutnění atd.</t>
  </si>
  <si>
    <t>Poznámka k souboru cen:
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</si>
  <si>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A68</t>
  </si>
  <si>
    <t>7,0"m2"*15,0</t>
  </si>
  <si>
    <t>32</t>
  </si>
  <si>
    <t>17511</t>
  </si>
  <si>
    <t>OBSYP POTRUBÍ A OBJEKTŮ SE ZHUTNĚNÍM</t>
  </si>
  <si>
    <t>-851442534</t>
  </si>
  <si>
    <t>svahové kužele, zemina z meziskládky stavby
Zahrnuje všechny práce a dodávku materiálu vč. výběru vhodného materiálu, předepsaného hutnění atd.</t>
  </si>
  <si>
    <t>Poznámka k souboru cen: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</si>
  <si>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A75</t>
  </si>
  <si>
    <t>"OP1: "(1/3*3,14*1,7*1,7*1,3)/4+(1/3*3,14*2,4*2,4*1,3)/4</t>
  </si>
  <si>
    <t>"OP2:" (1/3*3,14*2,2*2,2*1,3)/4+(1/3*3,14*3,0*3,0*1,3)/4</t>
  </si>
  <si>
    <t>C75</t>
  </si>
  <si>
    <t>"Celkem: "A75+B75</t>
  </si>
  <si>
    <t>33</t>
  </si>
  <si>
    <t>17710</t>
  </si>
  <si>
    <t>ZEMNÍ HRÁZKY ZE ZEMIN SE ZHUTNĚNÍM</t>
  </si>
  <si>
    <t>-2027712003</t>
  </si>
  <si>
    <t>dočasné přehrazení stávajícího koryta zeminou z meziskládky stavby
Kompletní provedení vč. zhutnění.</t>
  </si>
  <si>
    <t>A73</t>
  </si>
  <si>
    <t>1,0*1,5*2,0*2</t>
  </si>
  <si>
    <t>34</t>
  </si>
  <si>
    <t>18110</t>
  </si>
  <si>
    <t>ÚPRAVA PLÁNĚ SE ZHUTNĚNÍM V HORNINĚ TŘ. I</t>
  </si>
  <si>
    <t>-913470454</t>
  </si>
  <si>
    <t>pod vozovkovými vrstvami
Kompletní provedení vč. statické zatěžovací zkoušky pro ověření Edef2.</t>
  </si>
  <si>
    <t>Poznámka k souboru cen:
položka zahrnuje úpravu pláně včetně vyrovnání výškových rozdílů. Míru zhutnění určuje projekt.</t>
  </si>
  <si>
    <t>"z příl. č. 02, 03</t>
  </si>
  <si>
    <t>A79</t>
  </si>
  <si>
    <t>4,4*7,5+4,4*9,1+2,9*5,6</t>
  </si>
  <si>
    <t>35</t>
  </si>
  <si>
    <t>18222</t>
  </si>
  <si>
    <t>ROZPROSTŘENÍ ORNICE VE SVAHU V TL DO 0,15M</t>
  </si>
  <si>
    <t>1496918746</t>
  </si>
  <si>
    <t>Rozprostření ornice v předepsané tloušťce.</t>
  </si>
  <si>
    <t>Poznámka k souboru cen:
položka zahrnuje: nutné přemístění ornice z dočasných skládek vzdálených do 50m rozprostření ornice v předepsané tloušťce ve svahu přes 1:5</t>
  </si>
  <si>
    <t>A69</t>
  </si>
  <si>
    <t>(9,6+1,7+6,8+13,0+6,2+9,8+1,4+2,1+1,5+8,0+4,1)"m2</t>
  </si>
  <si>
    <t>36</t>
  </si>
  <si>
    <t>18233</t>
  </si>
  <si>
    <t>ROZPROSTŘENÍ ORNICE V ROVINĚ V TL DO 0,20M</t>
  </si>
  <si>
    <t>-2133647627</t>
  </si>
  <si>
    <t>Provizorní trasa pro pěší. Kompletní provedení.</t>
  </si>
  <si>
    <t>Poznámka k souboru cen:
položka zahrnuje: nutné přemístění ornice z dočasných skládek vzdálených do 50m rozprostření ornice v předepsané tloušťce v rovině a ve svahu do 1:5</t>
  </si>
  <si>
    <t>A83</t>
  </si>
  <si>
    <t>37</t>
  </si>
  <si>
    <t>18242</t>
  </si>
  <si>
    <t>ZALOŽENÍ TRÁVNÍKU HYDROOSEVEM NA ORNICI</t>
  </si>
  <si>
    <t>791975926</t>
  </si>
  <si>
    <t>Zahrnuje dodání travní směsi, výsev, zalévání, první pokosení.</t>
  </si>
  <si>
    <t>Poznámka k souboru cen:
Zahrnuje dodání předepsané travní směsi, hydroosev na ornici, zalévání, první pokosení, to vše bez ohledu na sklon terénu</t>
  </si>
  <si>
    <t>A70</t>
  </si>
  <si>
    <t>"z pol. č. 18222: "64,2</t>
  </si>
  <si>
    <t>38</t>
  </si>
  <si>
    <t>18247</t>
  </si>
  <si>
    <t>OŠETŘOVÁNÍ TRÁVNÍKU</t>
  </si>
  <si>
    <t>1928767023</t>
  </si>
  <si>
    <t>Poznámka k souboru cen:
Zahrnuje pokosení se shrabáním, naložení shrabků na dopravní prostředek, s odvozem a se složením, to vše bez ohledu na sklon terénu zahrnuje nutné zalití a hnojení</t>
  </si>
  <si>
    <t>A71</t>
  </si>
  <si>
    <t>Základy</t>
  </si>
  <si>
    <t>39</t>
  </si>
  <si>
    <t>21331</t>
  </si>
  <si>
    <t>DRENÁŽNÍ VRSTVY Z BETONU MEZEROVITÉHO (DRENÁŽNÍHO)</t>
  </si>
  <si>
    <t>1040560497</t>
  </si>
  <si>
    <t>ochrana drenáže
Zahrnuje dodávku a zásyp se zhutněním vč. dopravy.</t>
  </si>
  <si>
    <t>Poznámka k souboru cen:
Položka zahrnuje: - dodávku předepsaného materiálu pro drenážní vrstvu, včetně mimostaveništní a vnitrostaveništní dopravy - provedení drenážní vrstvy předepsaných rozměrů a předepsaného tvaru</t>
  </si>
  <si>
    <t>A55</t>
  </si>
  <si>
    <t>0,3*0,3*7,55*2</t>
  </si>
  <si>
    <t>40</t>
  </si>
  <si>
    <t>21341</t>
  </si>
  <si>
    <t>DRENÁŽNÍ VRSTVY Z PLASTBETONU (PLASTMALTY)</t>
  </si>
  <si>
    <t>-207351608</t>
  </si>
  <si>
    <t>drenážní plastbeton podél říms a odvodňovacích trubiček
Zahrnuje všechny práce a dodávku materiálu.</t>
  </si>
  <si>
    <t>"z příl. č. 02, 09</t>
  </si>
  <si>
    <t>A56</t>
  </si>
  <si>
    <t>"podél říms: "9,6*0,15*0,04*2</t>
  </si>
  <si>
    <t>"kolem odvodňovacích trubiček:" 0,4*0,5*0,05*2</t>
  </si>
  <si>
    <t>C56</t>
  </si>
  <si>
    <t>"Celkem: "A56+B56</t>
  </si>
  <si>
    <t>41</t>
  </si>
  <si>
    <t>224325</t>
  </si>
  <si>
    <t>PILOTY ZE ŽELEZOBETONU C30/37</t>
  </si>
  <si>
    <t>2084685976</t>
  </si>
  <si>
    <t>Zahrnuje všechny práce a dodávku materiálu vč. odbourání přebetonovaných hlav pilot, odvozu sutiny a její uložení na skládku vč. poplatku za skládku atd.</t>
  </si>
  <si>
    <t>Poznámka k souboru cen:
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</si>
  <si>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A59</t>
  </si>
  <si>
    <t>3,14*0,3*0,3*6,0*12</t>
  </si>
  <si>
    <t>42</t>
  </si>
  <si>
    <t>224365</t>
  </si>
  <si>
    <t>VÝZTUŽ PILOT Z OCELI 10505, B500B</t>
  </si>
  <si>
    <t>-1389557219</t>
  </si>
  <si>
    <t>Zahrnuje všechny práce a dodávku materiálu vč. svarů a opatření PKO.</t>
  </si>
  <si>
    <t>Poznámka k souboru cen:
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</si>
  <si>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A60</t>
  </si>
  <si>
    <t>20,347*0,16"t/m3</t>
  </si>
  <si>
    <t>43</t>
  </si>
  <si>
    <t>22694</t>
  </si>
  <si>
    <t>ZÁPOROVÉ PAŽENÍ Z KOVU DOČASNÉ</t>
  </si>
  <si>
    <t>-825784783</t>
  </si>
  <si>
    <t>Poznámka k souboru cen:
položka zahrnuje opotřebení ocelových zápor, jejich osazení do připravených vrtů včetně zabetonování konců a obsypu, případně jejich zaberanění a jejich odstranění. Ocelová převázka se započítá do výsledné hmotnosti.</t>
  </si>
  <si>
    <t>A62</t>
  </si>
  <si>
    <t>11 "ks "* 4 "m" *(26,7/1000)</t>
  </si>
  <si>
    <t>44</t>
  </si>
  <si>
    <t>22695A</t>
  </si>
  <si>
    <t>VÝDŘEVA ZÁPOROVÉHO PAŽENÍ DOČASNÁ (PLOCHA)</t>
  </si>
  <si>
    <t>22092662</t>
  </si>
  <si>
    <t>Poznámka k souboru cen:
položka zahrnuje osazení pažin bez ohledu na druh, jejich opotřebení a jejich odstranění</t>
  </si>
  <si>
    <t>A63</t>
  </si>
  <si>
    <t>4*20</t>
  </si>
  <si>
    <t>45</t>
  </si>
  <si>
    <t>26114</t>
  </si>
  <si>
    <t>VRTY PRO KOTVENÍ, INJEKTÁŽ A MIKROPILOTY NA POVRCHU TŘ. I D DO 200MM</t>
  </si>
  <si>
    <t>-1054632998</t>
  </si>
  <si>
    <t>Pro záporové pažení.</t>
  </si>
  <si>
    <t>Poznámka k souboru cen:
položka zahrnuje: přemístění, montáž a demontáž vrtných souprav svislou dopravu zeminy z vrtu vodorovnou dopravu zeminy bez uložení na skládku případně nutné pažení dočasné (včetně odpažení) i trvalé</t>
  </si>
  <si>
    <t>A61</t>
  </si>
  <si>
    <t>11 "ks"*4 "m</t>
  </si>
  <si>
    <t>46</t>
  </si>
  <si>
    <t>264728</t>
  </si>
  <si>
    <t>VRTY PRO PILOTY TŘ I A II D DO 600MM</t>
  </si>
  <si>
    <t>-1477389646</t>
  </si>
  <si>
    <t>vč. hluchého vrtání cca 1,5m (není součástí MJ)
Zahrnuje všechny práce a dodávku materiálu, zřízení a odstranění vrtací plošiny vč. případných zemních prací, vč. zřízení a odstranění šablon pro hluché vrtání, vč. zapažení atd.</t>
  </si>
  <si>
    <t>Poznámka k souboru cen:
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</si>
  <si>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A57</t>
  </si>
  <si>
    <t>6,0*12</t>
  </si>
  <si>
    <t>47</t>
  </si>
  <si>
    <t>28999</t>
  </si>
  <si>
    <t>OPLÁŠTĚNÍ (ZPEVNĚNÍ) Z FÓLIE</t>
  </si>
  <si>
    <t>-363029931</t>
  </si>
  <si>
    <t>HDPE fólie v přechodové oblasti
Zahrnuje všechny práce a dodávku materiálu vč. množství potřebného na přesahy (není součástí MJ).</t>
  </si>
  <si>
    <t>Poznámka k souboru cen:
Položka zahrnuje: - dodávku předepsané fólie - úpravu, očištění a ochranu podkladu - přichycení k podkladu, případně zatížení - úpravy spojů a zajištění okrajů - úpravy pro odvodnění - nutné přesahy - mimostaveništní a vnitrostaveništní dopravu</t>
  </si>
  <si>
    <t>A58</t>
  </si>
  <si>
    <t>2,0*7,55*2</t>
  </si>
  <si>
    <t>Svislé konstrukce</t>
  </si>
  <si>
    <t>48</t>
  </si>
  <si>
    <t>31717</t>
  </si>
  <si>
    <t>KOVOVÉ KONSTRUKCE PRO KOTVENÍ ŘÍMSY</t>
  </si>
  <si>
    <t>KG</t>
  </si>
  <si>
    <t>723109200</t>
  </si>
  <si>
    <t>Zahrnuje dodávku a osazení kotevního prvku vč. dodatečných vrtů, zálivky atd.</t>
  </si>
  <si>
    <t>Poznámka k souboru cen:
Položka zahrnuje dodávku (výrobu) kotevního prvku předepsaného tvaru a jeho osazení do předepsané polohy včetně nezbytných prací (vrty, zálivky apod.)</t>
  </si>
  <si>
    <t>A48</t>
  </si>
  <si>
    <t>(13+12)*6,0"kg/ks</t>
  </si>
  <si>
    <t>49</t>
  </si>
  <si>
    <t>317325</t>
  </si>
  <si>
    <t>ŘÍMSY ZE ŽELEZOBETONU DO C30/37</t>
  </si>
  <si>
    <t>674400000</t>
  </si>
  <si>
    <t>Kompletní provedení vč. bednění, povrchové úpravy, zřízení podélných i příčných pracovních a dilatačních spar, výplně, těsnění a tmelení spar a spojů, vč. řezání spar atd.</t>
  </si>
  <si>
    <t>Poznámka k souboru cen:
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</si>
  <si>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"z příl. č. 02, 04</t>
  </si>
  <si>
    <t>A49</t>
  </si>
  <si>
    <t>0,281"m2"*11,4+0,537"m2"*11,1</t>
  </si>
  <si>
    <t>50</t>
  </si>
  <si>
    <t>317365</t>
  </si>
  <si>
    <t>VÝZTUŽ ŘÍMS Z OCELI 10505, B500B</t>
  </si>
  <si>
    <t>62148518</t>
  </si>
  <si>
    <t>Poznámka k souboru cen:
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</si>
  <si>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A50</t>
  </si>
  <si>
    <t>9,164*0,16"t/m3</t>
  </si>
  <si>
    <t>51</t>
  </si>
  <si>
    <t>333325</t>
  </si>
  <si>
    <t>MOSTNÍ OPĚRY A KŘÍDLA ZE ŽELEZOVÉHO BETONU DO C30/37</t>
  </si>
  <si>
    <t>-1200213848</t>
  </si>
  <si>
    <t>Kompletní provedení vč. bednění, zřízení pracovních a dilatačních spar, výplně, těsnění a tmelení spar a spojů, zřízení případných prostupů vč. nátěrů proti zemní vlhkosti, letopočtu vlysem do betonu atd.</t>
  </si>
  <si>
    <t>Poznámka k souboru cen: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</si>
  <si>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"z příl. č. 06</t>
  </si>
  <si>
    <t>A51</t>
  </si>
  <si>
    <t>1,9*0,55*1,7+1,9*0,5*1,7+1,6*0,5*1,63+1,9*0,55*1,63</t>
  </si>
  <si>
    <t>52</t>
  </si>
  <si>
    <t>333365</t>
  </si>
  <si>
    <t>VÝZTUŽ MOSTNÍCH OPĚR A KŘÍDEL Z OCELI 10505, B500B</t>
  </si>
  <si>
    <t>-1653767365</t>
  </si>
  <si>
    <t>Poznámka k souboru cen:
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</si>
  <si>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A52</t>
  </si>
  <si>
    <t>6,399*0,16"t/m3</t>
  </si>
  <si>
    <t>53</t>
  </si>
  <si>
    <t>389325</t>
  </si>
  <si>
    <t>MOSTNÍ RÁMOVÉ KONSTRUKCE ZE ŽELEZOBETONU C30/37</t>
  </si>
  <si>
    <t>-688025608</t>
  </si>
  <si>
    <t>Kompletní provedení vč. bednění, skruže, zřízení pracovních a dilatačních spar, výplně, těsnění a tmelení spar a spojů, zřízení případných prostupů vč. nátěrů proti zemní vlhkosti atd.</t>
  </si>
  <si>
    <t>A53</t>
  </si>
  <si>
    <t>4,845"m2"*8,6</t>
  </si>
  <si>
    <t>54</t>
  </si>
  <si>
    <t>389365</t>
  </si>
  <si>
    <t>VÝZTUŽ MOSTNÍ RÁMOVÉ KONSTRUKCE Z OCELI 10505, B500B</t>
  </si>
  <si>
    <t>-1053157735</t>
  </si>
  <si>
    <t>A54</t>
  </si>
  <si>
    <t>41,667*0,2"t/m3</t>
  </si>
  <si>
    <t>Vodorovné konstrukce</t>
  </si>
  <si>
    <t>55</t>
  </si>
  <si>
    <t>451311</t>
  </si>
  <si>
    <t>PODKL A VÝPLŇ VRSTVY Z PROST BET DO C8/10</t>
  </si>
  <si>
    <t>-350787120</t>
  </si>
  <si>
    <t>Zahrnuje všechny práce a dodávku materiálu.</t>
  </si>
  <si>
    <t>A45</t>
  </si>
  <si>
    <t>"podkladní" "beton pod NK" "OP1:" (8,9*1,2+1,85*0,85+1,85*0,8)*0,15</t>
  </si>
  <si>
    <t>"podkladní" "beton pod NK" "OP2:" (8,9*1,2+1,55*0,80+1,85*0,85)*0,15</t>
  </si>
  <si>
    <t>"podkladní beton pod drenáž: "0,67*0,2*7,55+0,65*0,2*7,55</t>
  </si>
  <si>
    <t>D45</t>
  </si>
  <si>
    <t>"Celkem: "A45+B45+C45</t>
  </si>
  <si>
    <t>56</t>
  </si>
  <si>
    <t>451314</t>
  </si>
  <si>
    <t>PODKLADNÍ A VÝPLŇOVÉ VRSTVY Z PROSTÉHO BETONU C25/30</t>
  </si>
  <si>
    <t>1670359897</t>
  </si>
  <si>
    <t>C25/30n podkladní beton pod dlažbu z lomového kamene 
Zahrnuje všechny práce a dodávku materiálu.</t>
  </si>
  <si>
    <t>"pod mostem: "6,2*10,1</t>
  </si>
  <si>
    <t>"OP1:" 1,9*1,1+0,83*0,65+2,3*0,65+1,9*2,1+0,83*0,65+2,3*0,65</t>
  </si>
  <si>
    <t>"OP2:" 1,9*1,0+0,6*0,65+2,5*0,65+2,9*0,65</t>
  </si>
  <si>
    <t>D40</t>
  </si>
  <si>
    <t>A40+B40+C40</t>
  </si>
  <si>
    <t>E40</t>
  </si>
  <si>
    <t>"Celkem: "D40*0,1</t>
  </si>
  <si>
    <t>57</t>
  </si>
  <si>
    <t>45152</t>
  </si>
  <si>
    <t>PODKLADNÍ A VÝPLŇOVÉ VRSTVY Z KAMENIVA DRCENÉHO</t>
  </si>
  <si>
    <t>-548709</t>
  </si>
  <si>
    <t>ŠP podsyp pod podkladním betonem dlažby
Zahrnuje všechny práce a dodávku materiálu vč. výběru vhodného materiálu, předepsaného hutnění atd.</t>
  </si>
  <si>
    <t>Poznámka k souboru cen:
položka zahrnuje dodávku předepsaného kameniva, mimostaveništní a vnitrostaveništní dopravu a jeho uložení není-li v zadávací dokumentaci uvedeno jinak, jedná se o nakupovaný materiál</t>
  </si>
  <si>
    <t>A41</t>
  </si>
  <si>
    <t>"pod mostem: "1,6"m2"*10,1</t>
  </si>
  <si>
    <t>"OP1:" (1,9*1,1+0,83*0,65+2,3*0,65+1,9*2,1+0,83*0,65+2,3*0,65)*0,1</t>
  </si>
  <si>
    <t>"OP2:" (1,9*1,0+0,6*0,65+2,5*0,65+2,9*0,65)*0,1</t>
  </si>
  <si>
    <t>D41</t>
  </si>
  <si>
    <t>"Celkem: "A41+B41+C41</t>
  </si>
  <si>
    <t>58</t>
  </si>
  <si>
    <t>45852</t>
  </si>
  <si>
    <t>VÝPLŇ ZA OPĚRAMI A ZDMI Z KAMENIVA DRCENÉHO</t>
  </si>
  <si>
    <t>-1668781766</t>
  </si>
  <si>
    <t>přechodová oblast zásyp ŠD 0/32
Zahrnuje všechny práce a dodávku materiálu vč. výběru vhodného materiálu, předepsaného hutnění atd.</t>
  </si>
  <si>
    <t>A42</t>
  </si>
  <si>
    <t>1,7"m2"*7,55*2</t>
  </si>
  <si>
    <t>59</t>
  </si>
  <si>
    <t>45860</t>
  </si>
  <si>
    <t>VÝPLŇ ZA OPĚRAMI A ZDMI Z MEZEROVITÉHO BETONU</t>
  </si>
  <si>
    <t>-1549676196</t>
  </si>
  <si>
    <t>přechodový klín
Kompletní provedení.</t>
  </si>
  <si>
    <t>Poznámka k souboru cen:
položka zahrnuje: - dodávku mezerovitého betonu předepsané kvality a zásyp se zhutněním včetně mimostaveništní a vnitrostaveništní dopravy</t>
  </si>
  <si>
    <t>A46</t>
  </si>
  <si>
    <t>0,795"m2"*7,55*2</t>
  </si>
  <si>
    <t>60</t>
  </si>
  <si>
    <t>46251</t>
  </si>
  <si>
    <t>ZÁHOZ Z LOMOVÉHO KAMENE</t>
  </si>
  <si>
    <t>1005994195</t>
  </si>
  <si>
    <t>Zához z balvanitých kamenů o hmotnosti min 200 kg.</t>
  </si>
  <si>
    <t>Poznámka k souboru cen:
položka zahrnuje: - dodávku a zához lomového kamene předepsané frakce včetně mimostaveništní a vnitrostaveništní dopravy není-li v zadávací dokumentaci uvedeno jinak, jedná se o nakupovaný materiál</t>
  </si>
  <si>
    <t>A47</t>
  </si>
  <si>
    <t>2*(5*2)*0,5</t>
  </si>
  <si>
    <t>61</t>
  </si>
  <si>
    <t>465512</t>
  </si>
  <si>
    <t>DLAŽBY Z LOMOVÉHO KAMENE NA MC</t>
  </si>
  <si>
    <t>2146726697</t>
  </si>
  <si>
    <t>tl. 200 mm 
Kompletní provedení dlažby vč. položení do beton. lože, spárování, těsnění, tmelení a vyplnění spar oroti CHRL.</t>
  </si>
  <si>
    <t>Poznámka k souboru cen:
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</si>
  <si>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D43</t>
  </si>
  <si>
    <t>A43+B43+C43</t>
  </si>
  <si>
    <t>E43</t>
  </si>
  <si>
    <t>"Celkem: "D43*0,2</t>
  </si>
  <si>
    <t>62</t>
  </si>
  <si>
    <t>467314</t>
  </si>
  <si>
    <t>STUPNĚ A PRAHY VODNÍCH KORYT Z PROSTÉHO BETONU C25/30</t>
  </si>
  <si>
    <t>-1349219577</t>
  </si>
  <si>
    <t>u zpevnění pod mostem
Zahrnuje všechny práce a dodávku materiálu vč. zemních prací, odvozu, uložení materiálu na skládku vč. poplatku za skládku.</t>
  </si>
  <si>
    <t>Poznámka k souboru cen:
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</si>
  <si>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A44</t>
  </si>
  <si>
    <t>0,4*0,8*(6,0+6,0)</t>
  </si>
  <si>
    <t>Komunikace</t>
  </si>
  <si>
    <t>63</t>
  </si>
  <si>
    <t>56313</t>
  </si>
  <si>
    <t>VOZOVKOVÉ VRSTVY Z MECHANICKY ZPEVNĚNÉHO KAMENIVA TL. DO 150MM</t>
  </si>
  <si>
    <t>1756623092</t>
  </si>
  <si>
    <t>Zahrnuje všechny práce a dodávku materiálu vč. zhutnění.</t>
  </si>
  <si>
    <t>Poznámka k souboru cen:
- dodání kameniva předepsané kvality a zrnitosti - rozprostření a zhutnění vrstvy v předepsané tloušťce - zřízení vrstvy bez rozlišení šířky, pokládání vrstvy po etapách - nezahrnuje postřiky, nátěry</t>
  </si>
  <si>
    <t>"z příl. č. 03, 04</t>
  </si>
  <si>
    <t>A25</t>
  </si>
  <si>
    <t>"mimo most: "45,0"m2"+70,0"m2</t>
  </si>
  <si>
    <t>64</t>
  </si>
  <si>
    <t>56330</t>
  </si>
  <si>
    <t>VOZOVKOVÉ VRSTVY ZE ŠTĚRKODRTI</t>
  </si>
  <si>
    <t>1337022642</t>
  </si>
  <si>
    <t>Pro provizorní lávku pro pěší.</t>
  </si>
  <si>
    <t>A39</t>
  </si>
  <si>
    <t>65</t>
  </si>
  <si>
    <t>56334.a</t>
  </si>
  <si>
    <t>VOZOVKOVÉ VRSTVY ZE ŠTĚRKODRTI TL. DO 200MM</t>
  </si>
  <si>
    <t>-81371560</t>
  </si>
  <si>
    <t>"mimo most: "37,0"m2"+64,0"m2</t>
  </si>
  <si>
    <t>66</t>
  </si>
  <si>
    <t>56334.b</t>
  </si>
  <si>
    <t>-633987681</t>
  </si>
  <si>
    <t>- bude použito v případě nevyhovujícího Edef2
Zahrnuje všechny práce a dodávku materiálu vč. zhutnění.</t>
  </si>
  <si>
    <t>A35</t>
  </si>
  <si>
    <t>67</t>
  </si>
  <si>
    <t>56335</t>
  </si>
  <si>
    <t>VOZOVKOVÉ VRSTVY ZE ŠTĚRKODRTI TL. DO 250MM</t>
  </si>
  <si>
    <t>-186809149</t>
  </si>
  <si>
    <t>Drcené kamenivo pod chodník se sníženým bezbariérovým přístupem, fr 8/16 - 50 mm, fr 0/63 - 200 mm</t>
  </si>
  <si>
    <t>68</t>
  </si>
  <si>
    <t>56933</t>
  </si>
  <si>
    <t>ZPEVNĚNÍ KRAJNIC ZE ŠTĚRKODRTI TL. DO 150MM</t>
  </si>
  <si>
    <t>-1751344226</t>
  </si>
  <si>
    <t>Poznámka k souboru cen:
- dodání kameniva předepsané kvality a zrnitosti - rozprostření a zhutnění vrstvy v předepsané tloušťce - zřízení vrstvy bez rozlišení šířky, pokládání vrstvy po etapách</t>
  </si>
  <si>
    <t>A34</t>
  </si>
  <si>
    <t>(1,4+1,3+7,7)"m2</t>
  </si>
  <si>
    <t>69</t>
  </si>
  <si>
    <t>572111</t>
  </si>
  <si>
    <t>INFILTRAČNÍ POSTŘIK ASFALTOVÝ DO 0,5KG/M2</t>
  </si>
  <si>
    <t>1490037447</t>
  </si>
  <si>
    <t>Poznámka k souboru cen:
- dodání všech předepsaných materiálů pro postřiky v předepsaném množství - provedení dle předepsaného technologického předpisu - zřízení vrstvy bez rozlišení šířky, pokládání vrstvy po etapách - úpravu napojení, ukončení</t>
  </si>
  <si>
    <t>"z příl. č. 03,04</t>
  </si>
  <si>
    <t>A27</t>
  </si>
  <si>
    <t>"mimo most: "51,0"m2"+76,0"m2</t>
  </si>
  <si>
    <t>70</t>
  </si>
  <si>
    <t>572214</t>
  </si>
  <si>
    <t>SPOJOVACÍ POSTŘIK Z MODIFIK EMULZE DO 0,5KG/M2</t>
  </si>
  <si>
    <t>-1768267776</t>
  </si>
  <si>
    <t>A28</t>
  </si>
  <si>
    <t>"na mostě: "7,6*6,5*2</t>
  </si>
  <si>
    <t>"mimo most:" (51,0"m2"+76,0"m2")*2</t>
  </si>
  <si>
    <t>C28</t>
  </si>
  <si>
    <t>"Celkem: "A28+B28</t>
  </si>
  <si>
    <t>71</t>
  </si>
  <si>
    <t>574B34</t>
  </si>
  <si>
    <t>ASFALTOVÝ BETON PRO OBRUSNÉ VRSTVY MODIFIK ACO 11+, 11S TL. 40MM</t>
  </si>
  <si>
    <t>1384396939</t>
  </si>
  <si>
    <t>Zahrnuje všechny práce a dodávku materiálu vč. úpravy napojení, ukončení podél obrubníků, dilatačních zařízení, vpustí, šachet, atd.</t>
  </si>
  <si>
    <t>Poznámka k souboru cen: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</si>
  <si>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A29</t>
  </si>
  <si>
    <t>"na mostě: "7,6*6,5</t>
  </si>
  <si>
    <t>"mimo most:" 51,0"m2"+76,0"m2</t>
  </si>
  <si>
    <t>C29</t>
  </si>
  <si>
    <t>"Celkem: "A29+B29</t>
  </si>
  <si>
    <t>72</t>
  </si>
  <si>
    <t>574D46</t>
  </si>
  <si>
    <t>ASFALTOVÝ BETON PRO LOŽNÍ VRSTVY MODIFIK ACL 16+, 16S TL. 50MM</t>
  </si>
  <si>
    <t>-679254708</t>
  </si>
  <si>
    <t>A31</t>
  </si>
  <si>
    <t>C31</t>
  </si>
  <si>
    <t>"Celkem: "A31+B31</t>
  </si>
  <si>
    <t>73</t>
  </si>
  <si>
    <t>574F56</t>
  </si>
  <si>
    <t>ASFALTOVÝ BETON PRO PODKLADNÍ VRSTVY MODIFIK ACP 16+, 16S TL. 60MM</t>
  </si>
  <si>
    <t>-1176446261</t>
  </si>
  <si>
    <t>A30</t>
  </si>
  <si>
    <t>74</t>
  </si>
  <si>
    <t>575F43</t>
  </si>
  <si>
    <t>LITÝ ASFALT MA IV (OCHRANA MOSTNÍ IZOLACE) 11 TL. 35MM MODIFIK</t>
  </si>
  <si>
    <t>8625083</t>
  </si>
  <si>
    <t>Zahrnuje všechny práce a dodávku materiálu vč. úpravy napojení, ukončení podél obrubníků, dilatačních zařízení, odvodňovacích proužků, odvodňovačů, vpustí, šachet atd.</t>
  </si>
  <si>
    <t>A32</t>
  </si>
  <si>
    <t>75</t>
  </si>
  <si>
    <t>57621</t>
  </si>
  <si>
    <t>POSYP KAMENIVEM DRCENÝM 5KG/M2</t>
  </si>
  <si>
    <t>-189389428</t>
  </si>
  <si>
    <t>Poznámka k souboru cen:
- dodání kameniva předepsané kvality a zrnitosti - posyp předepsaným množstvím</t>
  </si>
  <si>
    <t>A33</t>
  </si>
  <si>
    <t>76</t>
  </si>
  <si>
    <t>582607</t>
  </si>
  <si>
    <t>KRYTY Z BETON DLAŽDIC SE ZÁMKEM ŠEDÝCH RELIÉFNÍCH TL 60MM BEZ LOŽE</t>
  </si>
  <si>
    <t>2078723688</t>
  </si>
  <si>
    <t>Betonová dlažba pro bezbariérový přístup. Zahrnuje všechny práce a dodávku materiálu, vč. podkladní vrstvy o tl. 30 mm (fr 4/8) vč. úpravy a napojení, ukončení podél obrubníků.</t>
  </si>
  <si>
    <t>Poznámka k souboru cen:
-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</si>
  <si>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77</t>
  </si>
  <si>
    <t>58300</t>
  </si>
  <si>
    <t>KRYT ZE SINIČNÍCH DÍLCŮ (PANELŮ)</t>
  </si>
  <si>
    <t>496500306</t>
  </si>
  <si>
    <t>Provizorní trasa pro pěší, kompletní provedení.</t>
  </si>
  <si>
    <t>Poznámka k souboru cen:
-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</si>
  <si>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A38</t>
  </si>
  <si>
    <t>Úpravy povrchů, podlahy, výplně otvorů</t>
  </si>
  <si>
    <t>78</t>
  </si>
  <si>
    <t>62592</t>
  </si>
  <si>
    <t>ÚPRAVA POVRCHU BETONOVÝCH PLOCH A KONSTRUKCÍ - STRIÁŽ</t>
  </si>
  <si>
    <t>-856088979</t>
  </si>
  <si>
    <t>Poznámka k souboru cen:
položka zahrnuje: - provedení předepsané úpravy</t>
  </si>
  <si>
    <t>1,2*11,1</t>
  </si>
  <si>
    <t>Přidružená stavební výroba</t>
  </si>
  <si>
    <t>79</t>
  </si>
  <si>
    <t>711112</t>
  </si>
  <si>
    <t>IZOLACE BĚŽNÝCH KONSTRUKCÍ PROTI ZEMNÍ VLHKOSTI ASFALTOVÝMI PÁSY</t>
  </si>
  <si>
    <t>-440574648</t>
  </si>
  <si>
    <t>NAIP vč. penetračního nátěru
Zahrnuje všechny práce a dodávku materiálu vč. množství potřebného na přesahy (není součástí MJ) vč. očištění, ošetření podkladu, odvodnění izolace, provedení zkoušek atd.</t>
  </si>
  <si>
    <t>Poznámka k souboru cen: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</si>
  <si>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"rub NK: "1,3*7,55*2</t>
  </si>
  <si>
    <t>"rub křídel:" 1,9*1,7+1,9*1,7+1,6*1,63+1,9*1,63</t>
  </si>
  <si>
    <t>C17</t>
  </si>
  <si>
    <t>"Celkem: "A17+B17</t>
  </si>
  <si>
    <t>80</t>
  </si>
  <si>
    <t>711432</t>
  </si>
  <si>
    <t>IZOLACE MOSTOVEK POD ŘÍMSOU ASFALTOVÝMI PÁSY</t>
  </si>
  <si>
    <t>2076881002</t>
  </si>
  <si>
    <t>na křídlech
Zahrnuje všechny práce a dodávku materiálu vč. množství potřebného na přesahy (není součástí MJ) vč. očištění, ošetření podkladu, provedení zkoušek atd</t>
  </si>
  <si>
    <t>Poznámka k souboru cen: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</si>
  <si>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1,9*0,65+1,9*0,6+1,6*0,6+1,9*0,65</t>
  </si>
  <si>
    <t>81</t>
  </si>
  <si>
    <t>711442</t>
  </si>
  <si>
    <t>IZOLACE MOSTOVEK CELOPLOŠNÁ ASFALTOVÝMI PÁSY S PEČETÍCÍ VRSTVOU</t>
  </si>
  <si>
    <t>1140818108</t>
  </si>
  <si>
    <t>Zahrnuje všechny práce a dodávku materiálu vč. množství potřebného na přesahy (není součástí MJ) vč. ošetření a očištění podkladu, provedení zkoušek atd.</t>
  </si>
  <si>
    <t>Poznámka k souboru cen: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</si>
  <si>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7,6*8,6</t>
  </si>
  <si>
    <t>82</t>
  </si>
  <si>
    <t>711502</t>
  </si>
  <si>
    <t>OCHRANA IZOLACE NA POVRCHU ASFALTOVÝMI PÁSY</t>
  </si>
  <si>
    <t>1940113004</t>
  </si>
  <si>
    <t>ochrana izolace pod římsou
Zahrnuje všechny práce a dodávku materiálu vč. množství potřebného na přesahy (není součástí MJ).</t>
  </si>
  <si>
    <t>Poznámka k souboru cen:
položka zahrnuje: - dodání předepsaného ochranného materiálu - zřízení ochrany izolace</t>
  </si>
  <si>
    <t>"římsy: "0,725*7,6+1,75*7,6</t>
  </si>
  <si>
    <t>"římsy na křídlech:" 1,9*0,75+1,9*0,7+1,6*0,7+1,9*0,75</t>
  </si>
  <si>
    <t>C19</t>
  </si>
  <si>
    <t>"Celkem: "A19+B19</t>
  </si>
  <si>
    <t>83</t>
  </si>
  <si>
    <t>711509</t>
  </si>
  <si>
    <t>OCHRANA IZOLACE NA POVRCHU TEXTILIÍ</t>
  </si>
  <si>
    <t>-570837187</t>
  </si>
  <si>
    <t>u HDPE fólie, rub opěr a křídel 600g/m2
Zahrnuje všechny práce a dodávku materiálu vč. množství potřebného na přesahy (není součástí MJ).</t>
  </si>
  <si>
    <t>A21</t>
  </si>
  <si>
    <t>"z pol. č. 711112: "31,795</t>
  </si>
  <si>
    <t>"u HDPE fólie: "2,0*7,55*2*2</t>
  </si>
  <si>
    <t>C21</t>
  </si>
  <si>
    <t>"Celkem: "A21+B21</t>
  </si>
  <si>
    <t>84</t>
  </si>
  <si>
    <t>78382</t>
  </si>
  <si>
    <t>NÁTĚRY BETON KONSTR TYP S2 (OS-B)</t>
  </si>
  <si>
    <t>754725872</t>
  </si>
  <si>
    <t>nátěr NK
Zahrnuje všechny práce a dodávku materiálu.</t>
  </si>
  <si>
    <t>Poznámka k souboru cen:
- položka zahrnuje kompletní povlaky (i různobarevné), včetně úpravy podkladu (odmaštění, odstranění starých nátěrů a nečistot) a jeho vyspravení, provedení nátěru předepsaným postupem a splnění všech požadavků daných technologickým předpisem.</t>
  </si>
  <si>
    <t>0,63*6,0*2</t>
  </si>
  <si>
    <t>85</t>
  </si>
  <si>
    <t>78383</t>
  </si>
  <si>
    <t>NÁTĚRY BETON KONSTR TYP S4 (OS-C)</t>
  </si>
  <si>
    <t>243976146</t>
  </si>
  <si>
    <t>ochranný nátěr říms 
Zahrnuje všechny práce a dodávku materiálu.</t>
  </si>
  <si>
    <t>A20</t>
  </si>
  <si>
    <t>0,3*(11,4+11,1)</t>
  </si>
  <si>
    <t>Potrubí</t>
  </si>
  <si>
    <t>86</t>
  </si>
  <si>
    <t>87533</t>
  </si>
  <si>
    <t>POTRUBÍ DREN Z TRUB PLAST DN DO 150MM</t>
  </si>
  <si>
    <t>353402490</t>
  </si>
  <si>
    <t>rubová drenáž DN150
Zahrnuje dodání veškerého trubního a pomocného materiálu, úpravu a přípravu podkladu, zřízení kompletní soustavy, úpravy prostupů vč. napojení, výustního objektu atd.</t>
  </si>
  <si>
    <t>Poznámka k souboru cen:
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</si>
  <si>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9,0*2</t>
  </si>
  <si>
    <t>87</t>
  </si>
  <si>
    <t>87634</t>
  </si>
  <si>
    <t>CHRÁNIČKY Z TRUB PLASTOVÝCH DN DO 200MM</t>
  </si>
  <si>
    <t>1106371751</t>
  </si>
  <si>
    <t>Chránička drenáže skrz NK.</t>
  </si>
  <si>
    <t>Poznámka k souboru cen:
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</si>
  <si>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2*0,8"m</t>
  </si>
  <si>
    <t>88</t>
  </si>
  <si>
    <t>9112B1</t>
  </si>
  <si>
    <t>ZÁBRADLÍ MOSTNÍ SE SVISLOU VÝPLNÍ - DODÁVKA A MONTÁŽ</t>
  </si>
  <si>
    <t>566900138</t>
  </si>
  <si>
    <t>Zahrnuje dodání zábradlí vč. povrchové úpravy, kotvení sloupků t.j. kotevní desky, šrouby z nerez oceli, vrty, zálivku, příp. niv. hmoty pod kotevní desky atd</t>
  </si>
  <si>
    <t>Poznámka k souboru cen:
položka zahrnuje: dodání zábradlí včetně předepsané povrchové úpravy kotvení sloupků, t.j. kotevní desky, šrouby z nerez oceli, vrty a zálivku, pokud zadávací dokumentace nestanoví jinak případné nivelační hmoty pod kotevní desky</t>
  </si>
  <si>
    <t>11,4+11,1</t>
  </si>
  <si>
    <t>89</t>
  </si>
  <si>
    <t>91345</t>
  </si>
  <si>
    <t>NIVELAČNÍ ZNAČKY KOVOVÉ</t>
  </si>
  <si>
    <t>29396168</t>
  </si>
  <si>
    <t>Zahrnuje dodání a osazení vč. dodatečných vývrtů.</t>
  </si>
  <si>
    <t>Poznámka k souboru cen:
položka zahrnuje: - dodání a osazení nivelační značky včetně nutných zemních prací - vnitrostaveništní a mimostaveništní dopravu</t>
  </si>
  <si>
    <t>90</t>
  </si>
  <si>
    <t>914112</t>
  </si>
  <si>
    <t>DOPRAVNÍ ZNAČKY ZÁKLAD VELIKOSTI OCEL NEREFLEXNÍ - MONTÁŽ S PŘEMÍST</t>
  </si>
  <si>
    <t>889347741</t>
  </si>
  <si>
    <t>Zahrnuje dodávku demontované značky a osazení značek vč. dodatkových tabulí.</t>
  </si>
  <si>
    <t>Poznámka k souboru cen:
položka zahrnuje: - dopravu demontované značky z dočasné skládky - osazení a montáž značky na místě určeném projektem - nutnou opravu poškozených částí nezahrnuje dodávku značky</t>
  </si>
  <si>
    <t>91</t>
  </si>
  <si>
    <t>914A21</t>
  </si>
  <si>
    <t>EV ČÍSLO MOSTU OCEL S FÓLIÍ TŘ.1 DODÁVKA A MONTÁŽ</t>
  </si>
  <si>
    <t>676498444</t>
  </si>
  <si>
    <t>Kompletní provedení vč. případného sloupku.</t>
  </si>
  <si>
    <t>Poznámka k souboru cen:
položka zahrnuje: - dodávku a montáž značek v požadovaném provedení</t>
  </si>
  <si>
    <t>92</t>
  </si>
  <si>
    <t>915111</t>
  </si>
  <si>
    <t>VODOROVNÉ DOPRAVNÍ ZNAČENÍ BARVOU HLADKÉ - DODÁVKA A POKLÁDKA</t>
  </si>
  <si>
    <t>-946843083</t>
  </si>
  <si>
    <t>Zahrnuje dodávku a pokládku vč. předznačení a reflexní úpravy.</t>
  </si>
  <si>
    <t>Poznámka k souboru cen:
položka zahrnuje: - dodání a pokládku nátěrového materiálu (měří se pouze natíraná plocha) - předznačení a reflexní úpravu</t>
  </si>
  <si>
    <t>(22,0+24,0)*0,25+22,0*0,125</t>
  </si>
  <si>
    <t>93</t>
  </si>
  <si>
    <t>915211</t>
  </si>
  <si>
    <t>VODOROVNÉ DOPRAVNÍ ZNAČENÍ PLASTEM HLADKÉ - DODÁVKA A POKLÁDKA</t>
  </si>
  <si>
    <t>1961400747</t>
  </si>
  <si>
    <t>94</t>
  </si>
  <si>
    <t>917223</t>
  </si>
  <si>
    <t>SILNIČNÍ A CHODNÍKOVÉ OBRUBY Z BETONOVÝCH OBRUBNÍKŮ ŠÍŘ 100MM</t>
  </si>
  <si>
    <t>-1716737341</t>
  </si>
  <si>
    <t>Zahrnuje dodávku a pokládku vč. betonového lože a boční betonové opěrky.</t>
  </si>
  <si>
    <t>Poznámka k souboru cen:
Položka zahrnuje: dodání a pokládku betonových obrubníků o rozměrech předepsaných zadávací dokumentací betonové lože i boční betonovou opěrku.</t>
  </si>
  <si>
    <t>2,3+2,7+0,9+2,2+2,7+2,6+2,5+2,5+0,9+0,5</t>
  </si>
  <si>
    <t>95</t>
  </si>
  <si>
    <t>917224</t>
  </si>
  <si>
    <t>SILNIČNÍ A CHODNÍKOVÉ OBRUBY Z BETONOVÝCH OBRUBNÍKŮ ŠÍŘ 150MM</t>
  </si>
  <si>
    <t>-1667252589</t>
  </si>
  <si>
    <t>2,1+2,0+2,0+2,2</t>
  </si>
  <si>
    <t>96</t>
  </si>
  <si>
    <t>931326</t>
  </si>
  <si>
    <t>TĚSNĚNÍ DILATAČ SPAR ASF ZÁLIVKOU MODIFIK PRŮŘ DO 800MM2</t>
  </si>
  <si>
    <t>-554943093</t>
  </si>
  <si>
    <t>Zahrnuje dodávku a osazení materiálu vč. očištění ploch před úpravou a po úpravě.</t>
  </si>
  <si>
    <t>Poznámka k souboru cen:
položka zahrnuje dodávku a osazení předepsaného materiálu, očištění ploch spáry před úpravou, očištění okolí spáry po úpravě nezahrnuje těsnící profil</t>
  </si>
  <si>
    <t>"zatěsnění spáry mezi starou A6 novou vozovkou: "9,9+9,4+3,0</t>
  </si>
  <si>
    <t>"řezaná spára: "6,5*2</t>
  </si>
  <si>
    <t>"podél říms: "11,4+12,2</t>
  </si>
  <si>
    <t>"mezi obrubníkem A6 vozovkou:" 2,1+2,0+2,0</t>
  </si>
  <si>
    <t>E6</t>
  </si>
  <si>
    <t>"Celkem: "A6+B6+C6+D6</t>
  </si>
  <si>
    <t>97</t>
  </si>
  <si>
    <t>93135</t>
  </si>
  <si>
    <t>TĚSNĚNÍ DILATAČ SPAR PRYŽ PÁSKOU NEBO KRUH PROFILEM</t>
  </si>
  <si>
    <t>-901135589</t>
  </si>
  <si>
    <t>Poznámka k souboru cen:
položka zahrnuje dodávku a osazení předepsaného materiálu, očištění ploch spáry před úpravou, očištění okolí spáry po úpravě</t>
  </si>
  <si>
    <t>11,4+12,2</t>
  </si>
  <si>
    <t>98</t>
  </si>
  <si>
    <t>933333</t>
  </si>
  <si>
    <t>ZKOUŠKA INTEGRITY ULTRAZVUKEM ODRAZ METOD PIT PILOT SYSTÉMOVÝCH</t>
  </si>
  <si>
    <t>837299888</t>
  </si>
  <si>
    <t>pro každou pilotu
Kompletní provedení vč. vyhodnocení.</t>
  </si>
  <si>
    <t>Poznámka k souboru cen:
Položka obsahuje podklady a dokumentaci zkoušky; - případné stavební práce spojené s přípravou a provedením zkoušky; - veškerá zkušební a měřící zařízení vč. opotřebení a nájmu; - výpomoce při vlastní zkoušce; - provedení vlastní zkoušky a její vyhodnocení.</t>
  </si>
  <si>
    <t>99</t>
  </si>
  <si>
    <t>935212</t>
  </si>
  <si>
    <t>PŘÍKOPOVÉ ŽLABY Z BETON TVÁRNIC ŠÍŘ DO 600MM DO BETONU TL 100MM</t>
  </si>
  <si>
    <t>1131216677</t>
  </si>
  <si>
    <t>Zahrnuje všechny práce a dodávku materiálu vč. nutných zemních prací, lože, ukončení, patek, spárování, úpravy vtoku a výtoku atd.</t>
  </si>
  <si>
    <t>Poznámka k souboru cen:
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</si>
  <si>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7,8+1,6+4,9</t>
  </si>
  <si>
    <t>100</t>
  </si>
  <si>
    <t>93639</t>
  </si>
  <si>
    <t>ZAÚSTĚNÍ SKLUZŮ (VČET DLAŽBY Z LOM KAMENE)</t>
  </si>
  <si>
    <t>-956091446</t>
  </si>
  <si>
    <t>Zahrnuje všechny práce a dodávku materiálu vč. zpevnění dna z předepsaného materiálu a podkladního betonu.</t>
  </si>
  <si>
    <t>Poznámka k souboru cen:
Položka zahrnuje veškerý materiál, výrobky a polotovary, včetně mimostaveništní a vnitrostaveništní dopravy (rovněž přesuny), včetně naložení a složení,případně s uložením.</t>
  </si>
  <si>
    <t>101</t>
  </si>
  <si>
    <t>936541</t>
  </si>
  <si>
    <t>MOSTNÍ ODVODŇOVACÍ TRUBKA (POVRCHŮ IZOLACE) Z NEREZ OCELI</t>
  </si>
  <si>
    <t>1136914241</t>
  </si>
  <si>
    <t>Zahrnnuje všechny práce a dodávku materiálu.</t>
  </si>
  <si>
    <t>Poznámka k souboru cen:
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</si>
  <si>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ornice</t>
  </si>
  <si>
    <t>šach</t>
  </si>
  <si>
    <t>5,4</t>
  </si>
  <si>
    <t>SO 301 - Přeložka vodovodu</t>
  </si>
  <si>
    <t>HSV - Práce a dodávky HSV</t>
  </si>
  <si>
    <t xml:space="preserve">    1 - Zemní práce</t>
  </si>
  <si>
    <t xml:space="preserve">    8 - Trubní vedení</t>
  </si>
  <si>
    <t xml:space="preserve">    998 - Přesun hmot</t>
  </si>
  <si>
    <t>HSV</t>
  </si>
  <si>
    <t>Práce a dodávky HSV</t>
  </si>
  <si>
    <t>115001101</t>
  </si>
  <si>
    <t>Převedení vody potrubím DN do 100</t>
  </si>
  <si>
    <t>m</t>
  </si>
  <si>
    <t>-1968903422</t>
  </si>
  <si>
    <t>Převedení vody potrubím průměru DN do 100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</si>
  <si>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</si>
  <si>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"dočasná přeložka" 25</t>
  </si>
  <si>
    <t>119001405</t>
  </si>
  <si>
    <t>Dočasné zajištění potrubí z PE DN do 200 mm</t>
  </si>
  <si>
    <t>-2133164746</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</si>
  <si>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</si>
  <si>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</si>
  <si>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"převedení provizorního vodovodu přes řeku" 6</t>
  </si>
  <si>
    <t>121151103</t>
  </si>
  <si>
    <t>Sejmutí ornice plochy do 100 m2 tl vrstvy do 200 mm strojně</t>
  </si>
  <si>
    <t>m2</t>
  </si>
  <si>
    <t>990511399</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</si>
  <si>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</si>
  <si>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</si>
  <si>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2*1*1</t>
  </si>
  <si>
    <t>133354101</t>
  </si>
  <si>
    <t>Hloubení šachet zapažených v hornině třídy těžitelnosti II, skupiny 4 objem do 20 m3</t>
  </si>
  <si>
    <t>m3</t>
  </si>
  <si>
    <t>-622390560</t>
  </si>
  <si>
    <t>Hloubení zapažených šachet strojně v hornině třídy těžitelnosti II skupiny 4 do 20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</si>
  <si>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</si>
  <si>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"startovací a cilová jáma" 2*1*1*(2-0,2)</t>
  </si>
  <si>
    <t>"jáma pro napojení podzemního hydrantu" 1*1*(2-0,2)</t>
  </si>
  <si>
    <t>Součet</t>
  </si>
  <si>
    <t>141721212</t>
  </si>
  <si>
    <t>Řízený zemní protlak délky do 50 m hloubky do 6 m s protlačením potrubí vnějšího průměru vrtu do 110 mm v hornině třídy těžitelnosti I a II, skupiny 1 až 4</t>
  </si>
  <si>
    <t>2122314985</t>
  </si>
  <si>
    <t>Řízený zemní protlak délky protlaku do 50 m v hornině třídy těžitelnosti I a II, skupiny 1 až 4 včetně protlačení trub v hloubce do 6 m vnějšího průměru vrtu přes 90 do 110 mm</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</si>
  <si>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c) bentonitovou směs. 2. V cenách nejsou započteny náklady na: a) zemní práce nutné pro provedení protlaku (např. startovací a cílové jámy), b) čerpání vody nad průtok 0,5 l/s, c) montáž potrubí, tyto náklady se oceňují pro vodárenství položkami souborů cen katalogu 827-1 Vedení trubní, dálková a přípojná - vodovod a kanalizace; pro plynárenství položkami souborů cen katalogu 23 M Montáže potrubí, d) dodávku potrubí určeného k protlačení, e) překládání a zajišťování inženýrských sítí, procházejících montážními a startovacími jámami, f) vytyčení směru protlaku a stávajících inženýrských sítí. </t>
  </si>
  <si>
    <t>28613511</t>
  </si>
  <si>
    <t>potrubí třívrstvé PE100 RC SDR11 110x10,0 dl 100m</t>
  </si>
  <si>
    <t>-839152721</t>
  </si>
  <si>
    <t>151101201</t>
  </si>
  <si>
    <t>Zřízení příložného pažení stěn výkopu hl do 4 m</t>
  </si>
  <si>
    <t>729641954</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</si>
  <si>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</si>
  <si>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</si>
  <si>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3*1*4*2</t>
  </si>
  <si>
    <t>151101211</t>
  </si>
  <si>
    <t>Odstranění příložného pažení stěn hl do 4 m</t>
  </si>
  <si>
    <t>-685029279</t>
  </si>
  <si>
    <t>Odstranění pažení stěn výkopu bez rozepření nebo vzepření s uložením pažin na vzdálenost do 3 m od okraje výkopu příložné, hloubky do 4 m</t>
  </si>
  <si>
    <t>174151101</t>
  </si>
  <si>
    <t>Zásyp jam, šachet rýh nebo kolem objektů sypaninou se zhutněním</t>
  </si>
  <si>
    <t>-1598893813</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</si>
  <si>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</si>
  <si>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</si>
  <si>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181351003</t>
  </si>
  <si>
    <t>Rozprostření ornice tl vrstvy do 200 mm pl do 100 m2 v rovině nebo ve svahu do 1:5 strojně</t>
  </si>
  <si>
    <t>-1299252391</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</si>
  <si>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</si>
  <si>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</si>
  <si>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181411131</t>
  </si>
  <si>
    <t>Založení parkového trávníku výsevem plochy do 1000 m2 v rovině a ve svahu do 1:5</t>
  </si>
  <si>
    <t>-657298576</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</si>
  <si>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</si>
  <si>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</si>
  <si>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</si>
  <si>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</si>
  <si>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</si>
  <si>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1642744428</t>
  </si>
  <si>
    <t>2*0,015 'Přepočtené koeficientem množství</t>
  </si>
  <si>
    <t>Trubní vedení</t>
  </si>
  <si>
    <t>891261112</t>
  </si>
  <si>
    <t>Montáž vodovodních šoupátek otevřený výkop DN 100</t>
  </si>
  <si>
    <t>kus</t>
  </si>
  <si>
    <t>-1277833771</t>
  </si>
  <si>
    <t>Montáž vodovodních armatur na potrubí šoupátek nebo klapek uzavíracích v otevřeném výkopu nebo v šachtách s osazením zemní soupravy (bez poklopů) DN 100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</si>
  <si>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</si>
  <si>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"provizorní vodovod" 2</t>
  </si>
  <si>
    <t>42221304</t>
  </si>
  <si>
    <t>šoupátko pitná voda litina GGG 50 krátká stavební dl PN10/16 DN 100x190mm</t>
  </si>
  <si>
    <t>-927775730</t>
  </si>
  <si>
    <t>891267111</t>
  </si>
  <si>
    <t>Montáž hydrantů podzemních DN 100</t>
  </si>
  <si>
    <t>43323611</t>
  </si>
  <si>
    <t>Montáž vodovodních armatur na potrubí hydrantů podzemních (bez osazení poklopů) DN 100</t>
  </si>
  <si>
    <t>42273665</t>
  </si>
  <si>
    <t>hydrant podzemní DN 100 PN 16 dvojitý uzávěr s koulí krycí v 1500mm</t>
  </si>
  <si>
    <t>1554345432</t>
  </si>
  <si>
    <t>892271111</t>
  </si>
  <si>
    <t>Tlaková zkouška vodou potrubí DN 100 nebo 125</t>
  </si>
  <si>
    <t>2136442129</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</si>
  <si>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</si>
  <si>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</si>
  <si>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"přeložka + dočasná přeložka" 17,5+25</t>
  </si>
  <si>
    <t>892273122</t>
  </si>
  <si>
    <t>Proplach a dezinfekce vodovodního potrubí DN od 80 do 125</t>
  </si>
  <si>
    <t>147458380</t>
  </si>
  <si>
    <t xml:space="preserve">Poznámka k souboru cen:
1. V cenách jsou započteny náklady na napuštění a vypuštění vody, dodání vody a dezinfekčního prostředku. </t>
  </si>
  <si>
    <t>998</t>
  </si>
  <si>
    <t>Přesun hmot</t>
  </si>
  <si>
    <t>998276101</t>
  </si>
  <si>
    <t>Přesun hmot pro trubní vedení z trub z plastických hmot otevřený výkop</t>
  </si>
  <si>
    <t>t</t>
  </si>
  <si>
    <t>-369010571</t>
  </si>
  <si>
    <t>Přesun hmot pro trubní vedení hloubené z trub z plastických hmot nebo sklolaminátových pro vodovody nebo kanalizace v otevřeném výkopu dopravní vzdálenost do 15 m</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</si>
  <si>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</si>
  <si>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L</t>
  </si>
  <si>
    <t>9,9</t>
  </si>
  <si>
    <t>š</t>
  </si>
  <si>
    <t>hl</t>
  </si>
  <si>
    <t>0,9</t>
  </si>
  <si>
    <t>SO 302 - Přeložka dešťové kanalizace</t>
  </si>
  <si>
    <t xml:space="preserve">    4 - Vodorovné konstrukce</t>
  </si>
  <si>
    <t>115001103</t>
  </si>
  <si>
    <t>Převedení vody potrubím DN do 250</t>
  </si>
  <si>
    <t>Převedení vody potrubím průměru DN přes 150 do 250</t>
  </si>
  <si>
    <t>"dočasná přeložka" 10</t>
  </si>
  <si>
    <t>L*š</t>
  </si>
  <si>
    <t>132351251</t>
  </si>
  <si>
    <t>Hloubení rýh nezapažených š do 2000 mm v hornině třídy těžitelnosti II, skupiny 4 objem do 20 m3 strojně</t>
  </si>
  <si>
    <t>999572046</t>
  </si>
  <si>
    <t>Hloubení nezapažených rýh šířky přes 800 do 2 000 mm strojně s urovnáním dna do předepsaného profilu a spádu v hornině třídy těžitelnosti II skupiny 4 do 20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</si>
  <si>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</si>
  <si>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9,4 + "uliční vpusť" 0,5</t>
  </si>
  <si>
    <t>0,9+0,</t>
  </si>
  <si>
    <t>rýha</t>
  </si>
  <si>
    <t>L*š*(hl-0,2)</t>
  </si>
  <si>
    <t>139951121</t>
  </si>
  <si>
    <t>Bourání kcí v hloubených vykopávkách ze zdiva z betonu prostého strojně</t>
  </si>
  <si>
    <t>441822053</t>
  </si>
  <si>
    <t>Bourání konstrukcí v hloubených vykopávkách strojně s přemístěním suti na hromady na vzdálenost do 20 m nebo s naložením na dopravní prostředek z betonu prostého neprokládaného</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</si>
  <si>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5. Objem vybouraného materiálu pro přemístění se rovná objemu konstrukcí před rozbouráním. </t>
  </si>
  <si>
    <t>"vybourání uliční vpusti" 3,14*0,55*0,55*0,25*1-3,14*0,45*0,45*0,25*1</t>
  </si>
  <si>
    <t>151101101</t>
  </si>
  <si>
    <t>Zřízení příložného pažení a rozepření stěn rýh hl do 2 m</t>
  </si>
  <si>
    <t>Zřízení pažení a rozepření stěn rýh pro podzemní vedení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</si>
  <si>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</si>
  <si>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L*hl*2</t>
  </si>
  <si>
    <t>151101111</t>
  </si>
  <si>
    <t>Odstranění příložného pažení a rozepření stěn rýh hl do 2 m</t>
  </si>
  <si>
    <t>Odstranění pažení a rozepření stěn rýh pro podzemní vedení s uložením materiálu na vzdálenost do 3 m od kraje výkopu příložné, hloubky do 2 m</t>
  </si>
  <si>
    <t>L*š*(hl-0,1-0,2-0,3-0,2)</t>
  </si>
  <si>
    <t>175151101</t>
  </si>
  <si>
    <t>Obsypání potrubí strojně sypaninou bez prohození, uloženou do 3 m</t>
  </si>
  <si>
    <t>1757365057</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</si>
  <si>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</si>
  <si>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</si>
  <si>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L*š*(0,2+0,3)-L*3,14*0,1*0,1</t>
  </si>
  <si>
    <t>58331200</t>
  </si>
  <si>
    <t>štěrkopísek netříděný zásypový</t>
  </si>
  <si>
    <t>1462937184</t>
  </si>
  <si>
    <t>4,639*2 'Přepočtené koeficientem množství</t>
  </si>
  <si>
    <t>9,9*0,015 'Přepočtené koeficientem množství</t>
  </si>
  <si>
    <t>451573111</t>
  </si>
  <si>
    <t>Lože pod potrubí otevřený výkop ze štěrkopísku</t>
  </si>
  <si>
    <t>624785971</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</si>
  <si>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</si>
  <si>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</si>
  <si>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L*š*0,1</t>
  </si>
  <si>
    <t>463212111</t>
  </si>
  <si>
    <t>Rovnanina z lomového kamene upraveného s vyklínováním spár úlomky kamene</t>
  </si>
  <si>
    <t>1756158274</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</si>
  <si>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</si>
  <si>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</si>
  <si>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(1*1,27+1*0,075*0,5)*0,4</t>
  </si>
  <si>
    <t>871350430</t>
  </si>
  <si>
    <t>Montáž kanalizačního potrubí korugovaného SN 16 z polypropylenu DN 200</t>
  </si>
  <si>
    <t>-549619717</t>
  </si>
  <si>
    <t>Montáž kanalizačního potrubí z plastů z polypropylenu PP korugovaného nebo žebrovaného SN 16 DN 200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</si>
  <si>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</si>
  <si>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9,4</t>
  </si>
  <si>
    <t>28614115</t>
  </si>
  <si>
    <t>trubka kanalizační žebrovaná PP DN 200 dl 6m</t>
  </si>
  <si>
    <t>266858856</t>
  </si>
  <si>
    <t>9,4*1,015 'Přepočtené koeficientem množství</t>
  </si>
  <si>
    <t>892351111</t>
  </si>
  <si>
    <t>Tlaková zkouška vodou potrubí DN 150 nebo 200</t>
  </si>
  <si>
    <t>-1510761890</t>
  </si>
  <si>
    <t>Tlakové zkoušky vodou na potrubí DN 150 nebo 200</t>
  </si>
  <si>
    <t>892372111</t>
  </si>
  <si>
    <t>Zabezpečení konců potrubí DN do 300 při tlakových zkouškách vodou</t>
  </si>
  <si>
    <t>-793164761</t>
  </si>
  <si>
    <t>Tlakové zkoušky vodou zabezpečení konců potrubí při tlakových zkouškách DN do 300</t>
  </si>
  <si>
    <t>894812208</t>
  </si>
  <si>
    <t>Revizní a čistící šachta z PP šachtové dno DN 425/200 sběrné tvaru X</t>
  </si>
  <si>
    <t>-1545228879</t>
  </si>
  <si>
    <t>Revizní a čistící šachta z polypropylenu PP pro hladké trouby DN 425 šachtové dno (DN šachty / DN trubního vedení) DN 425/200 sběrné tvaru X</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</si>
  <si>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</si>
  <si>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894812231</t>
  </si>
  <si>
    <t>Revizní a čistící šachta z PP DN 425 šachtová roura korugovaná bez hrdla světlé hloubky 1500 mm</t>
  </si>
  <si>
    <t>592458920</t>
  </si>
  <si>
    <t>Revizní a čistící šachta z polypropylenu PP pro hladké trouby DN 425 roura šachtová korugovaná bez hrdla, světlé hloubky 1500 mm</t>
  </si>
  <si>
    <t>894812241</t>
  </si>
  <si>
    <t>Revizní a čistící šachta z PP DN 425 šachtová roura teleskopická světlé hloubky 375 mm</t>
  </si>
  <si>
    <t>1854980271</t>
  </si>
  <si>
    <t>Revizní a čistící šachta z polypropylenu PP pro hladké trouby DN 425 roura šachtová korugovaná teleskopická (včetně těsnění) 375 mm</t>
  </si>
  <si>
    <t>894812249</t>
  </si>
  <si>
    <t>Příplatek k rourám revizní a čistící šachty z PP DN 425 za uříznutí šachtové roury</t>
  </si>
  <si>
    <t>-218034724</t>
  </si>
  <si>
    <t>Revizní a čistící šachta z polypropylenu PP pro hladké trouby DN 425 roura šachtová korugovaná Příplatek k cenám 2231 - 2242 za uříznutí šachtové roury</t>
  </si>
  <si>
    <t>894812267</t>
  </si>
  <si>
    <t>Revizní a čistící šachta z PP DN 425 mříž litinová do teleskopu čtvercová pro třídu zatížení D400</t>
  </si>
  <si>
    <t>-1916045201</t>
  </si>
  <si>
    <t>Revizní a čistící šachta z polypropylenu PP pro hladké trouby DN 425 mříž do teleskopu (pro třídu zatížení) čtvercová (D400)</t>
  </si>
  <si>
    <t>SO 401 - Přeložka veřejného osvětlení</t>
  </si>
  <si>
    <t xml:space="preserve">    9 - Ostatní konstrukce a práce, bourání</t>
  </si>
  <si>
    <t>PSV - Práce a dodávky PSV</t>
  </si>
  <si>
    <t xml:space="preserve">    741 - Elektroinstalace - silnoproud</t>
  </si>
  <si>
    <t>M - Práce a dodávky M</t>
  </si>
  <si>
    <t xml:space="preserve">    46-M - Zemní práce při extr.mont.pracích</t>
  </si>
  <si>
    <t>VRN - Vedlejší rozpočtové náklady</t>
  </si>
  <si>
    <t xml:space="preserve">    VRN4 - Inženýrská činnost</t>
  </si>
  <si>
    <t>Ostatní konstrukce a práce, bourání</t>
  </si>
  <si>
    <t>96600623R</t>
  </si>
  <si>
    <t>Přeložení sloupu NN</t>
  </si>
  <si>
    <t>60461446</t>
  </si>
  <si>
    <t xml:space="preserve">Poznámka k souboru cen:
1. Cena je určena pro odstranění dopravního zrcadla upevněného na sloupku nebo konzole. 2. V ceně nejsou započteny náklady na zásyp jam po sloupku popř. na zazdění otvoru ve zdivu po konzole. 3. Přemístění demontovaného zrcadla a zrcadlové části na vzdálenost přes 20 m se oceňuje cenami souborů cen 997 22-1 Vodorovné přemístění vybouraných hmot. </t>
  </si>
  <si>
    <t>PSV</t>
  </si>
  <si>
    <t>Práce a dodávky PSV</t>
  </si>
  <si>
    <t>741</t>
  </si>
  <si>
    <t>Elektroinstalace - silnoproud</t>
  </si>
  <si>
    <t>74137283R</t>
  </si>
  <si>
    <t>Demontáž svítidla venkovního na stožáru pro další použití</t>
  </si>
  <si>
    <t>680365798</t>
  </si>
  <si>
    <t>74137300R</t>
  </si>
  <si>
    <t>Montáž svítidla na stožáru včetně zapojení</t>
  </si>
  <si>
    <t>-774097441</t>
  </si>
  <si>
    <t>741999R01</t>
  </si>
  <si>
    <t>Kabel NN - dle specifikace ČEZ</t>
  </si>
  <si>
    <t>430424171</t>
  </si>
  <si>
    <t>Práce a dodávky M</t>
  </si>
  <si>
    <t>46-M</t>
  </si>
  <si>
    <t>Zemní práce při extr.mont.pracích</t>
  </si>
  <si>
    <t>460150084</t>
  </si>
  <si>
    <t>Hloubení kabelových zapažených i nezapažených rýh ručně š 40 cm, hl 100 cm, v hornině tř 4</t>
  </si>
  <si>
    <t>1520611004</t>
  </si>
  <si>
    <t>Hloubení zapažených i nezapažených kabelových rýh ručně včetně urovnání dna s přemístěním výkopku do vzdálenosti 3 m od okraje jámy nebo naložením na dopravní prostředek šířky 40 cm, hloubky 100 cm, v hornině třídy 4</t>
  </si>
  <si>
    <t xml:space="preserve">Poznámka k souboru cen:
1. Ceny hloubení rýh v hornině třídy 6 a 7 se oceňují cenami souboru cen 460 20- . Hloubení nezapažených kabelových rýh strojně. </t>
  </si>
  <si>
    <t>460490011</t>
  </si>
  <si>
    <t>Krytí kabelů výstražnou fólií šířky 20 cm</t>
  </si>
  <si>
    <t>-2017364126</t>
  </si>
  <si>
    <t>Krytí kabelů, spojek, koncovek a odbočnic  kabelů výstražnou fólií z PVC včetně vyrovnání povrchu rýhy, rozvinutí a uložení fólie do rýhy, fólie šířky do 20cm</t>
  </si>
  <si>
    <t>460520171</t>
  </si>
  <si>
    <t>Montáž trubek ochranných plastových ohebných D do 32 mm uložených do vrýhy</t>
  </si>
  <si>
    <t>1601941717</t>
  </si>
  <si>
    <t>Montáž trubek ochranných uložených volně do rýhy plastových ohebných, vnitřního průměru do 32 mm</t>
  </si>
  <si>
    <t>3457105R</t>
  </si>
  <si>
    <t>trubka elektroinstalační ohebná - chránička</t>
  </si>
  <si>
    <t>128</t>
  </si>
  <si>
    <t>316097889</t>
  </si>
  <si>
    <t>460560084</t>
  </si>
  <si>
    <t>Zásyp rýh ručně šířky 40 cm, hloubky 100 cm, z horniny třídy 4</t>
  </si>
  <si>
    <t>-1262317776</t>
  </si>
  <si>
    <t>Zásyp kabelových rýh ručně s uložením výkopku ve vrstvách včetně zhutnění a urovnání povrchu šířky 40 cm hloubky 100 cm, v hornině třídy 4</t>
  </si>
  <si>
    <t>VRN</t>
  </si>
  <si>
    <t>Vedlejší rozpočtové náklady</t>
  </si>
  <si>
    <t>VRN4</t>
  </si>
  <si>
    <t>Inženýrská činnost</t>
  </si>
  <si>
    <t>044002000</t>
  </si>
  <si>
    <t>Revize</t>
  </si>
  <si>
    <t>Kč</t>
  </si>
  <si>
    <t>1024</t>
  </si>
  <si>
    <t>-1511667412</t>
  </si>
  <si>
    <t>SO 901 - Dopravně-inženýrská opatření</t>
  </si>
  <si>
    <t xml:space="preserve">    VRN7 - Provozní vlivy</t>
  </si>
  <si>
    <t>VRN7</t>
  </si>
  <si>
    <t>Provozní vlivy</t>
  </si>
  <si>
    <t>072103001</t>
  </si>
  <si>
    <t>Projednání DIO a zajištění DIR komunikace II.a III. třídy</t>
  </si>
  <si>
    <t>450937155</t>
  </si>
  <si>
    <t>072103011</t>
  </si>
  <si>
    <t>Zajištění DIO komunikace II. a III. třídy - jednoduché el. vedení</t>
  </si>
  <si>
    <t>112176689</t>
  </si>
  <si>
    <t>VON - Vedlejší a ostatní náklady</t>
  </si>
  <si>
    <t>VRN - VRN</t>
  </si>
  <si>
    <t xml:space="preserve">    0 - Všeobecné konstrukce a práce</t>
  </si>
  <si>
    <t>011514000</t>
  </si>
  <si>
    <t>Stavebně-technický průzkum - laboratorní zkoušky vybouraného asfaltu</t>
  </si>
  <si>
    <t>-1940792451</t>
  </si>
  <si>
    <t>012303000</t>
  </si>
  <si>
    <t>Geodetické práce po výstavbě - vyhotovení geometrického plánu</t>
  </si>
  <si>
    <t>-2104653528</t>
  </si>
  <si>
    <t>02520</t>
  </si>
  <si>
    <t>ZKOUŠENÍ MATERIÁLŮ NEZÁVISLOU ZKUŠEBNOU</t>
  </si>
  <si>
    <t>-1160997396</t>
  </si>
  <si>
    <t>02620</t>
  </si>
  <si>
    <t>ZKOUŠENÍ KONSTRUKCÍ A PRACÍ NEZÁVISLOU ZKUŠEBNOU</t>
  </si>
  <si>
    <t>1795420097</t>
  </si>
  <si>
    <t>02720</t>
  </si>
  <si>
    <t>POMOC PRÁCE ZŘÍZ NEBO ZAJIŠŤ REGULACI A OCHRANU DOPRAVY</t>
  </si>
  <si>
    <t>-618845917</t>
  </si>
  <si>
    <t>Zajištění dopravně inženýrského rozhodnutí</t>
  </si>
  <si>
    <t>02730</t>
  </si>
  <si>
    <t>POMOC PRÁCE ZŘÍZ NEBO ZAJIŠŤ OCHRANU INŽENÝRSKÝCH SÍTÍ</t>
  </si>
  <si>
    <t>370297419</t>
  </si>
  <si>
    <t>vč. ověření poloh stávajících IS, zajištění vytyčení IS vč. úhrady poplatku za vytyčení</t>
  </si>
  <si>
    <t>02851</t>
  </si>
  <si>
    <t>PRŮZKUMNÉ PRÁCE DIAGNOSTIKY KONSTRUKCÍ NA POVRCHU</t>
  </si>
  <si>
    <t>1722429593</t>
  </si>
  <si>
    <t>02910</t>
  </si>
  <si>
    <t>OSTATNÍ POŽADAVKY - ZEMĚMĚŘIČSKÁ MĚŘENÍ</t>
  </si>
  <si>
    <t>1121758234</t>
  </si>
  <si>
    <t>Zaměření skutečného provedení.</t>
  </si>
  <si>
    <t>02911</t>
  </si>
  <si>
    <t>OSTATNÍ POŽADAVKY - GEODETICKÉ ZAMĚŘENÍ</t>
  </si>
  <si>
    <t>HM</t>
  </si>
  <si>
    <t>1476081446</t>
  </si>
  <si>
    <t>Geodetické práce v průběhu stavby, kontrola geometrické přesnosti nezávislým geodetem, geometrický oddělovací plán.</t>
  </si>
  <si>
    <t>02943</t>
  </si>
  <si>
    <t>OSTATNÍ POŽADAVKY - VYPRACOVÁNÍ RDS</t>
  </si>
  <si>
    <t>339235482</t>
  </si>
  <si>
    <t>Zpracování PD RDS, PD VTD, zpracování technologických postupů a předpisů pro provádění všech prací požadovaných objednatelem, předložení objednateli ke schválení.</t>
  </si>
  <si>
    <t>02944</t>
  </si>
  <si>
    <t>OSTAT POŽADAVKY - DOKUMENTACE SKUTEČ PROVEDENÍ V DIGIT FORMĚ</t>
  </si>
  <si>
    <t>-250345177</t>
  </si>
  <si>
    <t>02950</t>
  </si>
  <si>
    <t>OSTATNÍ POŽADAVKY - POSUDKY, KONTROLY, REVIZNÍ ZPRÁVY</t>
  </si>
  <si>
    <t>-1076133146</t>
  </si>
  <si>
    <t>02960</t>
  </si>
  <si>
    <t>OSTATNÍ POŽADAVKY - ODBORNÝ DOZOR</t>
  </si>
  <si>
    <t>584272549</t>
  </si>
  <si>
    <t>Veškerá opatření pro zajištění BOZP při demolici mostu.</t>
  </si>
  <si>
    <t>029711</t>
  </si>
  <si>
    <t>OSTAT POŽADAVKY - GEOT MONIT NA POVRCHU - MĚŘ (GEODET) BODY</t>
  </si>
  <si>
    <t>679354086</t>
  </si>
  <si>
    <t>1331542274</t>
  </si>
  <si>
    <t>07900200R</t>
  </si>
  <si>
    <t>Opravy objízdných tras</t>
  </si>
  <si>
    <t>-452504863</t>
  </si>
  <si>
    <t>SEZNAM FIGUR</t>
  </si>
  <si>
    <t>Výměra</t>
  </si>
  <si>
    <t xml:space="preserve"> SO 001</t>
  </si>
  <si>
    <t>Použití figury:</t>
  </si>
  <si>
    <t xml:space="preserve"> SO 201</t>
  </si>
  <si>
    <t xml:space="preserve"> SO 301</t>
  </si>
  <si>
    <t xml:space="preserve"> SO 302</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</si>
</sst>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505050"/>
      <name val="Arial CE"/>
      <family val="2"/>
    </font>
    <font>
      <sz val="8"/>
      <color rgb="FF800080"/>
      <name val="Arial CE"/>
      <family val="2"/>
    </font>
    <font>
      <sz val="10"/>
      <color rgb="FF003366"/>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0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31"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31" fillId="0" borderId="0" xfId="0" applyFont="1" applyAlignment="1">
      <alignment horizontal="left" vertical="center" wrapText="1"/>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20" xfId="0" applyFont="1" applyBorder="1" applyAlignment="1" applyProtection="1">
      <alignment horizontal="left" vertical="center"/>
      <protection/>
    </xf>
    <xf numFmtId="0" fontId="11" fillId="0" borderId="20" xfId="0" applyFont="1" applyBorder="1" applyAlignment="1" applyProtection="1">
      <alignment vertical="center"/>
      <protection/>
    </xf>
    <xf numFmtId="4" fontId="11" fillId="0" borderId="20" xfId="0" applyNumberFormat="1" applyFont="1" applyBorder="1" applyAlignment="1" applyProtection="1">
      <alignment vertical="center"/>
      <protection/>
    </xf>
    <xf numFmtId="0" fontId="11" fillId="0" borderId="3" xfId="0" applyFont="1" applyBorder="1" applyAlignment="1">
      <alignment vertical="center"/>
    </xf>
    <xf numFmtId="0" fontId="11" fillId="0" borderId="0" xfId="0" applyFont="1" applyAlignment="1" applyProtection="1">
      <alignment horizontal="left"/>
      <protection/>
    </xf>
    <xf numFmtId="4" fontId="11" fillId="0" borderId="0" xfId="0" applyNumberFormat="1" applyFont="1" applyAlignment="1" applyProtection="1">
      <alignment/>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50</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51</v>
      </c>
      <c r="E60" s="42"/>
      <c r="F60" s="42"/>
      <c r="G60" s="42"/>
      <c r="H60" s="42"/>
      <c r="I60" s="42"/>
      <c r="J60" s="42"/>
      <c r="K60" s="42"/>
      <c r="L60" s="42"/>
      <c r="M60" s="42"/>
      <c r="N60" s="42"/>
      <c r="O60" s="42"/>
      <c r="P60" s="42"/>
      <c r="Q60" s="42"/>
      <c r="R60" s="42"/>
      <c r="S60" s="42"/>
      <c r="T60" s="42"/>
      <c r="U60" s="42"/>
      <c r="V60" s="64" t="s">
        <v>52</v>
      </c>
      <c r="W60" s="42"/>
      <c r="X60" s="42"/>
      <c r="Y60" s="42"/>
      <c r="Z60" s="42"/>
      <c r="AA60" s="42"/>
      <c r="AB60" s="42"/>
      <c r="AC60" s="42"/>
      <c r="AD60" s="42"/>
      <c r="AE60" s="42"/>
      <c r="AF60" s="42"/>
      <c r="AG60" s="42"/>
      <c r="AH60" s="64" t="s">
        <v>51</v>
      </c>
      <c r="AI60" s="42"/>
      <c r="AJ60" s="42"/>
      <c r="AK60" s="42"/>
      <c r="AL60" s="42"/>
      <c r="AM60" s="64" t="s">
        <v>52</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54</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51</v>
      </c>
      <c r="E75" s="42"/>
      <c r="F75" s="42"/>
      <c r="G75" s="42"/>
      <c r="H75" s="42"/>
      <c r="I75" s="42"/>
      <c r="J75" s="42"/>
      <c r="K75" s="42"/>
      <c r="L75" s="42"/>
      <c r="M75" s="42"/>
      <c r="N75" s="42"/>
      <c r="O75" s="42"/>
      <c r="P75" s="42"/>
      <c r="Q75" s="42"/>
      <c r="R75" s="42"/>
      <c r="S75" s="42"/>
      <c r="T75" s="42"/>
      <c r="U75" s="42"/>
      <c r="V75" s="64" t="s">
        <v>52</v>
      </c>
      <c r="W75" s="42"/>
      <c r="X75" s="42"/>
      <c r="Y75" s="42"/>
      <c r="Z75" s="42"/>
      <c r="AA75" s="42"/>
      <c r="AB75" s="42"/>
      <c r="AC75" s="42"/>
      <c r="AD75" s="42"/>
      <c r="AE75" s="42"/>
      <c r="AF75" s="42"/>
      <c r="AG75" s="42"/>
      <c r="AH75" s="64" t="s">
        <v>51</v>
      </c>
      <c r="AI75" s="42"/>
      <c r="AJ75" s="42"/>
      <c r="AK75" s="42"/>
      <c r="AL75" s="42"/>
      <c r="AM75" s="64" t="s">
        <v>52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20-47</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II/102 Chotilsko, most ev. č. 102-019</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Chotilsko</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30. 10. 2020</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KSÚS Středočeského kraje</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INGUTIS, spol. s r.o.</v>
      </c>
      <c r="AN89" s="71"/>
      <c r="AO89" s="71"/>
      <c r="AP89" s="71"/>
      <c r="AQ89" s="40"/>
      <c r="AR89" s="44"/>
      <c r="AS89" s="81" t="s">
        <v>56</v>
      </c>
      <c r="AT89" s="82"/>
      <c r="AU89" s="83"/>
      <c r="AV89" s="83"/>
      <c r="AW89" s="83"/>
      <c r="AX89" s="83"/>
      <c r="AY89" s="83"/>
      <c r="AZ89" s="83"/>
      <c r="BA89" s="83"/>
      <c r="BB89" s="83"/>
      <c r="BC89" s="83"/>
      <c r="BD89" s="84"/>
      <c r="BE89" s="38"/>
    </row>
    <row r="90" spans="1:57"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33</v>
      </c>
      <c r="AJ90" s="40"/>
      <c r="AK90" s="40"/>
      <c r="AL90" s="40"/>
      <c r="AM90" s="80" t="str">
        <f>IF(E20="","",E20)</f>
        <v>Ing. J. Duben</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57</v>
      </c>
      <c r="D92" s="94"/>
      <c r="E92" s="94"/>
      <c r="F92" s="94"/>
      <c r="G92" s="94"/>
      <c r="H92" s="95"/>
      <c r="I92" s="96" t="s">
        <v>58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59</v>
      </c>
      <c r="AH92" s="94"/>
      <c r="AI92" s="94"/>
      <c r="AJ92" s="94"/>
      <c r="AK92" s="94"/>
      <c r="AL92" s="94"/>
      <c r="AM92" s="94"/>
      <c r="AN92" s="96" t="s">
        <v>60</v>
      </c>
      <c r="AO92" s="94"/>
      <c r="AP92" s="98"/>
      <c r="AQ92" s="99" t="s">
        <v>61</v>
      </c>
      <c r="AR92" s="44"/>
      <c r="AS92" s="100" t="s">
        <v>62</v>
      </c>
      <c r="AT92" s="101" t="s">
        <v>63</v>
      </c>
      <c r="AU92" s="101" t="s">
        <v>64</v>
      </c>
      <c r="AV92" s="101" t="s">
        <v>65</v>
      </c>
      <c r="AW92" s="101" t="s">
        <v>66</v>
      </c>
      <c r="AX92" s="101" t="s">
        <v>67</v>
      </c>
      <c r="AY92" s="101" t="s">
        <v>68</v>
      </c>
      <c r="AZ92" s="101" t="s">
        <v>69</v>
      </c>
      <c r="BA92" s="101" t="s">
        <v>70</v>
      </c>
      <c r="BB92" s="101" t="s">
        <v>71</v>
      </c>
      <c r="BC92" s="101" t="s">
        <v>72</v>
      </c>
      <c r="BD92" s="102" t="s">
        <v>73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ROUND(SUM(AG95:AG101),2)</f>
        <v>0</v>
      </c>
      <c r="AH94" s="109"/>
      <c r="AI94" s="109"/>
      <c r="AJ94" s="109"/>
      <c r="AK94" s="109"/>
      <c r="AL94" s="109"/>
      <c r="AM94" s="109"/>
      <c r="AN94" s="110">
        <f>SUM(AG94,AT94)</f>
        <v>0</v>
      </c>
      <c r="AO94" s="110"/>
      <c r="AP94" s="110"/>
      <c r="AQ94" s="111" t="s">
        <v>1</v>
      </c>
      <c r="AR94" s="112"/>
      <c r="AS94" s="113">
        <f>ROUND(SUM(AS95:AS101),2)</f>
        <v>0</v>
      </c>
      <c r="AT94" s="114">
        <f>ROUND(SUM(AV94:AW94),2)</f>
        <v>0</v>
      </c>
      <c r="AU94" s="115">
        <f>ROUND(SUM(AU95:AU101),5)</f>
        <v>0</v>
      </c>
      <c r="AV94" s="114">
        <f>ROUND(AZ94*L29,2)</f>
        <v>0</v>
      </c>
      <c r="AW94" s="114">
        <f>ROUND(BA94*L30,2)</f>
        <v>0</v>
      </c>
      <c r="AX94" s="114">
        <f>ROUND(BB94*L29,2)</f>
        <v>0</v>
      </c>
      <c r="AY94" s="114">
        <f>ROUND(BC94*L30,2)</f>
        <v>0</v>
      </c>
      <c r="AZ94" s="114">
        <f>ROUND(SUM(AZ95:AZ101),2)</f>
        <v>0</v>
      </c>
      <c r="BA94" s="114">
        <f>ROUND(SUM(BA95:BA101),2)</f>
        <v>0</v>
      </c>
      <c r="BB94" s="114">
        <f>ROUND(SUM(BB95:BB101),2)</f>
        <v>0</v>
      </c>
      <c r="BC94" s="114">
        <f>ROUND(SUM(BC95:BC101),2)</f>
        <v>0</v>
      </c>
      <c r="BD94" s="116">
        <f>ROUND(SUM(BD95:BD101),2)</f>
        <v>0</v>
      </c>
      <c r="BE94" s="6"/>
      <c r="BS94" s="117" t="s">
        <v>75</v>
      </c>
      <c r="BT94" s="117" t="s">
        <v>76</v>
      </c>
      <c r="BU94" s="118" t="s">
        <v>77</v>
      </c>
      <c r="BV94" s="117" t="s">
        <v>78</v>
      </c>
      <c r="BW94" s="117" t="s">
        <v>5</v>
      </c>
      <c r="BX94" s="117" t="s">
        <v>79</v>
      </c>
      <c r="CL94" s="117" t="s">
        <v>1</v>
      </c>
    </row>
    <row r="95" spans="1:91" s="7" customFormat="1" ht="16.5" customHeight="1">
      <c r="A95" s="119" t="s">
        <v>80</v>
      </c>
      <c r="B95" s="120"/>
      <c r="C95" s="121"/>
      <c r="D95" s="122" t="s">
        <v>81</v>
      </c>
      <c r="E95" s="122"/>
      <c r="F95" s="122"/>
      <c r="G95" s="122"/>
      <c r="H95" s="122"/>
      <c r="I95" s="123"/>
      <c r="J95" s="122" t="s">
        <v>82</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001 - Demolice stávají...'!J30</f>
        <v>0</v>
      </c>
      <c r="AH95" s="123"/>
      <c r="AI95" s="123"/>
      <c r="AJ95" s="123"/>
      <c r="AK95" s="123"/>
      <c r="AL95" s="123"/>
      <c r="AM95" s="123"/>
      <c r="AN95" s="124">
        <f>SUM(AG95,AT95)</f>
        <v>0</v>
      </c>
      <c r="AO95" s="123"/>
      <c r="AP95" s="123"/>
      <c r="AQ95" s="125" t="s">
        <v>83</v>
      </c>
      <c r="AR95" s="126"/>
      <c r="AS95" s="127">
        <v>0</v>
      </c>
      <c r="AT95" s="128">
        <f>ROUND(SUM(AV95:AW95),2)</f>
        <v>0</v>
      </c>
      <c r="AU95" s="129">
        <f>'SO 001 - Demolice stávají...'!P119</f>
        <v>0</v>
      </c>
      <c r="AV95" s="128">
        <f>'SO 001 - Demolice stávají...'!J33</f>
        <v>0</v>
      </c>
      <c r="AW95" s="128">
        <f>'SO 001 - Demolice stávají...'!J34</f>
        <v>0</v>
      </c>
      <c r="AX95" s="128">
        <f>'SO 001 - Demolice stávají...'!J35</f>
        <v>0</v>
      </c>
      <c r="AY95" s="128">
        <f>'SO 001 - Demolice stávají...'!J36</f>
        <v>0</v>
      </c>
      <c r="AZ95" s="128">
        <f>'SO 001 - Demolice stávají...'!F33</f>
        <v>0</v>
      </c>
      <c r="BA95" s="128">
        <f>'SO 001 - Demolice stávají...'!F34</f>
        <v>0</v>
      </c>
      <c r="BB95" s="128">
        <f>'SO 001 - Demolice stávají...'!F35</f>
        <v>0</v>
      </c>
      <c r="BC95" s="128">
        <f>'SO 001 - Demolice stávají...'!F36</f>
        <v>0</v>
      </c>
      <c r="BD95" s="130">
        <f>'SO 001 - Demolice stávají...'!F37</f>
        <v>0</v>
      </c>
      <c r="BE95" s="7"/>
      <c r="BT95" s="131" t="s">
        <v>84</v>
      </c>
      <c r="BV95" s="131" t="s">
        <v>78</v>
      </c>
      <c r="BW95" s="131" t="s">
        <v>85</v>
      </c>
      <c r="BX95" s="131" t="s">
        <v>5</v>
      </c>
      <c r="CL95" s="131" t="s">
        <v>1</v>
      </c>
      <c r="CM95" s="131" t="s">
        <v>86</v>
      </c>
    </row>
    <row r="96" spans="1:91" s="7" customFormat="1" ht="16.5" customHeight="1">
      <c r="A96" s="119" t="s">
        <v>80</v>
      </c>
      <c r="B96" s="120"/>
      <c r="C96" s="121"/>
      <c r="D96" s="122" t="s">
        <v>87</v>
      </c>
      <c r="E96" s="122"/>
      <c r="F96" s="122"/>
      <c r="G96" s="122"/>
      <c r="H96" s="122"/>
      <c r="I96" s="123"/>
      <c r="J96" s="122" t="s">
        <v>88</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201 - Most ev. č. 102-019'!J30</f>
        <v>0</v>
      </c>
      <c r="AH96" s="123"/>
      <c r="AI96" s="123"/>
      <c r="AJ96" s="123"/>
      <c r="AK96" s="123"/>
      <c r="AL96" s="123"/>
      <c r="AM96" s="123"/>
      <c r="AN96" s="124">
        <f>SUM(AG96,AT96)</f>
        <v>0</v>
      </c>
      <c r="AO96" s="123"/>
      <c r="AP96" s="123"/>
      <c r="AQ96" s="125" t="s">
        <v>83</v>
      </c>
      <c r="AR96" s="126"/>
      <c r="AS96" s="127">
        <v>0</v>
      </c>
      <c r="AT96" s="128">
        <f>ROUND(SUM(AV96:AW96),2)</f>
        <v>0</v>
      </c>
      <c r="AU96" s="129">
        <f>'SO 201 - Most ev. č. 102-019'!P126</f>
        <v>0</v>
      </c>
      <c r="AV96" s="128">
        <f>'SO 201 - Most ev. č. 102-019'!J33</f>
        <v>0</v>
      </c>
      <c r="AW96" s="128">
        <f>'SO 201 - Most ev. č. 102-019'!J34</f>
        <v>0</v>
      </c>
      <c r="AX96" s="128">
        <f>'SO 201 - Most ev. č. 102-019'!J35</f>
        <v>0</v>
      </c>
      <c r="AY96" s="128">
        <f>'SO 201 - Most ev. č. 102-019'!J36</f>
        <v>0</v>
      </c>
      <c r="AZ96" s="128">
        <f>'SO 201 - Most ev. č. 102-019'!F33</f>
        <v>0</v>
      </c>
      <c r="BA96" s="128">
        <f>'SO 201 - Most ev. č. 102-019'!F34</f>
        <v>0</v>
      </c>
      <c r="BB96" s="128">
        <f>'SO 201 - Most ev. č. 102-019'!F35</f>
        <v>0</v>
      </c>
      <c r="BC96" s="128">
        <f>'SO 201 - Most ev. č. 102-019'!F36</f>
        <v>0</v>
      </c>
      <c r="BD96" s="130">
        <f>'SO 201 - Most ev. č. 102-019'!F37</f>
        <v>0</v>
      </c>
      <c r="BE96" s="7"/>
      <c r="BT96" s="131" t="s">
        <v>84</v>
      </c>
      <c r="BV96" s="131" t="s">
        <v>78</v>
      </c>
      <c r="BW96" s="131" t="s">
        <v>89</v>
      </c>
      <c r="BX96" s="131" t="s">
        <v>5</v>
      </c>
      <c r="CL96" s="131" t="s">
        <v>1</v>
      </c>
      <c r="CM96" s="131" t="s">
        <v>86</v>
      </c>
    </row>
    <row r="97" spans="1:91" s="7" customFormat="1" ht="16.5" customHeight="1">
      <c r="A97" s="119" t="s">
        <v>80</v>
      </c>
      <c r="B97" s="120"/>
      <c r="C97" s="121"/>
      <c r="D97" s="122" t="s">
        <v>90</v>
      </c>
      <c r="E97" s="122"/>
      <c r="F97" s="122"/>
      <c r="G97" s="122"/>
      <c r="H97" s="122"/>
      <c r="I97" s="123"/>
      <c r="J97" s="122" t="s">
        <v>91</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301 - Přeložka vodovodu'!J30</f>
        <v>0</v>
      </c>
      <c r="AH97" s="123"/>
      <c r="AI97" s="123"/>
      <c r="AJ97" s="123"/>
      <c r="AK97" s="123"/>
      <c r="AL97" s="123"/>
      <c r="AM97" s="123"/>
      <c r="AN97" s="124">
        <f>SUM(AG97,AT97)</f>
        <v>0</v>
      </c>
      <c r="AO97" s="123"/>
      <c r="AP97" s="123"/>
      <c r="AQ97" s="125" t="s">
        <v>83</v>
      </c>
      <c r="AR97" s="126"/>
      <c r="AS97" s="127">
        <v>0</v>
      </c>
      <c r="AT97" s="128">
        <f>ROUND(SUM(AV97:AW97),2)</f>
        <v>0</v>
      </c>
      <c r="AU97" s="129">
        <f>'SO 301 - Přeložka vodovodu'!P120</f>
        <v>0</v>
      </c>
      <c r="AV97" s="128">
        <f>'SO 301 - Přeložka vodovodu'!J33</f>
        <v>0</v>
      </c>
      <c r="AW97" s="128">
        <f>'SO 301 - Přeložka vodovodu'!J34</f>
        <v>0</v>
      </c>
      <c r="AX97" s="128">
        <f>'SO 301 - Přeložka vodovodu'!J35</f>
        <v>0</v>
      </c>
      <c r="AY97" s="128">
        <f>'SO 301 - Přeložka vodovodu'!J36</f>
        <v>0</v>
      </c>
      <c r="AZ97" s="128">
        <f>'SO 301 - Přeložka vodovodu'!F33</f>
        <v>0</v>
      </c>
      <c r="BA97" s="128">
        <f>'SO 301 - Přeložka vodovodu'!F34</f>
        <v>0</v>
      </c>
      <c r="BB97" s="128">
        <f>'SO 301 - Přeložka vodovodu'!F35</f>
        <v>0</v>
      </c>
      <c r="BC97" s="128">
        <f>'SO 301 - Přeložka vodovodu'!F36</f>
        <v>0</v>
      </c>
      <c r="BD97" s="130">
        <f>'SO 301 - Přeložka vodovodu'!F37</f>
        <v>0</v>
      </c>
      <c r="BE97" s="7"/>
      <c r="BT97" s="131" t="s">
        <v>84</v>
      </c>
      <c r="BV97" s="131" t="s">
        <v>78</v>
      </c>
      <c r="BW97" s="131" t="s">
        <v>92</v>
      </c>
      <c r="BX97" s="131" t="s">
        <v>5</v>
      </c>
      <c r="CL97" s="131" t="s">
        <v>1</v>
      </c>
      <c r="CM97" s="131" t="s">
        <v>93</v>
      </c>
    </row>
    <row r="98" spans="1:91" s="7" customFormat="1" ht="16.5" customHeight="1">
      <c r="A98" s="119" t="s">
        <v>80</v>
      </c>
      <c r="B98" s="120"/>
      <c r="C98" s="121"/>
      <c r="D98" s="122" t="s">
        <v>94</v>
      </c>
      <c r="E98" s="122"/>
      <c r="F98" s="122"/>
      <c r="G98" s="122"/>
      <c r="H98" s="122"/>
      <c r="I98" s="123"/>
      <c r="J98" s="122" t="s">
        <v>95</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'SO 302 - Přeložka dešťové...'!J30</f>
        <v>0</v>
      </c>
      <c r="AH98" s="123"/>
      <c r="AI98" s="123"/>
      <c r="AJ98" s="123"/>
      <c r="AK98" s="123"/>
      <c r="AL98" s="123"/>
      <c r="AM98" s="123"/>
      <c r="AN98" s="124">
        <f>SUM(AG98,AT98)</f>
        <v>0</v>
      </c>
      <c r="AO98" s="123"/>
      <c r="AP98" s="123"/>
      <c r="AQ98" s="125" t="s">
        <v>83</v>
      </c>
      <c r="AR98" s="126"/>
      <c r="AS98" s="127">
        <v>0</v>
      </c>
      <c r="AT98" s="128">
        <f>ROUND(SUM(AV98:AW98),2)</f>
        <v>0</v>
      </c>
      <c r="AU98" s="129">
        <f>'SO 302 - Přeložka dešťové...'!P121</f>
        <v>0</v>
      </c>
      <c r="AV98" s="128">
        <f>'SO 302 - Přeložka dešťové...'!J33</f>
        <v>0</v>
      </c>
      <c r="AW98" s="128">
        <f>'SO 302 - Přeložka dešťové...'!J34</f>
        <v>0</v>
      </c>
      <c r="AX98" s="128">
        <f>'SO 302 - Přeložka dešťové...'!J35</f>
        <v>0</v>
      </c>
      <c r="AY98" s="128">
        <f>'SO 302 - Přeložka dešťové...'!J36</f>
        <v>0</v>
      </c>
      <c r="AZ98" s="128">
        <f>'SO 302 - Přeložka dešťové...'!F33</f>
        <v>0</v>
      </c>
      <c r="BA98" s="128">
        <f>'SO 302 - Přeložka dešťové...'!F34</f>
        <v>0</v>
      </c>
      <c r="BB98" s="128">
        <f>'SO 302 - Přeložka dešťové...'!F35</f>
        <v>0</v>
      </c>
      <c r="BC98" s="128">
        <f>'SO 302 - Přeložka dešťové...'!F36</f>
        <v>0</v>
      </c>
      <c r="BD98" s="130">
        <f>'SO 302 - Přeložka dešťové...'!F37</f>
        <v>0</v>
      </c>
      <c r="BE98" s="7"/>
      <c r="BT98" s="131" t="s">
        <v>84</v>
      </c>
      <c r="BV98" s="131" t="s">
        <v>78</v>
      </c>
      <c r="BW98" s="131" t="s">
        <v>96</v>
      </c>
      <c r="BX98" s="131" t="s">
        <v>5</v>
      </c>
      <c r="CL98" s="131" t="s">
        <v>1</v>
      </c>
      <c r="CM98" s="131" t="s">
        <v>93</v>
      </c>
    </row>
    <row r="99" spans="1:91" s="7" customFormat="1" ht="16.5" customHeight="1">
      <c r="A99" s="119" t="s">
        <v>80</v>
      </c>
      <c r="B99" s="120"/>
      <c r="C99" s="121"/>
      <c r="D99" s="122" t="s">
        <v>97</v>
      </c>
      <c r="E99" s="122"/>
      <c r="F99" s="122"/>
      <c r="G99" s="122"/>
      <c r="H99" s="122"/>
      <c r="I99" s="123"/>
      <c r="J99" s="122" t="s">
        <v>98</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'SO 401 - Přeložka veřejné...'!J30</f>
        <v>0</v>
      </c>
      <c r="AH99" s="123"/>
      <c r="AI99" s="123"/>
      <c r="AJ99" s="123"/>
      <c r="AK99" s="123"/>
      <c r="AL99" s="123"/>
      <c r="AM99" s="123"/>
      <c r="AN99" s="124">
        <f>SUM(AG99,AT99)</f>
        <v>0</v>
      </c>
      <c r="AO99" s="123"/>
      <c r="AP99" s="123"/>
      <c r="AQ99" s="125" t="s">
        <v>83</v>
      </c>
      <c r="AR99" s="126"/>
      <c r="AS99" s="127">
        <v>0</v>
      </c>
      <c r="AT99" s="128">
        <f>ROUND(SUM(AV99:AW99),2)</f>
        <v>0</v>
      </c>
      <c r="AU99" s="129">
        <f>'SO 401 - Přeložka veřejné...'!P124</f>
        <v>0</v>
      </c>
      <c r="AV99" s="128">
        <f>'SO 401 - Přeložka veřejné...'!J33</f>
        <v>0</v>
      </c>
      <c r="AW99" s="128">
        <f>'SO 401 - Přeložka veřejné...'!J34</f>
        <v>0</v>
      </c>
      <c r="AX99" s="128">
        <f>'SO 401 - Přeložka veřejné...'!J35</f>
        <v>0</v>
      </c>
      <c r="AY99" s="128">
        <f>'SO 401 - Přeložka veřejné...'!J36</f>
        <v>0</v>
      </c>
      <c r="AZ99" s="128">
        <f>'SO 401 - Přeložka veřejné...'!F33</f>
        <v>0</v>
      </c>
      <c r="BA99" s="128">
        <f>'SO 401 - Přeložka veřejné...'!F34</f>
        <v>0</v>
      </c>
      <c r="BB99" s="128">
        <f>'SO 401 - Přeložka veřejné...'!F35</f>
        <v>0</v>
      </c>
      <c r="BC99" s="128">
        <f>'SO 401 - Přeložka veřejné...'!F36</f>
        <v>0</v>
      </c>
      <c r="BD99" s="130">
        <f>'SO 401 - Přeložka veřejné...'!F37</f>
        <v>0</v>
      </c>
      <c r="BE99" s="7"/>
      <c r="BT99" s="131" t="s">
        <v>84</v>
      </c>
      <c r="BV99" s="131" t="s">
        <v>78</v>
      </c>
      <c r="BW99" s="131" t="s">
        <v>99</v>
      </c>
      <c r="BX99" s="131" t="s">
        <v>5</v>
      </c>
      <c r="CL99" s="131" t="s">
        <v>1</v>
      </c>
      <c r="CM99" s="131" t="s">
        <v>93</v>
      </c>
    </row>
    <row r="100" spans="1:91" s="7" customFormat="1" ht="16.5" customHeight="1">
      <c r="A100" s="119" t="s">
        <v>80</v>
      </c>
      <c r="B100" s="120"/>
      <c r="C100" s="121"/>
      <c r="D100" s="122" t="s">
        <v>100</v>
      </c>
      <c r="E100" s="122"/>
      <c r="F100" s="122"/>
      <c r="G100" s="122"/>
      <c r="H100" s="122"/>
      <c r="I100" s="123"/>
      <c r="J100" s="122" t="s">
        <v>101</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'SO 901 - Dopravně-inženýr...'!J30</f>
        <v>0</v>
      </c>
      <c r="AH100" s="123"/>
      <c r="AI100" s="123"/>
      <c r="AJ100" s="123"/>
      <c r="AK100" s="123"/>
      <c r="AL100" s="123"/>
      <c r="AM100" s="123"/>
      <c r="AN100" s="124">
        <f>SUM(AG100,AT100)</f>
        <v>0</v>
      </c>
      <c r="AO100" s="123"/>
      <c r="AP100" s="123"/>
      <c r="AQ100" s="125" t="s">
        <v>83</v>
      </c>
      <c r="AR100" s="126"/>
      <c r="AS100" s="127">
        <v>0</v>
      </c>
      <c r="AT100" s="128">
        <f>ROUND(SUM(AV100:AW100),2)</f>
        <v>0</v>
      </c>
      <c r="AU100" s="129">
        <f>'SO 901 - Dopravně-inženýr...'!P118</f>
        <v>0</v>
      </c>
      <c r="AV100" s="128">
        <f>'SO 901 - Dopravně-inženýr...'!J33</f>
        <v>0</v>
      </c>
      <c r="AW100" s="128">
        <f>'SO 901 - Dopravně-inženýr...'!J34</f>
        <v>0</v>
      </c>
      <c r="AX100" s="128">
        <f>'SO 901 - Dopravně-inženýr...'!J35</f>
        <v>0</v>
      </c>
      <c r="AY100" s="128">
        <f>'SO 901 - Dopravně-inženýr...'!J36</f>
        <v>0</v>
      </c>
      <c r="AZ100" s="128">
        <f>'SO 901 - Dopravně-inženýr...'!F33</f>
        <v>0</v>
      </c>
      <c r="BA100" s="128">
        <f>'SO 901 - Dopravně-inženýr...'!F34</f>
        <v>0</v>
      </c>
      <c r="BB100" s="128">
        <f>'SO 901 - Dopravně-inženýr...'!F35</f>
        <v>0</v>
      </c>
      <c r="BC100" s="128">
        <f>'SO 901 - Dopravně-inženýr...'!F36</f>
        <v>0</v>
      </c>
      <c r="BD100" s="130">
        <f>'SO 901 - Dopravně-inženýr...'!F37</f>
        <v>0</v>
      </c>
      <c r="BE100" s="7"/>
      <c r="BT100" s="131" t="s">
        <v>84</v>
      </c>
      <c r="BV100" s="131" t="s">
        <v>78</v>
      </c>
      <c r="BW100" s="131" t="s">
        <v>102</v>
      </c>
      <c r="BX100" s="131" t="s">
        <v>5</v>
      </c>
      <c r="CL100" s="131" t="s">
        <v>1</v>
      </c>
      <c r="CM100" s="131" t="s">
        <v>93</v>
      </c>
    </row>
    <row r="101" spans="1:91" s="7" customFormat="1" ht="16.5" customHeight="1">
      <c r="A101" s="119" t="s">
        <v>80</v>
      </c>
      <c r="B101" s="120"/>
      <c r="C101" s="121"/>
      <c r="D101" s="122" t="s">
        <v>103</v>
      </c>
      <c r="E101" s="122"/>
      <c r="F101" s="122"/>
      <c r="G101" s="122"/>
      <c r="H101" s="122"/>
      <c r="I101" s="123"/>
      <c r="J101" s="122" t="s">
        <v>104</v>
      </c>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4">
        <f>'VON - Vedlejší a ostatní ...'!J30</f>
        <v>0</v>
      </c>
      <c r="AH101" s="123"/>
      <c r="AI101" s="123"/>
      <c r="AJ101" s="123"/>
      <c r="AK101" s="123"/>
      <c r="AL101" s="123"/>
      <c r="AM101" s="123"/>
      <c r="AN101" s="124">
        <f>SUM(AG101,AT101)</f>
        <v>0</v>
      </c>
      <c r="AO101" s="123"/>
      <c r="AP101" s="123"/>
      <c r="AQ101" s="125" t="s">
        <v>83</v>
      </c>
      <c r="AR101" s="126"/>
      <c r="AS101" s="132">
        <v>0</v>
      </c>
      <c r="AT101" s="133">
        <f>ROUND(SUM(AV101:AW101),2)</f>
        <v>0</v>
      </c>
      <c r="AU101" s="134">
        <f>'VON - Vedlejší a ostatní ...'!P118</f>
        <v>0</v>
      </c>
      <c r="AV101" s="133">
        <f>'VON - Vedlejší a ostatní ...'!J33</f>
        <v>0</v>
      </c>
      <c r="AW101" s="133">
        <f>'VON - Vedlejší a ostatní ...'!J34</f>
        <v>0</v>
      </c>
      <c r="AX101" s="133">
        <f>'VON - Vedlejší a ostatní ...'!J35</f>
        <v>0</v>
      </c>
      <c r="AY101" s="133">
        <f>'VON - Vedlejší a ostatní ...'!J36</f>
        <v>0</v>
      </c>
      <c r="AZ101" s="133">
        <f>'VON - Vedlejší a ostatní ...'!F33</f>
        <v>0</v>
      </c>
      <c r="BA101" s="133">
        <f>'VON - Vedlejší a ostatní ...'!F34</f>
        <v>0</v>
      </c>
      <c r="BB101" s="133">
        <f>'VON - Vedlejší a ostatní ...'!F35</f>
        <v>0</v>
      </c>
      <c r="BC101" s="133">
        <f>'VON - Vedlejší a ostatní ...'!F36</f>
        <v>0</v>
      </c>
      <c r="BD101" s="135">
        <f>'VON - Vedlejší a ostatní ...'!F37</f>
        <v>0</v>
      </c>
      <c r="BE101" s="7"/>
      <c r="BT101" s="131" t="s">
        <v>84</v>
      </c>
      <c r="BV101" s="131" t="s">
        <v>78</v>
      </c>
      <c r="BW101" s="131" t="s">
        <v>105</v>
      </c>
      <c r="BX101" s="131" t="s">
        <v>5</v>
      </c>
      <c r="CL101" s="131" t="s">
        <v>1</v>
      </c>
      <c r="CM101" s="131" t="s">
        <v>93</v>
      </c>
    </row>
    <row r="102" spans="1:57" s="2" customFormat="1" ht="30" customHeight="1">
      <c r="A102" s="38"/>
      <c r="B102" s="39"/>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4"/>
      <c r="AS102" s="38"/>
      <c r="AT102" s="38"/>
      <c r="AU102" s="38"/>
      <c r="AV102" s="38"/>
      <c r="AW102" s="38"/>
      <c r="AX102" s="38"/>
      <c r="AY102" s="38"/>
      <c r="AZ102" s="38"/>
      <c r="BA102" s="38"/>
      <c r="BB102" s="38"/>
      <c r="BC102" s="38"/>
      <c r="BD102" s="38"/>
      <c r="BE102" s="38"/>
    </row>
    <row r="103" spans="1:57" s="2" customFormat="1" ht="6.95" customHeight="1">
      <c r="A103" s="38"/>
      <c r="B103" s="66"/>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44"/>
      <c r="AS103" s="38"/>
      <c r="AT103" s="38"/>
      <c r="AU103" s="38"/>
      <c r="AV103" s="38"/>
      <c r="AW103" s="38"/>
      <c r="AX103" s="38"/>
      <c r="AY103" s="38"/>
      <c r="AZ103" s="38"/>
      <c r="BA103" s="38"/>
      <c r="BB103" s="38"/>
      <c r="BC103" s="38"/>
      <c r="BD103" s="38"/>
      <c r="BE103" s="38"/>
    </row>
  </sheetData>
  <sheetProtection password="CC35" sheet="1" objects="1" scenarios="1" formatColumns="0" formatRows="0"/>
  <mergeCells count="66">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001 - Demolice stávají...'!C2" display="/"/>
    <hyperlink ref="A96" location="'SO 201 - Most ev. č. 102-019'!C2" display="/"/>
    <hyperlink ref="A97" location="'SO 301 - Přeložka vodovodu'!C2" display="/"/>
    <hyperlink ref="A98" location="'SO 302 - Přeložka dešťové...'!C2" display="/"/>
    <hyperlink ref="A99" location="'SO 401 - Přeložka veřejné...'!C2" display="/"/>
    <hyperlink ref="A100" location="'SO 901 - Dopravně-inženýr...'!C2" display="/"/>
    <hyperlink ref="A101"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7" t="s">
        <v>85</v>
      </c>
      <c r="AZ2" s="136" t="s">
        <v>106</v>
      </c>
      <c r="BA2" s="136" t="s">
        <v>106</v>
      </c>
      <c r="BB2" s="136" t="s">
        <v>1</v>
      </c>
      <c r="BC2" s="136" t="s">
        <v>107</v>
      </c>
      <c r="BD2" s="136" t="s">
        <v>93</v>
      </c>
    </row>
    <row r="3" spans="2:56" s="1" customFormat="1" ht="6.95" customHeight="1">
      <c r="B3" s="137"/>
      <c r="C3" s="138"/>
      <c r="D3" s="138"/>
      <c r="E3" s="138"/>
      <c r="F3" s="138"/>
      <c r="G3" s="138"/>
      <c r="H3" s="138"/>
      <c r="I3" s="138"/>
      <c r="J3" s="138"/>
      <c r="K3" s="138"/>
      <c r="L3" s="20"/>
      <c r="AT3" s="17" t="s">
        <v>86</v>
      </c>
      <c r="AZ3" s="136" t="s">
        <v>108</v>
      </c>
      <c r="BA3" s="136" t="s">
        <v>108</v>
      </c>
      <c r="BB3" s="136" t="s">
        <v>1</v>
      </c>
      <c r="BC3" s="136" t="s">
        <v>109</v>
      </c>
      <c r="BD3" s="136" t="s">
        <v>93</v>
      </c>
    </row>
    <row r="4" spans="2:56" s="1" customFormat="1" ht="24.95" customHeight="1">
      <c r="B4" s="20"/>
      <c r="D4" s="139" t="s">
        <v>110</v>
      </c>
      <c r="L4" s="20"/>
      <c r="M4" s="140" t="s">
        <v>10</v>
      </c>
      <c r="AT4" s="17" t="s">
        <v>4</v>
      </c>
      <c r="AZ4" s="136" t="s">
        <v>111</v>
      </c>
      <c r="BA4" s="136" t="s">
        <v>111</v>
      </c>
      <c r="BB4" s="136" t="s">
        <v>1</v>
      </c>
      <c r="BC4" s="136" t="s">
        <v>112</v>
      </c>
      <c r="BD4" s="136" t="s">
        <v>93</v>
      </c>
    </row>
    <row r="5" spans="2:56" s="1" customFormat="1" ht="6.95" customHeight="1">
      <c r="B5" s="20"/>
      <c r="L5" s="20"/>
      <c r="AZ5" s="136" t="s">
        <v>113</v>
      </c>
      <c r="BA5" s="136" t="s">
        <v>113</v>
      </c>
      <c r="BB5" s="136" t="s">
        <v>1</v>
      </c>
      <c r="BC5" s="136" t="s">
        <v>114</v>
      </c>
      <c r="BD5" s="136" t="s">
        <v>93</v>
      </c>
    </row>
    <row r="6" spans="2:56" s="1" customFormat="1" ht="12" customHeight="1">
      <c r="B6" s="20"/>
      <c r="D6" s="141" t="s">
        <v>16</v>
      </c>
      <c r="L6" s="20"/>
      <c r="AZ6" s="136" t="s">
        <v>115</v>
      </c>
      <c r="BA6" s="136" t="s">
        <v>115</v>
      </c>
      <c r="BB6" s="136" t="s">
        <v>1</v>
      </c>
      <c r="BC6" s="136" t="s">
        <v>116</v>
      </c>
      <c r="BD6" s="136" t="s">
        <v>93</v>
      </c>
    </row>
    <row r="7" spans="2:56" s="1" customFormat="1" ht="16.5" customHeight="1">
      <c r="B7" s="20"/>
      <c r="E7" s="142" t="str">
        <f>'Rekapitulace stavby'!K6</f>
        <v>II/102 Chotilsko, most ev. č. 102-019</v>
      </c>
      <c r="F7" s="141"/>
      <c r="G7" s="141"/>
      <c r="H7" s="141"/>
      <c r="L7" s="20"/>
      <c r="AZ7" s="136" t="s">
        <v>117</v>
      </c>
      <c r="BA7" s="136" t="s">
        <v>117</v>
      </c>
      <c r="BB7" s="136" t="s">
        <v>1</v>
      </c>
      <c r="BC7" s="136" t="s">
        <v>118</v>
      </c>
      <c r="BD7" s="136" t="s">
        <v>93</v>
      </c>
    </row>
    <row r="8" spans="1:56" s="2" customFormat="1" ht="12" customHeight="1">
      <c r="A8" s="38"/>
      <c r="B8" s="44"/>
      <c r="C8" s="38"/>
      <c r="D8" s="141" t="s">
        <v>119</v>
      </c>
      <c r="E8" s="38"/>
      <c r="F8" s="38"/>
      <c r="G8" s="38"/>
      <c r="H8" s="38"/>
      <c r="I8" s="38"/>
      <c r="J8" s="38"/>
      <c r="K8" s="38"/>
      <c r="L8" s="63"/>
      <c r="S8" s="38"/>
      <c r="T8" s="38"/>
      <c r="U8" s="38"/>
      <c r="V8" s="38"/>
      <c r="W8" s="38"/>
      <c r="X8" s="38"/>
      <c r="Y8" s="38"/>
      <c r="Z8" s="38"/>
      <c r="AA8" s="38"/>
      <c r="AB8" s="38"/>
      <c r="AC8" s="38"/>
      <c r="AD8" s="38"/>
      <c r="AE8" s="38"/>
      <c r="AZ8" s="136" t="s">
        <v>120</v>
      </c>
      <c r="BA8" s="136" t="s">
        <v>120</v>
      </c>
      <c r="BB8" s="136" t="s">
        <v>1</v>
      </c>
      <c r="BC8" s="136" t="s">
        <v>121</v>
      </c>
      <c r="BD8" s="136" t="s">
        <v>93</v>
      </c>
    </row>
    <row r="9" spans="1:56" s="2" customFormat="1" ht="16.5" customHeight="1">
      <c r="A9" s="38"/>
      <c r="B9" s="44"/>
      <c r="C9" s="38"/>
      <c r="D9" s="38"/>
      <c r="E9" s="143" t="s">
        <v>122</v>
      </c>
      <c r="F9" s="38"/>
      <c r="G9" s="38"/>
      <c r="H9" s="38"/>
      <c r="I9" s="38"/>
      <c r="J9" s="38"/>
      <c r="K9" s="38"/>
      <c r="L9" s="63"/>
      <c r="S9" s="38"/>
      <c r="T9" s="38"/>
      <c r="U9" s="38"/>
      <c r="V9" s="38"/>
      <c r="W9" s="38"/>
      <c r="X9" s="38"/>
      <c r="Y9" s="38"/>
      <c r="Z9" s="38"/>
      <c r="AA9" s="38"/>
      <c r="AB9" s="38"/>
      <c r="AC9" s="38"/>
      <c r="AD9" s="38"/>
      <c r="AE9" s="38"/>
      <c r="AZ9" s="136" t="s">
        <v>123</v>
      </c>
      <c r="BA9" s="136" t="s">
        <v>123</v>
      </c>
      <c r="BB9" s="136" t="s">
        <v>1</v>
      </c>
      <c r="BC9" s="136" t="s">
        <v>124</v>
      </c>
      <c r="BD9" s="136" t="s">
        <v>93</v>
      </c>
    </row>
    <row r="10" spans="1:56"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c r="AZ10" s="136" t="s">
        <v>125</v>
      </c>
      <c r="BA10" s="136" t="s">
        <v>125</v>
      </c>
      <c r="BB10" s="136" t="s">
        <v>1</v>
      </c>
      <c r="BC10" s="136" t="s">
        <v>126</v>
      </c>
      <c r="BD10" s="136" t="s">
        <v>93</v>
      </c>
    </row>
    <row r="11" spans="1:56"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c r="AZ11" s="136" t="s">
        <v>127</v>
      </c>
      <c r="BA11" s="136" t="s">
        <v>127</v>
      </c>
      <c r="BB11" s="136" t="s">
        <v>1</v>
      </c>
      <c r="BC11" s="136" t="s">
        <v>128</v>
      </c>
      <c r="BD11" s="136" t="s">
        <v>93</v>
      </c>
    </row>
    <row r="12" spans="1:31" s="2" customFormat="1" ht="12" customHeight="1">
      <c r="A12" s="38"/>
      <c r="B12" s="44"/>
      <c r="C12" s="38"/>
      <c r="D12" s="141" t="s">
        <v>20</v>
      </c>
      <c r="E12" s="38"/>
      <c r="F12" s="144" t="s">
        <v>129</v>
      </c>
      <c r="G12" s="38"/>
      <c r="H12" s="38"/>
      <c r="I12" s="141" t="s">
        <v>22</v>
      </c>
      <c r="J12" s="145" t="str">
        <f>'Rekapitulace stavby'!AN8</f>
        <v>30. 10. 2020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1" t="s">
        <v>24</v>
      </c>
      <c r="E14" s="38"/>
      <c r="F14" s="38"/>
      <c r="G14" s="38"/>
      <c r="H14" s="38"/>
      <c r="I14" s="141" t="s">
        <v>25</v>
      </c>
      <c r="J14" s="144"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4" t="str">
        <f>IF('Rekapitulace stavby'!E11="","",'Rekapitulace stavby'!E11)</f>
        <v>KSÚS Středočeského kraje</v>
      </c>
      <c r="F15" s="38"/>
      <c r="G15" s="38"/>
      <c r="H15" s="38"/>
      <c r="I15" s="141" t="s">
        <v>27</v>
      </c>
      <c r="J15" s="144"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1" t="s">
        <v>28</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1" t="s">
        <v>30</v>
      </c>
      <c r="E20" s="38"/>
      <c r="F20" s="38"/>
      <c r="G20" s="38"/>
      <c r="H20" s="38"/>
      <c r="I20" s="141" t="s">
        <v>25</v>
      </c>
      <c r="J20" s="144"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4" t="str">
        <f>IF('Rekapitulace stavby'!E17="","",'Rekapitulace stavby'!E17)</f>
        <v>INGUTIS, spol. s r.o.</v>
      </c>
      <c r="F21" s="38"/>
      <c r="G21" s="38"/>
      <c r="H21" s="38"/>
      <c r="I21" s="141" t="s">
        <v>27</v>
      </c>
      <c r="J21" s="144"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1" t="s">
        <v>33</v>
      </c>
      <c r="E23" s="38"/>
      <c r="F23" s="38"/>
      <c r="G23" s="38"/>
      <c r="H23" s="38"/>
      <c r="I23" s="141" t="s">
        <v>25</v>
      </c>
      <c r="J23" s="144"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Ing. J. Duben</v>
      </c>
      <c r="F24" s="38"/>
      <c r="G24" s="38"/>
      <c r="H24" s="38"/>
      <c r="I24" s="141" t="s">
        <v>27</v>
      </c>
      <c r="J24" s="144"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1"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63"/>
      <c r="S29" s="38"/>
      <c r="T29" s="38"/>
      <c r="U29" s="38"/>
      <c r="V29" s="38"/>
      <c r="W29" s="38"/>
      <c r="X29" s="38"/>
      <c r="Y29" s="38"/>
      <c r="Z29" s="38"/>
      <c r="AA29" s="38"/>
      <c r="AB29" s="38"/>
      <c r="AC29" s="38"/>
      <c r="AD29" s="38"/>
      <c r="AE29" s="38"/>
    </row>
    <row r="30" spans="1:31" s="2" customFormat="1" ht="25.4" customHeight="1">
      <c r="A30" s="38"/>
      <c r="B30" s="44"/>
      <c r="C30" s="38"/>
      <c r="D30" s="151" t="s">
        <v>36</v>
      </c>
      <c r="E30" s="38"/>
      <c r="F30" s="38"/>
      <c r="G30" s="38"/>
      <c r="H30" s="38"/>
      <c r="I30" s="38"/>
      <c r="J30" s="152">
        <f>ROUND(J119,2)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0"/>
      <c r="J31" s="150"/>
      <c r="K31" s="150"/>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3" t="s">
        <v>38</v>
      </c>
      <c r="G32" s="38"/>
      <c r="H32" s="38"/>
      <c r="I32" s="153" t="s">
        <v>37</v>
      </c>
      <c r="J32" s="153"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4" t="s">
        <v>40</v>
      </c>
      <c r="E33" s="141" t="s">
        <v>41</v>
      </c>
      <c r="F33" s="155">
        <f>ROUND((SUM(BE119:BE240)),2)</f>
        <v>0</v>
      </c>
      <c r="G33" s="38"/>
      <c r="H33" s="38"/>
      <c r="I33" s="156">
        <v>0.21</v>
      </c>
      <c r="J33" s="155">
        <f>ROUND(((SUM(BE119:BE240))*I33),2)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1" t="s">
        <v>42</v>
      </c>
      <c r="F34" s="155">
        <f>ROUND((SUM(BF119:BF240)),2)</f>
        <v>0</v>
      </c>
      <c r="G34" s="38"/>
      <c r="H34" s="38"/>
      <c r="I34" s="156">
        <v>0.15</v>
      </c>
      <c r="J34" s="155">
        <f>ROUND(((SUM(BF119:BF240))*I34),2)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1" t="s">
        <v>43</v>
      </c>
      <c r="F35" s="155">
        <f>ROUND((SUM(BG119:BG240)),2)</f>
        <v>0</v>
      </c>
      <c r="G35" s="38"/>
      <c r="H35" s="38"/>
      <c r="I35" s="156">
        <v>0.21</v>
      </c>
      <c r="J35" s="155">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44</v>
      </c>
      <c r="F36" s="155">
        <f>ROUND((SUM(BH119:BH240)),2)</f>
        <v>0</v>
      </c>
      <c r="G36" s="38"/>
      <c r="H36" s="38"/>
      <c r="I36" s="156">
        <v>0.15</v>
      </c>
      <c r="J36" s="155">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45</v>
      </c>
      <c r="F37" s="155">
        <f>ROUND((SUM(BI119:BI240)),2)</f>
        <v>0</v>
      </c>
      <c r="G37" s="38"/>
      <c r="H37" s="38"/>
      <c r="I37" s="156">
        <v>0</v>
      </c>
      <c r="J37" s="155">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7"/>
      <c r="D39" s="158" t="s">
        <v>46</v>
      </c>
      <c r="E39" s="159"/>
      <c r="F39" s="159"/>
      <c r="G39" s="160" t="s">
        <v>47</v>
      </c>
      <c r="H39" s="161" t="s">
        <v>48</v>
      </c>
      <c r="I39" s="159"/>
      <c r="J39" s="162">
        <f>SUM(J30:J37)</f>
        <v>0</v>
      </c>
      <c r="K39" s="163"/>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4" t="s">
        <v>49</v>
      </c>
      <c r="E50" s="165"/>
      <c r="F50" s="165"/>
      <c r="G50" s="164" t="s">
        <v>50</v>
      </c>
      <c r="H50" s="165"/>
      <c r="I50" s="165"/>
      <c r="J50" s="165"/>
      <c r="K50" s="165"/>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6" t="s">
        <v>51</v>
      </c>
      <c r="E61" s="167"/>
      <c r="F61" s="168" t="s">
        <v>52</v>
      </c>
      <c r="G61" s="166" t="s">
        <v>51</v>
      </c>
      <c r="H61" s="167"/>
      <c r="I61" s="167"/>
      <c r="J61" s="169" t="s">
        <v>52</v>
      </c>
      <c r="K61" s="167"/>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4" t="s">
        <v>53</v>
      </c>
      <c r="E65" s="170"/>
      <c r="F65" s="170"/>
      <c r="G65" s="164" t="s">
        <v>54</v>
      </c>
      <c r="H65" s="170"/>
      <c r="I65" s="170"/>
      <c r="J65" s="170"/>
      <c r="K65" s="170"/>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6" t="s">
        <v>51</v>
      </c>
      <c r="E76" s="167"/>
      <c r="F76" s="168" t="s">
        <v>52</v>
      </c>
      <c r="G76" s="166" t="s">
        <v>51</v>
      </c>
      <c r="H76" s="167"/>
      <c r="I76" s="167"/>
      <c r="J76" s="169" t="s">
        <v>52</v>
      </c>
      <c r="K76" s="167"/>
      <c r="L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63"/>
      <c r="S81" s="38"/>
      <c r="T81" s="38"/>
      <c r="U81" s="38"/>
      <c r="V81" s="38"/>
      <c r="W81" s="38"/>
      <c r="X81" s="38"/>
      <c r="Y81" s="38"/>
      <c r="Z81" s="38"/>
      <c r="AA81" s="38"/>
      <c r="AB81" s="38"/>
      <c r="AC81" s="38"/>
      <c r="AD81" s="38"/>
      <c r="AE81" s="38"/>
    </row>
    <row r="82" spans="1:31" s="2" customFormat="1" ht="24.95" customHeight="1">
      <c r="A82" s="38"/>
      <c r="B82" s="39"/>
      <c r="C82" s="23" t="s">
        <v>130</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II/102 Chotilsko, most ev. č. 102-019</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119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001 - Demolice stávajícího mostu</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32" t="s">
        <v>22</v>
      </c>
      <c r="J89" s="79" t="str">
        <f>IF(J12="","",J12)</f>
        <v>30. 10. 2020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25.65" customHeight="1">
      <c r="A91" s="38"/>
      <c r="B91" s="39"/>
      <c r="C91" s="32" t="s">
        <v>24</v>
      </c>
      <c r="D91" s="40"/>
      <c r="E91" s="40"/>
      <c r="F91" s="27" t="str">
        <f>E15</f>
        <v>KSÚS Středočeského kraje</v>
      </c>
      <c r="G91" s="40"/>
      <c r="H91" s="40"/>
      <c r="I91" s="32" t="s">
        <v>30</v>
      </c>
      <c r="J91" s="36" t="str">
        <f>E21</f>
        <v>INGUTIS, spol. s 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Ing. J. Duben</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6" t="s">
        <v>131</v>
      </c>
      <c r="D94" s="177"/>
      <c r="E94" s="177"/>
      <c r="F94" s="177"/>
      <c r="G94" s="177"/>
      <c r="H94" s="177"/>
      <c r="I94" s="177"/>
      <c r="J94" s="178" t="s">
        <v>132</v>
      </c>
      <c r="K94" s="177"/>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9" t="s">
        <v>133</v>
      </c>
      <c r="D96" s="40"/>
      <c r="E96" s="40"/>
      <c r="F96" s="40"/>
      <c r="G96" s="40"/>
      <c r="H96" s="40"/>
      <c r="I96" s="40"/>
      <c r="J96" s="110">
        <f>J119</f>
        <v>0</v>
      </c>
      <c r="K96" s="40"/>
      <c r="L96" s="63"/>
      <c r="S96" s="38"/>
      <c r="T96" s="38"/>
      <c r="U96" s="38"/>
      <c r="V96" s="38"/>
      <c r="W96" s="38"/>
      <c r="X96" s="38"/>
      <c r="Y96" s="38"/>
      <c r="Z96" s="38"/>
      <c r="AA96" s="38"/>
      <c r="AB96" s="38"/>
      <c r="AC96" s="38"/>
      <c r="AD96" s="38"/>
      <c r="AE96" s="38"/>
      <c r="AU96" s="17" t="s">
        <v>86</v>
      </c>
    </row>
    <row r="97" spans="1:31" s="9" customFormat="1" ht="24.95" customHeight="1">
      <c r="A97" s="9"/>
      <c r="B97" s="180"/>
      <c r="C97" s="181"/>
      <c r="D97" s="182" t="s">
        <v>134</v>
      </c>
      <c r="E97" s="183"/>
      <c r="F97" s="183"/>
      <c r="G97" s="183"/>
      <c r="H97" s="183"/>
      <c r="I97" s="183"/>
      <c r="J97" s="184">
        <f>J120</f>
        <v>0</v>
      </c>
      <c r="K97" s="181"/>
      <c r="L97" s="185"/>
      <c r="S97" s="9"/>
      <c r="T97" s="9"/>
      <c r="U97" s="9"/>
      <c r="V97" s="9"/>
      <c r="W97" s="9"/>
      <c r="X97" s="9"/>
      <c r="Y97" s="9"/>
      <c r="Z97" s="9"/>
      <c r="AA97" s="9"/>
      <c r="AB97" s="9"/>
      <c r="AC97" s="9"/>
      <c r="AD97" s="9"/>
      <c r="AE97" s="9"/>
    </row>
    <row r="98" spans="1:31" s="9" customFormat="1" ht="24.95" customHeight="1">
      <c r="A98" s="9"/>
      <c r="B98" s="180"/>
      <c r="C98" s="181"/>
      <c r="D98" s="182" t="s">
        <v>135</v>
      </c>
      <c r="E98" s="183"/>
      <c r="F98" s="183"/>
      <c r="G98" s="183"/>
      <c r="H98" s="183"/>
      <c r="I98" s="183"/>
      <c r="J98" s="184">
        <f>J140</f>
        <v>0</v>
      </c>
      <c r="K98" s="181"/>
      <c r="L98" s="185"/>
      <c r="S98" s="9"/>
      <c r="T98" s="9"/>
      <c r="U98" s="9"/>
      <c r="V98" s="9"/>
      <c r="W98" s="9"/>
      <c r="X98" s="9"/>
      <c r="Y98" s="9"/>
      <c r="Z98" s="9"/>
      <c r="AA98" s="9"/>
      <c r="AB98" s="9"/>
      <c r="AC98" s="9"/>
      <c r="AD98" s="9"/>
      <c r="AE98" s="9"/>
    </row>
    <row r="99" spans="1:31" s="9" customFormat="1" ht="24.95" customHeight="1">
      <c r="A99" s="9"/>
      <c r="B99" s="180"/>
      <c r="C99" s="181"/>
      <c r="D99" s="182" t="s">
        <v>136</v>
      </c>
      <c r="E99" s="183"/>
      <c r="F99" s="183"/>
      <c r="G99" s="183"/>
      <c r="H99" s="183"/>
      <c r="I99" s="183"/>
      <c r="J99" s="184">
        <f>J183</f>
        <v>0</v>
      </c>
      <c r="K99" s="181"/>
      <c r="L99" s="185"/>
      <c r="S99" s="9"/>
      <c r="T99" s="9"/>
      <c r="U99" s="9"/>
      <c r="V99" s="9"/>
      <c r="W99" s="9"/>
      <c r="X99" s="9"/>
      <c r="Y99" s="9"/>
      <c r="Z99" s="9"/>
      <c r="AA99" s="9"/>
      <c r="AB99" s="9"/>
      <c r="AC99" s="9"/>
      <c r="AD99" s="9"/>
      <c r="AE99" s="9"/>
    </row>
    <row r="100" spans="1:31" s="2" customFormat="1" ht="21.8" customHeight="1">
      <c r="A100" s="38"/>
      <c r="B100" s="39"/>
      <c r="C100" s="40"/>
      <c r="D100" s="40"/>
      <c r="E100" s="40"/>
      <c r="F100" s="40"/>
      <c r="G100" s="40"/>
      <c r="H100" s="40"/>
      <c r="I100" s="40"/>
      <c r="J100" s="40"/>
      <c r="K100" s="40"/>
      <c r="L100" s="63"/>
      <c r="S100" s="38"/>
      <c r="T100" s="38"/>
      <c r="U100" s="38"/>
      <c r="V100" s="38"/>
      <c r="W100" s="38"/>
      <c r="X100" s="38"/>
      <c r="Y100" s="38"/>
      <c r="Z100" s="38"/>
      <c r="AA100" s="38"/>
      <c r="AB100" s="38"/>
      <c r="AC100" s="38"/>
      <c r="AD100" s="38"/>
      <c r="AE100" s="38"/>
    </row>
    <row r="101" spans="1:31" s="2" customFormat="1" ht="6.95" customHeight="1">
      <c r="A101" s="38"/>
      <c r="B101" s="66"/>
      <c r="C101" s="67"/>
      <c r="D101" s="67"/>
      <c r="E101" s="67"/>
      <c r="F101" s="67"/>
      <c r="G101" s="67"/>
      <c r="H101" s="67"/>
      <c r="I101" s="67"/>
      <c r="J101" s="67"/>
      <c r="K101" s="67"/>
      <c r="L101" s="63"/>
      <c r="S101" s="38"/>
      <c r="T101" s="38"/>
      <c r="U101" s="38"/>
      <c r="V101" s="38"/>
      <c r="W101" s="38"/>
      <c r="X101" s="38"/>
      <c r="Y101" s="38"/>
      <c r="Z101" s="38"/>
      <c r="AA101" s="38"/>
      <c r="AB101" s="38"/>
      <c r="AC101" s="38"/>
      <c r="AD101" s="38"/>
      <c r="AE101" s="38"/>
    </row>
    <row r="105" spans="1:31" s="2" customFormat="1" ht="6.95" customHeight="1">
      <c r="A105" s="38"/>
      <c r="B105" s="68"/>
      <c r="C105" s="69"/>
      <c r="D105" s="69"/>
      <c r="E105" s="69"/>
      <c r="F105" s="69"/>
      <c r="G105" s="69"/>
      <c r="H105" s="69"/>
      <c r="I105" s="69"/>
      <c r="J105" s="69"/>
      <c r="K105" s="69"/>
      <c r="L105" s="63"/>
      <c r="S105" s="38"/>
      <c r="T105" s="38"/>
      <c r="U105" s="38"/>
      <c r="V105" s="38"/>
      <c r="W105" s="38"/>
      <c r="X105" s="38"/>
      <c r="Y105" s="38"/>
      <c r="Z105" s="38"/>
      <c r="AA105" s="38"/>
      <c r="AB105" s="38"/>
      <c r="AC105" s="38"/>
      <c r="AD105" s="38"/>
      <c r="AE105" s="38"/>
    </row>
    <row r="106" spans="1:31" s="2" customFormat="1" ht="24.95" customHeight="1">
      <c r="A106" s="38"/>
      <c r="B106" s="39"/>
      <c r="C106" s="23" t="s">
        <v>137</v>
      </c>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6.95"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2" t="s">
        <v>16</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175" t="str">
        <f>E7</f>
        <v>II/102 Chotilsko, most ev. č. 102-019</v>
      </c>
      <c r="F109" s="32"/>
      <c r="G109" s="32"/>
      <c r="H109" s="32"/>
      <c r="I109" s="40"/>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119</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76" t="str">
        <f>E9</f>
        <v>SO 001 - Demolice stávajícího mostu</v>
      </c>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20</v>
      </c>
      <c r="D113" s="40"/>
      <c r="E113" s="40"/>
      <c r="F113" s="27" t="str">
        <f>F12</f>
        <v xml:space="preserve"> </v>
      </c>
      <c r="G113" s="40"/>
      <c r="H113" s="40"/>
      <c r="I113" s="32" t="s">
        <v>22</v>
      </c>
      <c r="J113" s="79" t="str">
        <f>IF(J12="","",J12)</f>
        <v>30. 10. 2020</v>
      </c>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25.65" customHeight="1">
      <c r="A115" s="38"/>
      <c r="B115" s="39"/>
      <c r="C115" s="32" t="s">
        <v>24</v>
      </c>
      <c r="D115" s="40"/>
      <c r="E115" s="40"/>
      <c r="F115" s="27" t="str">
        <f>E15</f>
        <v>KSÚS Středočeského kraje</v>
      </c>
      <c r="G115" s="40"/>
      <c r="H115" s="40"/>
      <c r="I115" s="32" t="s">
        <v>30</v>
      </c>
      <c r="J115" s="36" t="str">
        <f>E21</f>
        <v>INGUTIS, spol. s r.o.</v>
      </c>
      <c r="K115" s="40"/>
      <c r="L115" s="63"/>
      <c r="S115" s="38"/>
      <c r="T115" s="38"/>
      <c r="U115" s="38"/>
      <c r="V115" s="38"/>
      <c r="W115" s="38"/>
      <c r="X115" s="38"/>
      <c r="Y115" s="38"/>
      <c r="Z115" s="38"/>
      <c r="AA115" s="38"/>
      <c r="AB115" s="38"/>
      <c r="AC115" s="38"/>
      <c r="AD115" s="38"/>
      <c r="AE115" s="38"/>
    </row>
    <row r="116" spans="1:31" s="2" customFormat="1" ht="15.15" customHeight="1">
      <c r="A116" s="38"/>
      <c r="B116" s="39"/>
      <c r="C116" s="32" t="s">
        <v>28</v>
      </c>
      <c r="D116" s="40"/>
      <c r="E116" s="40"/>
      <c r="F116" s="27" t="str">
        <f>IF(E18="","",E18)</f>
        <v>Vyplň údaj</v>
      </c>
      <c r="G116" s="40"/>
      <c r="H116" s="40"/>
      <c r="I116" s="32" t="s">
        <v>33</v>
      </c>
      <c r="J116" s="36" t="str">
        <f>E24</f>
        <v>Ing. J. Duben</v>
      </c>
      <c r="K116" s="40"/>
      <c r="L116" s="63"/>
      <c r="S116" s="38"/>
      <c r="T116" s="38"/>
      <c r="U116" s="38"/>
      <c r="V116" s="38"/>
      <c r="W116" s="38"/>
      <c r="X116" s="38"/>
      <c r="Y116" s="38"/>
      <c r="Z116" s="38"/>
      <c r="AA116" s="38"/>
      <c r="AB116" s="38"/>
      <c r="AC116" s="38"/>
      <c r="AD116" s="38"/>
      <c r="AE116" s="38"/>
    </row>
    <row r="117" spans="1:31" s="2" customFormat="1" ht="10.3"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10" customFormat="1" ht="29.25" customHeight="1">
      <c r="A118" s="186"/>
      <c r="B118" s="187"/>
      <c r="C118" s="188" t="s">
        <v>138</v>
      </c>
      <c r="D118" s="189" t="s">
        <v>61</v>
      </c>
      <c r="E118" s="189" t="s">
        <v>57</v>
      </c>
      <c r="F118" s="189" t="s">
        <v>58</v>
      </c>
      <c r="G118" s="189" t="s">
        <v>139</v>
      </c>
      <c r="H118" s="189" t="s">
        <v>140</v>
      </c>
      <c r="I118" s="189" t="s">
        <v>141</v>
      </c>
      <c r="J118" s="190" t="s">
        <v>132</v>
      </c>
      <c r="K118" s="191" t="s">
        <v>142</v>
      </c>
      <c r="L118" s="192"/>
      <c r="M118" s="100" t="s">
        <v>1</v>
      </c>
      <c r="N118" s="101" t="s">
        <v>40</v>
      </c>
      <c r="O118" s="101" t="s">
        <v>143</v>
      </c>
      <c r="P118" s="101" t="s">
        <v>144</v>
      </c>
      <c r="Q118" s="101" t="s">
        <v>145</v>
      </c>
      <c r="R118" s="101" t="s">
        <v>146</v>
      </c>
      <c r="S118" s="101" t="s">
        <v>147</v>
      </c>
      <c r="T118" s="102" t="s">
        <v>148</v>
      </c>
      <c r="U118" s="186"/>
      <c r="V118" s="186"/>
      <c r="W118" s="186"/>
      <c r="X118" s="186"/>
      <c r="Y118" s="186"/>
      <c r="Z118" s="186"/>
      <c r="AA118" s="186"/>
      <c r="AB118" s="186"/>
      <c r="AC118" s="186"/>
      <c r="AD118" s="186"/>
      <c r="AE118" s="186"/>
    </row>
    <row r="119" spans="1:63" s="2" customFormat="1" ht="22.8" customHeight="1">
      <c r="A119" s="38"/>
      <c r="B119" s="39"/>
      <c r="C119" s="107" t="s">
        <v>149</v>
      </c>
      <c r="D119" s="40"/>
      <c r="E119" s="40"/>
      <c r="F119" s="40"/>
      <c r="G119" s="40"/>
      <c r="H119" s="40"/>
      <c r="I119" s="40"/>
      <c r="J119" s="193">
        <f>BK119</f>
        <v>0</v>
      </c>
      <c r="K119" s="40"/>
      <c r="L119" s="44"/>
      <c r="M119" s="103"/>
      <c r="N119" s="194"/>
      <c r="O119" s="104"/>
      <c r="P119" s="195">
        <f>P120+P140+P183</f>
        <v>0</v>
      </c>
      <c r="Q119" s="104"/>
      <c r="R119" s="195">
        <f>R120+R140+R183</f>
        <v>0</v>
      </c>
      <c r="S119" s="104"/>
      <c r="T119" s="196">
        <f>T120+T140+T183</f>
        <v>0</v>
      </c>
      <c r="U119" s="38"/>
      <c r="V119" s="38"/>
      <c r="W119" s="38"/>
      <c r="X119" s="38"/>
      <c r="Y119" s="38"/>
      <c r="Z119" s="38"/>
      <c r="AA119" s="38"/>
      <c r="AB119" s="38"/>
      <c r="AC119" s="38"/>
      <c r="AD119" s="38"/>
      <c r="AE119" s="38"/>
      <c r="AT119" s="17" t="s">
        <v>75</v>
      </c>
      <c r="AU119" s="17" t="s">
        <v>86</v>
      </c>
      <c r="BK119" s="197">
        <f>BK120+BK140+BK183</f>
        <v>0</v>
      </c>
    </row>
    <row r="120" spans="1:63" s="11" customFormat="1" ht="25.9" customHeight="1">
      <c r="A120" s="11"/>
      <c r="B120" s="198"/>
      <c r="C120" s="199"/>
      <c r="D120" s="200" t="s">
        <v>75</v>
      </c>
      <c r="E120" s="201" t="s">
        <v>76</v>
      </c>
      <c r="F120" s="201" t="s">
        <v>150</v>
      </c>
      <c r="G120" s="199"/>
      <c r="H120" s="199"/>
      <c r="I120" s="202"/>
      <c r="J120" s="203">
        <f>BK120</f>
        <v>0</v>
      </c>
      <c r="K120" s="199"/>
      <c r="L120" s="204"/>
      <c r="M120" s="205"/>
      <c r="N120" s="206"/>
      <c r="O120" s="206"/>
      <c r="P120" s="207">
        <f>SUM(P121:P139)</f>
        <v>0</v>
      </c>
      <c r="Q120" s="206"/>
      <c r="R120" s="207">
        <f>SUM(R121:R139)</f>
        <v>0</v>
      </c>
      <c r="S120" s="206"/>
      <c r="T120" s="208">
        <f>SUM(T121:T139)</f>
        <v>0</v>
      </c>
      <c r="U120" s="11"/>
      <c r="V120" s="11"/>
      <c r="W120" s="11"/>
      <c r="X120" s="11"/>
      <c r="Y120" s="11"/>
      <c r="Z120" s="11"/>
      <c r="AA120" s="11"/>
      <c r="AB120" s="11"/>
      <c r="AC120" s="11"/>
      <c r="AD120" s="11"/>
      <c r="AE120" s="11"/>
      <c r="AR120" s="209" t="s">
        <v>84</v>
      </c>
      <c r="AT120" s="210" t="s">
        <v>75</v>
      </c>
      <c r="AU120" s="210" t="s">
        <v>76</v>
      </c>
      <c r="AY120" s="209" t="s">
        <v>151</v>
      </c>
      <c r="BK120" s="211">
        <f>SUM(BK121:BK139)</f>
        <v>0</v>
      </c>
    </row>
    <row r="121" spans="1:65" s="2" customFormat="1" ht="14.4" customHeight="1">
      <c r="A121" s="38"/>
      <c r="B121" s="39"/>
      <c r="C121" s="212" t="s">
        <v>84</v>
      </c>
      <c r="D121" s="212" t="s">
        <v>152</v>
      </c>
      <c r="E121" s="213" t="s">
        <v>153</v>
      </c>
      <c r="F121" s="214" t="s">
        <v>154</v>
      </c>
      <c r="G121" s="215" t="s">
        <v>155</v>
      </c>
      <c r="H121" s="216">
        <v>97.788</v>
      </c>
      <c r="I121" s="217"/>
      <c r="J121" s="218">
        <f>ROUND(I121*H121,2)</f>
        <v>0</v>
      </c>
      <c r="K121" s="219"/>
      <c r="L121" s="44"/>
      <c r="M121" s="220" t="s">
        <v>1</v>
      </c>
      <c r="N121" s="221" t="s">
        <v>41</v>
      </c>
      <c r="O121" s="91"/>
      <c r="P121" s="222">
        <f>O121*H121</f>
        <v>0</v>
      </c>
      <c r="Q121" s="222">
        <v>0</v>
      </c>
      <c r="R121" s="222">
        <f>Q121*H121</f>
        <v>0</v>
      </c>
      <c r="S121" s="222">
        <v>0</v>
      </c>
      <c r="T121" s="223">
        <f>S121*H121</f>
        <v>0</v>
      </c>
      <c r="U121" s="38"/>
      <c r="V121" s="38"/>
      <c r="W121" s="38"/>
      <c r="X121" s="38"/>
      <c r="Y121" s="38"/>
      <c r="Z121" s="38"/>
      <c r="AA121" s="38"/>
      <c r="AB121" s="38"/>
      <c r="AC121" s="38"/>
      <c r="AD121" s="38"/>
      <c r="AE121" s="38"/>
      <c r="AR121" s="224" t="s">
        <v>156</v>
      </c>
      <c r="AT121" s="224" t="s">
        <v>152</v>
      </c>
      <c r="AU121" s="224" t="s">
        <v>84</v>
      </c>
      <c r="AY121" s="17" t="s">
        <v>151</v>
      </c>
      <c r="BE121" s="225">
        <f>IF(N121="základní",J121,0)</f>
        <v>0</v>
      </c>
      <c r="BF121" s="225">
        <f>IF(N121="snížená",J121,0)</f>
        <v>0</v>
      </c>
      <c r="BG121" s="225">
        <f>IF(N121="zákl. přenesená",J121,0)</f>
        <v>0</v>
      </c>
      <c r="BH121" s="225">
        <f>IF(N121="sníž. přenesená",J121,0)</f>
        <v>0</v>
      </c>
      <c r="BI121" s="225">
        <f>IF(N121="nulová",J121,0)</f>
        <v>0</v>
      </c>
      <c r="BJ121" s="17" t="s">
        <v>84</v>
      </c>
      <c r="BK121" s="225">
        <f>ROUND(I121*H121,2)</f>
        <v>0</v>
      </c>
      <c r="BL121" s="17" t="s">
        <v>156</v>
      </c>
      <c r="BM121" s="224" t="s">
        <v>157</v>
      </c>
    </row>
    <row r="122" spans="1:47" s="2" customFormat="1" ht="12">
      <c r="A122" s="38"/>
      <c r="B122" s="39"/>
      <c r="C122" s="40"/>
      <c r="D122" s="226" t="s">
        <v>158</v>
      </c>
      <c r="E122" s="40"/>
      <c r="F122" s="227" t="s">
        <v>159</v>
      </c>
      <c r="G122" s="40"/>
      <c r="H122" s="40"/>
      <c r="I122" s="228"/>
      <c r="J122" s="40"/>
      <c r="K122" s="40"/>
      <c r="L122" s="44"/>
      <c r="M122" s="229"/>
      <c r="N122" s="230"/>
      <c r="O122" s="91"/>
      <c r="P122" s="91"/>
      <c r="Q122" s="91"/>
      <c r="R122" s="91"/>
      <c r="S122" s="91"/>
      <c r="T122" s="92"/>
      <c r="U122" s="38"/>
      <c r="V122" s="38"/>
      <c r="W122" s="38"/>
      <c r="X122" s="38"/>
      <c r="Y122" s="38"/>
      <c r="Z122" s="38"/>
      <c r="AA122" s="38"/>
      <c r="AB122" s="38"/>
      <c r="AC122" s="38"/>
      <c r="AD122" s="38"/>
      <c r="AE122" s="38"/>
      <c r="AT122" s="17" t="s">
        <v>158</v>
      </c>
      <c r="AU122" s="17" t="s">
        <v>84</v>
      </c>
    </row>
    <row r="123" spans="1:47" s="2" customFormat="1" ht="12">
      <c r="A123" s="38"/>
      <c r="B123" s="39"/>
      <c r="C123" s="40"/>
      <c r="D123" s="226" t="s">
        <v>160</v>
      </c>
      <c r="E123" s="40"/>
      <c r="F123" s="231" t="s">
        <v>161</v>
      </c>
      <c r="G123" s="40"/>
      <c r="H123" s="40"/>
      <c r="I123" s="228"/>
      <c r="J123" s="40"/>
      <c r="K123" s="40"/>
      <c r="L123" s="44"/>
      <c r="M123" s="229"/>
      <c r="N123" s="230"/>
      <c r="O123" s="91"/>
      <c r="P123" s="91"/>
      <c r="Q123" s="91"/>
      <c r="R123" s="91"/>
      <c r="S123" s="91"/>
      <c r="T123" s="92"/>
      <c r="U123" s="38"/>
      <c r="V123" s="38"/>
      <c r="W123" s="38"/>
      <c r="X123" s="38"/>
      <c r="Y123" s="38"/>
      <c r="Z123" s="38"/>
      <c r="AA123" s="38"/>
      <c r="AB123" s="38"/>
      <c r="AC123" s="38"/>
      <c r="AD123" s="38"/>
      <c r="AE123" s="38"/>
      <c r="AT123" s="17" t="s">
        <v>160</v>
      </c>
      <c r="AU123" s="17" t="s">
        <v>84</v>
      </c>
    </row>
    <row r="124" spans="1:51" s="12" customFormat="1" ht="12">
      <c r="A124" s="12"/>
      <c r="B124" s="232"/>
      <c r="C124" s="233"/>
      <c r="D124" s="226" t="s">
        <v>162</v>
      </c>
      <c r="E124" s="234" t="s">
        <v>163</v>
      </c>
      <c r="F124" s="235" t="s">
        <v>164</v>
      </c>
      <c r="G124" s="233"/>
      <c r="H124" s="236">
        <v>97.788</v>
      </c>
      <c r="I124" s="237"/>
      <c r="J124" s="233"/>
      <c r="K124" s="233"/>
      <c r="L124" s="238"/>
      <c r="M124" s="239"/>
      <c r="N124" s="240"/>
      <c r="O124" s="240"/>
      <c r="P124" s="240"/>
      <c r="Q124" s="240"/>
      <c r="R124" s="240"/>
      <c r="S124" s="240"/>
      <c r="T124" s="241"/>
      <c r="U124" s="12"/>
      <c r="V124" s="12"/>
      <c r="W124" s="12"/>
      <c r="X124" s="12"/>
      <c r="Y124" s="12"/>
      <c r="Z124" s="12"/>
      <c r="AA124" s="12"/>
      <c r="AB124" s="12"/>
      <c r="AC124" s="12"/>
      <c r="AD124" s="12"/>
      <c r="AE124" s="12"/>
      <c r="AT124" s="242" t="s">
        <v>162</v>
      </c>
      <c r="AU124" s="242" t="s">
        <v>84</v>
      </c>
      <c r="AV124" s="12" t="s">
        <v>93</v>
      </c>
      <c r="AW124" s="12" t="s">
        <v>32</v>
      </c>
      <c r="AX124" s="12" t="s">
        <v>84</v>
      </c>
      <c r="AY124" s="242" t="s">
        <v>151</v>
      </c>
    </row>
    <row r="125" spans="1:65" s="2" customFormat="1" ht="14.4" customHeight="1">
      <c r="A125" s="38"/>
      <c r="B125" s="39"/>
      <c r="C125" s="212" t="s">
        <v>93</v>
      </c>
      <c r="D125" s="212" t="s">
        <v>152</v>
      </c>
      <c r="E125" s="213" t="s">
        <v>165</v>
      </c>
      <c r="F125" s="214" t="s">
        <v>154</v>
      </c>
      <c r="G125" s="215" t="s">
        <v>155</v>
      </c>
      <c r="H125" s="216">
        <v>46.8</v>
      </c>
      <c r="I125" s="217"/>
      <c r="J125" s="218">
        <f>ROUND(I125*H125,2)</f>
        <v>0</v>
      </c>
      <c r="K125" s="219"/>
      <c r="L125" s="44"/>
      <c r="M125" s="220" t="s">
        <v>1</v>
      </c>
      <c r="N125" s="221" t="s">
        <v>41</v>
      </c>
      <c r="O125" s="91"/>
      <c r="P125" s="222">
        <f>O125*H125</f>
        <v>0</v>
      </c>
      <c r="Q125" s="222">
        <v>0</v>
      </c>
      <c r="R125" s="222">
        <f>Q125*H125</f>
        <v>0</v>
      </c>
      <c r="S125" s="222">
        <v>0</v>
      </c>
      <c r="T125" s="223">
        <f>S125*H125</f>
        <v>0</v>
      </c>
      <c r="U125" s="38"/>
      <c r="V125" s="38"/>
      <c r="W125" s="38"/>
      <c r="X125" s="38"/>
      <c r="Y125" s="38"/>
      <c r="Z125" s="38"/>
      <c r="AA125" s="38"/>
      <c r="AB125" s="38"/>
      <c r="AC125" s="38"/>
      <c r="AD125" s="38"/>
      <c r="AE125" s="38"/>
      <c r="AR125" s="224" t="s">
        <v>156</v>
      </c>
      <c r="AT125" s="224" t="s">
        <v>152</v>
      </c>
      <c r="AU125" s="224" t="s">
        <v>84</v>
      </c>
      <c r="AY125" s="17" t="s">
        <v>151</v>
      </c>
      <c r="BE125" s="225">
        <f>IF(N125="základní",J125,0)</f>
        <v>0</v>
      </c>
      <c r="BF125" s="225">
        <f>IF(N125="snížená",J125,0)</f>
        <v>0</v>
      </c>
      <c r="BG125" s="225">
        <f>IF(N125="zákl. přenesená",J125,0)</f>
        <v>0</v>
      </c>
      <c r="BH125" s="225">
        <f>IF(N125="sníž. přenesená",J125,0)</f>
        <v>0</v>
      </c>
      <c r="BI125" s="225">
        <f>IF(N125="nulová",J125,0)</f>
        <v>0</v>
      </c>
      <c r="BJ125" s="17" t="s">
        <v>84</v>
      </c>
      <c r="BK125" s="225">
        <f>ROUND(I125*H125,2)</f>
        <v>0</v>
      </c>
      <c r="BL125" s="17" t="s">
        <v>156</v>
      </c>
      <c r="BM125" s="224" t="s">
        <v>166</v>
      </c>
    </row>
    <row r="126" spans="1:47" s="2" customFormat="1" ht="12">
      <c r="A126" s="38"/>
      <c r="B126" s="39"/>
      <c r="C126" s="40"/>
      <c r="D126" s="226" t="s">
        <v>158</v>
      </c>
      <c r="E126" s="40"/>
      <c r="F126" s="227" t="s">
        <v>167</v>
      </c>
      <c r="G126" s="40"/>
      <c r="H126" s="40"/>
      <c r="I126" s="228"/>
      <c r="J126" s="40"/>
      <c r="K126" s="40"/>
      <c r="L126" s="44"/>
      <c r="M126" s="229"/>
      <c r="N126" s="230"/>
      <c r="O126" s="91"/>
      <c r="P126" s="91"/>
      <c r="Q126" s="91"/>
      <c r="R126" s="91"/>
      <c r="S126" s="91"/>
      <c r="T126" s="92"/>
      <c r="U126" s="38"/>
      <c r="V126" s="38"/>
      <c r="W126" s="38"/>
      <c r="X126" s="38"/>
      <c r="Y126" s="38"/>
      <c r="Z126" s="38"/>
      <c r="AA126" s="38"/>
      <c r="AB126" s="38"/>
      <c r="AC126" s="38"/>
      <c r="AD126" s="38"/>
      <c r="AE126" s="38"/>
      <c r="AT126" s="17" t="s">
        <v>158</v>
      </c>
      <c r="AU126" s="17" t="s">
        <v>84</v>
      </c>
    </row>
    <row r="127" spans="1:47" s="2" customFormat="1" ht="12">
      <c r="A127" s="38"/>
      <c r="B127" s="39"/>
      <c r="C127" s="40"/>
      <c r="D127" s="226" t="s">
        <v>160</v>
      </c>
      <c r="E127" s="40"/>
      <c r="F127" s="231" t="s">
        <v>161</v>
      </c>
      <c r="G127" s="40"/>
      <c r="H127" s="40"/>
      <c r="I127" s="228"/>
      <c r="J127" s="40"/>
      <c r="K127" s="40"/>
      <c r="L127" s="44"/>
      <c r="M127" s="229"/>
      <c r="N127" s="230"/>
      <c r="O127" s="91"/>
      <c r="P127" s="91"/>
      <c r="Q127" s="91"/>
      <c r="R127" s="91"/>
      <c r="S127" s="91"/>
      <c r="T127" s="92"/>
      <c r="U127" s="38"/>
      <c r="V127" s="38"/>
      <c r="W127" s="38"/>
      <c r="X127" s="38"/>
      <c r="Y127" s="38"/>
      <c r="Z127" s="38"/>
      <c r="AA127" s="38"/>
      <c r="AB127" s="38"/>
      <c r="AC127" s="38"/>
      <c r="AD127" s="38"/>
      <c r="AE127" s="38"/>
      <c r="AT127" s="17" t="s">
        <v>160</v>
      </c>
      <c r="AU127" s="17" t="s">
        <v>84</v>
      </c>
    </row>
    <row r="128" spans="1:51" s="12" customFormat="1" ht="12">
      <c r="A128" s="12"/>
      <c r="B128" s="232"/>
      <c r="C128" s="233"/>
      <c r="D128" s="226" t="s">
        <v>162</v>
      </c>
      <c r="E128" s="234" t="s">
        <v>168</v>
      </c>
      <c r="F128" s="235" t="s">
        <v>169</v>
      </c>
      <c r="G128" s="233"/>
      <c r="H128" s="236">
        <v>46.8</v>
      </c>
      <c r="I128" s="237"/>
      <c r="J128" s="233"/>
      <c r="K128" s="233"/>
      <c r="L128" s="238"/>
      <c r="M128" s="239"/>
      <c r="N128" s="240"/>
      <c r="O128" s="240"/>
      <c r="P128" s="240"/>
      <c r="Q128" s="240"/>
      <c r="R128" s="240"/>
      <c r="S128" s="240"/>
      <c r="T128" s="241"/>
      <c r="U128" s="12"/>
      <c r="V128" s="12"/>
      <c r="W128" s="12"/>
      <c r="X128" s="12"/>
      <c r="Y128" s="12"/>
      <c r="Z128" s="12"/>
      <c r="AA128" s="12"/>
      <c r="AB128" s="12"/>
      <c r="AC128" s="12"/>
      <c r="AD128" s="12"/>
      <c r="AE128" s="12"/>
      <c r="AT128" s="242" t="s">
        <v>162</v>
      </c>
      <c r="AU128" s="242" t="s">
        <v>84</v>
      </c>
      <c r="AV128" s="12" t="s">
        <v>93</v>
      </c>
      <c r="AW128" s="12" t="s">
        <v>32</v>
      </c>
      <c r="AX128" s="12" t="s">
        <v>84</v>
      </c>
      <c r="AY128" s="242" t="s">
        <v>151</v>
      </c>
    </row>
    <row r="129" spans="1:65" s="2" customFormat="1" ht="24.15" customHeight="1">
      <c r="A129" s="38"/>
      <c r="B129" s="39"/>
      <c r="C129" s="212" t="s">
        <v>170</v>
      </c>
      <c r="D129" s="212" t="s">
        <v>152</v>
      </c>
      <c r="E129" s="213" t="s">
        <v>171</v>
      </c>
      <c r="F129" s="214" t="s">
        <v>172</v>
      </c>
      <c r="G129" s="215" t="s">
        <v>155</v>
      </c>
      <c r="H129" s="216">
        <v>102.819</v>
      </c>
      <c r="I129" s="217"/>
      <c r="J129" s="218">
        <f>ROUND(I129*H129,2)</f>
        <v>0</v>
      </c>
      <c r="K129" s="219"/>
      <c r="L129" s="44"/>
      <c r="M129" s="220" t="s">
        <v>1</v>
      </c>
      <c r="N129" s="221" t="s">
        <v>41</v>
      </c>
      <c r="O129" s="91"/>
      <c r="P129" s="222">
        <f>O129*H129</f>
        <v>0</v>
      </c>
      <c r="Q129" s="222">
        <v>0</v>
      </c>
      <c r="R129" s="222">
        <f>Q129*H129</f>
        <v>0</v>
      </c>
      <c r="S129" s="222">
        <v>0</v>
      </c>
      <c r="T129" s="223">
        <f>S129*H129</f>
        <v>0</v>
      </c>
      <c r="U129" s="38"/>
      <c r="V129" s="38"/>
      <c r="W129" s="38"/>
      <c r="X129" s="38"/>
      <c r="Y129" s="38"/>
      <c r="Z129" s="38"/>
      <c r="AA129" s="38"/>
      <c r="AB129" s="38"/>
      <c r="AC129" s="38"/>
      <c r="AD129" s="38"/>
      <c r="AE129" s="38"/>
      <c r="AR129" s="224" t="s">
        <v>156</v>
      </c>
      <c r="AT129" s="224" t="s">
        <v>152</v>
      </c>
      <c r="AU129" s="224" t="s">
        <v>84</v>
      </c>
      <c r="AY129" s="17" t="s">
        <v>151</v>
      </c>
      <c r="BE129" s="225">
        <f>IF(N129="základní",J129,0)</f>
        <v>0</v>
      </c>
      <c r="BF129" s="225">
        <f>IF(N129="snížená",J129,0)</f>
        <v>0</v>
      </c>
      <c r="BG129" s="225">
        <f>IF(N129="zákl. přenesená",J129,0)</f>
        <v>0</v>
      </c>
      <c r="BH129" s="225">
        <f>IF(N129="sníž. přenesená",J129,0)</f>
        <v>0</v>
      </c>
      <c r="BI129" s="225">
        <f>IF(N129="nulová",J129,0)</f>
        <v>0</v>
      </c>
      <c r="BJ129" s="17" t="s">
        <v>84</v>
      </c>
      <c r="BK129" s="225">
        <f>ROUND(I129*H129,2)</f>
        <v>0</v>
      </c>
      <c r="BL129" s="17" t="s">
        <v>156</v>
      </c>
      <c r="BM129" s="224" t="s">
        <v>173</v>
      </c>
    </row>
    <row r="130" spans="1:47" s="2" customFormat="1" ht="12">
      <c r="A130" s="38"/>
      <c r="B130" s="39"/>
      <c r="C130" s="40"/>
      <c r="D130" s="226" t="s">
        <v>158</v>
      </c>
      <c r="E130" s="40"/>
      <c r="F130" s="227" t="s">
        <v>174</v>
      </c>
      <c r="G130" s="40"/>
      <c r="H130" s="40"/>
      <c r="I130" s="228"/>
      <c r="J130" s="40"/>
      <c r="K130" s="40"/>
      <c r="L130" s="44"/>
      <c r="M130" s="229"/>
      <c r="N130" s="230"/>
      <c r="O130" s="91"/>
      <c r="P130" s="91"/>
      <c r="Q130" s="91"/>
      <c r="R130" s="91"/>
      <c r="S130" s="91"/>
      <c r="T130" s="92"/>
      <c r="U130" s="38"/>
      <c r="V130" s="38"/>
      <c r="W130" s="38"/>
      <c r="X130" s="38"/>
      <c r="Y130" s="38"/>
      <c r="Z130" s="38"/>
      <c r="AA130" s="38"/>
      <c r="AB130" s="38"/>
      <c r="AC130" s="38"/>
      <c r="AD130" s="38"/>
      <c r="AE130" s="38"/>
      <c r="AT130" s="17" t="s">
        <v>158</v>
      </c>
      <c r="AU130" s="17" t="s">
        <v>84</v>
      </c>
    </row>
    <row r="131" spans="1:47" s="2" customFormat="1" ht="12">
      <c r="A131" s="38"/>
      <c r="B131" s="39"/>
      <c r="C131" s="40"/>
      <c r="D131" s="226" t="s">
        <v>160</v>
      </c>
      <c r="E131" s="40"/>
      <c r="F131" s="231" t="s">
        <v>161</v>
      </c>
      <c r="G131" s="40"/>
      <c r="H131" s="40"/>
      <c r="I131" s="228"/>
      <c r="J131" s="40"/>
      <c r="K131" s="40"/>
      <c r="L131" s="44"/>
      <c r="M131" s="229"/>
      <c r="N131" s="230"/>
      <c r="O131" s="91"/>
      <c r="P131" s="91"/>
      <c r="Q131" s="91"/>
      <c r="R131" s="91"/>
      <c r="S131" s="91"/>
      <c r="T131" s="92"/>
      <c r="U131" s="38"/>
      <c r="V131" s="38"/>
      <c r="W131" s="38"/>
      <c r="X131" s="38"/>
      <c r="Y131" s="38"/>
      <c r="Z131" s="38"/>
      <c r="AA131" s="38"/>
      <c r="AB131" s="38"/>
      <c r="AC131" s="38"/>
      <c r="AD131" s="38"/>
      <c r="AE131" s="38"/>
      <c r="AT131" s="17" t="s">
        <v>160</v>
      </c>
      <c r="AU131" s="17" t="s">
        <v>84</v>
      </c>
    </row>
    <row r="132" spans="1:51" s="12" customFormat="1" ht="12">
      <c r="A132" s="12"/>
      <c r="B132" s="232"/>
      <c r="C132" s="233"/>
      <c r="D132" s="226" t="s">
        <v>162</v>
      </c>
      <c r="E132" s="234" t="s">
        <v>175</v>
      </c>
      <c r="F132" s="235" t="s">
        <v>176</v>
      </c>
      <c r="G132" s="233"/>
      <c r="H132" s="236">
        <v>102.819</v>
      </c>
      <c r="I132" s="237"/>
      <c r="J132" s="233"/>
      <c r="K132" s="233"/>
      <c r="L132" s="238"/>
      <c r="M132" s="239"/>
      <c r="N132" s="240"/>
      <c r="O132" s="240"/>
      <c r="P132" s="240"/>
      <c r="Q132" s="240"/>
      <c r="R132" s="240"/>
      <c r="S132" s="240"/>
      <c r="T132" s="241"/>
      <c r="U132" s="12"/>
      <c r="V132" s="12"/>
      <c r="W132" s="12"/>
      <c r="X132" s="12"/>
      <c r="Y132" s="12"/>
      <c r="Z132" s="12"/>
      <c r="AA132" s="12"/>
      <c r="AB132" s="12"/>
      <c r="AC132" s="12"/>
      <c r="AD132" s="12"/>
      <c r="AE132" s="12"/>
      <c r="AT132" s="242" t="s">
        <v>162</v>
      </c>
      <c r="AU132" s="242" t="s">
        <v>84</v>
      </c>
      <c r="AV132" s="12" t="s">
        <v>93</v>
      </c>
      <c r="AW132" s="12" t="s">
        <v>32</v>
      </c>
      <c r="AX132" s="12" t="s">
        <v>84</v>
      </c>
      <c r="AY132" s="242" t="s">
        <v>151</v>
      </c>
    </row>
    <row r="133" spans="1:65" s="2" customFormat="1" ht="24.15" customHeight="1">
      <c r="A133" s="38"/>
      <c r="B133" s="39"/>
      <c r="C133" s="212" t="s">
        <v>156</v>
      </c>
      <c r="D133" s="212" t="s">
        <v>152</v>
      </c>
      <c r="E133" s="213" t="s">
        <v>177</v>
      </c>
      <c r="F133" s="214" t="s">
        <v>178</v>
      </c>
      <c r="G133" s="215" t="s">
        <v>155</v>
      </c>
      <c r="H133" s="216">
        <v>0.561</v>
      </c>
      <c r="I133" s="217"/>
      <c r="J133" s="218">
        <f>ROUND(I133*H133,2)</f>
        <v>0</v>
      </c>
      <c r="K133" s="219"/>
      <c r="L133" s="44"/>
      <c r="M133" s="220" t="s">
        <v>1</v>
      </c>
      <c r="N133" s="221" t="s">
        <v>41</v>
      </c>
      <c r="O133" s="91"/>
      <c r="P133" s="222">
        <f>O133*H133</f>
        <v>0</v>
      </c>
      <c r="Q133" s="222">
        <v>0</v>
      </c>
      <c r="R133" s="222">
        <f>Q133*H133</f>
        <v>0</v>
      </c>
      <c r="S133" s="222">
        <v>0</v>
      </c>
      <c r="T133" s="223">
        <f>S133*H133</f>
        <v>0</v>
      </c>
      <c r="U133" s="38"/>
      <c r="V133" s="38"/>
      <c r="W133" s="38"/>
      <c r="X133" s="38"/>
      <c r="Y133" s="38"/>
      <c r="Z133" s="38"/>
      <c r="AA133" s="38"/>
      <c r="AB133" s="38"/>
      <c r="AC133" s="38"/>
      <c r="AD133" s="38"/>
      <c r="AE133" s="38"/>
      <c r="AR133" s="224" t="s">
        <v>156</v>
      </c>
      <c r="AT133" s="224" t="s">
        <v>152</v>
      </c>
      <c r="AU133" s="224" t="s">
        <v>84</v>
      </c>
      <c r="AY133" s="17" t="s">
        <v>151</v>
      </c>
      <c r="BE133" s="225">
        <f>IF(N133="základní",J133,0)</f>
        <v>0</v>
      </c>
      <c r="BF133" s="225">
        <f>IF(N133="snížená",J133,0)</f>
        <v>0</v>
      </c>
      <c r="BG133" s="225">
        <f>IF(N133="zákl. přenesená",J133,0)</f>
        <v>0</v>
      </c>
      <c r="BH133" s="225">
        <f>IF(N133="sníž. přenesená",J133,0)</f>
        <v>0</v>
      </c>
      <c r="BI133" s="225">
        <f>IF(N133="nulová",J133,0)</f>
        <v>0</v>
      </c>
      <c r="BJ133" s="17" t="s">
        <v>84</v>
      </c>
      <c r="BK133" s="225">
        <f>ROUND(I133*H133,2)</f>
        <v>0</v>
      </c>
      <c r="BL133" s="17" t="s">
        <v>156</v>
      </c>
      <c r="BM133" s="224" t="s">
        <v>179</v>
      </c>
    </row>
    <row r="134" spans="1:47" s="2" customFormat="1" ht="12">
      <c r="A134" s="38"/>
      <c r="B134" s="39"/>
      <c r="C134" s="40"/>
      <c r="D134" s="226" t="s">
        <v>158</v>
      </c>
      <c r="E134" s="40"/>
      <c r="F134" s="227" t="s">
        <v>180</v>
      </c>
      <c r="G134" s="40"/>
      <c r="H134" s="40"/>
      <c r="I134" s="228"/>
      <c r="J134" s="40"/>
      <c r="K134" s="40"/>
      <c r="L134" s="44"/>
      <c r="M134" s="229"/>
      <c r="N134" s="230"/>
      <c r="O134" s="91"/>
      <c r="P134" s="91"/>
      <c r="Q134" s="91"/>
      <c r="R134" s="91"/>
      <c r="S134" s="91"/>
      <c r="T134" s="92"/>
      <c r="U134" s="38"/>
      <c r="V134" s="38"/>
      <c r="W134" s="38"/>
      <c r="X134" s="38"/>
      <c r="Y134" s="38"/>
      <c r="Z134" s="38"/>
      <c r="AA134" s="38"/>
      <c r="AB134" s="38"/>
      <c r="AC134" s="38"/>
      <c r="AD134" s="38"/>
      <c r="AE134" s="38"/>
      <c r="AT134" s="17" t="s">
        <v>158</v>
      </c>
      <c r="AU134" s="17" t="s">
        <v>84</v>
      </c>
    </row>
    <row r="135" spans="1:47" s="2" customFormat="1" ht="12">
      <c r="A135" s="38"/>
      <c r="B135" s="39"/>
      <c r="C135" s="40"/>
      <c r="D135" s="226" t="s">
        <v>160</v>
      </c>
      <c r="E135" s="40"/>
      <c r="F135" s="231" t="s">
        <v>161</v>
      </c>
      <c r="G135" s="40"/>
      <c r="H135" s="40"/>
      <c r="I135" s="228"/>
      <c r="J135" s="40"/>
      <c r="K135" s="40"/>
      <c r="L135" s="44"/>
      <c r="M135" s="229"/>
      <c r="N135" s="230"/>
      <c r="O135" s="91"/>
      <c r="P135" s="91"/>
      <c r="Q135" s="91"/>
      <c r="R135" s="91"/>
      <c r="S135" s="91"/>
      <c r="T135" s="92"/>
      <c r="U135" s="38"/>
      <c r="V135" s="38"/>
      <c r="W135" s="38"/>
      <c r="X135" s="38"/>
      <c r="Y135" s="38"/>
      <c r="Z135" s="38"/>
      <c r="AA135" s="38"/>
      <c r="AB135" s="38"/>
      <c r="AC135" s="38"/>
      <c r="AD135" s="38"/>
      <c r="AE135" s="38"/>
      <c r="AT135" s="17" t="s">
        <v>160</v>
      </c>
      <c r="AU135" s="17" t="s">
        <v>84</v>
      </c>
    </row>
    <row r="136" spans="1:51" s="12" customFormat="1" ht="12">
      <c r="A136" s="12"/>
      <c r="B136" s="232"/>
      <c r="C136" s="233"/>
      <c r="D136" s="226" t="s">
        <v>162</v>
      </c>
      <c r="E136" s="234" t="s">
        <v>181</v>
      </c>
      <c r="F136" s="235" t="s">
        <v>182</v>
      </c>
      <c r="G136" s="233"/>
      <c r="H136" s="236">
        <v>0.561</v>
      </c>
      <c r="I136" s="237"/>
      <c r="J136" s="233"/>
      <c r="K136" s="233"/>
      <c r="L136" s="238"/>
      <c r="M136" s="239"/>
      <c r="N136" s="240"/>
      <c r="O136" s="240"/>
      <c r="P136" s="240"/>
      <c r="Q136" s="240"/>
      <c r="R136" s="240"/>
      <c r="S136" s="240"/>
      <c r="T136" s="241"/>
      <c r="U136" s="12"/>
      <c r="V136" s="12"/>
      <c r="W136" s="12"/>
      <c r="X136" s="12"/>
      <c r="Y136" s="12"/>
      <c r="Z136" s="12"/>
      <c r="AA136" s="12"/>
      <c r="AB136" s="12"/>
      <c r="AC136" s="12"/>
      <c r="AD136" s="12"/>
      <c r="AE136" s="12"/>
      <c r="AT136" s="242" t="s">
        <v>162</v>
      </c>
      <c r="AU136" s="242" t="s">
        <v>84</v>
      </c>
      <c r="AV136" s="12" t="s">
        <v>93</v>
      </c>
      <c r="AW136" s="12" t="s">
        <v>32</v>
      </c>
      <c r="AX136" s="12" t="s">
        <v>84</v>
      </c>
      <c r="AY136" s="242" t="s">
        <v>151</v>
      </c>
    </row>
    <row r="137" spans="1:65" s="2" customFormat="1" ht="24.15" customHeight="1">
      <c r="A137" s="38"/>
      <c r="B137" s="39"/>
      <c r="C137" s="212" t="s">
        <v>183</v>
      </c>
      <c r="D137" s="212" t="s">
        <v>152</v>
      </c>
      <c r="E137" s="213" t="s">
        <v>184</v>
      </c>
      <c r="F137" s="214" t="s">
        <v>185</v>
      </c>
      <c r="G137" s="215" t="s">
        <v>186</v>
      </c>
      <c r="H137" s="216">
        <v>1</v>
      </c>
      <c r="I137" s="217"/>
      <c r="J137" s="218">
        <f>ROUND(I137*H137,2)</f>
        <v>0</v>
      </c>
      <c r="K137" s="219"/>
      <c r="L137" s="44"/>
      <c r="M137" s="220" t="s">
        <v>1</v>
      </c>
      <c r="N137" s="221" t="s">
        <v>41</v>
      </c>
      <c r="O137" s="91"/>
      <c r="P137" s="222">
        <f>O137*H137</f>
        <v>0</v>
      </c>
      <c r="Q137" s="222">
        <v>0</v>
      </c>
      <c r="R137" s="222">
        <f>Q137*H137</f>
        <v>0</v>
      </c>
      <c r="S137" s="222">
        <v>0</v>
      </c>
      <c r="T137" s="223">
        <f>S137*H137</f>
        <v>0</v>
      </c>
      <c r="U137" s="38"/>
      <c r="V137" s="38"/>
      <c r="W137" s="38"/>
      <c r="X137" s="38"/>
      <c r="Y137" s="38"/>
      <c r="Z137" s="38"/>
      <c r="AA137" s="38"/>
      <c r="AB137" s="38"/>
      <c r="AC137" s="38"/>
      <c r="AD137" s="38"/>
      <c r="AE137" s="38"/>
      <c r="AR137" s="224" t="s">
        <v>156</v>
      </c>
      <c r="AT137" s="224" t="s">
        <v>152</v>
      </c>
      <c r="AU137" s="224" t="s">
        <v>84</v>
      </c>
      <c r="AY137" s="17" t="s">
        <v>151</v>
      </c>
      <c r="BE137" s="225">
        <f>IF(N137="základní",J137,0)</f>
        <v>0</v>
      </c>
      <c r="BF137" s="225">
        <f>IF(N137="snížená",J137,0)</f>
        <v>0</v>
      </c>
      <c r="BG137" s="225">
        <f>IF(N137="zákl. přenesená",J137,0)</f>
        <v>0</v>
      </c>
      <c r="BH137" s="225">
        <f>IF(N137="sníž. přenesená",J137,0)</f>
        <v>0</v>
      </c>
      <c r="BI137" s="225">
        <f>IF(N137="nulová",J137,0)</f>
        <v>0</v>
      </c>
      <c r="BJ137" s="17" t="s">
        <v>84</v>
      </c>
      <c r="BK137" s="225">
        <f>ROUND(I137*H137,2)</f>
        <v>0</v>
      </c>
      <c r="BL137" s="17" t="s">
        <v>156</v>
      </c>
      <c r="BM137" s="224" t="s">
        <v>187</v>
      </c>
    </row>
    <row r="138" spans="1:47" s="2" customFormat="1" ht="12">
      <c r="A138" s="38"/>
      <c r="B138" s="39"/>
      <c r="C138" s="40"/>
      <c r="D138" s="226" t="s">
        <v>158</v>
      </c>
      <c r="E138" s="40"/>
      <c r="F138" s="227" t="s">
        <v>188</v>
      </c>
      <c r="G138" s="40"/>
      <c r="H138" s="40"/>
      <c r="I138" s="228"/>
      <c r="J138" s="40"/>
      <c r="K138" s="40"/>
      <c r="L138" s="44"/>
      <c r="M138" s="229"/>
      <c r="N138" s="230"/>
      <c r="O138" s="91"/>
      <c r="P138" s="91"/>
      <c r="Q138" s="91"/>
      <c r="R138" s="91"/>
      <c r="S138" s="91"/>
      <c r="T138" s="92"/>
      <c r="U138" s="38"/>
      <c r="V138" s="38"/>
      <c r="W138" s="38"/>
      <c r="X138" s="38"/>
      <c r="Y138" s="38"/>
      <c r="Z138" s="38"/>
      <c r="AA138" s="38"/>
      <c r="AB138" s="38"/>
      <c r="AC138" s="38"/>
      <c r="AD138" s="38"/>
      <c r="AE138" s="38"/>
      <c r="AT138" s="17" t="s">
        <v>158</v>
      </c>
      <c r="AU138" s="17" t="s">
        <v>84</v>
      </c>
    </row>
    <row r="139" spans="1:47" s="2" customFormat="1" ht="12">
      <c r="A139" s="38"/>
      <c r="B139" s="39"/>
      <c r="C139" s="40"/>
      <c r="D139" s="226" t="s">
        <v>160</v>
      </c>
      <c r="E139" s="40"/>
      <c r="F139" s="231" t="s">
        <v>189</v>
      </c>
      <c r="G139" s="40"/>
      <c r="H139" s="40"/>
      <c r="I139" s="228"/>
      <c r="J139" s="40"/>
      <c r="K139" s="40"/>
      <c r="L139" s="44"/>
      <c r="M139" s="229"/>
      <c r="N139" s="230"/>
      <c r="O139" s="91"/>
      <c r="P139" s="91"/>
      <c r="Q139" s="91"/>
      <c r="R139" s="91"/>
      <c r="S139" s="91"/>
      <c r="T139" s="92"/>
      <c r="U139" s="38"/>
      <c r="V139" s="38"/>
      <c r="W139" s="38"/>
      <c r="X139" s="38"/>
      <c r="Y139" s="38"/>
      <c r="Z139" s="38"/>
      <c r="AA139" s="38"/>
      <c r="AB139" s="38"/>
      <c r="AC139" s="38"/>
      <c r="AD139" s="38"/>
      <c r="AE139" s="38"/>
      <c r="AT139" s="17" t="s">
        <v>160</v>
      </c>
      <c r="AU139" s="17" t="s">
        <v>84</v>
      </c>
    </row>
    <row r="140" spans="1:63" s="11" customFormat="1" ht="25.9" customHeight="1">
      <c r="A140" s="11"/>
      <c r="B140" s="198"/>
      <c r="C140" s="199"/>
      <c r="D140" s="200" t="s">
        <v>75</v>
      </c>
      <c r="E140" s="201" t="s">
        <v>84</v>
      </c>
      <c r="F140" s="201" t="s">
        <v>190</v>
      </c>
      <c r="G140" s="199"/>
      <c r="H140" s="199"/>
      <c r="I140" s="202"/>
      <c r="J140" s="203">
        <f>BK140</f>
        <v>0</v>
      </c>
      <c r="K140" s="199"/>
      <c r="L140" s="204"/>
      <c r="M140" s="205"/>
      <c r="N140" s="206"/>
      <c r="O140" s="206"/>
      <c r="P140" s="207">
        <f>SUM(P141:P182)</f>
        <v>0</v>
      </c>
      <c r="Q140" s="206"/>
      <c r="R140" s="207">
        <f>SUM(R141:R182)</f>
        <v>0</v>
      </c>
      <c r="S140" s="206"/>
      <c r="T140" s="208">
        <f>SUM(T141:T182)</f>
        <v>0</v>
      </c>
      <c r="U140" s="11"/>
      <c r="V140" s="11"/>
      <c r="W140" s="11"/>
      <c r="X140" s="11"/>
      <c r="Y140" s="11"/>
      <c r="Z140" s="11"/>
      <c r="AA140" s="11"/>
      <c r="AB140" s="11"/>
      <c r="AC140" s="11"/>
      <c r="AD140" s="11"/>
      <c r="AE140" s="11"/>
      <c r="AR140" s="209" t="s">
        <v>84</v>
      </c>
      <c r="AT140" s="210" t="s">
        <v>75</v>
      </c>
      <c r="AU140" s="210" t="s">
        <v>76</v>
      </c>
      <c r="AY140" s="209" t="s">
        <v>151</v>
      </c>
      <c r="BK140" s="211">
        <f>SUM(BK141:BK182)</f>
        <v>0</v>
      </c>
    </row>
    <row r="141" spans="1:65" s="2" customFormat="1" ht="24.15" customHeight="1">
      <c r="A141" s="38"/>
      <c r="B141" s="39"/>
      <c r="C141" s="212" t="s">
        <v>191</v>
      </c>
      <c r="D141" s="212" t="s">
        <v>152</v>
      </c>
      <c r="E141" s="213" t="s">
        <v>192</v>
      </c>
      <c r="F141" s="214" t="s">
        <v>193</v>
      </c>
      <c r="G141" s="215" t="s">
        <v>194</v>
      </c>
      <c r="H141" s="216">
        <v>54.115</v>
      </c>
      <c r="I141" s="217"/>
      <c r="J141" s="218">
        <f>ROUND(I141*H141,2)</f>
        <v>0</v>
      </c>
      <c r="K141" s="219"/>
      <c r="L141" s="44"/>
      <c r="M141" s="220" t="s">
        <v>1</v>
      </c>
      <c r="N141" s="221" t="s">
        <v>41</v>
      </c>
      <c r="O141" s="91"/>
      <c r="P141" s="222">
        <f>O141*H141</f>
        <v>0</v>
      </c>
      <c r="Q141" s="222">
        <v>0</v>
      </c>
      <c r="R141" s="222">
        <f>Q141*H141</f>
        <v>0</v>
      </c>
      <c r="S141" s="222">
        <v>0</v>
      </c>
      <c r="T141" s="223">
        <f>S141*H141</f>
        <v>0</v>
      </c>
      <c r="U141" s="38"/>
      <c r="V141" s="38"/>
      <c r="W141" s="38"/>
      <c r="X141" s="38"/>
      <c r="Y141" s="38"/>
      <c r="Z141" s="38"/>
      <c r="AA141" s="38"/>
      <c r="AB141" s="38"/>
      <c r="AC141" s="38"/>
      <c r="AD141" s="38"/>
      <c r="AE141" s="38"/>
      <c r="AR141" s="224" t="s">
        <v>156</v>
      </c>
      <c r="AT141" s="224" t="s">
        <v>152</v>
      </c>
      <c r="AU141" s="224" t="s">
        <v>84</v>
      </c>
      <c r="AY141" s="17" t="s">
        <v>151</v>
      </c>
      <c r="BE141" s="225">
        <f>IF(N141="základní",J141,0)</f>
        <v>0</v>
      </c>
      <c r="BF141" s="225">
        <f>IF(N141="snížená",J141,0)</f>
        <v>0</v>
      </c>
      <c r="BG141" s="225">
        <f>IF(N141="zákl. přenesená",J141,0)</f>
        <v>0</v>
      </c>
      <c r="BH141" s="225">
        <f>IF(N141="sníž. přenesená",J141,0)</f>
        <v>0</v>
      </c>
      <c r="BI141" s="225">
        <f>IF(N141="nulová",J141,0)</f>
        <v>0</v>
      </c>
      <c r="BJ141" s="17" t="s">
        <v>84</v>
      </c>
      <c r="BK141" s="225">
        <f>ROUND(I141*H141,2)</f>
        <v>0</v>
      </c>
      <c r="BL141" s="17" t="s">
        <v>156</v>
      </c>
      <c r="BM141" s="224" t="s">
        <v>195</v>
      </c>
    </row>
    <row r="142" spans="1:47" s="2" customFormat="1" ht="12">
      <c r="A142" s="38"/>
      <c r="B142" s="39"/>
      <c r="C142" s="40"/>
      <c r="D142" s="226" t="s">
        <v>158</v>
      </c>
      <c r="E142" s="40"/>
      <c r="F142" s="227" t="s">
        <v>196</v>
      </c>
      <c r="G142" s="40"/>
      <c r="H142" s="40"/>
      <c r="I142" s="228"/>
      <c r="J142" s="40"/>
      <c r="K142" s="40"/>
      <c r="L142" s="44"/>
      <c r="M142" s="229"/>
      <c r="N142" s="230"/>
      <c r="O142" s="91"/>
      <c r="P142" s="91"/>
      <c r="Q142" s="91"/>
      <c r="R142" s="91"/>
      <c r="S142" s="91"/>
      <c r="T142" s="92"/>
      <c r="U142" s="38"/>
      <c r="V142" s="38"/>
      <c r="W142" s="38"/>
      <c r="X142" s="38"/>
      <c r="Y142" s="38"/>
      <c r="Z142" s="38"/>
      <c r="AA142" s="38"/>
      <c r="AB142" s="38"/>
      <c r="AC142" s="38"/>
      <c r="AD142" s="38"/>
      <c r="AE142" s="38"/>
      <c r="AT142" s="17" t="s">
        <v>158</v>
      </c>
      <c r="AU142" s="17" t="s">
        <v>84</v>
      </c>
    </row>
    <row r="143" spans="1:47" s="2" customFormat="1" ht="12">
      <c r="A143" s="38"/>
      <c r="B143" s="39"/>
      <c r="C143" s="40"/>
      <c r="D143" s="226" t="s">
        <v>160</v>
      </c>
      <c r="E143" s="40"/>
      <c r="F143" s="231" t="s">
        <v>197</v>
      </c>
      <c r="G143" s="40"/>
      <c r="H143" s="40"/>
      <c r="I143" s="228"/>
      <c r="J143" s="40"/>
      <c r="K143" s="40"/>
      <c r="L143" s="44"/>
      <c r="M143" s="229"/>
      <c r="N143" s="230"/>
      <c r="O143" s="91"/>
      <c r="P143" s="91"/>
      <c r="Q143" s="91"/>
      <c r="R143" s="91"/>
      <c r="S143" s="91"/>
      <c r="T143" s="92"/>
      <c r="U143" s="38"/>
      <c r="V143" s="38"/>
      <c r="W143" s="38"/>
      <c r="X143" s="38"/>
      <c r="Y143" s="38"/>
      <c r="Z143" s="38"/>
      <c r="AA143" s="38"/>
      <c r="AB143" s="38"/>
      <c r="AC143" s="38"/>
      <c r="AD143" s="38"/>
      <c r="AE143" s="38"/>
      <c r="AT143" s="17" t="s">
        <v>160</v>
      </c>
      <c r="AU143" s="17" t="s">
        <v>84</v>
      </c>
    </row>
    <row r="144" spans="1:51" s="13" customFormat="1" ht="12">
      <c r="A144" s="13"/>
      <c r="B144" s="243"/>
      <c r="C144" s="244"/>
      <c r="D144" s="226" t="s">
        <v>162</v>
      </c>
      <c r="E144" s="245" t="s">
        <v>1</v>
      </c>
      <c r="F144" s="246" t="s">
        <v>198</v>
      </c>
      <c r="G144" s="244"/>
      <c r="H144" s="245" t="s">
        <v>1</v>
      </c>
      <c r="I144" s="247"/>
      <c r="J144" s="244"/>
      <c r="K144" s="244"/>
      <c r="L144" s="248"/>
      <c r="M144" s="249"/>
      <c r="N144" s="250"/>
      <c r="O144" s="250"/>
      <c r="P144" s="250"/>
      <c r="Q144" s="250"/>
      <c r="R144" s="250"/>
      <c r="S144" s="250"/>
      <c r="T144" s="251"/>
      <c r="U144" s="13"/>
      <c r="V144" s="13"/>
      <c r="W144" s="13"/>
      <c r="X144" s="13"/>
      <c r="Y144" s="13"/>
      <c r="Z144" s="13"/>
      <c r="AA144" s="13"/>
      <c r="AB144" s="13"/>
      <c r="AC144" s="13"/>
      <c r="AD144" s="13"/>
      <c r="AE144" s="13"/>
      <c r="AT144" s="252" t="s">
        <v>162</v>
      </c>
      <c r="AU144" s="252" t="s">
        <v>84</v>
      </c>
      <c r="AV144" s="13" t="s">
        <v>84</v>
      </c>
      <c r="AW144" s="13" t="s">
        <v>32</v>
      </c>
      <c r="AX144" s="13" t="s">
        <v>76</v>
      </c>
      <c r="AY144" s="252" t="s">
        <v>151</v>
      </c>
    </row>
    <row r="145" spans="1:51" s="12" customFormat="1" ht="12">
      <c r="A145" s="12"/>
      <c r="B145" s="232"/>
      <c r="C145" s="233"/>
      <c r="D145" s="226" t="s">
        <v>162</v>
      </c>
      <c r="E145" s="234" t="s">
        <v>199</v>
      </c>
      <c r="F145" s="235" t="s">
        <v>200</v>
      </c>
      <c r="G145" s="233"/>
      <c r="H145" s="236">
        <v>54.115</v>
      </c>
      <c r="I145" s="237"/>
      <c r="J145" s="233"/>
      <c r="K145" s="233"/>
      <c r="L145" s="238"/>
      <c r="M145" s="239"/>
      <c r="N145" s="240"/>
      <c r="O145" s="240"/>
      <c r="P145" s="240"/>
      <c r="Q145" s="240"/>
      <c r="R145" s="240"/>
      <c r="S145" s="240"/>
      <c r="T145" s="241"/>
      <c r="U145" s="12"/>
      <c r="V145" s="12"/>
      <c r="W145" s="12"/>
      <c r="X145" s="12"/>
      <c r="Y145" s="12"/>
      <c r="Z145" s="12"/>
      <c r="AA145" s="12"/>
      <c r="AB145" s="12"/>
      <c r="AC145" s="12"/>
      <c r="AD145" s="12"/>
      <c r="AE145" s="12"/>
      <c r="AT145" s="242" t="s">
        <v>162</v>
      </c>
      <c r="AU145" s="242" t="s">
        <v>84</v>
      </c>
      <c r="AV145" s="12" t="s">
        <v>93</v>
      </c>
      <c r="AW145" s="12" t="s">
        <v>32</v>
      </c>
      <c r="AX145" s="12" t="s">
        <v>84</v>
      </c>
      <c r="AY145" s="242" t="s">
        <v>151</v>
      </c>
    </row>
    <row r="146" spans="1:65" s="2" customFormat="1" ht="24.15" customHeight="1">
      <c r="A146" s="38"/>
      <c r="B146" s="39"/>
      <c r="C146" s="212" t="s">
        <v>201</v>
      </c>
      <c r="D146" s="212" t="s">
        <v>152</v>
      </c>
      <c r="E146" s="213" t="s">
        <v>202</v>
      </c>
      <c r="F146" s="214" t="s">
        <v>203</v>
      </c>
      <c r="G146" s="215" t="s">
        <v>204</v>
      </c>
      <c r="H146" s="216">
        <v>1028.185</v>
      </c>
      <c r="I146" s="217"/>
      <c r="J146" s="218">
        <f>ROUND(I146*H146,2)</f>
        <v>0</v>
      </c>
      <c r="K146" s="219"/>
      <c r="L146" s="44"/>
      <c r="M146" s="220" t="s">
        <v>1</v>
      </c>
      <c r="N146" s="221" t="s">
        <v>41</v>
      </c>
      <c r="O146" s="91"/>
      <c r="P146" s="222">
        <f>O146*H146</f>
        <v>0</v>
      </c>
      <c r="Q146" s="222">
        <v>0</v>
      </c>
      <c r="R146" s="222">
        <f>Q146*H146</f>
        <v>0</v>
      </c>
      <c r="S146" s="222">
        <v>0</v>
      </c>
      <c r="T146" s="223">
        <f>S146*H146</f>
        <v>0</v>
      </c>
      <c r="U146" s="38"/>
      <c r="V146" s="38"/>
      <c r="W146" s="38"/>
      <c r="X146" s="38"/>
      <c r="Y146" s="38"/>
      <c r="Z146" s="38"/>
      <c r="AA146" s="38"/>
      <c r="AB146" s="38"/>
      <c r="AC146" s="38"/>
      <c r="AD146" s="38"/>
      <c r="AE146" s="38"/>
      <c r="AR146" s="224" t="s">
        <v>156</v>
      </c>
      <c r="AT146" s="224" t="s">
        <v>152</v>
      </c>
      <c r="AU146" s="224" t="s">
        <v>84</v>
      </c>
      <c r="AY146" s="17" t="s">
        <v>151</v>
      </c>
      <c r="BE146" s="225">
        <f>IF(N146="základní",J146,0)</f>
        <v>0</v>
      </c>
      <c r="BF146" s="225">
        <f>IF(N146="snížená",J146,0)</f>
        <v>0</v>
      </c>
      <c r="BG146" s="225">
        <f>IF(N146="zákl. přenesená",J146,0)</f>
        <v>0</v>
      </c>
      <c r="BH146" s="225">
        <f>IF(N146="sníž. přenesená",J146,0)</f>
        <v>0</v>
      </c>
      <c r="BI146" s="225">
        <f>IF(N146="nulová",J146,0)</f>
        <v>0</v>
      </c>
      <c r="BJ146" s="17" t="s">
        <v>84</v>
      </c>
      <c r="BK146" s="225">
        <f>ROUND(I146*H146,2)</f>
        <v>0</v>
      </c>
      <c r="BL146" s="17" t="s">
        <v>156</v>
      </c>
      <c r="BM146" s="224" t="s">
        <v>205</v>
      </c>
    </row>
    <row r="147" spans="1:47" s="2" customFormat="1" ht="12">
      <c r="A147" s="38"/>
      <c r="B147" s="39"/>
      <c r="C147" s="40"/>
      <c r="D147" s="226" t="s">
        <v>158</v>
      </c>
      <c r="E147" s="40"/>
      <c r="F147" s="227" t="s">
        <v>203</v>
      </c>
      <c r="G147" s="40"/>
      <c r="H147" s="40"/>
      <c r="I147" s="228"/>
      <c r="J147" s="40"/>
      <c r="K147" s="40"/>
      <c r="L147" s="44"/>
      <c r="M147" s="229"/>
      <c r="N147" s="230"/>
      <c r="O147" s="91"/>
      <c r="P147" s="91"/>
      <c r="Q147" s="91"/>
      <c r="R147" s="91"/>
      <c r="S147" s="91"/>
      <c r="T147" s="92"/>
      <c r="U147" s="38"/>
      <c r="V147" s="38"/>
      <c r="W147" s="38"/>
      <c r="X147" s="38"/>
      <c r="Y147" s="38"/>
      <c r="Z147" s="38"/>
      <c r="AA147" s="38"/>
      <c r="AB147" s="38"/>
      <c r="AC147" s="38"/>
      <c r="AD147" s="38"/>
      <c r="AE147" s="38"/>
      <c r="AT147" s="17" t="s">
        <v>158</v>
      </c>
      <c r="AU147" s="17" t="s">
        <v>84</v>
      </c>
    </row>
    <row r="148" spans="1:47" s="2" customFormat="1" ht="12">
      <c r="A148" s="38"/>
      <c r="B148" s="39"/>
      <c r="C148" s="40"/>
      <c r="D148" s="226" t="s">
        <v>160</v>
      </c>
      <c r="E148" s="40"/>
      <c r="F148" s="231" t="s">
        <v>206</v>
      </c>
      <c r="G148" s="40"/>
      <c r="H148" s="40"/>
      <c r="I148" s="228"/>
      <c r="J148" s="40"/>
      <c r="K148" s="40"/>
      <c r="L148" s="44"/>
      <c r="M148" s="229"/>
      <c r="N148" s="230"/>
      <c r="O148" s="91"/>
      <c r="P148" s="91"/>
      <c r="Q148" s="91"/>
      <c r="R148" s="91"/>
      <c r="S148" s="91"/>
      <c r="T148" s="92"/>
      <c r="U148" s="38"/>
      <c r="V148" s="38"/>
      <c r="W148" s="38"/>
      <c r="X148" s="38"/>
      <c r="Y148" s="38"/>
      <c r="Z148" s="38"/>
      <c r="AA148" s="38"/>
      <c r="AB148" s="38"/>
      <c r="AC148" s="38"/>
      <c r="AD148" s="38"/>
      <c r="AE148" s="38"/>
      <c r="AT148" s="17" t="s">
        <v>160</v>
      </c>
      <c r="AU148" s="17" t="s">
        <v>84</v>
      </c>
    </row>
    <row r="149" spans="1:51" s="12" customFormat="1" ht="12">
      <c r="A149" s="12"/>
      <c r="B149" s="232"/>
      <c r="C149" s="233"/>
      <c r="D149" s="226" t="s">
        <v>162</v>
      </c>
      <c r="E149" s="234" t="s">
        <v>207</v>
      </c>
      <c r="F149" s="235" t="s">
        <v>208</v>
      </c>
      <c r="G149" s="233"/>
      <c r="H149" s="236">
        <v>1028.185</v>
      </c>
      <c r="I149" s="237"/>
      <c r="J149" s="233"/>
      <c r="K149" s="233"/>
      <c r="L149" s="238"/>
      <c r="M149" s="239"/>
      <c r="N149" s="240"/>
      <c r="O149" s="240"/>
      <c r="P149" s="240"/>
      <c r="Q149" s="240"/>
      <c r="R149" s="240"/>
      <c r="S149" s="240"/>
      <c r="T149" s="241"/>
      <c r="U149" s="12"/>
      <c r="V149" s="12"/>
      <c r="W149" s="12"/>
      <c r="X149" s="12"/>
      <c r="Y149" s="12"/>
      <c r="Z149" s="12"/>
      <c r="AA149" s="12"/>
      <c r="AB149" s="12"/>
      <c r="AC149" s="12"/>
      <c r="AD149" s="12"/>
      <c r="AE149" s="12"/>
      <c r="AT149" s="242" t="s">
        <v>162</v>
      </c>
      <c r="AU149" s="242" t="s">
        <v>84</v>
      </c>
      <c r="AV149" s="12" t="s">
        <v>93</v>
      </c>
      <c r="AW149" s="12" t="s">
        <v>32</v>
      </c>
      <c r="AX149" s="12" t="s">
        <v>84</v>
      </c>
      <c r="AY149" s="242" t="s">
        <v>151</v>
      </c>
    </row>
    <row r="150" spans="1:65" s="2" customFormat="1" ht="24.15" customHeight="1">
      <c r="A150" s="38"/>
      <c r="B150" s="39"/>
      <c r="C150" s="212" t="s">
        <v>209</v>
      </c>
      <c r="D150" s="212" t="s">
        <v>152</v>
      </c>
      <c r="E150" s="213" t="s">
        <v>210</v>
      </c>
      <c r="F150" s="214" t="s">
        <v>211</v>
      </c>
      <c r="G150" s="215" t="s">
        <v>194</v>
      </c>
      <c r="H150" s="216">
        <v>19.5</v>
      </c>
      <c r="I150" s="217"/>
      <c r="J150" s="218">
        <f>ROUND(I150*H150,2)</f>
        <v>0</v>
      </c>
      <c r="K150" s="219"/>
      <c r="L150" s="44"/>
      <c r="M150" s="220" t="s">
        <v>1</v>
      </c>
      <c r="N150" s="221" t="s">
        <v>41</v>
      </c>
      <c r="O150" s="91"/>
      <c r="P150" s="222">
        <f>O150*H150</f>
        <v>0</v>
      </c>
      <c r="Q150" s="222">
        <v>0</v>
      </c>
      <c r="R150" s="222">
        <f>Q150*H150</f>
        <v>0</v>
      </c>
      <c r="S150" s="222">
        <v>0</v>
      </c>
      <c r="T150" s="223">
        <f>S150*H150</f>
        <v>0</v>
      </c>
      <c r="U150" s="38"/>
      <c r="V150" s="38"/>
      <c r="W150" s="38"/>
      <c r="X150" s="38"/>
      <c r="Y150" s="38"/>
      <c r="Z150" s="38"/>
      <c r="AA150" s="38"/>
      <c r="AB150" s="38"/>
      <c r="AC150" s="38"/>
      <c r="AD150" s="38"/>
      <c r="AE150" s="38"/>
      <c r="AR150" s="224" t="s">
        <v>156</v>
      </c>
      <c r="AT150" s="224" t="s">
        <v>152</v>
      </c>
      <c r="AU150" s="224" t="s">
        <v>84</v>
      </c>
      <c r="AY150" s="17" t="s">
        <v>151</v>
      </c>
      <c r="BE150" s="225">
        <f>IF(N150="základní",J150,0)</f>
        <v>0</v>
      </c>
      <c r="BF150" s="225">
        <f>IF(N150="snížená",J150,0)</f>
        <v>0</v>
      </c>
      <c r="BG150" s="225">
        <f>IF(N150="zákl. přenesená",J150,0)</f>
        <v>0</v>
      </c>
      <c r="BH150" s="225">
        <f>IF(N150="sníž. přenesená",J150,0)</f>
        <v>0</v>
      </c>
      <c r="BI150" s="225">
        <f>IF(N150="nulová",J150,0)</f>
        <v>0</v>
      </c>
      <c r="BJ150" s="17" t="s">
        <v>84</v>
      </c>
      <c r="BK150" s="225">
        <f>ROUND(I150*H150,2)</f>
        <v>0</v>
      </c>
      <c r="BL150" s="17" t="s">
        <v>156</v>
      </c>
      <c r="BM150" s="224" t="s">
        <v>212</v>
      </c>
    </row>
    <row r="151" spans="1:47" s="2" customFormat="1" ht="12">
      <c r="A151" s="38"/>
      <c r="B151" s="39"/>
      <c r="C151" s="40"/>
      <c r="D151" s="226" t="s">
        <v>158</v>
      </c>
      <c r="E151" s="40"/>
      <c r="F151" s="227" t="s">
        <v>196</v>
      </c>
      <c r="G151" s="40"/>
      <c r="H151" s="40"/>
      <c r="I151" s="228"/>
      <c r="J151" s="40"/>
      <c r="K151" s="40"/>
      <c r="L151" s="44"/>
      <c r="M151" s="229"/>
      <c r="N151" s="230"/>
      <c r="O151" s="91"/>
      <c r="P151" s="91"/>
      <c r="Q151" s="91"/>
      <c r="R151" s="91"/>
      <c r="S151" s="91"/>
      <c r="T151" s="92"/>
      <c r="U151" s="38"/>
      <c r="V151" s="38"/>
      <c r="W151" s="38"/>
      <c r="X151" s="38"/>
      <c r="Y151" s="38"/>
      <c r="Z151" s="38"/>
      <c r="AA151" s="38"/>
      <c r="AB151" s="38"/>
      <c r="AC151" s="38"/>
      <c r="AD151" s="38"/>
      <c r="AE151" s="38"/>
      <c r="AT151" s="17" t="s">
        <v>158</v>
      </c>
      <c r="AU151" s="17" t="s">
        <v>84</v>
      </c>
    </row>
    <row r="152" spans="1:47" s="2" customFormat="1" ht="12">
      <c r="A152" s="38"/>
      <c r="B152" s="39"/>
      <c r="C152" s="40"/>
      <c r="D152" s="226" t="s">
        <v>160</v>
      </c>
      <c r="E152" s="40"/>
      <c r="F152" s="231" t="s">
        <v>197</v>
      </c>
      <c r="G152" s="40"/>
      <c r="H152" s="40"/>
      <c r="I152" s="228"/>
      <c r="J152" s="40"/>
      <c r="K152" s="40"/>
      <c r="L152" s="44"/>
      <c r="M152" s="229"/>
      <c r="N152" s="230"/>
      <c r="O152" s="91"/>
      <c r="P152" s="91"/>
      <c r="Q152" s="91"/>
      <c r="R152" s="91"/>
      <c r="S152" s="91"/>
      <c r="T152" s="92"/>
      <c r="U152" s="38"/>
      <c r="V152" s="38"/>
      <c r="W152" s="38"/>
      <c r="X152" s="38"/>
      <c r="Y152" s="38"/>
      <c r="Z152" s="38"/>
      <c r="AA152" s="38"/>
      <c r="AB152" s="38"/>
      <c r="AC152" s="38"/>
      <c r="AD152" s="38"/>
      <c r="AE152" s="38"/>
      <c r="AT152" s="17" t="s">
        <v>160</v>
      </c>
      <c r="AU152" s="17" t="s">
        <v>84</v>
      </c>
    </row>
    <row r="153" spans="1:51" s="13" customFormat="1" ht="12">
      <c r="A153" s="13"/>
      <c r="B153" s="243"/>
      <c r="C153" s="244"/>
      <c r="D153" s="226" t="s">
        <v>162</v>
      </c>
      <c r="E153" s="245" t="s">
        <v>1</v>
      </c>
      <c r="F153" s="246" t="s">
        <v>198</v>
      </c>
      <c r="G153" s="244"/>
      <c r="H153" s="245" t="s">
        <v>1</v>
      </c>
      <c r="I153" s="247"/>
      <c r="J153" s="244"/>
      <c r="K153" s="244"/>
      <c r="L153" s="248"/>
      <c r="M153" s="249"/>
      <c r="N153" s="250"/>
      <c r="O153" s="250"/>
      <c r="P153" s="250"/>
      <c r="Q153" s="250"/>
      <c r="R153" s="250"/>
      <c r="S153" s="250"/>
      <c r="T153" s="251"/>
      <c r="U153" s="13"/>
      <c r="V153" s="13"/>
      <c r="W153" s="13"/>
      <c r="X153" s="13"/>
      <c r="Y153" s="13"/>
      <c r="Z153" s="13"/>
      <c r="AA153" s="13"/>
      <c r="AB153" s="13"/>
      <c r="AC153" s="13"/>
      <c r="AD153" s="13"/>
      <c r="AE153" s="13"/>
      <c r="AT153" s="252" t="s">
        <v>162</v>
      </c>
      <c r="AU153" s="252" t="s">
        <v>84</v>
      </c>
      <c r="AV153" s="13" t="s">
        <v>84</v>
      </c>
      <c r="AW153" s="13" t="s">
        <v>32</v>
      </c>
      <c r="AX153" s="13" t="s">
        <v>76</v>
      </c>
      <c r="AY153" s="252" t="s">
        <v>151</v>
      </c>
    </row>
    <row r="154" spans="1:51" s="12" customFormat="1" ht="12">
      <c r="A154" s="12"/>
      <c r="B154" s="232"/>
      <c r="C154" s="233"/>
      <c r="D154" s="226" t="s">
        <v>162</v>
      </c>
      <c r="E154" s="234" t="s">
        <v>127</v>
      </c>
      <c r="F154" s="235" t="s">
        <v>213</v>
      </c>
      <c r="G154" s="233"/>
      <c r="H154" s="236">
        <v>19.5</v>
      </c>
      <c r="I154" s="237"/>
      <c r="J154" s="233"/>
      <c r="K154" s="233"/>
      <c r="L154" s="238"/>
      <c r="M154" s="239"/>
      <c r="N154" s="240"/>
      <c r="O154" s="240"/>
      <c r="P154" s="240"/>
      <c r="Q154" s="240"/>
      <c r="R154" s="240"/>
      <c r="S154" s="240"/>
      <c r="T154" s="241"/>
      <c r="U154" s="12"/>
      <c r="V154" s="12"/>
      <c r="W154" s="12"/>
      <c r="X154" s="12"/>
      <c r="Y154" s="12"/>
      <c r="Z154" s="12"/>
      <c r="AA154" s="12"/>
      <c r="AB154" s="12"/>
      <c r="AC154" s="12"/>
      <c r="AD154" s="12"/>
      <c r="AE154" s="12"/>
      <c r="AT154" s="242" t="s">
        <v>162</v>
      </c>
      <c r="AU154" s="242" t="s">
        <v>84</v>
      </c>
      <c r="AV154" s="12" t="s">
        <v>93</v>
      </c>
      <c r="AW154" s="12" t="s">
        <v>32</v>
      </c>
      <c r="AX154" s="12" t="s">
        <v>84</v>
      </c>
      <c r="AY154" s="242" t="s">
        <v>151</v>
      </c>
    </row>
    <row r="155" spans="1:65" s="2" customFormat="1" ht="24.15" customHeight="1">
      <c r="A155" s="38"/>
      <c r="B155" s="39"/>
      <c r="C155" s="212" t="s">
        <v>214</v>
      </c>
      <c r="D155" s="212" t="s">
        <v>152</v>
      </c>
      <c r="E155" s="213" t="s">
        <v>215</v>
      </c>
      <c r="F155" s="214" t="s">
        <v>216</v>
      </c>
      <c r="G155" s="215" t="s">
        <v>204</v>
      </c>
      <c r="H155" s="216">
        <v>468</v>
      </c>
      <c r="I155" s="217"/>
      <c r="J155" s="218">
        <f>ROUND(I155*H155,2)</f>
        <v>0</v>
      </c>
      <c r="K155" s="219"/>
      <c r="L155" s="44"/>
      <c r="M155" s="220" t="s">
        <v>1</v>
      </c>
      <c r="N155" s="221" t="s">
        <v>41</v>
      </c>
      <c r="O155" s="91"/>
      <c r="P155" s="222">
        <f>O155*H155</f>
        <v>0</v>
      </c>
      <c r="Q155" s="222">
        <v>0</v>
      </c>
      <c r="R155" s="222">
        <f>Q155*H155</f>
        <v>0</v>
      </c>
      <c r="S155" s="222">
        <v>0</v>
      </c>
      <c r="T155" s="223">
        <f>S155*H155</f>
        <v>0</v>
      </c>
      <c r="U155" s="38"/>
      <c r="V155" s="38"/>
      <c r="W155" s="38"/>
      <c r="X155" s="38"/>
      <c r="Y155" s="38"/>
      <c r="Z155" s="38"/>
      <c r="AA155" s="38"/>
      <c r="AB155" s="38"/>
      <c r="AC155" s="38"/>
      <c r="AD155" s="38"/>
      <c r="AE155" s="38"/>
      <c r="AR155" s="224" t="s">
        <v>156</v>
      </c>
      <c r="AT155" s="224" t="s">
        <v>152</v>
      </c>
      <c r="AU155" s="224" t="s">
        <v>84</v>
      </c>
      <c r="AY155" s="17" t="s">
        <v>151</v>
      </c>
      <c r="BE155" s="225">
        <f>IF(N155="základní",J155,0)</f>
        <v>0</v>
      </c>
      <c r="BF155" s="225">
        <f>IF(N155="snížená",J155,0)</f>
        <v>0</v>
      </c>
      <c r="BG155" s="225">
        <f>IF(N155="zákl. přenesená",J155,0)</f>
        <v>0</v>
      </c>
      <c r="BH155" s="225">
        <f>IF(N155="sníž. přenesená",J155,0)</f>
        <v>0</v>
      </c>
      <c r="BI155" s="225">
        <f>IF(N155="nulová",J155,0)</f>
        <v>0</v>
      </c>
      <c r="BJ155" s="17" t="s">
        <v>84</v>
      </c>
      <c r="BK155" s="225">
        <f>ROUND(I155*H155,2)</f>
        <v>0</v>
      </c>
      <c r="BL155" s="17" t="s">
        <v>156</v>
      </c>
      <c r="BM155" s="224" t="s">
        <v>217</v>
      </c>
    </row>
    <row r="156" spans="1:47" s="2" customFormat="1" ht="12">
      <c r="A156" s="38"/>
      <c r="B156" s="39"/>
      <c r="C156" s="40"/>
      <c r="D156" s="226" t="s">
        <v>158</v>
      </c>
      <c r="E156" s="40"/>
      <c r="F156" s="227" t="s">
        <v>216</v>
      </c>
      <c r="G156" s="40"/>
      <c r="H156" s="40"/>
      <c r="I156" s="228"/>
      <c r="J156" s="40"/>
      <c r="K156" s="40"/>
      <c r="L156" s="44"/>
      <c r="M156" s="229"/>
      <c r="N156" s="230"/>
      <c r="O156" s="91"/>
      <c r="P156" s="91"/>
      <c r="Q156" s="91"/>
      <c r="R156" s="91"/>
      <c r="S156" s="91"/>
      <c r="T156" s="92"/>
      <c r="U156" s="38"/>
      <c r="V156" s="38"/>
      <c r="W156" s="38"/>
      <c r="X156" s="38"/>
      <c r="Y156" s="38"/>
      <c r="Z156" s="38"/>
      <c r="AA156" s="38"/>
      <c r="AB156" s="38"/>
      <c r="AC156" s="38"/>
      <c r="AD156" s="38"/>
      <c r="AE156" s="38"/>
      <c r="AT156" s="17" t="s">
        <v>158</v>
      </c>
      <c r="AU156" s="17" t="s">
        <v>84</v>
      </c>
    </row>
    <row r="157" spans="1:47" s="2" customFormat="1" ht="12">
      <c r="A157" s="38"/>
      <c r="B157" s="39"/>
      <c r="C157" s="40"/>
      <c r="D157" s="226" t="s">
        <v>160</v>
      </c>
      <c r="E157" s="40"/>
      <c r="F157" s="231" t="s">
        <v>206</v>
      </c>
      <c r="G157" s="40"/>
      <c r="H157" s="40"/>
      <c r="I157" s="228"/>
      <c r="J157" s="40"/>
      <c r="K157" s="40"/>
      <c r="L157" s="44"/>
      <c r="M157" s="229"/>
      <c r="N157" s="230"/>
      <c r="O157" s="91"/>
      <c r="P157" s="91"/>
      <c r="Q157" s="91"/>
      <c r="R157" s="91"/>
      <c r="S157" s="91"/>
      <c r="T157" s="92"/>
      <c r="U157" s="38"/>
      <c r="V157" s="38"/>
      <c r="W157" s="38"/>
      <c r="X157" s="38"/>
      <c r="Y157" s="38"/>
      <c r="Z157" s="38"/>
      <c r="AA157" s="38"/>
      <c r="AB157" s="38"/>
      <c r="AC157" s="38"/>
      <c r="AD157" s="38"/>
      <c r="AE157" s="38"/>
      <c r="AT157" s="17" t="s">
        <v>160</v>
      </c>
      <c r="AU157" s="17" t="s">
        <v>84</v>
      </c>
    </row>
    <row r="158" spans="1:51" s="12" customFormat="1" ht="12">
      <c r="A158" s="12"/>
      <c r="B158" s="232"/>
      <c r="C158" s="233"/>
      <c r="D158" s="226" t="s">
        <v>162</v>
      </c>
      <c r="E158" s="234" t="s">
        <v>218</v>
      </c>
      <c r="F158" s="235" t="s">
        <v>219</v>
      </c>
      <c r="G158" s="233"/>
      <c r="H158" s="236">
        <v>468</v>
      </c>
      <c r="I158" s="237"/>
      <c r="J158" s="233"/>
      <c r="K158" s="233"/>
      <c r="L158" s="238"/>
      <c r="M158" s="239"/>
      <c r="N158" s="240"/>
      <c r="O158" s="240"/>
      <c r="P158" s="240"/>
      <c r="Q158" s="240"/>
      <c r="R158" s="240"/>
      <c r="S158" s="240"/>
      <c r="T158" s="241"/>
      <c r="U158" s="12"/>
      <c r="V158" s="12"/>
      <c r="W158" s="12"/>
      <c r="X158" s="12"/>
      <c r="Y158" s="12"/>
      <c r="Z158" s="12"/>
      <c r="AA158" s="12"/>
      <c r="AB158" s="12"/>
      <c r="AC158" s="12"/>
      <c r="AD158" s="12"/>
      <c r="AE158" s="12"/>
      <c r="AT158" s="242" t="s">
        <v>162</v>
      </c>
      <c r="AU158" s="242" t="s">
        <v>84</v>
      </c>
      <c r="AV158" s="12" t="s">
        <v>93</v>
      </c>
      <c r="AW158" s="12" t="s">
        <v>32</v>
      </c>
      <c r="AX158" s="12" t="s">
        <v>84</v>
      </c>
      <c r="AY158" s="242" t="s">
        <v>151</v>
      </c>
    </row>
    <row r="159" spans="1:65" s="2" customFormat="1" ht="24.15" customHeight="1">
      <c r="A159" s="38"/>
      <c r="B159" s="39"/>
      <c r="C159" s="212" t="s">
        <v>220</v>
      </c>
      <c r="D159" s="212" t="s">
        <v>152</v>
      </c>
      <c r="E159" s="213" t="s">
        <v>221</v>
      </c>
      <c r="F159" s="214" t="s">
        <v>222</v>
      </c>
      <c r="G159" s="215" t="s">
        <v>194</v>
      </c>
      <c r="H159" s="216">
        <v>13.23</v>
      </c>
      <c r="I159" s="217"/>
      <c r="J159" s="218">
        <f>ROUND(I159*H159,2)</f>
        <v>0</v>
      </c>
      <c r="K159" s="219"/>
      <c r="L159" s="44"/>
      <c r="M159" s="220" t="s">
        <v>1</v>
      </c>
      <c r="N159" s="221" t="s">
        <v>41</v>
      </c>
      <c r="O159" s="91"/>
      <c r="P159" s="222">
        <f>O159*H159</f>
        <v>0</v>
      </c>
      <c r="Q159" s="222">
        <v>0</v>
      </c>
      <c r="R159" s="222">
        <f>Q159*H159</f>
        <v>0</v>
      </c>
      <c r="S159" s="222">
        <v>0</v>
      </c>
      <c r="T159" s="223">
        <f>S159*H159</f>
        <v>0</v>
      </c>
      <c r="U159" s="38"/>
      <c r="V159" s="38"/>
      <c r="W159" s="38"/>
      <c r="X159" s="38"/>
      <c r="Y159" s="38"/>
      <c r="Z159" s="38"/>
      <c r="AA159" s="38"/>
      <c r="AB159" s="38"/>
      <c r="AC159" s="38"/>
      <c r="AD159" s="38"/>
      <c r="AE159" s="38"/>
      <c r="AR159" s="224" t="s">
        <v>156</v>
      </c>
      <c r="AT159" s="224" t="s">
        <v>152</v>
      </c>
      <c r="AU159" s="224" t="s">
        <v>84</v>
      </c>
      <c r="AY159" s="17" t="s">
        <v>151</v>
      </c>
      <c r="BE159" s="225">
        <f>IF(N159="základní",J159,0)</f>
        <v>0</v>
      </c>
      <c r="BF159" s="225">
        <f>IF(N159="snížená",J159,0)</f>
        <v>0</v>
      </c>
      <c r="BG159" s="225">
        <f>IF(N159="zákl. přenesená",J159,0)</f>
        <v>0</v>
      </c>
      <c r="BH159" s="225">
        <f>IF(N159="sníž. přenesená",J159,0)</f>
        <v>0</v>
      </c>
      <c r="BI159" s="225">
        <f>IF(N159="nulová",J159,0)</f>
        <v>0</v>
      </c>
      <c r="BJ159" s="17" t="s">
        <v>84</v>
      </c>
      <c r="BK159" s="225">
        <f>ROUND(I159*H159,2)</f>
        <v>0</v>
      </c>
      <c r="BL159" s="17" t="s">
        <v>156</v>
      </c>
      <c r="BM159" s="224" t="s">
        <v>223</v>
      </c>
    </row>
    <row r="160" spans="1:47" s="2" customFormat="1" ht="12">
      <c r="A160" s="38"/>
      <c r="B160" s="39"/>
      <c r="C160" s="40"/>
      <c r="D160" s="226" t="s">
        <v>158</v>
      </c>
      <c r="E160" s="40"/>
      <c r="F160" s="227" t="s">
        <v>224</v>
      </c>
      <c r="G160" s="40"/>
      <c r="H160" s="40"/>
      <c r="I160" s="228"/>
      <c r="J160" s="40"/>
      <c r="K160" s="40"/>
      <c r="L160" s="44"/>
      <c r="M160" s="229"/>
      <c r="N160" s="230"/>
      <c r="O160" s="91"/>
      <c r="P160" s="91"/>
      <c r="Q160" s="91"/>
      <c r="R160" s="91"/>
      <c r="S160" s="91"/>
      <c r="T160" s="92"/>
      <c r="U160" s="38"/>
      <c r="V160" s="38"/>
      <c r="W160" s="38"/>
      <c r="X160" s="38"/>
      <c r="Y160" s="38"/>
      <c r="Z160" s="38"/>
      <c r="AA160" s="38"/>
      <c r="AB160" s="38"/>
      <c r="AC160" s="38"/>
      <c r="AD160" s="38"/>
      <c r="AE160" s="38"/>
      <c r="AT160" s="17" t="s">
        <v>158</v>
      </c>
      <c r="AU160" s="17" t="s">
        <v>84</v>
      </c>
    </row>
    <row r="161" spans="1:47" s="2" customFormat="1" ht="12">
      <c r="A161" s="38"/>
      <c r="B161" s="39"/>
      <c r="C161" s="40"/>
      <c r="D161" s="226" t="s">
        <v>160</v>
      </c>
      <c r="E161" s="40"/>
      <c r="F161" s="231" t="s">
        <v>225</v>
      </c>
      <c r="G161" s="40"/>
      <c r="H161" s="40"/>
      <c r="I161" s="228"/>
      <c r="J161" s="40"/>
      <c r="K161" s="40"/>
      <c r="L161" s="44"/>
      <c r="M161" s="229"/>
      <c r="N161" s="230"/>
      <c r="O161" s="91"/>
      <c r="P161" s="91"/>
      <c r="Q161" s="91"/>
      <c r="R161" s="91"/>
      <c r="S161" s="91"/>
      <c r="T161" s="92"/>
      <c r="U161" s="38"/>
      <c r="V161" s="38"/>
      <c r="W161" s="38"/>
      <c r="X161" s="38"/>
      <c r="Y161" s="38"/>
      <c r="Z161" s="38"/>
      <c r="AA161" s="38"/>
      <c r="AB161" s="38"/>
      <c r="AC161" s="38"/>
      <c r="AD161" s="38"/>
      <c r="AE161" s="38"/>
      <c r="AT161" s="17" t="s">
        <v>160</v>
      </c>
      <c r="AU161" s="17" t="s">
        <v>84</v>
      </c>
    </row>
    <row r="162" spans="1:51" s="13" customFormat="1" ht="12">
      <c r="A162" s="13"/>
      <c r="B162" s="243"/>
      <c r="C162" s="244"/>
      <c r="D162" s="226" t="s">
        <v>162</v>
      </c>
      <c r="E162" s="245" t="s">
        <v>1</v>
      </c>
      <c r="F162" s="246" t="s">
        <v>226</v>
      </c>
      <c r="G162" s="244"/>
      <c r="H162" s="245" t="s">
        <v>1</v>
      </c>
      <c r="I162" s="247"/>
      <c r="J162" s="244"/>
      <c r="K162" s="244"/>
      <c r="L162" s="248"/>
      <c r="M162" s="249"/>
      <c r="N162" s="250"/>
      <c r="O162" s="250"/>
      <c r="P162" s="250"/>
      <c r="Q162" s="250"/>
      <c r="R162" s="250"/>
      <c r="S162" s="250"/>
      <c r="T162" s="251"/>
      <c r="U162" s="13"/>
      <c r="V162" s="13"/>
      <c r="W162" s="13"/>
      <c r="X162" s="13"/>
      <c r="Y162" s="13"/>
      <c r="Z162" s="13"/>
      <c r="AA162" s="13"/>
      <c r="AB162" s="13"/>
      <c r="AC162" s="13"/>
      <c r="AD162" s="13"/>
      <c r="AE162" s="13"/>
      <c r="AT162" s="252" t="s">
        <v>162</v>
      </c>
      <c r="AU162" s="252" t="s">
        <v>84</v>
      </c>
      <c r="AV162" s="13" t="s">
        <v>84</v>
      </c>
      <c r="AW162" s="13" t="s">
        <v>32</v>
      </c>
      <c r="AX162" s="13" t="s">
        <v>76</v>
      </c>
      <c r="AY162" s="252" t="s">
        <v>151</v>
      </c>
    </row>
    <row r="163" spans="1:51" s="12" customFormat="1" ht="12">
      <c r="A163" s="12"/>
      <c r="B163" s="232"/>
      <c r="C163" s="233"/>
      <c r="D163" s="226" t="s">
        <v>162</v>
      </c>
      <c r="E163" s="234" t="s">
        <v>227</v>
      </c>
      <c r="F163" s="235" t="s">
        <v>228</v>
      </c>
      <c r="G163" s="233"/>
      <c r="H163" s="236">
        <v>13.23</v>
      </c>
      <c r="I163" s="237"/>
      <c r="J163" s="233"/>
      <c r="K163" s="233"/>
      <c r="L163" s="238"/>
      <c r="M163" s="239"/>
      <c r="N163" s="240"/>
      <c r="O163" s="240"/>
      <c r="P163" s="240"/>
      <c r="Q163" s="240"/>
      <c r="R163" s="240"/>
      <c r="S163" s="240"/>
      <c r="T163" s="241"/>
      <c r="U163" s="12"/>
      <c r="V163" s="12"/>
      <c r="W163" s="12"/>
      <c r="X163" s="12"/>
      <c r="Y163" s="12"/>
      <c r="Z163" s="12"/>
      <c r="AA163" s="12"/>
      <c r="AB163" s="12"/>
      <c r="AC163" s="12"/>
      <c r="AD163" s="12"/>
      <c r="AE163" s="12"/>
      <c r="AT163" s="242" t="s">
        <v>162</v>
      </c>
      <c r="AU163" s="242" t="s">
        <v>84</v>
      </c>
      <c r="AV163" s="12" t="s">
        <v>93</v>
      </c>
      <c r="AW163" s="12" t="s">
        <v>32</v>
      </c>
      <c r="AX163" s="12" t="s">
        <v>84</v>
      </c>
      <c r="AY163" s="242" t="s">
        <v>151</v>
      </c>
    </row>
    <row r="164" spans="1:65" s="2" customFormat="1" ht="24.15" customHeight="1">
      <c r="A164" s="38"/>
      <c r="B164" s="39"/>
      <c r="C164" s="212" t="s">
        <v>229</v>
      </c>
      <c r="D164" s="212" t="s">
        <v>152</v>
      </c>
      <c r="E164" s="213" t="s">
        <v>230</v>
      </c>
      <c r="F164" s="214" t="s">
        <v>231</v>
      </c>
      <c r="G164" s="215" t="s">
        <v>194</v>
      </c>
      <c r="H164" s="216">
        <v>143.01</v>
      </c>
      <c r="I164" s="217"/>
      <c r="J164" s="218">
        <f>ROUND(I164*H164,2)</f>
        <v>0</v>
      </c>
      <c r="K164" s="219"/>
      <c r="L164" s="44"/>
      <c r="M164" s="220" t="s">
        <v>1</v>
      </c>
      <c r="N164" s="221" t="s">
        <v>41</v>
      </c>
      <c r="O164" s="91"/>
      <c r="P164" s="222">
        <f>O164*H164</f>
        <v>0</v>
      </c>
      <c r="Q164" s="222">
        <v>0</v>
      </c>
      <c r="R164" s="222">
        <f>Q164*H164</f>
        <v>0</v>
      </c>
      <c r="S164" s="222">
        <v>0</v>
      </c>
      <c r="T164" s="223">
        <f>S164*H164</f>
        <v>0</v>
      </c>
      <c r="U164" s="38"/>
      <c r="V164" s="38"/>
      <c r="W164" s="38"/>
      <c r="X164" s="38"/>
      <c r="Y164" s="38"/>
      <c r="Z164" s="38"/>
      <c r="AA164" s="38"/>
      <c r="AB164" s="38"/>
      <c r="AC164" s="38"/>
      <c r="AD164" s="38"/>
      <c r="AE164" s="38"/>
      <c r="AR164" s="224" t="s">
        <v>156</v>
      </c>
      <c r="AT164" s="224" t="s">
        <v>152</v>
      </c>
      <c r="AU164" s="224" t="s">
        <v>84</v>
      </c>
      <c r="AY164" s="17" t="s">
        <v>151</v>
      </c>
      <c r="BE164" s="225">
        <f>IF(N164="základní",J164,0)</f>
        <v>0</v>
      </c>
      <c r="BF164" s="225">
        <f>IF(N164="snížená",J164,0)</f>
        <v>0</v>
      </c>
      <c r="BG164" s="225">
        <f>IF(N164="zákl. přenesená",J164,0)</f>
        <v>0</v>
      </c>
      <c r="BH164" s="225">
        <f>IF(N164="sníž. přenesená",J164,0)</f>
        <v>0</v>
      </c>
      <c r="BI164" s="225">
        <f>IF(N164="nulová",J164,0)</f>
        <v>0</v>
      </c>
      <c r="BJ164" s="17" t="s">
        <v>84</v>
      </c>
      <c r="BK164" s="225">
        <f>ROUND(I164*H164,2)</f>
        <v>0</v>
      </c>
      <c r="BL164" s="17" t="s">
        <v>156</v>
      </c>
      <c r="BM164" s="224" t="s">
        <v>232</v>
      </c>
    </row>
    <row r="165" spans="1:47" s="2" customFormat="1" ht="12">
      <c r="A165" s="38"/>
      <c r="B165" s="39"/>
      <c r="C165" s="40"/>
      <c r="D165" s="226" t="s">
        <v>158</v>
      </c>
      <c r="E165" s="40"/>
      <c r="F165" s="227" t="s">
        <v>233</v>
      </c>
      <c r="G165" s="40"/>
      <c r="H165" s="40"/>
      <c r="I165" s="228"/>
      <c r="J165" s="40"/>
      <c r="K165" s="40"/>
      <c r="L165" s="44"/>
      <c r="M165" s="229"/>
      <c r="N165" s="230"/>
      <c r="O165" s="91"/>
      <c r="P165" s="91"/>
      <c r="Q165" s="91"/>
      <c r="R165" s="91"/>
      <c r="S165" s="91"/>
      <c r="T165" s="92"/>
      <c r="U165" s="38"/>
      <c r="V165" s="38"/>
      <c r="W165" s="38"/>
      <c r="X165" s="38"/>
      <c r="Y165" s="38"/>
      <c r="Z165" s="38"/>
      <c r="AA165" s="38"/>
      <c r="AB165" s="38"/>
      <c r="AC165" s="38"/>
      <c r="AD165" s="38"/>
      <c r="AE165" s="38"/>
      <c r="AT165" s="17" t="s">
        <v>158</v>
      </c>
      <c r="AU165" s="17" t="s">
        <v>84</v>
      </c>
    </row>
    <row r="166" spans="1:47" s="2" customFormat="1" ht="12">
      <c r="A166" s="38"/>
      <c r="B166" s="39"/>
      <c r="C166" s="40"/>
      <c r="D166" s="226" t="s">
        <v>160</v>
      </c>
      <c r="E166" s="40"/>
      <c r="F166" s="231" t="s">
        <v>234</v>
      </c>
      <c r="G166" s="40"/>
      <c r="H166" s="40"/>
      <c r="I166" s="228"/>
      <c r="J166" s="40"/>
      <c r="K166" s="40"/>
      <c r="L166" s="44"/>
      <c r="M166" s="229"/>
      <c r="N166" s="230"/>
      <c r="O166" s="91"/>
      <c r="P166" s="91"/>
      <c r="Q166" s="91"/>
      <c r="R166" s="91"/>
      <c r="S166" s="91"/>
      <c r="T166" s="92"/>
      <c r="U166" s="38"/>
      <c r="V166" s="38"/>
      <c r="W166" s="38"/>
      <c r="X166" s="38"/>
      <c r="Y166" s="38"/>
      <c r="Z166" s="38"/>
      <c r="AA166" s="38"/>
      <c r="AB166" s="38"/>
      <c r="AC166" s="38"/>
      <c r="AD166" s="38"/>
      <c r="AE166" s="38"/>
      <c r="AT166" s="17" t="s">
        <v>160</v>
      </c>
      <c r="AU166" s="17" t="s">
        <v>84</v>
      </c>
    </row>
    <row r="167" spans="1:51" s="13" customFormat="1" ht="12">
      <c r="A167" s="13"/>
      <c r="B167" s="243"/>
      <c r="C167" s="244"/>
      <c r="D167" s="226" t="s">
        <v>162</v>
      </c>
      <c r="E167" s="245" t="s">
        <v>1</v>
      </c>
      <c r="F167" s="246" t="s">
        <v>198</v>
      </c>
      <c r="G167" s="244"/>
      <c r="H167" s="245" t="s">
        <v>1</v>
      </c>
      <c r="I167" s="247"/>
      <c r="J167" s="244"/>
      <c r="K167" s="244"/>
      <c r="L167" s="248"/>
      <c r="M167" s="249"/>
      <c r="N167" s="250"/>
      <c r="O167" s="250"/>
      <c r="P167" s="250"/>
      <c r="Q167" s="250"/>
      <c r="R167" s="250"/>
      <c r="S167" s="250"/>
      <c r="T167" s="251"/>
      <c r="U167" s="13"/>
      <c r="V167" s="13"/>
      <c r="W167" s="13"/>
      <c r="X167" s="13"/>
      <c r="Y167" s="13"/>
      <c r="Z167" s="13"/>
      <c r="AA167" s="13"/>
      <c r="AB167" s="13"/>
      <c r="AC167" s="13"/>
      <c r="AD167" s="13"/>
      <c r="AE167" s="13"/>
      <c r="AT167" s="252" t="s">
        <v>162</v>
      </c>
      <c r="AU167" s="252" t="s">
        <v>84</v>
      </c>
      <c r="AV167" s="13" t="s">
        <v>84</v>
      </c>
      <c r="AW167" s="13" t="s">
        <v>32</v>
      </c>
      <c r="AX167" s="13" t="s">
        <v>76</v>
      </c>
      <c r="AY167" s="252" t="s">
        <v>151</v>
      </c>
    </row>
    <row r="168" spans="1:51" s="12" customFormat="1" ht="12">
      <c r="A168" s="12"/>
      <c r="B168" s="232"/>
      <c r="C168" s="233"/>
      <c r="D168" s="226" t="s">
        <v>162</v>
      </c>
      <c r="E168" s="234" t="s">
        <v>235</v>
      </c>
      <c r="F168" s="235" t="s">
        <v>236</v>
      </c>
      <c r="G168" s="233"/>
      <c r="H168" s="236">
        <v>143.01</v>
      </c>
      <c r="I168" s="237"/>
      <c r="J168" s="233"/>
      <c r="K168" s="233"/>
      <c r="L168" s="238"/>
      <c r="M168" s="239"/>
      <c r="N168" s="240"/>
      <c r="O168" s="240"/>
      <c r="P168" s="240"/>
      <c r="Q168" s="240"/>
      <c r="R168" s="240"/>
      <c r="S168" s="240"/>
      <c r="T168" s="241"/>
      <c r="U168" s="12"/>
      <c r="V168" s="12"/>
      <c r="W168" s="12"/>
      <c r="X168" s="12"/>
      <c r="Y168" s="12"/>
      <c r="Z168" s="12"/>
      <c r="AA168" s="12"/>
      <c r="AB168" s="12"/>
      <c r="AC168" s="12"/>
      <c r="AD168" s="12"/>
      <c r="AE168" s="12"/>
      <c r="AT168" s="242" t="s">
        <v>162</v>
      </c>
      <c r="AU168" s="242" t="s">
        <v>84</v>
      </c>
      <c r="AV168" s="12" t="s">
        <v>93</v>
      </c>
      <c r="AW168" s="12" t="s">
        <v>32</v>
      </c>
      <c r="AX168" s="12" t="s">
        <v>84</v>
      </c>
      <c r="AY168" s="242" t="s">
        <v>151</v>
      </c>
    </row>
    <row r="169" spans="1:65" s="2" customFormat="1" ht="24.15" customHeight="1">
      <c r="A169" s="38"/>
      <c r="B169" s="39"/>
      <c r="C169" s="212" t="s">
        <v>237</v>
      </c>
      <c r="D169" s="212" t="s">
        <v>152</v>
      </c>
      <c r="E169" s="213" t="s">
        <v>238</v>
      </c>
      <c r="F169" s="214" t="s">
        <v>239</v>
      </c>
      <c r="G169" s="215" t="s">
        <v>194</v>
      </c>
      <c r="H169" s="216">
        <v>143.01</v>
      </c>
      <c r="I169" s="217"/>
      <c r="J169" s="218">
        <f>ROUND(I169*H169,2)</f>
        <v>0</v>
      </c>
      <c r="K169" s="219"/>
      <c r="L169" s="44"/>
      <c r="M169" s="220" t="s">
        <v>1</v>
      </c>
      <c r="N169" s="221" t="s">
        <v>41</v>
      </c>
      <c r="O169" s="91"/>
      <c r="P169" s="222">
        <f>O169*H169</f>
        <v>0</v>
      </c>
      <c r="Q169" s="222">
        <v>0</v>
      </c>
      <c r="R169" s="222">
        <f>Q169*H169</f>
        <v>0</v>
      </c>
      <c r="S169" s="222">
        <v>0</v>
      </c>
      <c r="T169" s="223">
        <f>S169*H169</f>
        <v>0</v>
      </c>
      <c r="U169" s="38"/>
      <c r="V169" s="38"/>
      <c r="W169" s="38"/>
      <c r="X169" s="38"/>
      <c r="Y169" s="38"/>
      <c r="Z169" s="38"/>
      <c r="AA169" s="38"/>
      <c r="AB169" s="38"/>
      <c r="AC169" s="38"/>
      <c r="AD169" s="38"/>
      <c r="AE169" s="38"/>
      <c r="AR169" s="224" t="s">
        <v>156</v>
      </c>
      <c r="AT169" s="224" t="s">
        <v>152</v>
      </c>
      <c r="AU169" s="224" t="s">
        <v>84</v>
      </c>
      <c r="AY169" s="17" t="s">
        <v>151</v>
      </c>
      <c r="BE169" s="225">
        <f>IF(N169="základní",J169,0)</f>
        <v>0</v>
      </c>
      <c r="BF169" s="225">
        <f>IF(N169="snížená",J169,0)</f>
        <v>0</v>
      </c>
      <c r="BG169" s="225">
        <f>IF(N169="zákl. přenesená",J169,0)</f>
        <v>0</v>
      </c>
      <c r="BH169" s="225">
        <f>IF(N169="sníž. přenesená",J169,0)</f>
        <v>0</v>
      </c>
      <c r="BI169" s="225">
        <f>IF(N169="nulová",J169,0)</f>
        <v>0</v>
      </c>
      <c r="BJ169" s="17" t="s">
        <v>84</v>
      </c>
      <c r="BK169" s="225">
        <f>ROUND(I169*H169,2)</f>
        <v>0</v>
      </c>
      <c r="BL169" s="17" t="s">
        <v>156</v>
      </c>
      <c r="BM169" s="224" t="s">
        <v>240</v>
      </c>
    </row>
    <row r="170" spans="1:47" s="2" customFormat="1" ht="12">
      <c r="A170" s="38"/>
      <c r="B170" s="39"/>
      <c r="C170" s="40"/>
      <c r="D170" s="226" t="s">
        <v>158</v>
      </c>
      <c r="E170" s="40"/>
      <c r="F170" s="227" t="s">
        <v>241</v>
      </c>
      <c r="G170" s="40"/>
      <c r="H170" s="40"/>
      <c r="I170" s="228"/>
      <c r="J170" s="40"/>
      <c r="K170" s="40"/>
      <c r="L170" s="44"/>
      <c r="M170" s="229"/>
      <c r="N170" s="230"/>
      <c r="O170" s="91"/>
      <c r="P170" s="91"/>
      <c r="Q170" s="91"/>
      <c r="R170" s="91"/>
      <c r="S170" s="91"/>
      <c r="T170" s="92"/>
      <c r="U170" s="38"/>
      <c r="V170" s="38"/>
      <c r="W170" s="38"/>
      <c r="X170" s="38"/>
      <c r="Y170" s="38"/>
      <c r="Z170" s="38"/>
      <c r="AA170" s="38"/>
      <c r="AB170" s="38"/>
      <c r="AC170" s="38"/>
      <c r="AD170" s="38"/>
      <c r="AE170" s="38"/>
      <c r="AT170" s="17" t="s">
        <v>158</v>
      </c>
      <c r="AU170" s="17" t="s">
        <v>84</v>
      </c>
    </row>
    <row r="171" spans="1:47" s="2" customFormat="1" ht="12">
      <c r="A171" s="38"/>
      <c r="B171" s="39"/>
      <c r="C171" s="40"/>
      <c r="D171" s="226" t="s">
        <v>160</v>
      </c>
      <c r="E171" s="40"/>
      <c r="F171" s="231" t="s">
        <v>242</v>
      </c>
      <c r="G171" s="40"/>
      <c r="H171" s="40"/>
      <c r="I171" s="228"/>
      <c r="J171" s="40"/>
      <c r="K171" s="40"/>
      <c r="L171" s="44"/>
      <c r="M171" s="229"/>
      <c r="N171" s="230"/>
      <c r="O171" s="91"/>
      <c r="P171" s="91"/>
      <c r="Q171" s="91"/>
      <c r="R171" s="91"/>
      <c r="S171" s="91"/>
      <c r="T171" s="92"/>
      <c r="U171" s="38"/>
      <c r="V171" s="38"/>
      <c r="W171" s="38"/>
      <c r="X171" s="38"/>
      <c r="Y171" s="38"/>
      <c r="Z171" s="38"/>
      <c r="AA171" s="38"/>
      <c r="AB171" s="38"/>
      <c r="AC171" s="38"/>
      <c r="AD171" s="38"/>
      <c r="AE171" s="38"/>
      <c r="AT171" s="17" t="s">
        <v>160</v>
      </c>
      <c r="AU171" s="17" t="s">
        <v>84</v>
      </c>
    </row>
    <row r="172" spans="1:51" s="12" customFormat="1" ht="12">
      <c r="A172" s="12"/>
      <c r="B172" s="232"/>
      <c r="C172" s="233"/>
      <c r="D172" s="226" t="s">
        <v>162</v>
      </c>
      <c r="E172" s="234" t="s">
        <v>243</v>
      </c>
      <c r="F172" s="235" t="s">
        <v>244</v>
      </c>
      <c r="G172" s="233"/>
      <c r="H172" s="236">
        <v>143.01</v>
      </c>
      <c r="I172" s="237"/>
      <c r="J172" s="233"/>
      <c r="K172" s="233"/>
      <c r="L172" s="238"/>
      <c r="M172" s="239"/>
      <c r="N172" s="240"/>
      <c r="O172" s="240"/>
      <c r="P172" s="240"/>
      <c r="Q172" s="240"/>
      <c r="R172" s="240"/>
      <c r="S172" s="240"/>
      <c r="T172" s="241"/>
      <c r="U172" s="12"/>
      <c r="V172" s="12"/>
      <c r="W172" s="12"/>
      <c r="X172" s="12"/>
      <c r="Y172" s="12"/>
      <c r="Z172" s="12"/>
      <c r="AA172" s="12"/>
      <c r="AB172" s="12"/>
      <c r="AC172" s="12"/>
      <c r="AD172" s="12"/>
      <c r="AE172" s="12"/>
      <c r="AT172" s="242" t="s">
        <v>162</v>
      </c>
      <c r="AU172" s="242" t="s">
        <v>84</v>
      </c>
      <c r="AV172" s="12" t="s">
        <v>93</v>
      </c>
      <c r="AW172" s="12" t="s">
        <v>32</v>
      </c>
      <c r="AX172" s="12" t="s">
        <v>84</v>
      </c>
      <c r="AY172" s="242" t="s">
        <v>151</v>
      </c>
    </row>
    <row r="173" spans="1:65" s="2" customFormat="1" ht="24.15" customHeight="1">
      <c r="A173" s="38"/>
      <c r="B173" s="39"/>
      <c r="C173" s="212" t="s">
        <v>8</v>
      </c>
      <c r="D173" s="212" t="s">
        <v>152</v>
      </c>
      <c r="E173" s="213" t="s">
        <v>245</v>
      </c>
      <c r="F173" s="214" t="s">
        <v>246</v>
      </c>
      <c r="G173" s="215" t="s">
        <v>194</v>
      </c>
      <c r="H173" s="216">
        <v>156.24</v>
      </c>
      <c r="I173" s="217"/>
      <c r="J173" s="218">
        <f>ROUND(I173*H173,2)</f>
        <v>0</v>
      </c>
      <c r="K173" s="219"/>
      <c r="L173" s="44"/>
      <c r="M173" s="220" t="s">
        <v>1</v>
      </c>
      <c r="N173" s="221" t="s">
        <v>41</v>
      </c>
      <c r="O173" s="91"/>
      <c r="P173" s="222">
        <f>O173*H173</f>
        <v>0</v>
      </c>
      <c r="Q173" s="222">
        <v>0</v>
      </c>
      <c r="R173" s="222">
        <f>Q173*H173</f>
        <v>0</v>
      </c>
      <c r="S173" s="222">
        <v>0</v>
      </c>
      <c r="T173" s="223">
        <f>S173*H173</f>
        <v>0</v>
      </c>
      <c r="U173" s="38"/>
      <c r="V173" s="38"/>
      <c r="W173" s="38"/>
      <c r="X173" s="38"/>
      <c r="Y173" s="38"/>
      <c r="Z173" s="38"/>
      <c r="AA173" s="38"/>
      <c r="AB173" s="38"/>
      <c r="AC173" s="38"/>
      <c r="AD173" s="38"/>
      <c r="AE173" s="38"/>
      <c r="AR173" s="224" t="s">
        <v>156</v>
      </c>
      <c r="AT173" s="224" t="s">
        <v>152</v>
      </c>
      <c r="AU173" s="224" t="s">
        <v>84</v>
      </c>
      <c r="AY173" s="17" t="s">
        <v>151</v>
      </c>
      <c r="BE173" s="225">
        <f>IF(N173="základní",J173,0)</f>
        <v>0</v>
      </c>
      <c r="BF173" s="225">
        <f>IF(N173="snížená",J173,0)</f>
        <v>0</v>
      </c>
      <c r="BG173" s="225">
        <f>IF(N173="zákl. přenesená",J173,0)</f>
        <v>0</v>
      </c>
      <c r="BH173" s="225">
        <f>IF(N173="sníž. přenesená",J173,0)</f>
        <v>0</v>
      </c>
      <c r="BI173" s="225">
        <f>IF(N173="nulová",J173,0)</f>
        <v>0</v>
      </c>
      <c r="BJ173" s="17" t="s">
        <v>84</v>
      </c>
      <c r="BK173" s="225">
        <f>ROUND(I173*H173,2)</f>
        <v>0</v>
      </c>
      <c r="BL173" s="17" t="s">
        <v>156</v>
      </c>
      <c r="BM173" s="224" t="s">
        <v>247</v>
      </c>
    </row>
    <row r="174" spans="1:47" s="2" customFormat="1" ht="12">
      <c r="A174" s="38"/>
      <c r="B174" s="39"/>
      <c r="C174" s="40"/>
      <c r="D174" s="226" t="s">
        <v>158</v>
      </c>
      <c r="E174" s="40"/>
      <c r="F174" s="227" t="s">
        <v>248</v>
      </c>
      <c r="G174" s="40"/>
      <c r="H174" s="40"/>
      <c r="I174" s="228"/>
      <c r="J174" s="40"/>
      <c r="K174" s="40"/>
      <c r="L174" s="44"/>
      <c r="M174" s="229"/>
      <c r="N174" s="230"/>
      <c r="O174" s="91"/>
      <c r="P174" s="91"/>
      <c r="Q174" s="91"/>
      <c r="R174" s="91"/>
      <c r="S174" s="91"/>
      <c r="T174" s="92"/>
      <c r="U174" s="38"/>
      <c r="V174" s="38"/>
      <c r="W174" s="38"/>
      <c r="X174" s="38"/>
      <c r="Y174" s="38"/>
      <c r="Z174" s="38"/>
      <c r="AA174" s="38"/>
      <c r="AB174" s="38"/>
      <c r="AC174" s="38"/>
      <c r="AD174" s="38"/>
      <c r="AE174" s="38"/>
      <c r="AT174" s="17" t="s">
        <v>158</v>
      </c>
      <c r="AU174" s="17" t="s">
        <v>84</v>
      </c>
    </row>
    <row r="175" spans="1:47" s="2" customFormat="1" ht="12">
      <c r="A175" s="38"/>
      <c r="B175" s="39"/>
      <c r="C175" s="40"/>
      <c r="D175" s="226" t="s">
        <v>160</v>
      </c>
      <c r="E175" s="40"/>
      <c r="F175" s="231" t="s">
        <v>249</v>
      </c>
      <c r="G175" s="40"/>
      <c r="H175" s="40"/>
      <c r="I175" s="228"/>
      <c r="J175" s="40"/>
      <c r="K175" s="40"/>
      <c r="L175" s="44"/>
      <c r="M175" s="229"/>
      <c r="N175" s="230"/>
      <c r="O175" s="91"/>
      <c r="P175" s="91"/>
      <c r="Q175" s="91"/>
      <c r="R175" s="91"/>
      <c r="S175" s="91"/>
      <c r="T175" s="92"/>
      <c r="U175" s="38"/>
      <c r="V175" s="38"/>
      <c r="W175" s="38"/>
      <c r="X175" s="38"/>
      <c r="Y175" s="38"/>
      <c r="Z175" s="38"/>
      <c r="AA175" s="38"/>
      <c r="AB175" s="38"/>
      <c r="AC175" s="38"/>
      <c r="AD175" s="38"/>
      <c r="AE175" s="38"/>
      <c r="AT175" s="17" t="s">
        <v>160</v>
      </c>
      <c r="AU175" s="17" t="s">
        <v>84</v>
      </c>
    </row>
    <row r="176" spans="1:51" s="12" customFormat="1" ht="12">
      <c r="A176" s="12"/>
      <c r="B176" s="232"/>
      <c r="C176" s="233"/>
      <c r="D176" s="226" t="s">
        <v>162</v>
      </c>
      <c r="E176" s="234" t="s">
        <v>250</v>
      </c>
      <c r="F176" s="235" t="s">
        <v>251</v>
      </c>
      <c r="G176" s="233"/>
      <c r="H176" s="236">
        <v>13.23</v>
      </c>
      <c r="I176" s="237"/>
      <c r="J176" s="233"/>
      <c r="K176" s="233"/>
      <c r="L176" s="238"/>
      <c r="M176" s="239"/>
      <c r="N176" s="240"/>
      <c r="O176" s="240"/>
      <c r="P176" s="240"/>
      <c r="Q176" s="240"/>
      <c r="R176" s="240"/>
      <c r="S176" s="240"/>
      <c r="T176" s="241"/>
      <c r="U176" s="12"/>
      <c r="V176" s="12"/>
      <c r="W176" s="12"/>
      <c r="X176" s="12"/>
      <c r="Y176" s="12"/>
      <c r="Z176" s="12"/>
      <c r="AA176" s="12"/>
      <c r="AB176" s="12"/>
      <c r="AC176" s="12"/>
      <c r="AD176" s="12"/>
      <c r="AE176" s="12"/>
      <c r="AT176" s="242" t="s">
        <v>162</v>
      </c>
      <c r="AU176" s="242" t="s">
        <v>84</v>
      </c>
      <c r="AV176" s="12" t="s">
        <v>93</v>
      </c>
      <c r="AW176" s="12" t="s">
        <v>32</v>
      </c>
      <c r="AX176" s="12" t="s">
        <v>76</v>
      </c>
      <c r="AY176" s="242" t="s">
        <v>151</v>
      </c>
    </row>
    <row r="177" spans="1:51" s="12" customFormat="1" ht="12">
      <c r="A177" s="12"/>
      <c r="B177" s="232"/>
      <c r="C177" s="233"/>
      <c r="D177" s="226" t="s">
        <v>162</v>
      </c>
      <c r="E177" s="234" t="s">
        <v>125</v>
      </c>
      <c r="F177" s="235" t="s">
        <v>252</v>
      </c>
      <c r="G177" s="233"/>
      <c r="H177" s="236">
        <v>143.01</v>
      </c>
      <c r="I177" s="237"/>
      <c r="J177" s="233"/>
      <c r="K177" s="233"/>
      <c r="L177" s="238"/>
      <c r="M177" s="239"/>
      <c r="N177" s="240"/>
      <c r="O177" s="240"/>
      <c r="P177" s="240"/>
      <c r="Q177" s="240"/>
      <c r="R177" s="240"/>
      <c r="S177" s="240"/>
      <c r="T177" s="241"/>
      <c r="U177" s="12"/>
      <c r="V177" s="12"/>
      <c r="W177" s="12"/>
      <c r="X177" s="12"/>
      <c r="Y177" s="12"/>
      <c r="Z177" s="12"/>
      <c r="AA177" s="12"/>
      <c r="AB177" s="12"/>
      <c r="AC177" s="12"/>
      <c r="AD177" s="12"/>
      <c r="AE177" s="12"/>
      <c r="AT177" s="242" t="s">
        <v>162</v>
      </c>
      <c r="AU177" s="242" t="s">
        <v>84</v>
      </c>
      <c r="AV177" s="12" t="s">
        <v>93</v>
      </c>
      <c r="AW177" s="12" t="s">
        <v>32</v>
      </c>
      <c r="AX177" s="12" t="s">
        <v>76</v>
      </c>
      <c r="AY177" s="242" t="s">
        <v>151</v>
      </c>
    </row>
    <row r="178" spans="1:51" s="12" customFormat="1" ht="12">
      <c r="A178" s="12"/>
      <c r="B178" s="232"/>
      <c r="C178" s="233"/>
      <c r="D178" s="226" t="s">
        <v>162</v>
      </c>
      <c r="E178" s="234" t="s">
        <v>253</v>
      </c>
      <c r="F178" s="235" t="s">
        <v>254</v>
      </c>
      <c r="G178" s="233"/>
      <c r="H178" s="236">
        <v>156.24</v>
      </c>
      <c r="I178" s="237"/>
      <c r="J178" s="233"/>
      <c r="K178" s="233"/>
      <c r="L178" s="238"/>
      <c r="M178" s="239"/>
      <c r="N178" s="240"/>
      <c r="O178" s="240"/>
      <c r="P178" s="240"/>
      <c r="Q178" s="240"/>
      <c r="R178" s="240"/>
      <c r="S178" s="240"/>
      <c r="T178" s="241"/>
      <c r="U178" s="12"/>
      <c r="V178" s="12"/>
      <c r="W178" s="12"/>
      <c r="X178" s="12"/>
      <c r="Y178" s="12"/>
      <c r="Z178" s="12"/>
      <c r="AA178" s="12"/>
      <c r="AB178" s="12"/>
      <c r="AC178" s="12"/>
      <c r="AD178" s="12"/>
      <c r="AE178" s="12"/>
      <c r="AT178" s="242" t="s">
        <v>162</v>
      </c>
      <c r="AU178" s="242" t="s">
        <v>84</v>
      </c>
      <c r="AV178" s="12" t="s">
        <v>93</v>
      </c>
      <c r="AW178" s="12" t="s">
        <v>32</v>
      </c>
      <c r="AX178" s="12" t="s">
        <v>84</v>
      </c>
      <c r="AY178" s="242" t="s">
        <v>151</v>
      </c>
    </row>
    <row r="179" spans="1:65" s="2" customFormat="1" ht="14.4" customHeight="1">
      <c r="A179" s="38"/>
      <c r="B179" s="39"/>
      <c r="C179" s="212" t="s">
        <v>255</v>
      </c>
      <c r="D179" s="212" t="s">
        <v>152</v>
      </c>
      <c r="E179" s="213" t="s">
        <v>256</v>
      </c>
      <c r="F179" s="214" t="s">
        <v>257</v>
      </c>
      <c r="G179" s="215" t="s">
        <v>194</v>
      </c>
      <c r="H179" s="216">
        <v>143.01</v>
      </c>
      <c r="I179" s="217"/>
      <c r="J179" s="218">
        <f>ROUND(I179*H179,2)</f>
        <v>0</v>
      </c>
      <c r="K179" s="219"/>
      <c r="L179" s="44"/>
      <c r="M179" s="220" t="s">
        <v>1</v>
      </c>
      <c r="N179" s="221" t="s">
        <v>41</v>
      </c>
      <c r="O179" s="91"/>
      <c r="P179" s="222">
        <f>O179*H179</f>
        <v>0</v>
      </c>
      <c r="Q179" s="222">
        <v>0</v>
      </c>
      <c r="R179" s="222">
        <f>Q179*H179</f>
        <v>0</v>
      </c>
      <c r="S179" s="222">
        <v>0</v>
      </c>
      <c r="T179" s="223">
        <f>S179*H179</f>
        <v>0</v>
      </c>
      <c r="U179" s="38"/>
      <c r="V179" s="38"/>
      <c r="W179" s="38"/>
      <c r="X179" s="38"/>
      <c r="Y179" s="38"/>
      <c r="Z179" s="38"/>
      <c r="AA179" s="38"/>
      <c r="AB179" s="38"/>
      <c r="AC179" s="38"/>
      <c r="AD179" s="38"/>
      <c r="AE179" s="38"/>
      <c r="AR179" s="224" t="s">
        <v>156</v>
      </c>
      <c r="AT179" s="224" t="s">
        <v>152</v>
      </c>
      <c r="AU179" s="224" t="s">
        <v>84</v>
      </c>
      <c r="AY179" s="17" t="s">
        <v>151</v>
      </c>
      <c r="BE179" s="225">
        <f>IF(N179="základní",J179,0)</f>
        <v>0</v>
      </c>
      <c r="BF179" s="225">
        <f>IF(N179="snížená",J179,0)</f>
        <v>0</v>
      </c>
      <c r="BG179" s="225">
        <f>IF(N179="zákl. přenesená",J179,0)</f>
        <v>0</v>
      </c>
      <c r="BH179" s="225">
        <f>IF(N179="sníž. přenesená",J179,0)</f>
        <v>0</v>
      </c>
      <c r="BI179" s="225">
        <f>IF(N179="nulová",J179,0)</f>
        <v>0</v>
      </c>
      <c r="BJ179" s="17" t="s">
        <v>84</v>
      </c>
      <c r="BK179" s="225">
        <f>ROUND(I179*H179,2)</f>
        <v>0</v>
      </c>
      <c r="BL179" s="17" t="s">
        <v>156</v>
      </c>
      <c r="BM179" s="224" t="s">
        <v>258</v>
      </c>
    </row>
    <row r="180" spans="1:47" s="2" customFormat="1" ht="12">
      <c r="A180" s="38"/>
      <c r="B180" s="39"/>
      <c r="C180" s="40"/>
      <c r="D180" s="226" t="s">
        <v>158</v>
      </c>
      <c r="E180" s="40"/>
      <c r="F180" s="227" t="s">
        <v>259</v>
      </c>
      <c r="G180" s="40"/>
      <c r="H180" s="40"/>
      <c r="I180" s="228"/>
      <c r="J180" s="40"/>
      <c r="K180" s="40"/>
      <c r="L180" s="44"/>
      <c r="M180" s="229"/>
      <c r="N180" s="230"/>
      <c r="O180" s="91"/>
      <c r="P180" s="91"/>
      <c r="Q180" s="91"/>
      <c r="R180" s="91"/>
      <c r="S180" s="91"/>
      <c r="T180" s="92"/>
      <c r="U180" s="38"/>
      <c r="V180" s="38"/>
      <c r="W180" s="38"/>
      <c r="X180" s="38"/>
      <c r="Y180" s="38"/>
      <c r="Z180" s="38"/>
      <c r="AA180" s="38"/>
      <c r="AB180" s="38"/>
      <c r="AC180" s="38"/>
      <c r="AD180" s="38"/>
      <c r="AE180" s="38"/>
      <c r="AT180" s="17" t="s">
        <v>158</v>
      </c>
      <c r="AU180" s="17" t="s">
        <v>84</v>
      </c>
    </row>
    <row r="181" spans="1:47" s="2" customFormat="1" ht="12">
      <c r="A181" s="38"/>
      <c r="B181" s="39"/>
      <c r="C181" s="40"/>
      <c r="D181" s="226" t="s">
        <v>160</v>
      </c>
      <c r="E181" s="40"/>
      <c r="F181" s="231" t="s">
        <v>260</v>
      </c>
      <c r="G181" s="40"/>
      <c r="H181" s="40"/>
      <c r="I181" s="228"/>
      <c r="J181" s="40"/>
      <c r="K181" s="40"/>
      <c r="L181" s="44"/>
      <c r="M181" s="229"/>
      <c r="N181" s="230"/>
      <c r="O181" s="91"/>
      <c r="P181" s="91"/>
      <c r="Q181" s="91"/>
      <c r="R181" s="91"/>
      <c r="S181" s="91"/>
      <c r="T181" s="92"/>
      <c r="U181" s="38"/>
      <c r="V181" s="38"/>
      <c r="W181" s="38"/>
      <c r="X181" s="38"/>
      <c r="Y181" s="38"/>
      <c r="Z181" s="38"/>
      <c r="AA181" s="38"/>
      <c r="AB181" s="38"/>
      <c r="AC181" s="38"/>
      <c r="AD181" s="38"/>
      <c r="AE181" s="38"/>
      <c r="AT181" s="17" t="s">
        <v>160</v>
      </c>
      <c r="AU181" s="17" t="s">
        <v>84</v>
      </c>
    </row>
    <row r="182" spans="1:51" s="12" customFormat="1" ht="12">
      <c r="A182" s="12"/>
      <c r="B182" s="232"/>
      <c r="C182" s="233"/>
      <c r="D182" s="226" t="s">
        <v>162</v>
      </c>
      <c r="E182" s="234" t="s">
        <v>261</v>
      </c>
      <c r="F182" s="235" t="s">
        <v>262</v>
      </c>
      <c r="G182" s="233"/>
      <c r="H182" s="236">
        <v>143.01</v>
      </c>
      <c r="I182" s="237"/>
      <c r="J182" s="233"/>
      <c r="K182" s="233"/>
      <c r="L182" s="238"/>
      <c r="M182" s="239"/>
      <c r="N182" s="240"/>
      <c r="O182" s="240"/>
      <c r="P182" s="240"/>
      <c r="Q182" s="240"/>
      <c r="R182" s="240"/>
      <c r="S182" s="240"/>
      <c r="T182" s="241"/>
      <c r="U182" s="12"/>
      <c r="V182" s="12"/>
      <c r="W182" s="12"/>
      <c r="X182" s="12"/>
      <c r="Y182" s="12"/>
      <c r="Z182" s="12"/>
      <c r="AA182" s="12"/>
      <c r="AB182" s="12"/>
      <c r="AC182" s="12"/>
      <c r="AD182" s="12"/>
      <c r="AE182" s="12"/>
      <c r="AT182" s="242" t="s">
        <v>162</v>
      </c>
      <c r="AU182" s="242" t="s">
        <v>84</v>
      </c>
      <c r="AV182" s="12" t="s">
        <v>93</v>
      </c>
      <c r="AW182" s="12" t="s">
        <v>32</v>
      </c>
      <c r="AX182" s="12" t="s">
        <v>84</v>
      </c>
      <c r="AY182" s="242" t="s">
        <v>151</v>
      </c>
    </row>
    <row r="183" spans="1:63" s="11" customFormat="1" ht="25.9" customHeight="1">
      <c r="A183" s="11"/>
      <c r="B183" s="198"/>
      <c r="C183" s="199"/>
      <c r="D183" s="200" t="s">
        <v>75</v>
      </c>
      <c r="E183" s="201" t="s">
        <v>201</v>
      </c>
      <c r="F183" s="201" t="s">
        <v>263</v>
      </c>
      <c r="G183" s="199"/>
      <c r="H183" s="199"/>
      <c r="I183" s="202"/>
      <c r="J183" s="203">
        <f>BK183</f>
        <v>0</v>
      </c>
      <c r="K183" s="199"/>
      <c r="L183" s="204"/>
      <c r="M183" s="205"/>
      <c r="N183" s="206"/>
      <c r="O183" s="206"/>
      <c r="P183" s="207">
        <f>SUM(P184:P240)</f>
        <v>0</v>
      </c>
      <c r="Q183" s="206"/>
      <c r="R183" s="207">
        <f>SUM(R184:R240)</f>
        <v>0</v>
      </c>
      <c r="S183" s="206"/>
      <c r="T183" s="208">
        <f>SUM(T184:T240)</f>
        <v>0</v>
      </c>
      <c r="U183" s="11"/>
      <c r="V183" s="11"/>
      <c r="W183" s="11"/>
      <c r="X183" s="11"/>
      <c r="Y183" s="11"/>
      <c r="Z183" s="11"/>
      <c r="AA183" s="11"/>
      <c r="AB183" s="11"/>
      <c r="AC183" s="11"/>
      <c r="AD183" s="11"/>
      <c r="AE183" s="11"/>
      <c r="AR183" s="209" t="s">
        <v>84</v>
      </c>
      <c r="AT183" s="210" t="s">
        <v>75</v>
      </c>
      <c r="AU183" s="210" t="s">
        <v>76</v>
      </c>
      <c r="AY183" s="209" t="s">
        <v>151</v>
      </c>
      <c r="BK183" s="211">
        <f>SUM(BK184:BK240)</f>
        <v>0</v>
      </c>
    </row>
    <row r="184" spans="1:65" s="2" customFormat="1" ht="24.15" customHeight="1">
      <c r="A184" s="38"/>
      <c r="B184" s="39"/>
      <c r="C184" s="212" t="s">
        <v>264</v>
      </c>
      <c r="D184" s="212" t="s">
        <v>152</v>
      </c>
      <c r="E184" s="213" t="s">
        <v>265</v>
      </c>
      <c r="F184" s="214" t="s">
        <v>266</v>
      </c>
      <c r="G184" s="215" t="s">
        <v>267</v>
      </c>
      <c r="H184" s="216">
        <v>12.1</v>
      </c>
      <c r="I184" s="217"/>
      <c r="J184" s="218">
        <f>ROUND(I184*H184,2)</f>
        <v>0</v>
      </c>
      <c r="K184" s="219"/>
      <c r="L184" s="44"/>
      <c r="M184" s="220" t="s">
        <v>1</v>
      </c>
      <c r="N184" s="221" t="s">
        <v>41</v>
      </c>
      <c r="O184" s="91"/>
      <c r="P184" s="222">
        <f>O184*H184</f>
        <v>0</v>
      </c>
      <c r="Q184" s="222">
        <v>0</v>
      </c>
      <c r="R184" s="222">
        <f>Q184*H184</f>
        <v>0</v>
      </c>
      <c r="S184" s="222">
        <v>0</v>
      </c>
      <c r="T184" s="223">
        <f>S184*H184</f>
        <v>0</v>
      </c>
      <c r="U184" s="38"/>
      <c r="V184" s="38"/>
      <c r="W184" s="38"/>
      <c r="X184" s="38"/>
      <c r="Y184" s="38"/>
      <c r="Z184" s="38"/>
      <c r="AA184" s="38"/>
      <c r="AB184" s="38"/>
      <c r="AC184" s="38"/>
      <c r="AD184" s="38"/>
      <c r="AE184" s="38"/>
      <c r="AR184" s="224" t="s">
        <v>156</v>
      </c>
      <c r="AT184" s="224" t="s">
        <v>152</v>
      </c>
      <c r="AU184" s="224" t="s">
        <v>84</v>
      </c>
      <c r="AY184" s="17" t="s">
        <v>151</v>
      </c>
      <c r="BE184" s="225">
        <f>IF(N184="základní",J184,0)</f>
        <v>0</v>
      </c>
      <c r="BF184" s="225">
        <f>IF(N184="snížená",J184,0)</f>
        <v>0</v>
      </c>
      <c r="BG184" s="225">
        <f>IF(N184="zákl. přenesená",J184,0)</f>
        <v>0</v>
      </c>
      <c r="BH184" s="225">
        <f>IF(N184="sníž. přenesená",J184,0)</f>
        <v>0</v>
      </c>
      <c r="BI184" s="225">
        <f>IF(N184="nulová",J184,0)</f>
        <v>0</v>
      </c>
      <c r="BJ184" s="17" t="s">
        <v>84</v>
      </c>
      <c r="BK184" s="225">
        <f>ROUND(I184*H184,2)</f>
        <v>0</v>
      </c>
      <c r="BL184" s="17" t="s">
        <v>156</v>
      </c>
      <c r="BM184" s="224" t="s">
        <v>268</v>
      </c>
    </row>
    <row r="185" spans="1:47" s="2" customFormat="1" ht="12">
      <c r="A185" s="38"/>
      <c r="B185" s="39"/>
      <c r="C185" s="40"/>
      <c r="D185" s="226" t="s">
        <v>158</v>
      </c>
      <c r="E185" s="40"/>
      <c r="F185" s="227" t="s">
        <v>269</v>
      </c>
      <c r="G185" s="40"/>
      <c r="H185" s="40"/>
      <c r="I185" s="228"/>
      <c r="J185" s="40"/>
      <c r="K185" s="40"/>
      <c r="L185" s="44"/>
      <c r="M185" s="229"/>
      <c r="N185" s="230"/>
      <c r="O185" s="91"/>
      <c r="P185" s="91"/>
      <c r="Q185" s="91"/>
      <c r="R185" s="91"/>
      <c r="S185" s="91"/>
      <c r="T185" s="92"/>
      <c r="U185" s="38"/>
      <c r="V185" s="38"/>
      <c r="W185" s="38"/>
      <c r="X185" s="38"/>
      <c r="Y185" s="38"/>
      <c r="Z185" s="38"/>
      <c r="AA185" s="38"/>
      <c r="AB185" s="38"/>
      <c r="AC185" s="38"/>
      <c r="AD185" s="38"/>
      <c r="AE185" s="38"/>
      <c r="AT185" s="17" t="s">
        <v>158</v>
      </c>
      <c r="AU185" s="17" t="s">
        <v>84</v>
      </c>
    </row>
    <row r="186" spans="1:47" s="2" customFormat="1" ht="12">
      <c r="A186" s="38"/>
      <c r="B186" s="39"/>
      <c r="C186" s="40"/>
      <c r="D186" s="226" t="s">
        <v>160</v>
      </c>
      <c r="E186" s="40"/>
      <c r="F186" s="231" t="s">
        <v>270</v>
      </c>
      <c r="G186" s="40"/>
      <c r="H186" s="40"/>
      <c r="I186" s="228"/>
      <c r="J186" s="40"/>
      <c r="K186" s="40"/>
      <c r="L186" s="44"/>
      <c r="M186" s="229"/>
      <c r="N186" s="230"/>
      <c r="O186" s="91"/>
      <c r="P186" s="91"/>
      <c r="Q186" s="91"/>
      <c r="R186" s="91"/>
      <c r="S186" s="91"/>
      <c r="T186" s="92"/>
      <c r="U186" s="38"/>
      <c r="V186" s="38"/>
      <c r="W186" s="38"/>
      <c r="X186" s="38"/>
      <c r="Y186" s="38"/>
      <c r="Z186" s="38"/>
      <c r="AA186" s="38"/>
      <c r="AB186" s="38"/>
      <c r="AC186" s="38"/>
      <c r="AD186" s="38"/>
      <c r="AE186" s="38"/>
      <c r="AT186" s="17" t="s">
        <v>160</v>
      </c>
      <c r="AU186" s="17" t="s">
        <v>84</v>
      </c>
    </row>
    <row r="187" spans="1:51" s="13" customFormat="1" ht="12">
      <c r="A187" s="13"/>
      <c r="B187" s="243"/>
      <c r="C187" s="244"/>
      <c r="D187" s="226" t="s">
        <v>162</v>
      </c>
      <c r="E187" s="245" t="s">
        <v>1</v>
      </c>
      <c r="F187" s="246" t="s">
        <v>198</v>
      </c>
      <c r="G187" s="244"/>
      <c r="H187" s="245" t="s">
        <v>1</v>
      </c>
      <c r="I187" s="247"/>
      <c r="J187" s="244"/>
      <c r="K187" s="244"/>
      <c r="L187" s="248"/>
      <c r="M187" s="249"/>
      <c r="N187" s="250"/>
      <c r="O187" s="250"/>
      <c r="P187" s="250"/>
      <c r="Q187" s="250"/>
      <c r="R187" s="250"/>
      <c r="S187" s="250"/>
      <c r="T187" s="251"/>
      <c r="U187" s="13"/>
      <c r="V187" s="13"/>
      <c r="W187" s="13"/>
      <c r="X187" s="13"/>
      <c r="Y187" s="13"/>
      <c r="Z187" s="13"/>
      <c r="AA187" s="13"/>
      <c r="AB187" s="13"/>
      <c r="AC187" s="13"/>
      <c r="AD187" s="13"/>
      <c r="AE187" s="13"/>
      <c r="AT187" s="252" t="s">
        <v>162</v>
      </c>
      <c r="AU187" s="252" t="s">
        <v>84</v>
      </c>
      <c r="AV187" s="13" t="s">
        <v>84</v>
      </c>
      <c r="AW187" s="13" t="s">
        <v>32</v>
      </c>
      <c r="AX187" s="13" t="s">
        <v>76</v>
      </c>
      <c r="AY187" s="252" t="s">
        <v>151</v>
      </c>
    </row>
    <row r="188" spans="1:51" s="12" customFormat="1" ht="12">
      <c r="A188" s="12"/>
      <c r="B188" s="232"/>
      <c r="C188" s="233"/>
      <c r="D188" s="226" t="s">
        <v>162</v>
      </c>
      <c r="E188" s="234" t="s">
        <v>271</v>
      </c>
      <c r="F188" s="235" t="s">
        <v>272</v>
      </c>
      <c r="G188" s="233"/>
      <c r="H188" s="236">
        <v>12.1</v>
      </c>
      <c r="I188" s="237"/>
      <c r="J188" s="233"/>
      <c r="K188" s="233"/>
      <c r="L188" s="238"/>
      <c r="M188" s="239"/>
      <c r="N188" s="240"/>
      <c r="O188" s="240"/>
      <c r="P188" s="240"/>
      <c r="Q188" s="240"/>
      <c r="R188" s="240"/>
      <c r="S188" s="240"/>
      <c r="T188" s="241"/>
      <c r="U188" s="12"/>
      <c r="V188" s="12"/>
      <c r="W188" s="12"/>
      <c r="X188" s="12"/>
      <c r="Y188" s="12"/>
      <c r="Z188" s="12"/>
      <c r="AA188" s="12"/>
      <c r="AB188" s="12"/>
      <c r="AC188" s="12"/>
      <c r="AD188" s="12"/>
      <c r="AE188" s="12"/>
      <c r="AT188" s="242" t="s">
        <v>162</v>
      </c>
      <c r="AU188" s="242" t="s">
        <v>84</v>
      </c>
      <c r="AV188" s="12" t="s">
        <v>93</v>
      </c>
      <c r="AW188" s="12" t="s">
        <v>32</v>
      </c>
      <c r="AX188" s="12" t="s">
        <v>84</v>
      </c>
      <c r="AY188" s="242" t="s">
        <v>151</v>
      </c>
    </row>
    <row r="189" spans="1:65" s="2" customFormat="1" ht="24.15" customHeight="1">
      <c r="A189" s="38"/>
      <c r="B189" s="39"/>
      <c r="C189" s="212" t="s">
        <v>273</v>
      </c>
      <c r="D189" s="212" t="s">
        <v>152</v>
      </c>
      <c r="E189" s="213" t="s">
        <v>274</v>
      </c>
      <c r="F189" s="214" t="s">
        <v>275</v>
      </c>
      <c r="G189" s="215" t="s">
        <v>276</v>
      </c>
      <c r="H189" s="216">
        <v>2</v>
      </c>
      <c r="I189" s="217"/>
      <c r="J189" s="218">
        <f>ROUND(I189*H189,2)</f>
        <v>0</v>
      </c>
      <c r="K189" s="219"/>
      <c r="L189" s="44"/>
      <c r="M189" s="220" t="s">
        <v>1</v>
      </c>
      <c r="N189" s="221" t="s">
        <v>41</v>
      </c>
      <c r="O189" s="91"/>
      <c r="P189" s="222">
        <f>O189*H189</f>
        <v>0</v>
      </c>
      <c r="Q189" s="222">
        <v>0</v>
      </c>
      <c r="R189" s="222">
        <f>Q189*H189</f>
        <v>0</v>
      </c>
      <c r="S189" s="222">
        <v>0</v>
      </c>
      <c r="T189" s="223">
        <f>S189*H189</f>
        <v>0</v>
      </c>
      <c r="U189" s="38"/>
      <c r="V189" s="38"/>
      <c r="W189" s="38"/>
      <c r="X189" s="38"/>
      <c r="Y189" s="38"/>
      <c r="Z189" s="38"/>
      <c r="AA189" s="38"/>
      <c r="AB189" s="38"/>
      <c r="AC189" s="38"/>
      <c r="AD189" s="38"/>
      <c r="AE189" s="38"/>
      <c r="AR189" s="224" t="s">
        <v>156</v>
      </c>
      <c r="AT189" s="224" t="s">
        <v>152</v>
      </c>
      <c r="AU189" s="224" t="s">
        <v>84</v>
      </c>
      <c r="AY189" s="17" t="s">
        <v>151</v>
      </c>
      <c r="BE189" s="225">
        <f>IF(N189="základní",J189,0)</f>
        <v>0</v>
      </c>
      <c r="BF189" s="225">
        <f>IF(N189="snížená",J189,0)</f>
        <v>0</v>
      </c>
      <c r="BG189" s="225">
        <f>IF(N189="zákl. přenesená",J189,0)</f>
        <v>0</v>
      </c>
      <c r="BH189" s="225">
        <f>IF(N189="sníž. přenesená",J189,0)</f>
        <v>0</v>
      </c>
      <c r="BI189" s="225">
        <f>IF(N189="nulová",J189,0)</f>
        <v>0</v>
      </c>
      <c r="BJ189" s="17" t="s">
        <v>84</v>
      </c>
      <c r="BK189" s="225">
        <f>ROUND(I189*H189,2)</f>
        <v>0</v>
      </c>
      <c r="BL189" s="17" t="s">
        <v>156</v>
      </c>
      <c r="BM189" s="224" t="s">
        <v>277</v>
      </c>
    </row>
    <row r="190" spans="1:47" s="2" customFormat="1" ht="12">
      <c r="A190" s="38"/>
      <c r="B190" s="39"/>
      <c r="C190" s="40"/>
      <c r="D190" s="226" t="s">
        <v>158</v>
      </c>
      <c r="E190" s="40"/>
      <c r="F190" s="227" t="s">
        <v>278</v>
      </c>
      <c r="G190" s="40"/>
      <c r="H190" s="40"/>
      <c r="I190" s="228"/>
      <c r="J190" s="40"/>
      <c r="K190" s="40"/>
      <c r="L190" s="44"/>
      <c r="M190" s="229"/>
      <c r="N190" s="230"/>
      <c r="O190" s="91"/>
      <c r="P190" s="91"/>
      <c r="Q190" s="91"/>
      <c r="R190" s="91"/>
      <c r="S190" s="91"/>
      <c r="T190" s="92"/>
      <c r="U190" s="38"/>
      <c r="V190" s="38"/>
      <c r="W190" s="38"/>
      <c r="X190" s="38"/>
      <c r="Y190" s="38"/>
      <c r="Z190" s="38"/>
      <c r="AA190" s="38"/>
      <c r="AB190" s="38"/>
      <c r="AC190" s="38"/>
      <c r="AD190" s="38"/>
      <c r="AE190" s="38"/>
      <c r="AT190" s="17" t="s">
        <v>158</v>
      </c>
      <c r="AU190" s="17" t="s">
        <v>84</v>
      </c>
    </row>
    <row r="191" spans="1:47" s="2" customFormat="1" ht="12">
      <c r="A191" s="38"/>
      <c r="B191" s="39"/>
      <c r="C191" s="40"/>
      <c r="D191" s="226" t="s">
        <v>160</v>
      </c>
      <c r="E191" s="40"/>
      <c r="F191" s="231" t="s">
        <v>279</v>
      </c>
      <c r="G191" s="40"/>
      <c r="H191" s="40"/>
      <c r="I191" s="228"/>
      <c r="J191" s="40"/>
      <c r="K191" s="40"/>
      <c r="L191" s="44"/>
      <c r="M191" s="229"/>
      <c r="N191" s="230"/>
      <c r="O191" s="91"/>
      <c r="P191" s="91"/>
      <c r="Q191" s="91"/>
      <c r="R191" s="91"/>
      <c r="S191" s="91"/>
      <c r="T191" s="92"/>
      <c r="U191" s="38"/>
      <c r="V191" s="38"/>
      <c r="W191" s="38"/>
      <c r="X191" s="38"/>
      <c r="Y191" s="38"/>
      <c r="Z191" s="38"/>
      <c r="AA191" s="38"/>
      <c r="AB191" s="38"/>
      <c r="AC191" s="38"/>
      <c r="AD191" s="38"/>
      <c r="AE191" s="38"/>
      <c r="AT191" s="17" t="s">
        <v>160</v>
      </c>
      <c r="AU191" s="17" t="s">
        <v>84</v>
      </c>
    </row>
    <row r="192" spans="1:51" s="13" customFormat="1" ht="12">
      <c r="A192" s="13"/>
      <c r="B192" s="243"/>
      <c r="C192" s="244"/>
      <c r="D192" s="226" t="s">
        <v>162</v>
      </c>
      <c r="E192" s="245" t="s">
        <v>1</v>
      </c>
      <c r="F192" s="246" t="s">
        <v>198</v>
      </c>
      <c r="G192" s="244"/>
      <c r="H192" s="245" t="s">
        <v>1</v>
      </c>
      <c r="I192" s="247"/>
      <c r="J192" s="244"/>
      <c r="K192" s="244"/>
      <c r="L192" s="248"/>
      <c r="M192" s="249"/>
      <c r="N192" s="250"/>
      <c r="O192" s="250"/>
      <c r="P192" s="250"/>
      <c r="Q192" s="250"/>
      <c r="R192" s="250"/>
      <c r="S192" s="250"/>
      <c r="T192" s="251"/>
      <c r="U192" s="13"/>
      <c r="V192" s="13"/>
      <c r="W192" s="13"/>
      <c r="X192" s="13"/>
      <c r="Y192" s="13"/>
      <c r="Z192" s="13"/>
      <c r="AA192" s="13"/>
      <c r="AB192" s="13"/>
      <c r="AC192" s="13"/>
      <c r="AD192" s="13"/>
      <c r="AE192" s="13"/>
      <c r="AT192" s="252" t="s">
        <v>162</v>
      </c>
      <c r="AU192" s="252" t="s">
        <v>84</v>
      </c>
      <c r="AV192" s="13" t="s">
        <v>84</v>
      </c>
      <c r="AW192" s="13" t="s">
        <v>32</v>
      </c>
      <c r="AX192" s="13" t="s">
        <v>76</v>
      </c>
      <c r="AY192" s="252" t="s">
        <v>151</v>
      </c>
    </row>
    <row r="193" spans="1:51" s="12" customFormat="1" ht="12">
      <c r="A193" s="12"/>
      <c r="B193" s="232"/>
      <c r="C193" s="233"/>
      <c r="D193" s="226" t="s">
        <v>162</v>
      </c>
      <c r="E193" s="234" t="s">
        <v>280</v>
      </c>
      <c r="F193" s="235" t="s">
        <v>281</v>
      </c>
      <c r="G193" s="233"/>
      <c r="H193" s="236">
        <v>2</v>
      </c>
      <c r="I193" s="237"/>
      <c r="J193" s="233"/>
      <c r="K193" s="233"/>
      <c r="L193" s="238"/>
      <c r="M193" s="239"/>
      <c r="N193" s="240"/>
      <c r="O193" s="240"/>
      <c r="P193" s="240"/>
      <c r="Q193" s="240"/>
      <c r="R193" s="240"/>
      <c r="S193" s="240"/>
      <c r="T193" s="241"/>
      <c r="U193" s="12"/>
      <c r="V193" s="12"/>
      <c r="W193" s="12"/>
      <c r="X193" s="12"/>
      <c r="Y193" s="12"/>
      <c r="Z193" s="12"/>
      <c r="AA193" s="12"/>
      <c r="AB193" s="12"/>
      <c r="AC193" s="12"/>
      <c r="AD193" s="12"/>
      <c r="AE193" s="12"/>
      <c r="AT193" s="242" t="s">
        <v>162</v>
      </c>
      <c r="AU193" s="242" t="s">
        <v>84</v>
      </c>
      <c r="AV193" s="12" t="s">
        <v>93</v>
      </c>
      <c r="AW193" s="12" t="s">
        <v>32</v>
      </c>
      <c r="AX193" s="12" t="s">
        <v>84</v>
      </c>
      <c r="AY193" s="242" t="s">
        <v>151</v>
      </c>
    </row>
    <row r="194" spans="1:65" s="2" customFormat="1" ht="14.4" customHeight="1">
      <c r="A194" s="38"/>
      <c r="B194" s="39"/>
      <c r="C194" s="212" t="s">
        <v>282</v>
      </c>
      <c r="D194" s="212" t="s">
        <v>152</v>
      </c>
      <c r="E194" s="213" t="s">
        <v>283</v>
      </c>
      <c r="F194" s="214" t="s">
        <v>284</v>
      </c>
      <c r="G194" s="215" t="s">
        <v>276</v>
      </c>
      <c r="H194" s="216">
        <v>2</v>
      </c>
      <c r="I194" s="217"/>
      <c r="J194" s="218">
        <f>ROUND(I194*H194,2)</f>
        <v>0</v>
      </c>
      <c r="K194" s="219"/>
      <c r="L194" s="44"/>
      <c r="M194" s="220" t="s">
        <v>1</v>
      </c>
      <c r="N194" s="221" t="s">
        <v>41</v>
      </c>
      <c r="O194" s="91"/>
      <c r="P194" s="222">
        <f>O194*H194</f>
        <v>0</v>
      </c>
      <c r="Q194" s="222">
        <v>0</v>
      </c>
      <c r="R194" s="222">
        <f>Q194*H194</f>
        <v>0</v>
      </c>
      <c r="S194" s="222">
        <v>0</v>
      </c>
      <c r="T194" s="223">
        <f>S194*H194</f>
        <v>0</v>
      </c>
      <c r="U194" s="38"/>
      <c r="V194" s="38"/>
      <c r="W194" s="38"/>
      <c r="X194" s="38"/>
      <c r="Y194" s="38"/>
      <c r="Z194" s="38"/>
      <c r="AA194" s="38"/>
      <c r="AB194" s="38"/>
      <c r="AC194" s="38"/>
      <c r="AD194" s="38"/>
      <c r="AE194" s="38"/>
      <c r="AR194" s="224" t="s">
        <v>156</v>
      </c>
      <c r="AT194" s="224" t="s">
        <v>152</v>
      </c>
      <c r="AU194" s="224" t="s">
        <v>84</v>
      </c>
      <c r="AY194" s="17" t="s">
        <v>151</v>
      </c>
      <c r="BE194" s="225">
        <f>IF(N194="základní",J194,0)</f>
        <v>0</v>
      </c>
      <c r="BF194" s="225">
        <f>IF(N194="snížená",J194,0)</f>
        <v>0</v>
      </c>
      <c r="BG194" s="225">
        <f>IF(N194="zákl. přenesená",J194,0)</f>
        <v>0</v>
      </c>
      <c r="BH194" s="225">
        <f>IF(N194="sníž. přenesená",J194,0)</f>
        <v>0</v>
      </c>
      <c r="BI194" s="225">
        <f>IF(N194="nulová",J194,0)</f>
        <v>0</v>
      </c>
      <c r="BJ194" s="17" t="s">
        <v>84</v>
      </c>
      <c r="BK194" s="225">
        <f>ROUND(I194*H194,2)</f>
        <v>0</v>
      </c>
      <c r="BL194" s="17" t="s">
        <v>156</v>
      </c>
      <c r="BM194" s="224" t="s">
        <v>285</v>
      </c>
    </row>
    <row r="195" spans="1:47" s="2" customFormat="1" ht="12">
      <c r="A195" s="38"/>
      <c r="B195" s="39"/>
      <c r="C195" s="40"/>
      <c r="D195" s="226" t="s">
        <v>158</v>
      </c>
      <c r="E195" s="40"/>
      <c r="F195" s="227" t="s">
        <v>286</v>
      </c>
      <c r="G195" s="40"/>
      <c r="H195" s="40"/>
      <c r="I195" s="228"/>
      <c r="J195" s="40"/>
      <c r="K195" s="40"/>
      <c r="L195" s="44"/>
      <c r="M195" s="229"/>
      <c r="N195" s="230"/>
      <c r="O195" s="91"/>
      <c r="P195" s="91"/>
      <c r="Q195" s="91"/>
      <c r="R195" s="91"/>
      <c r="S195" s="91"/>
      <c r="T195" s="92"/>
      <c r="U195" s="38"/>
      <c r="V195" s="38"/>
      <c r="W195" s="38"/>
      <c r="X195" s="38"/>
      <c r="Y195" s="38"/>
      <c r="Z195" s="38"/>
      <c r="AA195" s="38"/>
      <c r="AB195" s="38"/>
      <c r="AC195" s="38"/>
      <c r="AD195" s="38"/>
      <c r="AE195" s="38"/>
      <c r="AT195" s="17" t="s">
        <v>158</v>
      </c>
      <c r="AU195" s="17" t="s">
        <v>84</v>
      </c>
    </row>
    <row r="196" spans="1:47" s="2" customFormat="1" ht="12">
      <c r="A196" s="38"/>
      <c r="B196" s="39"/>
      <c r="C196" s="40"/>
      <c r="D196" s="226" t="s">
        <v>160</v>
      </c>
      <c r="E196" s="40"/>
      <c r="F196" s="231" t="s">
        <v>279</v>
      </c>
      <c r="G196" s="40"/>
      <c r="H196" s="40"/>
      <c r="I196" s="228"/>
      <c r="J196" s="40"/>
      <c r="K196" s="40"/>
      <c r="L196" s="44"/>
      <c r="M196" s="229"/>
      <c r="N196" s="230"/>
      <c r="O196" s="91"/>
      <c r="P196" s="91"/>
      <c r="Q196" s="91"/>
      <c r="R196" s="91"/>
      <c r="S196" s="91"/>
      <c r="T196" s="92"/>
      <c r="U196" s="38"/>
      <c r="V196" s="38"/>
      <c r="W196" s="38"/>
      <c r="X196" s="38"/>
      <c r="Y196" s="38"/>
      <c r="Z196" s="38"/>
      <c r="AA196" s="38"/>
      <c r="AB196" s="38"/>
      <c r="AC196" s="38"/>
      <c r="AD196" s="38"/>
      <c r="AE196" s="38"/>
      <c r="AT196" s="17" t="s">
        <v>160</v>
      </c>
      <c r="AU196" s="17" t="s">
        <v>84</v>
      </c>
    </row>
    <row r="197" spans="1:65" s="2" customFormat="1" ht="24.15" customHeight="1">
      <c r="A197" s="38"/>
      <c r="B197" s="39"/>
      <c r="C197" s="212" t="s">
        <v>287</v>
      </c>
      <c r="D197" s="212" t="s">
        <v>152</v>
      </c>
      <c r="E197" s="213" t="s">
        <v>288</v>
      </c>
      <c r="F197" s="214" t="s">
        <v>289</v>
      </c>
      <c r="G197" s="215" t="s">
        <v>267</v>
      </c>
      <c r="H197" s="216">
        <v>22.3</v>
      </c>
      <c r="I197" s="217"/>
      <c r="J197" s="218">
        <f>ROUND(I197*H197,2)</f>
        <v>0</v>
      </c>
      <c r="K197" s="219"/>
      <c r="L197" s="44"/>
      <c r="M197" s="220" t="s">
        <v>1</v>
      </c>
      <c r="N197" s="221" t="s">
        <v>41</v>
      </c>
      <c r="O197" s="91"/>
      <c r="P197" s="222">
        <f>O197*H197</f>
        <v>0</v>
      </c>
      <c r="Q197" s="222">
        <v>0</v>
      </c>
      <c r="R197" s="222">
        <f>Q197*H197</f>
        <v>0</v>
      </c>
      <c r="S197" s="222">
        <v>0</v>
      </c>
      <c r="T197" s="223">
        <f>S197*H197</f>
        <v>0</v>
      </c>
      <c r="U197" s="38"/>
      <c r="V197" s="38"/>
      <c r="W197" s="38"/>
      <c r="X197" s="38"/>
      <c r="Y197" s="38"/>
      <c r="Z197" s="38"/>
      <c r="AA197" s="38"/>
      <c r="AB197" s="38"/>
      <c r="AC197" s="38"/>
      <c r="AD197" s="38"/>
      <c r="AE197" s="38"/>
      <c r="AR197" s="224" t="s">
        <v>156</v>
      </c>
      <c r="AT197" s="224" t="s">
        <v>152</v>
      </c>
      <c r="AU197" s="224" t="s">
        <v>84</v>
      </c>
      <c r="AY197" s="17" t="s">
        <v>151</v>
      </c>
      <c r="BE197" s="225">
        <f>IF(N197="základní",J197,0)</f>
        <v>0</v>
      </c>
      <c r="BF197" s="225">
        <f>IF(N197="snížená",J197,0)</f>
        <v>0</v>
      </c>
      <c r="BG197" s="225">
        <f>IF(N197="zákl. přenesená",J197,0)</f>
        <v>0</v>
      </c>
      <c r="BH197" s="225">
        <f>IF(N197="sníž. přenesená",J197,0)</f>
        <v>0</v>
      </c>
      <c r="BI197" s="225">
        <f>IF(N197="nulová",J197,0)</f>
        <v>0</v>
      </c>
      <c r="BJ197" s="17" t="s">
        <v>84</v>
      </c>
      <c r="BK197" s="225">
        <f>ROUND(I197*H197,2)</f>
        <v>0</v>
      </c>
      <c r="BL197" s="17" t="s">
        <v>156</v>
      </c>
      <c r="BM197" s="224" t="s">
        <v>290</v>
      </c>
    </row>
    <row r="198" spans="1:47" s="2" customFormat="1" ht="12">
      <c r="A198" s="38"/>
      <c r="B198" s="39"/>
      <c r="C198" s="40"/>
      <c r="D198" s="226" t="s">
        <v>158</v>
      </c>
      <c r="E198" s="40"/>
      <c r="F198" s="227" t="s">
        <v>291</v>
      </c>
      <c r="G198" s="40"/>
      <c r="H198" s="40"/>
      <c r="I198" s="228"/>
      <c r="J198" s="40"/>
      <c r="K198" s="40"/>
      <c r="L198" s="44"/>
      <c r="M198" s="229"/>
      <c r="N198" s="230"/>
      <c r="O198" s="91"/>
      <c r="P198" s="91"/>
      <c r="Q198" s="91"/>
      <c r="R198" s="91"/>
      <c r="S198" s="91"/>
      <c r="T198" s="92"/>
      <c r="U198" s="38"/>
      <c r="V198" s="38"/>
      <c r="W198" s="38"/>
      <c r="X198" s="38"/>
      <c r="Y198" s="38"/>
      <c r="Z198" s="38"/>
      <c r="AA198" s="38"/>
      <c r="AB198" s="38"/>
      <c r="AC198" s="38"/>
      <c r="AD198" s="38"/>
      <c r="AE198" s="38"/>
      <c r="AT198" s="17" t="s">
        <v>158</v>
      </c>
      <c r="AU198" s="17" t="s">
        <v>84</v>
      </c>
    </row>
    <row r="199" spans="1:47" s="2" customFormat="1" ht="12">
      <c r="A199" s="38"/>
      <c r="B199" s="39"/>
      <c r="C199" s="40"/>
      <c r="D199" s="226" t="s">
        <v>160</v>
      </c>
      <c r="E199" s="40"/>
      <c r="F199" s="231" t="s">
        <v>292</v>
      </c>
      <c r="G199" s="40"/>
      <c r="H199" s="40"/>
      <c r="I199" s="228"/>
      <c r="J199" s="40"/>
      <c r="K199" s="40"/>
      <c r="L199" s="44"/>
      <c r="M199" s="229"/>
      <c r="N199" s="230"/>
      <c r="O199" s="91"/>
      <c r="P199" s="91"/>
      <c r="Q199" s="91"/>
      <c r="R199" s="91"/>
      <c r="S199" s="91"/>
      <c r="T199" s="92"/>
      <c r="U199" s="38"/>
      <c r="V199" s="38"/>
      <c r="W199" s="38"/>
      <c r="X199" s="38"/>
      <c r="Y199" s="38"/>
      <c r="Z199" s="38"/>
      <c r="AA199" s="38"/>
      <c r="AB199" s="38"/>
      <c r="AC199" s="38"/>
      <c r="AD199" s="38"/>
      <c r="AE199" s="38"/>
      <c r="AT199" s="17" t="s">
        <v>160</v>
      </c>
      <c r="AU199" s="17" t="s">
        <v>84</v>
      </c>
    </row>
    <row r="200" spans="1:51" s="13" customFormat="1" ht="12">
      <c r="A200" s="13"/>
      <c r="B200" s="243"/>
      <c r="C200" s="244"/>
      <c r="D200" s="226" t="s">
        <v>162</v>
      </c>
      <c r="E200" s="245" t="s">
        <v>1</v>
      </c>
      <c r="F200" s="246" t="s">
        <v>198</v>
      </c>
      <c r="G200" s="244"/>
      <c r="H200" s="245" t="s">
        <v>1</v>
      </c>
      <c r="I200" s="247"/>
      <c r="J200" s="244"/>
      <c r="K200" s="244"/>
      <c r="L200" s="248"/>
      <c r="M200" s="249"/>
      <c r="N200" s="250"/>
      <c r="O200" s="250"/>
      <c r="P200" s="250"/>
      <c r="Q200" s="250"/>
      <c r="R200" s="250"/>
      <c r="S200" s="250"/>
      <c r="T200" s="251"/>
      <c r="U200" s="13"/>
      <c r="V200" s="13"/>
      <c r="W200" s="13"/>
      <c r="X200" s="13"/>
      <c r="Y200" s="13"/>
      <c r="Z200" s="13"/>
      <c r="AA200" s="13"/>
      <c r="AB200" s="13"/>
      <c r="AC200" s="13"/>
      <c r="AD200" s="13"/>
      <c r="AE200" s="13"/>
      <c r="AT200" s="252" t="s">
        <v>162</v>
      </c>
      <c r="AU200" s="252" t="s">
        <v>84</v>
      </c>
      <c r="AV200" s="13" t="s">
        <v>84</v>
      </c>
      <c r="AW200" s="13" t="s">
        <v>32</v>
      </c>
      <c r="AX200" s="13" t="s">
        <v>76</v>
      </c>
      <c r="AY200" s="252" t="s">
        <v>151</v>
      </c>
    </row>
    <row r="201" spans="1:51" s="12" customFormat="1" ht="12">
      <c r="A201" s="12"/>
      <c r="B201" s="232"/>
      <c r="C201" s="233"/>
      <c r="D201" s="226" t="s">
        <v>162</v>
      </c>
      <c r="E201" s="234" t="s">
        <v>293</v>
      </c>
      <c r="F201" s="235" t="s">
        <v>294</v>
      </c>
      <c r="G201" s="233"/>
      <c r="H201" s="236">
        <v>22.3</v>
      </c>
      <c r="I201" s="237"/>
      <c r="J201" s="233"/>
      <c r="K201" s="233"/>
      <c r="L201" s="238"/>
      <c r="M201" s="239"/>
      <c r="N201" s="240"/>
      <c r="O201" s="240"/>
      <c r="P201" s="240"/>
      <c r="Q201" s="240"/>
      <c r="R201" s="240"/>
      <c r="S201" s="240"/>
      <c r="T201" s="241"/>
      <c r="U201" s="12"/>
      <c r="V201" s="12"/>
      <c r="W201" s="12"/>
      <c r="X201" s="12"/>
      <c r="Y201" s="12"/>
      <c r="Z201" s="12"/>
      <c r="AA201" s="12"/>
      <c r="AB201" s="12"/>
      <c r="AC201" s="12"/>
      <c r="AD201" s="12"/>
      <c r="AE201" s="12"/>
      <c r="AT201" s="242" t="s">
        <v>162</v>
      </c>
      <c r="AU201" s="242" t="s">
        <v>84</v>
      </c>
      <c r="AV201" s="12" t="s">
        <v>93</v>
      </c>
      <c r="AW201" s="12" t="s">
        <v>32</v>
      </c>
      <c r="AX201" s="12" t="s">
        <v>84</v>
      </c>
      <c r="AY201" s="242" t="s">
        <v>151</v>
      </c>
    </row>
    <row r="202" spans="1:65" s="2" customFormat="1" ht="24.15" customHeight="1">
      <c r="A202" s="38"/>
      <c r="B202" s="39"/>
      <c r="C202" s="212" t="s">
        <v>7</v>
      </c>
      <c r="D202" s="212" t="s">
        <v>152</v>
      </c>
      <c r="E202" s="213" t="s">
        <v>295</v>
      </c>
      <c r="F202" s="214" t="s">
        <v>296</v>
      </c>
      <c r="G202" s="215" t="s">
        <v>194</v>
      </c>
      <c r="H202" s="216">
        <v>30.428</v>
      </c>
      <c r="I202" s="217"/>
      <c r="J202" s="218">
        <f>ROUND(I202*H202,2)</f>
        <v>0</v>
      </c>
      <c r="K202" s="219"/>
      <c r="L202" s="44"/>
      <c r="M202" s="220" t="s">
        <v>1</v>
      </c>
      <c r="N202" s="221" t="s">
        <v>41</v>
      </c>
      <c r="O202" s="91"/>
      <c r="P202" s="222">
        <f>O202*H202</f>
        <v>0</v>
      </c>
      <c r="Q202" s="222">
        <v>0</v>
      </c>
      <c r="R202" s="222">
        <f>Q202*H202</f>
        <v>0</v>
      </c>
      <c r="S202" s="222">
        <v>0</v>
      </c>
      <c r="T202" s="223">
        <f>S202*H202</f>
        <v>0</v>
      </c>
      <c r="U202" s="38"/>
      <c r="V202" s="38"/>
      <c r="W202" s="38"/>
      <c r="X202" s="38"/>
      <c r="Y202" s="38"/>
      <c r="Z202" s="38"/>
      <c r="AA202" s="38"/>
      <c r="AB202" s="38"/>
      <c r="AC202" s="38"/>
      <c r="AD202" s="38"/>
      <c r="AE202" s="38"/>
      <c r="AR202" s="224" t="s">
        <v>156</v>
      </c>
      <c r="AT202" s="224" t="s">
        <v>152</v>
      </c>
      <c r="AU202" s="224" t="s">
        <v>84</v>
      </c>
      <c r="AY202" s="17" t="s">
        <v>151</v>
      </c>
      <c r="BE202" s="225">
        <f>IF(N202="základní",J202,0)</f>
        <v>0</v>
      </c>
      <c r="BF202" s="225">
        <f>IF(N202="snížená",J202,0)</f>
        <v>0</v>
      </c>
      <c r="BG202" s="225">
        <f>IF(N202="zákl. přenesená",J202,0)</f>
        <v>0</v>
      </c>
      <c r="BH202" s="225">
        <f>IF(N202="sníž. přenesená",J202,0)</f>
        <v>0</v>
      </c>
      <c r="BI202" s="225">
        <f>IF(N202="nulová",J202,0)</f>
        <v>0</v>
      </c>
      <c r="BJ202" s="17" t="s">
        <v>84</v>
      </c>
      <c r="BK202" s="225">
        <f>ROUND(I202*H202,2)</f>
        <v>0</v>
      </c>
      <c r="BL202" s="17" t="s">
        <v>156</v>
      </c>
      <c r="BM202" s="224" t="s">
        <v>297</v>
      </c>
    </row>
    <row r="203" spans="1:47" s="2" customFormat="1" ht="12">
      <c r="A203" s="38"/>
      <c r="B203" s="39"/>
      <c r="C203" s="40"/>
      <c r="D203" s="226" t="s">
        <v>158</v>
      </c>
      <c r="E203" s="40"/>
      <c r="F203" s="227" t="s">
        <v>298</v>
      </c>
      <c r="G203" s="40"/>
      <c r="H203" s="40"/>
      <c r="I203" s="228"/>
      <c r="J203" s="40"/>
      <c r="K203" s="40"/>
      <c r="L203" s="44"/>
      <c r="M203" s="229"/>
      <c r="N203" s="230"/>
      <c r="O203" s="91"/>
      <c r="P203" s="91"/>
      <c r="Q203" s="91"/>
      <c r="R203" s="91"/>
      <c r="S203" s="91"/>
      <c r="T203" s="92"/>
      <c r="U203" s="38"/>
      <c r="V203" s="38"/>
      <c r="W203" s="38"/>
      <c r="X203" s="38"/>
      <c r="Y203" s="38"/>
      <c r="Z203" s="38"/>
      <c r="AA203" s="38"/>
      <c r="AB203" s="38"/>
      <c r="AC203" s="38"/>
      <c r="AD203" s="38"/>
      <c r="AE203" s="38"/>
      <c r="AT203" s="17" t="s">
        <v>158</v>
      </c>
      <c r="AU203" s="17" t="s">
        <v>84</v>
      </c>
    </row>
    <row r="204" spans="1:47" s="2" customFormat="1" ht="12">
      <c r="A204" s="38"/>
      <c r="B204" s="39"/>
      <c r="C204" s="40"/>
      <c r="D204" s="226" t="s">
        <v>160</v>
      </c>
      <c r="E204" s="40"/>
      <c r="F204" s="231" t="s">
        <v>299</v>
      </c>
      <c r="G204" s="40"/>
      <c r="H204" s="40"/>
      <c r="I204" s="228"/>
      <c r="J204" s="40"/>
      <c r="K204" s="40"/>
      <c r="L204" s="44"/>
      <c r="M204" s="229"/>
      <c r="N204" s="230"/>
      <c r="O204" s="91"/>
      <c r="P204" s="91"/>
      <c r="Q204" s="91"/>
      <c r="R204" s="91"/>
      <c r="S204" s="91"/>
      <c r="T204" s="92"/>
      <c r="U204" s="38"/>
      <c r="V204" s="38"/>
      <c r="W204" s="38"/>
      <c r="X204" s="38"/>
      <c r="Y204" s="38"/>
      <c r="Z204" s="38"/>
      <c r="AA204" s="38"/>
      <c r="AB204" s="38"/>
      <c r="AC204" s="38"/>
      <c r="AD204" s="38"/>
      <c r="AE204" s="38"/>
      <c r="AT204" s="17" t="s">
        <v>160</v>
      </c>
      <c r="AU204" s="17" t="s">
        <v>84</v>
      </c>
    </row>
    <row r="205" spans="1:51" s="13" customFormat="1" ht="12">
      <c r="A205" s="13"/>
      <c r="B205" s="243"/>
      <c r="C205" s="244"/>
      <c r="D205" s="226" t="s">
        <v>162</v>
      </c>
      <c r="E205" s="245" t="s">
        <v>1</v>
      </c>
      <c r="F205" s="246" t="s">
        <v>300</v>
      </c>
      <c r="G205" s="244"/>
      <c r="H205" s="245" t="s">
        <v>1</v>
      </c>
      <c r="I205" s="247"/>
      <c r="J205" s="244"/>
      <c r="K205" s="244"/>
      <c r="L205" s="248"/>
      <c r="M205" s="249"/>
      <c r="N205" s="250"/>
      <c r="O205" s="250"/>
      <c r="P205" s="250"/>
      <c r="Q205" s="250"/>
      <c r="R205" s="250"/>
      <c r="S205" s="250"/>
      <c r="T205" s="251"/>
      <c r="U205" s="13"/>
      <c r="V205" s="13"/>
      <c r="W205" s="13"/>
      <c r="X205" s="13"/>
      <c r="Y205" s="13"/>
      <c r="Z205" s="13"/>
      <c r="AA205" s="13"/>
      <c r="AB205" s="13"/>
      <c r="AC205" s="13"/>
      <c r="AD205" s="13"/>
      <c r="AE205" s="13"/>
      <c r="AT205" s="252" t="s">
        <v>162</v>
      </c>
      <c r="AU205" s="252" t="s">
        <v>84</v>
      </c>
      <c r="AV205" s="13" t="s">
        <v>84</v>
      </c>
      <c r="AW205" s="13" t="s">
        <v>32</v>
      </c>
      <c r="AX205" s="13" t="s">
        <v>76</v>
      </c>
      <c r="AY205" s="252" t="s">
        <v>151</v>
      </c>
    </row>
    <row r="206" spans="1:51" s="12" customFormat="1" ht="12">
      <c r="A206" s="12"/>
      <c r="B206" s="232"/>
      <c r="C206" s="233"/>
      <c r="D206" s="226" t="s">
        <v>162</v>
      </c>
      <c r="E206" s="234" t="s">
        <v>301</v>
      </c>
      <c r="F206" s="235" t="s">
        <v>302</v>
      </c>
      <c r="G206" s="233"/>
      <c r="H206" s="236">
        <v>14.874</v>
      </c>
      <c r="I206" s="237"/>
      <c r="J206" s="233"/>
      <c r="K206" s="233"/>
      <c r="L206" s="238"/>
      <c r="M206" s="239"/>
      <c r="N206" s="240"/>
      <c r="O206" s="240"/>
      <c r="P206" s="240"/>
      <c r="Q206" s="240"/>
      <c r="R206" s="240"/>
      <c r="S206" s="240"/>
      <c r="T206" s="241"/>
      <c r="U206" s="12"/>
      <c r="V206" s="12"/>
      <c r="W206" s="12"/>
      <c r="X206" s="12"/>
      <c r="Y206" s="12"/>
      <c r="Z206" s="12"/>
      <c r="AA206" s="12"/>
      <c r="AB206" s="12"/>
      <c r="AC206" s="12"/>
      <c r="AD206" s="12"/>
      <c r="AE206" s="12"/>
      <c r="AT206" s="242" t="s">
        <v>162</v>
      </c>
      <c r="AU206" s="242" t="s">
        <v>84</v>
      </c>
      <c r="AV206" s="12" t="s">
        <v>93</v>
      </c>
      <c r="AW206" s="12" t="s">
        <v>32</v>
      </c>
      <c r="AX206" s="12" t="s">
        <v>76</v>
      </c>
      <c r="AY206" s="242" t="s">
        <v>151</v>
      </c>
    </row>
    <row r="207" spans="1:51" s="12" customFormat="1" ht="12">
      <c r="A207" s="12"/>
      <c r="B207" s="232"/>
      <c r="C207" s="233"/>
      <c r="D207" s="226" t="s">
        <v>162</v>
      </c>
      <c r="E207" s="234" t="s">
        <v>106</v>
      </c>
      <c r="F207" s="235" t="s">
        <v>303</v>
      </c>
      <c r="G207" s="233"/>
      <c r="H207" s="236">
        <v>9.216</v>
      </c>
      <c r="I207" s="237"/>
      <c r="J207" s="233"/>
      <c r="K207" s="233"/>
      <c r="L207" s="238"/>
      <c r="M207" s="239"/>
      <c r="N207" s="240"/>
      <c r="O207" s="240"/>
      <c r="P207" s="240"/>
      <c r="Q207" s="240"/>
      <c r="R207" s="240"/>
      <c r="S207" s="240"/>
      <c r="T207" s="241"/>
      <c r="U207" s="12"/>
      <c r="V207" s="12"/>
      <c r="W207" s="12"/>
      <c r="X207" s="12"/>
      <c r="Y207" s="12"/>
      <c r="Z207" s="12"/>
      <c r="AA207" s="12"/>
      <c r="AB207" s="12"/>
      <c r="AC207" s="12"/>
      <c r="AD207" s="12"/>
      <c r="AE207" s="12"/>
      <c r="AT207" s="242" t="s">
        <v>162</v>
      </c>
      <c r="AU207" s="242" t="s">
        <v>84</v>
      </c>
      <c r="AV207" s="12" t="s">
        <v>93</v>
      </c>
      <c r="AW207" s="12" t="s">
        <v>32</v>
      </c>
      <c r="AX207" s="12" t="s">
        <v>76</v>
      </c>
      <c r="AY207" s="242" t="s">
        <v>151</v>
      </c>
    </row>
    <row r="208" spans="1:51" s="12" customFormat="1" ht="12">
      <c r="A208" s="12"/>
      <c r="B208" s="232"/>
      <c r="C208" s="233"/>
      <c r="D208" s="226" t="s">
        <v>162</v>
      </c>
      <c r="E208" s="234" t="s">
        <v>108</v>
      </c>
      <c r="F208" s="235" t="s">
        <v>304</v>
      </c>
      <c r="G208" s="233"/>
      <c r="H208" s="236">
        <v>6.338</v>
      </c>
      <c r="I208" s="237"/>
      <c r="J208" s="233"/>
      <c r="K208" s="233"/>
      <c r="L208" s="238"/>
      <c r="M208" s="239"/>
      <c r="N208" s="240"/>
      <c r="O208" s="240"/>
      <c r="P208" s="240"/>
      <c r="Q208" s="240"/>
      <c r="R208" s="240"/>
      <c r="S208" s="240"/>
      <c r="T208" s="241"/>
      <c r="U208" s="12"/>
      <c r="V208" s="12"/>
      <c r="W208" s="12"/>
      <c r="X208" s="12"/>
      <c r="Y208" s="12"/>
      <c r="Z208" s="12"/>
      <c r="AA208" s="12"/>
      <c r="AB208" s="12"/>
      <c r="AC208" s="12"/>
      <c r="AD208" s="12"/>
      <c r="AE208" s="12"/>
      <c r="AT208" s="242" t="s">
        <v>162</v>
      </c>
      <c r="AU208" s="242" t="s">
        <v>84</v>
      </c>
      <c r="AV208" s="12" t="s">
        <v>93</v>
      </c>
      <c r="AW208" s="12" t="s">
        <v>32</v>
      </c>
      <c r="AX208" s="12" t="s">
        <v>76</v>
      </c>
      <c r="AY208" s="242" t="s">
        <v>151</v>
      </c>
    </row>
    <row r="209" spans="1:51" s="12" customFormat="1" ht="12">
      <c r="A209" s="12"/>
      <c r="B209" s="232"/>
      <c r="C209" s="233"/>
      <c r="D209" s="226" t="s">
        <v>162</v>
      </c>
      <c r="E209" s="234" t="s">
        <v>305</v>
      </c>
      <c r="F209" s="235" t="s">
        <v>306</v>
      </c>
      <c r="G209" s="233"/>
      <c r="H209" s="236">
        <v>30.428</v>
      </c>
      <c r="I209" s="237"/>
      <c r="J209" s="233"/>
      <c r="K209" s="233"/>
      <c r="L209" s="238"/>
      <c r="M209" s="239"/>
      <c r="N209" s="240"/>
      <c r="O209" s="240"/>
      <c r="P209" s="240"/>
      <c r="Q209" s="240"/>
      <c r="R209" s="240"/>
      <c r="S209" s="240"/>
      <c r="T209" s="241"/>
      <c r="U209" s="12"/>
      <c r="V209" s="12"/>
      <c r="W209" s="12"/>
      <c r="X209" s="12"/>
      <c r="Y209" s="12"/>
      <c r="Z209" s="12"/>
      <c r="AA209" s="12"/>
      <c r="AB209" s="12"/>
      <c r="AC209" s="12"/>
      <c r="AD209" s="12"/>
      <c r="AE209" s="12"/>
      <c r="AT209" s="242" t="s">
        <v>162</v>
      </c>
      <c r="AU209" s="242" t="s">
        <v>84</v>
      </c>
      <c r="AV209" s="12" t="s">
        <v>93</v>
      </c>
      <c r="AW209" s="12" t="s">
        <v>32</v>
      </c>
      <c r="AX209" s="12" t="s">
        <v>84</v>
      </c>
      <c r="AY209" s="242" t="s">
        <v>151</v>
      </c>
    </row>
    <row r="210" spans="1:65" s="2" customFormat="1" ht="24.15" customHeight="1">
      <c r="A210" s="38"/>
      <c r="B210" s="39"/>
      <c r="C210" s="212" t="s">
        <v>307</v>
      </c>
      <c r="D210" s="212" t="s">
        <v>152</v>
      </c>
      <c r="E210" s="213" t="s">
        <v>308</v>
      </c>
      <c r="F210" s="214" t="s">
        <v>309</v>
      </c>
      <c r="G210" s="215" t="s">
        <v>204</v>
      </c>
      <c r="H210" s="216">
        <v>791.128</v>
      </c>
      <c r="I210" s="217"/>
      <c r="J210" s="218">
        <f>ROUND(I210*H210,2)</f>
        <v>0</v>
      </c>
      <c r="K210" s="219"/>
      <c r="L210" s="44"/>
      <c r="M210" s="220" t="s">
        <v>1</v>
      </c>
      <c r="N210" s="221" t="s">
        <v>41</v>
      </c>
      <c r="O210" s="91"/>
      <c r="P210" s="222">
        <f>O210*H210</f>
        <v>0</v>
      </c>
      <c r="Q210" s="222">
        <v>0</v>
      </c>
      <c r="R210" s="222">
        <f>Q210*H210</f>
        <v>0</v>
      </c>
      <c r="S210" s="222">
        <v>0</v>
      </c>
      <c r="T210" s="223">
        <f>S210*H210</f>
        <v>0</v>
      </c>
      <c r="U210" s="38"/>
      <c r="V210" s="38"/>
      <c r="W210" s="38"/>
      <c r="X210" s="38"/>
      <c r="Y210" s="38"/>
      <c r="Z210" s="38"/>
      <c r="AA210" s="38"/>
      <c r="AB210" s="38"/>
      <c r="AC210" s="38"/>
      <c r="AD210" s="38"/>
      <c r="AE210" s="38"/>
      <c r="AR210" s="224" t="s">
        <v>156</v>
      </c>
      <c r="AT210" s="224" t="s">
        <v>152</v>
      </c>
      <c r="AU210" s="224" t="s">
        <v>84</v>
      </c>
      <c r="AY210" s="17" t="s">
        <v>151</v>
      </c>
      <c r="BE210" s="225">
        <f>IF(N210="základní",J210,0)</f>
        <v>0</v>
      </c>
      <c r="BF210" s="225">
        <f>IF(N210="snížená",J210,0)</f>
        <v>0</v>
      </c>
      <c r="BG210" s="225">
        <f>IF(N210="zákl. přenesená",J210,0)</f>
        <v>0</v>
      </c>
      <c r="BH210" s="225">
        <f>IF(N210="sníž. přenesená",J210,0)</f>
        <v>0</v>
      </c>
      <c r="BI210" s="225">
        <f>IF(N210="nulová",J210,0)</f>
        <v>0</v>
      </c>
      <c r="BJ210" s="17" t="s">
        <v>84</v>
      </c>
      <c r="BK210" s="225">
        <f>ROUND(I210*H210,2)</f>
        <v>0</v>
      </c>
      <c r="BL210" s="17" t="s">
        <v>156</v>
      </c>
      <c r="BM210" s="224" t="s">
        <v>310</v>
      </c>
    </row>
    <row r="211" spans="1:47" s="2" customFormat="1" ht="12">
      <c r="A211" s="38"/>
      <c r="B211" s="39"/>
      <c r="C211" s="40"/>
      <c r="D211" s="226" t="s">
        <v>158</v>
      </c>
      <c r="E211" s="40"/>
      <c r="F211" s="227" t="s">
        <v>309</v>
      </c>
      <c r="G211" s="40"/>
      <c r="H211" s="40"/>
      <c r="I211" s="228"/>
      <c r="J211" s="40"/>
      <c r="K211" s="40"/>
      <c r="L211" s="44"/>
      <c r="M211" s="229"/>
      <c r="N211" s="230"/>
      <c r="O211" s="91"/>
      <c r="P211" s="91"/>
      <c r="Q211" s="91"/>
      <c r="R211" s="91"/>
      <c r="S211" s="91"/>
      <c r="T211" s="92"/>
      <c r="U211" s="38"/>
      <c r="V211" s="38"/>
      <c r="W211" s="38"/>
      <c r="X211" s="38"/>
      <c r="Y211" s="38"/>
      <c r="Z211" s="38"/>
      <c r="AA211" s="38"/>
      <c r="AB211" s="38"/>
      <c r="AC211" s="38"/>
      <c r="AD211" s="38"/>
      <c r="AE211" s="38"/>
      <c r="AT211" s="17" t="s">
        <v>158</v>
      </c>
      <c r="AU211" s="17" t="s">
        <v>84</v>
      </c>
    </row>
    <row r="212" spans="1:47" s="2" customFormat="1" ht="12">
      <c r="A212" s="38"/>
      <c r="B212" s="39"/>
      <c r="C212" s="40"/>
      <c r="D212" s="226" t="s">
        <v>160</v>
      </c>
      <c r="E212" s="40"/>
      <c r="F212" s="231" t="s">
        <v>206</v>
      </c>
      <c r="G212" s="40"/>
      <c r="H212" s="40"/>
      <c r="I212" s="228"/>
      <c r="J212" s="40"/>
      <c r="K212" s="40"/>
      <c r="L212" s="44"/>
      <c r="M212" s="229"/>
      <c r="N212" s="230"/>
      <c r="O212" s="91"/>
      <c r="P212" s="91"/>
      <c r="Q212" s="91"/>
      <c r="R212" s="91"/>
      <c r="S212" s="91"/>
      <c r="T212" s="92"/>
      <c r="U212" s="38"/>
      <c r="V212" s="38"/>
      <c r="W212" s="38"/>
      <c r="X212" s="38"/>
      <c r="Y212" s="38"/>
      <c r="Z212" s="38"/>
      <c r="AA212" s="38"/>
      <c r="AB212" s="38"/>
      <c r="AC212" s="38"/>
      <c r="AD212" s="38"/>
      <c r="AE212" s="38"/>
      <c r="AT212" s="17" t="s">
        <v>160</v>
      </c>
      <c r="AU212" s="17" t="s">
        <v>84</v>
      </c>
    </row>
    <row r="213" spans="1:51" s="12" customFormat="1" ht="12">
      <c r="A213" s="12"/>
      <c r="B213" s="232"/>
      <c r="C213" s="233"/>
      <c r="D213" s="226" t="s">
        <v>162</v>
      </c>
      <c r="E213" s="234" t="s">
        <v>311</v>
      </c>
      <c r="F213" s="235" t="s">
        <v>312</v>
      </c>
      <c r="G213" s="233"/>
      <c r="H213" s="236">
        <v>791.128</v>
      </c>
      <c r="I213" s="237"/>
      <c r="J213" s="233"/>
      <c r="K213" s="233"/>
      <c r="L213" s="238"/>
      <c r="M213" s="239"/>
      <c r="N213" s="240"/>
      <c r="O213" s="240"/>
      <c r="P213" s="240"/>
      <c r="Q213" s="240"/>
      <c r="R213" s="240"/>
      <c r="S213" s="240"/>
      <c r="T213" s="241"/>
      <c r="U213" s="12"/>
      <c r="V213" s="12"/>
      <c r="W213" s="12"/>
      <c r="X213" s="12"/>
      <c r="Y213" s="12"/>
      <c r="Z213" s="12"/>
      <c r="AA213" s="12"/>
      <c r="AB213" s="12"/>
      <c r="AC213" s="12"/>
      <c r="AD213" s="12"/>
      <c r="AE213" s="12"/>
      <c r="AT213" s="242" t="s">
        <v>162</v>
      </c>
      <c r="AU213" s="242" t="s">
        <v>84</v>
      </c>
      <c r="AV213" s="12" t="s">
        <v>93</v>
      </c>
      <c r="AW213" s="12" t="s">
        <v>32</v>
      </c>
      <c r="AX213" s="12" t="s">
        <v>84</v>
      </c>
      <c r="AY213" s="242" t="s">
        <v>151</v>
      </c>
    </row>
    <row r="214" spans="1:65" s="2" customFormat="1" ht="24.15" customHeight="1">
      <c r="A214" s="38"/>
      <c r="B214" s="39"/>
      <c r="C214" s="212" t="s">
        <v>313</v>
      </c>
      <c r="D214" s="212" t="s">
        <v>152</v>
      </c>
      <c r="E214" s="213" t="s">
        <v>314</v>
      </c>
      <c r="F214" s="214" t="s">
        <v>315</v>
      </c>
      <c r="G214" s="215" t="s">
        <v>194</v>
      </c>
      <c r="H214" s="216">
        <v>39.115</v>
      </c>
      <c r="I214" s="217"/>
      <c r="J214" s="218">
        <f>ROUND(I214*H214,2)</f>
        <v>0</v>
      </c>
      <c r="K214" s="219"/>
      <c r="L214" s="44"/>
      <c r="M214" s="220" t="s">
        <v>1</v>
      </c>
      <c r="N214" s="221" t="s">
        <v>41</v>
      </c>
      <c r="O214" s="91"/>
      <c r="P214" s="222">
        <f>O214*H214</f>
        <v>0</v>
      </c>
      <c r="Q214" s="222">
        <v>0</v>
      </c>
      <c r="R214" s="222">
        <f>Q214*H214</f>
        <v>0</v>
      </c>
      <c r="S214" s="222">
        <v>0</v>
      </c>
      <c r="T214" s="223">
        <f>S214*H214</f>
        <v>0</v>
      </c>
      <c r="U214" s="38"/>
      <c r="V214" s="38"/>
      <c r="W214" s="38"/>
      <c r="X214" s="38"/>
      <c r="Y214" s="38"/>
      <c r="Z214" s="38"/>
      <c r="AA214" s="38"/>
      <c r="AB214" s="38"/>
      <c r="AC214" s="38"/>
      <c r="AD214" s="38"/>
      <c r="AE214" s="38"/>
      <c r="AR214" s="224" t="s">
        <v>156</v>
      </c>
      <c r="AT214" s="224" t="s">
        <v>152</v>
      </c>
      <c r="AU214" s="224" t="s">
        <v>84</v>
      </c>
      <c r="AY214" s="17" t="s">
        <v>151</v>
      </c>
      <c r="BE214" s="225">
        <f>IF(N214="základní",J214,0)</f>
        <v>0</v>
      </c>
      <c r="BF214" s="225">
        <f>IF(N214="snížená",J214,0)</f>
        <v>0</v>
      </c>
      <c r="BG214" s="225">
        <f>IF(N214="zákl. přenesená",J214,0)</f>
        <v>0</v>
      </c>
      <c r="BH214" s="225">
        <f>IF(N214="sníž. přenesená",J214,0)</f>
        <v>0</v>
      </c>
      <c r="BI214" s="225">
        <f>IF(N214="nulová",J214,0)</f>
        <v>0</v>
      </c>
      <c r="BJ214" s="17" t="s">
        <v>84</v>
      </c>
      <c r="BK214" s="225">
        <f>ROUND(I214*H214,2)</f>
        <v>0</v>
      </c>
      <c r="BL214" s="17" t="s">
        <v>156</v>
      </c>
      <c r="BM214" s="224" t="s">
        <v>316</v>
      </c>
    </row>
    <row r="215" spans="1:47" s="2" customFormat="1" ht="12">
      <c r="A215" s="38"/>
      <c r="B215" s="39"/>
      <c r="C215" s="40"/>
      <c r="D215" s="226" t="s">
        <v>158</v>
      </c>
      <c r="E215" s="40"/>
      <c r="F215" s="227" t="s">
        <v>317</v>
      </c>
      <c r="G215" s="40"/>
      <c r="H215" s="40"/>
      <c r="I215" s="228"/>
      <c r="J215" s="40"/>
      <c r="K215" s="40"/>
      <c r="L215" s="44"/>
      <c r="M215" s="229"/>
      <c r="N215" s="230"/>
      <c r="O215" s="91"/>
      <c r="P215" s="91"/>
      <c r="Q215" s="91"/>
      <c r="R215" s="91"/>
      <c r="S215" s="91"/>
      <c r="T215" s="92"/>
      <c r="U215" s="38"/>
      <c r="V215" s="38"/>
      <c r="W215" s="38"/>
      <c r="X215" s="38"/>
      <c r="Y215" s="38"/>
      <c r="Z215" s="38"/>
      <c r="AA215" s="38"/>
      <c r="AB215" s="38"/>
      <c r="AC215" s="38"/>
      <c r="AD215" s="38"/>
      <c r="AE215" s="38"/>
      <c r="AT215" s="17" t="s">
        <v>158</v>
      </c>
      <c r="AU215" s="17" t="s">
        <v>84</v>
      </c>
    </row>
    <row r="216" spans="1:47" s="2" customFormat="1" ht="12">
      <c r="A216" s="38"/>
      <c r="B216" s="39"/>
      <c r="C216" s="40"/>
      <c r="D216" s="226" t="s">
        <v>160</v>
      </c>
      <c r="E216" s="40"/>
      <c r="F216" s="231" t="s">
        <v>299</v>
      </c>
      <c r="G216" s="40"/>
      <c r="H216" s="40"/>
      <c r="I216" s="228"/>
      <c r="J216" s="40"/>
      <c r="K216" s="40"/>
      <c r="L216" s="44"/>
      <c r="M216" s="229"/>
      <c r="N216" s="230"/>
      <c r="O216" s="91"/>
      <c r="P216" s="91"/>
      <c r="Q216" s="91"/>
      <c r="R216" s="91"/>
      <c r="S216" s="91"/>
      <c r="T216" s="92"/>
      <c r="U216" s="38"/>
      <c r="V216" s="38"/>
      <c r="W216" s="38"/>
      <c r="X216" s="38"/>
      <c r="Y216" s="38"/>
      <c r="Z216" s="38"/>
      <c r="AA216" s="38"/>
      <c r="AB216" s="38"/>
      <c r="AC216" s="38"/>
      <c r="AD216" s="38"/>
      <c r="AE216" s="38"/>
      <c r="AT216" s="17" t="s">
        <v>160</v>
      </c>
      <c r="AU216" s="17" t="s">
        <v>84</v>
      </c>
    </row>
    <row r="217" spans="1:51" s="13" customFormat="1" ht="12">
      <c r="A217" s="13"/>
      <c r="B217" s="243"/>
      <c r="C217" s="244"/>
      <c r="D217" s="226" t="s">
        <v>162</v>
      </c>
      <c r="E217" s="245" t="s">
        <v>1</v>
      </c>
      <c r="F217" s="246" t="s">
        <v>318</v>
      </c>
      <c r="G217" s="244"/>
      <c r="H217" s="245" t="s">
        <v>1</v>
      </c>
      <c r="I217" s="247"/>
      <c r="J217" s="244"/>
      <c r="K217" s="244"/>
      <c r="L217" s="248"/>
      <c r="M217" s="249"/>
      <c r="N217" s="250"/>
      <c r="O217" s="250"/>
      <c r="P217" s="250"/>
      <c r="Q217" s="250"/>
      <c r="R217" s="250"/>
      <c r="S217" s="250"/>
      <c r="T217" s="251"/>
      <c r="U217" s="13"/>
      <c r="V217" s="13"/>
      <c r="W217" s="13"/>
      <c r="X217" s="13"/>
      <c r="Y217" s="13"/>
      <c r="Z217" s="13"/>
      <c r="AA217" s="13"/>
      <c r="AB217" s="13"/>
      <c r="AC217" s="13"/>
      <c r="AD217" s="13"/>
      <c r="AE217" s="13"/>
      <c r="AT217" s="252" t="s">
        <v>162</v>
      </c>
      <c r="AU217" s="252" t="s">
        <v>84</v>
      </c>
      <c r="AV217" s="13" t="s">
        <v>84</v>
      </c>
      <c r="AW217" s="13" t="s">
        <v>32</v>
      </c>
      <c r="AX217" s="13" t="s">
        <v>76</v>
      </c>
      <c r="AY217" s="252" t="s">
        <v>151</v>
      </c>
    </row>
    <row r="218" spans="1:51" s="12" customFormat="1" ht="12">
      <c r="A218" s="12"/>
      <c r="B218" s="232"/>
      <c r="C218" s="233"/>
      <c r="D218" s="226" t="s">
        <v>162</v>
      </c>
      <c r="E218" s="234" t="s">
        <v>319</v>
      </c>
      <c r="F218" s="235" t="s">
        <v>320</v>
      </c>
      <c r="G218" s="233"/>
      <c r="H218" s="236">
        <v>1.676</v>
      </c>
      <c r="I218" s="237"/>
      <c r="J218" s="233"/>
      <c r="K218" s="233"/>
      <c r="L218" s="238"/>
      <c r="M218" s="239"/>
      <c r="N218" s="240"/>
      <c r="O218" s="240"/>
      <c r="P218" s="240"/>
      <c r="Q218" s="240"/>
      <c r="R218" s="240"/>
      <c r="S218" s="240"/>
      <c r="T218" s="241"/>
      <c r="U218" s="12"/>
      <c r="V218" s="12"/>
      <c r="W218" s="12"/>
      <c r="X218" s="12"/>
      <c r="Y218" s="12"/>
      <c r="Z218" s="12"/>
      <c r="AA218" s="12"/>
      <c r="AB218" s="12"/>
      <c r="AC218" s="12"/>
      <c r="AD218" s="12"/>
      <c r="AE218" s="12"/>
      <c r="AT218" s="242" t="s">
        <v>162</v>
      </c>
      <c r="AU218" s="242" t="s">
        <v>84</v>
      </c>
      <c r="AV218" s="12" t="s">
        <v>93</v>
      </c>
      <c r="AW218" s="12" t="s">
        <v>32</v>
      </c>
      <c r="AX218" s="12" t="s">
        <v>76</v>
      </c>
      <c r="AY218" s="242" t="s">
        <v>151</v>
      </c>
    </row>
    <row r="219" spans="1:51" s="12" customFormat="1" ht="12">
      <c r="A219" s="12"/>
      <c r="B219" s="232"/>
      <c r="C219" s="233"/>
      <c r="D219" s="226" t="s">
        <v>162</v>
      </c>
      <c r="E219" s="234" t="s">
        <v>111</v>
      </c>
      <c r="F219" s="235" t="s">
        <v>321</v>
      </c>
      <c r="G219" s="233"/>
      <c r="H219" s="236">
        <v>2.525</v>
      </c>
      <c r="I219" s="237"/>
      <c r="J219" s="233"/>
      <c r="K219" s="233"/>
      <c r="L219" s="238"/>
      <c r="M219" s="239"/>
      <c r="N219" s="240"/>
      <c r="O219" s="240"/>
      <c r="P219" s="240"/>
      <c r="Q219" s="240"/>
      <c r="R219" s="240"/>
      <c r="S219" s="240"/>
      <c r="T219" s="241"/>
      <c r="U219" s="12"/>
      <c r="V219" s="12"/>
      <c r="W219" s="12"/>
      <c r="X219" s="12"/>
      <c r="Y219" s="12"/>
      <c r="Z219" s="12"/>
      <c r="AA219" s="12"/>
      <c r="AB219" s="12"/>
      <c r="AC219" s="12"/>
      <c r="AD219" s="12"/>
      <c r="AE219" s="12"/>
      <c r="AT219" s="242" t="s">
        <v>162</v>
      </c>
      <c r="AU219" s="242" t="s">
        <v>84</v>
      </c>
      <c r="AV219" s="12" t="s">
        <v>93</v>
      </c>
      <c r="AW219" s="12" t="s">
        <v>32</v>
      </c>
      <c r="AX219" s="12" t="s">
        <v>76</v>
      </c>
      <c r="AY219" s="242" t="s">
        <v>151</v>
      </c>
    </row>
    <row r="220" spans="1:51" s="12" customFormat="1" ht="12">
      <c r="A220" s="12"/>
      <c r="B220" s="232"/>
      <c r="C220" s="233"/>
      <c r="D220" s="226" t="s">
        <v>162</v>
      </c>
      <c r="E220" s="234" t="s">
        <v>113</v>
      </c>
      <c r="F220" s="235" t="s">
        <v>322</v>
      </c>
      <c r="G220" s="233"/>
      <c r="H220" s="236">
        <v>11.55</v>
      </c>
      <c r="I220" s="237"/>
      <c r="J220" s="233"/>
      <c r="K220" s="233"/>
      <c r="L220" s="238"/>
      <c r="M220" s="239"/>
      <c r="N220" s="240"/>
      <c r="O220" s="240"/>
      <c r="P220" s="240"/>
      <c r="Q220" s="240"/>
      <c r="R220" s="240"/>
      <c r="S220" s="240"/>
      <c r="T220" s="241"/>
      <c r="U220" s="12"/>
      <c r="V220" s="12"/>
      <c r="W220" s="12"/>
      <c r="X220" s="12"/>
      <c r="Y220" s="12"/>
      <c r="Z220" s="12"/>
      <c r="AA220" s="12"/>
      <c r="AB220" s="12"/>
      <c r="AC220" s="12"/>
      <c r="AD220" s="12"/>
      <c r="AE220" s="12"/>
      <c r="AT220" s="242" t="s">
        <v>162</v>
      </c>
      <c r="AU220" s="242" t="s">
        <v>84</v>
      </c>
      <c r="AV220" s="12" t="s">
        <v>93</v>
      </c>
      <c r="AW220" s="12" t="s">
        <v>32</v>
      </c>
      <c r="AX220" s="12" t="s">
        <v>76</v>
      </c>
      <c r="AY220" s="242" t="s">
        <v>151</v>
      </c>
    </row>
    <row r="221" spans="1:51" s="12" customFormat="1" ht="12">
      <c r="A221" s="12"/>
      <c r="B221" s="232"/>
      <c r="C221" s="233"/>
      <c r="D221" s="226" t="s">
        <v>162</v>
      </c>
      <c r="E221" s="234" t="s">
        <v>115</v>
      </c>
      <c r="F221" s="235" t="s">
        <v>323</v>
      </c>
      <c r="G221" s="233"/>
      <c r="H221" s="236">
        <v>3.3</v>
      </c>
      <c r="I221" s="237"/>
      <c r="J221" s="233"/>
      <c r="K221" s="233"/>
      <c r="L221" s="238"/>
      <c r="M221" s="239"/>
      <c r="N221" s="240"/>
      <c r="O221" s="240"/>
      <c r="P221" s="240"/>
      <c r="Q221" s="240"/>
      <c r="R221" s="240"/>
      <c r="S221" s="240"/>
      <c r="T221" s="241"/>
      <c r="U221" s="12"/>
      <c r="V221" s="12"/>
      <c r="W221" s="12"/>
      <c r="X221" s="12"/>
      <c r="Y221" s="12"/>
      <c r="Z221" s="12"/>
      <c r="AA221" s="12"/>
      <c r="AB221" s="12"/>
      <c r="AC221" s="12"/>
      <c r="AD221" s="12"/>
      <c r="AE221" s="12"/>
      <c r="AT221" s="242" t="s">
        <v>162</v>
      </c>
      <c r="AU221" s="242" t="s">
        <v>84</v>
      </c>
      <c r="AV221" s="12" t="s">
        <v>93</v>
      </c>
      <c r="AW221" s="12" t="s">
        <v>32</v>
      </c>
      <c r="AX221" s="12" t="s">
        <v>76</v>
      </c>
      <c r="AY221" s="242" t="s">
        <v>151</v>
      </c>
    </row>
    <row r="222" spans="1:51" s="12" customFormat="1" ht="12">
      <c r="A222" s="12"/>
      <c r="B222" s="232"/>
      <c r="C222" s="233"/>
      <c r="D222" s="226" t="s">
        <v>162</v>
      </c>
      <c r="E222" s="234" t="s">
        <v>117</v>
      </c>
      <c r="F222" s="235" t="s">
        <v>324</v>
      </c>
      <c r="G222" s="233"/>
      <c r="H222" s="236">
        <v>16.896</v>
      </c>
      <c r="I222" s="237"/>
      <c r="J222" s="233"/>
      <c r="K222" s="233"/>
      <c r="L222" s="238"/>
      <c r="M222" s="239"/>
      <c r="N222" s="240"/>
      <c r="O222" s="240"/>
      <c r="P222" s="240"/>
      <c r="Q222" s="240"/>
      <c r="R222" s="240"/>
      <c r="S222" s="240"/>
      <c r="T222" s="241"/>
      <c r="U222" s="12"/>
      <c r="V222" s="12"/>
      <c r="W222" s="12"/>
      <c r="X222" s="12"/>
      <c r="Y222" s="12"/>
      <c r="Z222" s="12"/>
      <c r="AA222" s="12"/>
      <c r="AB222" s="12"/>
      <c r="AC222" s="12"/>
      <c r="AD222" s="12"/>
      <c r="AE222" s="12"/>
      <c r="AT222" s="242" t="s">
        <v>162</v>
      </c>
      <c r="AU222" s="242" t="s">
        <v>84</v>
      </c>
      <c r="AV222" s="12" t="s">
        <v>93</v>
      </c>
      <c r="AW222" s="12" t="s">
        <v>32</v>
      </c>
      <c r="AX222" s="12" t="s">
        <v>76</v>
      </c>
      <c r="AY222" s="242" t="s">
        <v>151</v>
      </c>
    </row>
    <row r="223" spans="1:51" s="12" customFormat="1" ht="12">
      <c r="A223" s="12"/>
      <c r="B223" s="232"/>
      <c r="C223" s="233"/>
      <c r="D223" s="226" t="s">
        <v>162</v>
      </c>
      <c r="E223" s="234" t="s">
        <v>120</v>
      </c>
      <c r="F223" s="235" t="s">
        <v>325</v>
      </c>
      <c r="G223" s="233"/>
      <c r="H223" s="236">
        <v>3.168</v>
      </c>
      <c r="I223" s="237"/>
      <c r="J223" s="233"/>
      <c r="K223" s="233"/>
      <c r="L223" s="238"/>
      <c r="M223" s="239"/>
      <c r="N223" s="240"/>
      <c r="O223" s="240"/>
      <c r="P223" s="240"/>
      <c r="Q223" s="240"/>
      <c r="R223" s="240"/>
      <c r="S223" s="240"/>
      <c r="T223" s="241"/>
      <c r="U223" s="12"/>
      <c r="V223" s="12"/>
      <c r="W223" s="12"/>
      <c r="X223" s="12"/>
      <c r="Y223" s="12"/>
      <c r="Z223" s="12"/>
      <c r="AA223" s="12"/>
      <c r="AB223" s="12"/>
      <c r="AC223" s="12"/>
      <c r="AD223" s="12"/>
      <c r="AE223" s="12"/>
      <c r="AT223" s="242" t="s">
        <v>162</v>
      </c>
      <c r="AU223" s="242" t="s">
        <v>84</v>
      </c>
      <c r="AV223" s="12" t="s">
        <v>93</v>
      </c>
      <c r="AW223" s="12" t="s">
        <v>32</v>
      </c>
      <c r="AX223" s="12" t="s">
        <v>76</v>
      </c>
      <c r="AY223" s="242" t="s">
        <v>151</v>
      </c>
    </row>
    <row r="224" spans="1:51" s="12" customFormat="1" ht="12">
      <c r="A224" s="12"/>
      <c r="B224" s="232"/>
      <c r="C224" s="233"/>
      <c r="D224" s="226" t="s">
        <v>162</v>
      </c>
      <c r="E224" s="234" t="s">
        <v>326</v>
      </c>
      <c r="F224" s="235" t="s">
        <v>327</v>
      </c>
      <c r="G224" s="233"/>
      <c r="H224" s="236">
        <v>39.115</v>
      </c>
      <c r="I224" s="237"/>
      <c r="J224" s="233"/>
      <c r="K224" s="233"/>
      <c r="L224" s="238"/>
      <c r="M224" s="239"/>
      <c r="N224" s="240"/>
      <c r="O224" s="240"/>
      <c r="P224" s="240"/>
      <c r="Q224" s="240"/>
      <c r="R224" s="240"/>
      <c r="S224" s="240"/>
      <c r="T224" s="241"/>
      <c r="U224" s="12"/>
      <c r="V224" s="12"/>
      <c r="W224" s="12"/>
      <c r="X224" s="12"/>
      <c r="Y224" s="12"/>
      <c r="Z224" s="12"/>
      <c r="AA224" s="12"/>
      <c r="AB224" s="12"/>
      <c r="AC224" s="12"/>
      <c r="AD224" s="12"/>
      <c r="AE224" s="12"/>
      <c r="AT224" s="242" t="s">
        <v>162</v>
      </c>
      <c r="AU224" s="242" t="s">
        <v>84</v>
      </c>
      <c r="AV224" s="12" t="s">
        <v>93</v>
      </c>
      <c r="AW224" s="12" t="s">
        <v>32</v>
      </c>
      <c r="AX224" s="12" t="s">
        <v>84</v>
      </c>
      <c r="AY224" s="242" t="s">
        <v>151</v>
      </c>
    </row>
    <row r="225" spans="1:65" s="2" customFormat="1" ht="24.15" customHeight="1">
      <c r="A225" s="38"/>
      <c r="B225" s="39"/>
      <c r="C225" s="212" t="s">
        <v>328</v>
      </c>
      <c r="D225" s="212" t="s">
        <v>152</v>
      </c>
      <c r="E225" s="213" t="s">
        <v>329</v>
      </c>
      <c r="F225" s="214" t="s">
        <v>330</v>
      </c>
      <c r="G225" s="215" t="s">
        <v>204</v>
      </c>
      <c r="H225" s="216">
        <v>977.875</v>
      </c>
      <c r="I225" s="217"/>
      <c r="J225" s="218">
        <f>ROUND(I225*H225,2)</f>
        <v>0</v>
      </c>
      <c r="K225" s="219"/>
      <c r="L225" s="44"/>
      <c r="M225" s="220" t="s">
        <v>1</v>
      </c>
      <c r="N225" s="221" t="s">
        <v>41</v>
      </c>
      <c r="O225" s="91"/>
      <c r="P225" s="222">
        <f>O225*H225</f>
        <v>0</v>
      </c>
      <c r="Q225" s="222">
        <v>0</v>
      </c>
      <c r="R225" s="222">
        <f>Q225*H225</f>
        <v>0</v>
      </c>
      <c r="S225" s="222">
        <v>0</v>
      </c>
      <c r="T225" s="223">
        <f>S225*H225</f>
        <v>0</v>
      </c>
      <c r="U225" s="38"/>
      <c r="V225" s="38"/>
      <c r="W225" s="38"/>
      <c r="X225" s="38"/>
      <c r="Y225" s="38"/>
      <c r="Z225" s="38"/>
      <c r="AA225" s="38"/>
      <c r="AB225" s="38"/>
      <c r="AC225" s="38"/>
      <c r="AD225" s="38"/>
      <c r="AE225" s="38"/>
      <c r="AR225" s="224" t="s">
        <v>156</v>
      </c>
      <c r="AT225" s="224" t="s">
        <v>152</v>
      </c>
      <c r="AU225" s="224" t="s">
        <v>84</v>
      </c>
      <c r="AY225" s="17" t="s">
        <v>151</v>
      </c>
      <c r="BE225" s="225">
        <f>IF(N225="základní",J225,0)</f>
        <v>0</v>
      </c>
      <c r="BF225" s="225">
        <f>IF(N225="snížená",J225,0)</f>
        <v>0</v>
      </c>
      <c r="BG225" s="225">
        <f>IF(N225="zákl. přenesená",J225,0)</f>
        <v>0</v>
      </c>
      <c r="BH225" s="225">
        <f>IF(N225="sníž. přenesená",J225,0)</f>
        <v>0</v>
      </c>
      <c r="BI225" s="225">
        <f>IF(N225="nulová",J225,0)</f>
        <v>0</v>
      </c>
      <c r="BJ225" s="17" t="s">
        <v>84</v>
      </c>
      <c r="BK225" s="225">
        <f>ROUND(I225*H225,2)</f>
        <v>0</v>
      </c>
      <c r="BL225" s="17" t="s">
        <v>156</v>
      </c>
      <c r="BM225" s="224" t="s">
        <v>331</v>
      </c>
    </row>
    <row r="226" spans="1:47" s="2" customFormat="1" ht="12">
      <c r="A226" s="38"/>
      <c r="B226" s="39"/>
      <c r="C226" s="40"/>
      <c r="D226" s="226" t="s">
        <v>158</v>
      </c>
      <c r="E226" s="40"/>
      <c r="F226" s="227" t="s">
        <v>330</v>
      </c>
      <c r="G226" s="40"/>
      <c r="H226" s="40"/>
      <c r="I226" s="228"/>
      <c r="J226" s="40"/>
      <c r="K226" s="40"/>
      <c r="L226" s="44"/>
      <c r="M226" s="229"/>
      <c r="N226" s="230"/>
      <c r="O226" s="91"/>
      <c r="P226" s="91"/>
      <c r="Q226" s="91"/>
      <c r="R226" s="91"/>
      <c r="S226" s="91"/>
      <c r="T226" s="92"/>
      <c r="U226" s="38"/>
      <c r="V226" s="38"/>
      <c r="W226" s="38"/>
      <c r="X226" s="38"/>
      <c r="Y226" s="38"/>
      <c r="Z226" s="38"/>
      <c r="AA226" s="38"/>
      <c r="AB226" s="38"/>
      <c r="AC226" s="38"/>
      <c r="AD226" s="38"/>
      <c r="AE226" s="38"/>
      <c r="AT226" s="17" t="s">
        <v>158</v>
      </c>
      <c r="AU226" s="17" t="s">
        <v>84</v>
      </c>
    </row>
    <row r="227" spans="1:47" s="2" customFormat="1" ht="12">
      <c r="A227" s="38"/>
      <c r="B227" s="39"/>
      <c r="C227" s="40"/>
      <c r="D227" s="226" t="s">
        <v>160</v>
      </c>
      <c r="E227" s="40"/>
      <c r="F227" s="231" t="s">
        <v>206</v>
      </c>
      <c r="G227" s="40"/>
      <c r="H227" s="40"/>
      <c r="I227" s="228"/>
      <c r="J227" s="40"/>
      <c r="K227" s="40"/>
      <c r="L227" s="44"/>
      <c r="M227" s="229"/>
      <c r="N227" s="230"/>
      <c r="O227" s="91"/>
      <c r="P227" s="91"/>
      <c r="Q227" s="91"/>
      <c r="R227" s="91"/>
      <c r="S227" s="91"/>
      <c r="T227" s="92"/>
      <c r="U227" s="38"/>
      <c r="V227" s="38"/>
      <c r="W227" s="38"/>
      <c r="X227" s="38"/>
      <c r="Y227" s="38"/>
      <c r="Z227" s="38"/>
      <c r="AA227" s="38"/>
      <c r="AB227" s="38"/>
      <c r="AC227" s="38"/>
      <c r="AD227" s="38"/>
      <c r="AE227" s="38"/>
      <c r="AT227" s="17" t="s">
        <v>160</v>
      </c>
      <c r="AU227" s="17" t="s">
        <v>84</v>
      </c>
    </row>
    <row r="228" spans="1:51" s="12" customFormat="1" ht="12">
      <c r="A228" s="12"/>
      <c r="B228" s="232"/>
      <c r="C228" s="233"/>
      <c r="D228" s="226" t="s">
        <v>162</v>
      </c>
      <c r="E228" s="234" t="s">
        <v>332</v>
      </c>
      <c r="F228" s="235" t="s">
        <v>333</v>
      </c>
      <c r="G228" s="233"/>
      <c r="H228" s="236">
        <v>977.875</v>
      </c>
      <c r="I228" s="237"/>
      <c r="J228" s="233"/>
      <c r="K228" s="233"/>
      <c r="L228" s="238"/>
      <c r="M228" s="239"/>
      <c r="N228" s="240"/>
      <c r="O228" s="240"/>
      <c r="P228" s="240"/>
      <c r="Q228" s="240"/>
      <c r="R228" s="240"/>
      <c r="S228" s="240"/>
      <c r="T228" s="241"/>
      <c r="U228" s="12"/>
      <c r="V228" s="12"/>
      <c r="W228" s="12"/>
      <c r="X228" s="12"/>
      <c r="Y228" s="12"/>
      <c r="Z228" s="12"/>
      <c r="AA228" s="12"/>
      <c r="AB228" s="12"/>
      <c r="AC228" s="12"/>
      <c r="AD228" s="12"/>
      <c r="AE228" s="12"/>
      <c r="AT228" s="242" t="s">
        <v>162</v>
      </c>
      <c r="AU228" s="242" t="s">
        <v>84</v>
      </c>
      <c r="AV228" s="12" t="s">
        <v>93</v>
      </c>
      <c r="AW228" s="12" t="s">
        <v>32</v>
      </c>
      <c r="AX228" s="12" t="s">
        <v>84</v>
      </c>
      <c r="AY228" s="242" t="s">
        <v>151</v>
      </c>
    </row>
    <row r="229" spans="1:65" s="2" customFormat="1" ht="24.15" customHeight="1">
      <c r="A229" s="38"/>
      <c r="B229" s="39"/>
      <c r="C229" s="212" t="s">
        <v>334</v>
      </c>
      <c r="D229" s="212" t="s">
        <v>152</v>
      </c>
      <c r="E229" s="213" t="s">
        <v>335</v>
      </c>
      <c r="F229" s="214" t="s">
        <v>336</v>
      </c>
      <c r="G229" s="215" t="s">
        <v>155</v>
      </c>
      <c r="H229" s="216">
        <v>1.734</v>
      </c>
      <c r="I229" s="217"/>
      <c r="J229" s="218">
        <f>ROUND(I229*H229,2)</f>
        <v>0</v>
      </c>
      <c r="K229" s="219"/>
      <c r="L229" s="44"/>
      <c r="M229" s="220" t="s">
        <v>1</v>
      </c>
      <c r="N229" s="221" t="s">
        <v>41</v>
      </c>
      <c r="O229" s="91"/>
      <c r="P229" s="222">
        <f>O229*H229</f>
        <v>0</v>
      </c>
      <c r="Q229" s="222">
        <v>0</v>
      </c>
      <c r="R229" s="222">
        <f>Q229*H229</f>
        <v>0</v>
      </c>
      <c r="S229" s="222">
        <v>0</v>
      </c>
      <c r="T229" s="223">
        <f>S229*H229</f>
        <v>0</v>
      </c>
      <c r="U229" s="38"/>
      <c r="V229" s="38"/>
      <c r="W229" s="38"/>
      <c r="X229" s="38"/>
      <c r="Y229" s="38"/>
      <c r="Z229" s="38"/>
      <c r="AA229" s="38"/>
      <c r="AB229" s="38"/>
      <c r="AC229" s="38"/>
      <c r="AD229" s="38"/>
      <c r="AE229" s="38"/>
      <c r="AR229" s="224" t="s">
        <v>156</v>
      </c>
      <c r="AT229" s="224" t="s">
        <v>152</v>
      </c>
      <c r="AU229" s="224" t="s">
        <v>84</v>
      </c>
      <c r="AY229" s="17" t="s">
        <v>151</v>
      </c>
      <c r="BE229" s="225">
        <f>IF(N229="základní",J229,0)</f>
        <v>0</v>
      </c>
      <c r="BF229" s="225">
        <f>IF(N229="snížená",J229,0)</f>
        <v>0</v>
      </c>
      <c r="BG229" s="225">
        <f>IF(N229="zákl. přenesená",J229,0)</f>
        <v>0</v>
      </c>
      <c r="BH229" s="225">
        <f>IF(N229="sníž. přenesená",J229,0)</f>
        <v>0</v>
      </c>
      <c r="BI229" s="225">
        <f>IF(N229="nulová",J229,0)</f>
        <v>0</v>
      </c>
      <c r="BJ229" s="17" t="s">
        <v>84</v>
      </c>
      <c r="BK229" s="225">
        <f>ROUND(I229*H229,2)</f>
        <v>0</v>
      </c>
      <c r="BL229" s="17" t="s">
        <v>156</v>
      </c>
      <c r="BM229" s="224" t="s">
        <v>337</v>
      </c>
    </row>
    <row r="230" spans="1:47" s="2" customFormat="1" ht="12">
      <c r="A230" s="38"/>
      <c r="B230" s="39"/>
      <c r="C230" s="40"/>
      <c r="D230" s="226" t="s">
        <v>158</v>
      </c>
      <c r="E230" s="40"/>
      <c r="F230" s="227" t="s">
        <v>338</v>
      </c>
      <c r="G230" s="40"/>
      <c r="H230" s="40"/>
      <c r="I230" s="228"/>
      <c r="J230" s="40"/>
      <c r="K230" s="40"/>
      <c r="L230" s="44"/>
      <c r="M230" s="229"/>
      <c r="N230" s="230"/>
      <c r="O230" s="91"/>
      <c r="P230" s="91"/>
      <c r="Q230" s="91"/>
      <c r="R230" s="91"/>
      <c r="S230" s="91"/>
      <c r="T230" s="92"/>
      <c r="U230" s="38"/>
      <c r="V230" s="38"/>
      <c r="W230" s="38"/>
      <c r="X230" s="38"/>
      <c r="Y230" s="38"/>
      <c r="Z230" s="38"/>
      <c r="AA230" s="38"/>
      <c r="AB230" s="38"/>
      <c r="AC230" s="38"/>
      <c r="AD230" s="38"/>
      <c r="AE230" s="38"/>
      <c r="AT230" s="17" t="s">
        <v>158</v>
      </c>
      <c r="AU230" s="17" t="s">
        <v>84</v>
      </c>
    </row>
    <row r="231" spans="1:47" s="2" customFormat="1" ht="12">
      <c r="A231" s="38"/>
      <c r="B231" s="39"/>
      <c r="C231" s="40"/>
      <c r="D231" s="226" t="s">
        <v>160</v>
      </c>
      <c r="E231" s="40"/>
      <c r="F231" s="231" t="s">
        <v>339</v>
      </c>
      <c r="G231" s="40"/>
      <c r="H231" s="40"/>
      <c r="I231" s="228"/>
      <c r="J231" s="40"/>
      <c r="K231" s="40"/>
      <c r="L231" s="44"/>
      <c r="M231" s="229"/>
      <c r="N231" s="230"/>
      <c r="O231" s="91"/>
      <c r="P231" s="91"/>
      <c r="Q231" s="91"/>
      <c r="R231" s="91"/>
      <c r="S231" s="91"/>
      <c r="T231" s="92"/>
      <c r="U231" s="38"/>
      <c r="V231" s="38"/>
      <c r="W231" s="38"/>
      <c r="X231" s="38"/>
      <c r="Y231" s="38"/>
      <c r="Z231" s="38"/>
      <c r="AA231" s="38"/>
      <c r="AB231" s="38"/>
      <c r="AC231" s="38"/>
      <c r="AD231" s="38"/>
      <c r="AE231" s="38"/>
      <c r="AT231" s="17" t="s">
        <v>160</v>
      </c>
      <c r="AU231" s="17" t="s">
        <v>84</v>
      </c>
    </row>
    <row r="232" spans="1:51" s="13" customFormat="1" ht="12">
      <c r="A232" s="13"/>
      <c r="B232" s="243"/>
      <c r="C232" s="244"/>
      <c r="D232" s="226" t="s">
        <v>162</v>
      </c>
      <c r="E232" s="245" t="s">
        <v>1</v>
      </c>
      <c r="F232" s="246" t="s">
        <v>198</v>
      </c>
      <c r="G232" s="244"/>
      <c r="H232" s="245" t="s">
        <v>1</v>
      </c>
      <c r="I232" s="247"/>
      <c r="J232" s="244"/>
      <c r="K232" s="244"/>
      <c r="L232" s="248"/>
      <c r="M232" s="249"/>
      <c r="N232" s="250"/>
      <c r="O232" s="250"/>
      <c r="P232" s="250"/>
      <c r="Q232" s="250"/>
      <c r="R232" s="250"/>
      <c r="S232" s="250"/>
      <c r="T232" s="251"/>
      <c r="U232" s="13"/>
      <c r="V232" s="13"/>
      <c r="W232" s="13"/>
      <c r="X232" s="13"/>
      <c r="Y232" s="13"/>
      <c r="Z232" s="13"/>
      <c r="AA232" s="13"/>
      <c r="AB232" s="13"/>
      <c r="AC232" s="13"/>
      <c r="AD232" s="13"/>
      <c r="AE232" s="13"/>
      <c r="AT232" s="252" t="s">
        <v>162</v>
      </c>
      <c r="AU232" s="252" t="s">
        <v>84</v>
      </c>
      <c r="AV232" s="13" t="s">
        <v>84</v>
      </c>
      <c r="AW232" s="13" t="s">
        <v>32</v>
      </c>
      <c r="AX232" s="13" t="s">
        <v>76</v>
      </c>
      <c r="AY232" s="252" t="s">
        <v>151</v>
      </c>
    </row>
    <row r="233" spans="1:51" s="12" customFormat="1" ht="12">
      <c r="A233" s="12"/>
      <c r="B233" s="232"/>
      <c r="C233" s="233"/>
      <c r="D233" s="226" t="s">
        <v>162</v>
      </c>
      <c r="E233" s="234" t="s">
        <v>340</v>
      </c>
      <c r="F233" s="235" t="s">
        <v>341</v>
      </c>
      <c r="G233" s="233"/>
      <c r="H233" s="236">
        <v>1.635</v>
      </c>
      <c r="I233" s="237"/>
      <c r="J233" s="233"/>
      <c r="K233" s="233"/>
      <c r="L233" s="238"/>
      <c r="M233" s="239"/>
      <c r="N233" s="240"/>
      <c r="O233" s="240"/>
      <c r="P233" s="240"/>
      <c r="Q233" s="240"/>
      <c r="R233" s="240"/>
      <c r="S233" s="240"/>
      <c r="T233" s="241"/>
      <c r="U233" s="12"/>
      <c r="V233" s="12"/>
      <c r="W233" s="12"/>
      <c r="X233" s="12"/>
      <c r="Y233" s="12"/>
      <c r="Z233" s="12"/>
      <c r="AA233" s="12"/>
      <c r="AB233" s="12"/>
      <c r="AC233" s="12"/>
      <c r="AD233" s="12"/>
      <c r="AE233" s="12"/>
      <c r="AT233" s="242" t="s">
        <v>162</v>
      </c>
      <c r="AU233" s="242" t="s">
        <v>84</v>
      </c>
      <c r="AV233" s="12" t="s">
        <v>93</v>
      </c>
      <c r="AW233" s="12" t="s">
        <v>32</v>
      </c>
      <c r="AX233" s="12" t="s">
        <v>76</v>
      </c>
      <c r="AY233" s="242" t="s">
        <v>151</v>
      </c>
    </row>
    <row r="234" spans="1:51" s="12" customFormat="1" ht="12">
      <c r="A234" s="12"/>
      <c r="B234" s="232"/>
      <c r="C234" s="233"/>
      <c r="D234" s="226" t="s">
        <v>162</v>
      </c>
      <c r="E234" s="234" t="s">
        <v>123</v>
      </c>
      <c r="F234" s="235" t="s">
        <v>342</v>
      </c>
      <c r="G234" s="233"/>
      <c r="H234" s="236">
        <v>0.099</v>
      </c>
      <c r="I234" s="237"/>
      <c r="J234" s="233"/>
      <c r="K234" s="233"/>
      <c r="L234" s="238"/>
      <c r="M234" s="239"/>
      <c r="N234" s="240"/>
      <c r="O234" s="240"/>
      <c r="P234" s="240"/>
      <c r="Q234" s="240"/>
      <c r="R234" s="240"/>
      <c r="S234" s="240"/>
      <c r="T234" s="241"/>
      <c r="U234" s="12"/>
      <c r="V234" s="12"/>
      <c r="W234" s="12"/>
      <c r="X234" s="12"/>
      <c r="Y234" s="12"/>
      <c r="Z234" s="12"/>
      <c r="AA234" s="12"/>
      <c r="AB234" s="12"/>
      <c r="AC234" s="12"/>
      <c r="AD234" s="12"/>
      <c r="AE234" s="12"/>
      <c r="AT234" s="242" t="s">
        <v>162</v>
      </c>
      <c r="AU234" s="242" t="s">
        <v>84</v>
      </c>
      <c r="AV234" s="12" t="s">
        <v>93</v>
      </c>
      <c r="AW234" s="12" t="s">
        <v>32</v>
      </c>
      <c r="AX234" s="12" t="s">
        <v>76</v>
      </c>
      <c r="AY234" s="242" t="s">
        <v>151</v>
      </c>
    </row>
    <row r="235" spans="1:51" s="12" customFormat="1" ht="12">
      <c r="A235" s="12"/>
      <c r="B235" s="232"/>
      <c r="C235" s="233"/>
      <c r="D235" s="226" t="s">
        <v>162</v>
      </c>
      <c r="E235" s="234" t="s">
        <v>343</v>
      </c>
      <c r="F235" s="235" t="s">
        <v>344</v>
      </c>
      <c r="G235" s="233"/>
      <c r="H235" s="236">
        <v>1.734</v>
      </c>
      <c r="I235" s="237"/>
      <c r="J235" s="233"/>
      <c r="K235" s="233"/>
      <c r="L235" s="238"/>
      <c r="M235" s="239"/>
      <c r="N235" s="240"/>
      <c r="O235" s="240"/>
      <c r="P235" s="240"/>
      <c r="Q235" s="240"/>
      <c r="R235" s="240"/>
      <c r="S235" s="240"/>
      <c r="T235" s="241"/>
      <c r="U235" s="12"/>
      <c r="V235" s="12"/>
      <c r="W235" s="12"/>
      <c r="X235" s="12"/>
      <c r="Y235" s="12"/>
      <c r="Z235" s="12"/>
      <c r="AA235" s="12"/>
      <c r="AB235" s="12"/>
      <c r="AC235" s="12"/>
      <c r="AD235" s="12"/>
      <c r="AE235" s="12"/>
      <c r="AT235" s="242" t="s">
        <v>162</v>
      </c>
      <c r="AU235" s="242" t="s">
        <v>84</v>
      </c>
      <c r="AV235" s="12" t="s">
        <v>93</v>
      </c>
      <c r="AW235" s="12" t="s">
        <v>32</v>
      </c>
      <c r="AX235" s="12" t="s">
        <v>84</v>
      </c>
      <c r="AY235" s="242" t="s">
        <v>151</v>
      </c>
    </row>
    <row r="236" spans="1:65" s="2" customFormat="1" ht="14.4" customHeight="1">
      <c r="A236" s="38"/>
      <c r="B236" s="39"/>
      <c r="C236" s="212" t="s">
        <v>345</v>
      </c>
      <c r="D236" s="212" t="s">
        <v>152</v>
      </c>
      <c r="E236" s="213" t="s">
        <v>346</v>
      </c>
      <c r="F236" s="214" t="s">
        <v>347</v>
      </c>
      <c r="G236" s="215" t="s">
        <v>348</v>
      </c>
      <c r="H236" s="216">
        <v>50.96</v>
      </c>
      <c r="I236" s="217"/>
      <c r="J236" s="218">
        <f>ROUND(I236*H236,2)</f>
        <v>0</v>
      </c>
      <c r="K236" s="219"/>
      <c r="L236" s="44"/>
      <c r="M236" s="220" t="s">
        <v>1</v>
      </c>
      <c r="N236" s="221" t="s">
        <v>41</v>
      </c>
      <c r="O236" s="91"/>
      <c r="P236" s="222">
        <f>O236*H236</f>
        <v>0</v>
      </c>
      <c r="Q236" s="222">
        <v>0</v>
      </c>
      <c r="R236" s="222">
        <f>Q236*H236</f>
        <v>0</v>
      </c>
      <c r="S236" s="222">
        <v>0</v>
      </c>
      <c r="T236" s="223">
        <f>S236*H236</f>
        <v>0</v>
      </c>
      <c r="U236" s="38"/>
      <c r="V236" s="38"/>
      <c r="W236" s="38"/>
      <c r="X236" s="38"/>
      <c r="Y236" s="38"/>
      <c r="Z236" s="38"/>
      <c r="AA236" s="38"/>
      <c r="AB236" s="38"/>
      <c r="AC236" s="38"/>
      <c r="AD236" s="38"/>
      <c r="AE236" s="38"/>
      <c r="AR236" s="224" t="s">
        <v>156</v>
      </c>
      <c r="AT236" s="224" t="s">
        <v>152</v>
      </c>
      <c r="AU236" s="224" t="s">
        <v>84</v>
      </c>
      <c r="AY236" s="17" t="s">
        <v>151</v>
      </c>
      <c r="BE236" s="225">
        <f>IF(N236="základní",J236,0)</f>
        <v>0</v>
      </c>
      <c r="BF236" s="225">
        <f>IF(N236="snížená",J236,0)</f>
        <v>0</v>
      </c>
      <c r="BG236" s="225">
        <f>IF(N236="zákl. přenesená",J236,0)</f>
        <v>0</v>
      </c>
      <c r="BH236" s="225">
        <f>IF(N236="sníž. přenesená",J236,0)</f>
        <v>0</v>
      </c>
      <c r="BI236" s="225">
        <f>IF(N236="nulová",J236,0)</f>
        <v>0</v>
      </c>
      <c r="BJ236" s="17" t="s">
        <v>84</v>
      </c>
      <c r="BK236" s="225">
        <f>ROUND(I236*H236,2)</f>
        <v>0</v>
      </c>
      <c r="BL236" s="17" t="s">
        <v>156</v>
      </c>
      <c r="BM236" s="224" t="s">
        <v>349</v>
      </c>
    </row>
    <row r="237" spans="1:47" s="2" customFormat="1" ht="12">
      <c r="A237" s="38"/>
      <c r="B237" s="39"/>
      <c r="C237" s="40"/>
      <c r="D237" s="226" t="s">
        <v>158</v>
      </c>
      <c r="E237" s="40"/>
      <c r="F237" s="227" t="s">
        <v>196</v>
      </c>
      <c r="G237" s="40"/>
      <c r="H237" s="40"/>
      <c r="I237" s="228"/>
      <c r="J237" s="40"/>
      <c r="K237" s="40"/>
      <c r="L237" s="44"/>
      <c r="M237" s="229"/>
      <c r="N237" s="230"/>
      <c r="O237" s="91"/>
      <c r="P237" s="91"/>
      <c r="Q237" s="91"/>
      <c r="R237" s="91"/>
      <c r="S237" s="91"/>
      <c r="T237" s="92"/>
      <c r="U237" s="38"/>
      <c r="V237" s="38"/>
      <c r="W237" s="38"/>
      <c r="X237" s="38"/>
      <c r="Y237" s="38"/>
      <c r="Z237" s="38"/>
      <c r="AA237" s="38"/>
      <c r="AB237" s="38"/>
      <c r="AC237" s="38"/>
      <c r="AD237" s="38"/>
      <c r="AE237" s="38"/>
      <c r="AT237" s="17" t="s">
        <v>158</v>
      </c>
      <c r="AU237" s="17" t="s">
        <v>84</v>
      </c>
    </row>
    <row r="238" spans="1:47" s="2" customFormat="1" ht="12">
      <c r="A238" s="38"/>
      <c r="B238" s="39"/>
      <c r="C238" s="40"/>
      <c r="D238" s="226" t="s">
        <v>160</v>
      </c>
      <c r="E238" s="40"/>
      <c r="F238" s="231" t="s">
        <v>350</v>
      </c>
      <c r="G238" s="40"/>
      <c r="H238" s="40"/>
      <c r="I238" s="228"/>
      <c r="J238" s="40"/>
      <c r="K238" s="40"/>
      <c r="L238" s="44"/>
      <c r="M238" s="229"/>
      <c r="N238" s="230"/>
      <c r="O238" s="91"/>
      <c r="P238" s="91"/>
      <c r="Q238" s="91"/>
      <c r="R238" s="91"/>
      <c r="S238" s="91"/>
      <c r="T238" s="92"/>
      <c r="U238" s="38"/>
      <c r="V238" s="38"/>
      <c r="W238" s="38"/>
      <c r="X238" s="38"/>
      <c r="Y238" s="38"/>
      <c r="Z238" s="38"/>
      <c r="AA238" s="38"/>
      <c r="AB238" s="38"/>
      <c r="AC238" s="38"/>
      <c r="AD238" s="38"/>
      <c r="AE238" s="38"/>
      <c r="AT238" s="17" t="s">
        <v>160</v>
      </c>
      <c r="AU238" s="17" t="s">
        <v>84</v>
      </c>
    </row>
    <row r="239" spans="1:51" s="13" customFormat="1" ht="12">
      <c r="A239" s="13"/>
      <c r="B239" s="243"/>
      <c r="C239" s="244"/>
      <c r="D239" s="226" t="s">
        <v>162</v>
      </c>
      <c r="E239" s="245" t="s">
        <v>1</v>
      </c>
      <c r="F239" s="246" t="s">
        <v>351</v>
      </c>
      <c r="G239" s="244"/>
      <c r="H239" s="245" t="s">
        <v>1</v>
      </c>
      <c r="I239" s="247"/>
      <c r="J239" s="244"/>
      <c r="K239" s="244"/>
      <c r="L239" s="248"/>
      <c r="M239" s="249"/>
      <c r="N239" s="250"/>
      <c r="O239" s="250"/>
      <c r="P239" s="250"/>
      <c r="Q239" s="250"/>
      <c r="R239" s="250"/>
      <c r="S239" s="250"/>
      <c r="T239" s="251"/>
      <c r="U239" s="13"/>
      <c r="V239" s="13"/>
      <c r="W239" s="13"/>
      <c r="X239" s="13"/>
      <c r="Y239" s="13"/>
      <c r="Z239" s="13"/>
      <c r="AA239" s="13"/>
      <c r="AB239" s="13"/>
      <c r="AC239" s="13"/>
      <c r="AD239" s="13"/>
      <c r="AE239" s="13"/>
      <c r="AT239" s="252" t="s">
        <v>162</v>
      </c>
      <c r="AU239" s="252" t="s">
        <v>84</v>
      </c>
      <c r="AV239" s="13" t="s">
        <v>84</v>
      </c>
      <c r="AW239" s="13" t="s">
        <v>32</v>
      </c>
      <c r="AX239" s="13" t="s">
        <v>76</v>
      </c>
      <c r="AY239" s="252" t="s">
        <v>151</v>
      </c>
    </row>
    <row r="240" spans="1:51" s="12" customFormat="1" ht="12">
      <c r="A240" s="12"/>
      <c r="B240" s="232"/>
      <c r="C240" s="233"/>
      <c r="D240" s="226" t="s">
        <v>162</v>
      </c>
      <c r="E240" s="234" t="s">
        <v>352</v>
      </c>
      <c r="F240" s="235" t="s">
        <v>353</v>
      </c>
      <c r="G240" s="233"/>
      <c r="H240" s="236">
        <v>50.96</v>
      </c>
      <c r="I240" s="237"/>
      <c r="J240" s="233"/>
      <c r="K240" s="233"/>
      <c r="L240" s="238"/>
      <c r="M240" s="253"/>
      <c r="N240" s="254"/>
      <c r="O240" s="254"/>
      <c r="P240" s="254"/>
      <c r="Q240" s="254"/>
      <c r="R240" s="254"/>
      <c r="S240" s="254"/>
      <c r="T240" s="255"/>
      <c r="U240" s="12"/>
      <c r="V240" s="12"/>
      <c r="W240" s="12"/>
      <c r="X240" s="12"/>
      <c r="Y240" s="12"/>
      <c r="Z240" s="12"/>
      <c r="AA240" s="12"/>
      <c r="AB240" s="12"/>
      <c r="AC240" s="12"/>
      <c r="AD240" s="12"/>
      <c r="AE240" s="12"/>
      <c r="AT240" s="242" t="s">
        <v>162</v>
      </c>
      <c r="AU240" s="242" t="s">
        <v>84</v>
      </c>
      <c r="AV240" s="12" t="s">
        <v>93</v>
      </c>
      <c r="AW240" s="12" t="s">
        <v>32</v>
      </c>
      <c r="AX240" s="12" t="s">
        <v>84</v>
      </c>
      <c r="AY240" s="242" t="s">
        <v>151</v>
      </c>
    </row>
    <row r="241" spans="1:31" s="2" customFormat="1" ht="6.95" customHeight="1">
      <c r="A241" s="38"/>
      <c r="B241" s="66"/>
      <c r="C241" s="67"/>
      <c r="D241" s="67"/>
      <c r="E241" s="67"/>
      <c r="F241" s="67"/>
      <c r="G241" s="67"/>
      <c r="H241" s="67"/>
      <c r="I241" s="67"/>
      <c r="J241" s="67"/>
      <c r="K241" s="67"/>
      <c r="L241" s="44"/>
      <c r="M241" s="38"/>
      <c r="O241" s="38"/>
      <c r="P241" s="38"/>
      <c r="Q241" s="38"/>
      <c r="R241" s="38"/>
      <c r="S241" s="38"/>
      <c r="T241" s="38"/>
      <c r="U241" s="38"/>
      <c r="V241" s="38"/>
      <c r="W241" s="38"/>
      <c r="X241" s="38"/>
      <c r="Y241" s="38"/>
      <c r="Z241" s="38"/>
      <c r="AA241" s="38"/>
      <c r="AB241" s="38"/>
      <c r="AC241" s="38"/>
      <c r="AD241" s="38"/>
      <c r="AE241" s="38"/>
    </row>
  </sheetData>
  <sheetProtection password="CC35" sheet="1" objects="1" scenarios="1" formatColumns="0" formatRows="0" autoFilter="0"/>
  <autoFilter ref="C118:K240"/>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7" t="s">
        <v>89</v>
      </c>
      <c r="AZ2" s="136" t="s">
        <v>340</v>
      </c>
      <c r="BA2" s="136" t="s">
        <v>340</v>
      </c>
      <c r="BB2" s="136" t="s">
        <v>1</v>
      </c>
      <c r="BC2" s="136" t="s">
        <v>354</v>
      </c>
      <c r="BD2" s="136" t="s">
        <v>93</v>
      </c>
    </row>
    <row r="3" spans="2:56" s="1" customFormat="1" ht="6.95" customHeight="1">
      <c r="B3" s="137"/>
      <c r="C3" s="138"/>
      <c r="D3" s="138"/>
      <c r="E3" s="138"/>
      <c r="F3" s="138"/>
      <c r="G3" s="138"/>
      <c r="H3" s="138"/>
      <c r="I3" s="138"/>
      <c r="J3" s="138"/>
      <c r="K3" s="138"/>
      <c r="L3" s="20"/>
      <c r="AT3" s="17" t="s">
        <v>86</v>
      </c>
      <c r="AZ3" s="136" t="s">
        <v>123</v>
      </c>
      <c r="BA3" s="136" t="s">
        <v>123</v>
      </c>
      <c r="BB3" s="136" t="s">
        <v>1</v>
      </c>
      <c r="BC3" s="136" t="s">
        <v>229</v>
      </c>
      <c r="BD3" s="136" t="s">
        <v>93</v>
      </c>
    </row>
    <row r="4" spans="2:56" s="1" customFormat="1" ht="24.95" customHeight="1">
      <c r="B4" s="20"/>
      <c r="D4" s="139" t="s">
        <v>110</v>
      </c>
      <c r="L4" s="20"/>
      <c r="M4" s="140" t="s">
        <v>10</v>
      </c>
      <c r="AT4" s="17" t="s">
        <v>4</v>
      </c>
      <c r="AZ4" s="136" t="s">
        <v>343</v>
      </c>
      <c r="BA4" s="136" t="s">
        <v>343</v>
      </c>
      <c r="BB4" s="136" t="s">
        <v>1</v>
      </c>
      <c r="BC4" s="136" t="s">
        <v>355</v>
      </c>
      <c r="BD4" s="136" t="s">
        <v>93</v>
      </c>
    </row>
    <row r="5" spans="2:56" s="1" customFormat="1" ht="6.95" customHeight="1">
      <c r="B5" s="20"/>
      <c r="L5" s="20"/>
      <c r="AZ5" s="136" t="s">
        <v>356</v>
      </c>
      <c r="BA5" s="136" t="s">
        <v>356</v>
      </c>
      <c r="BB5" s="136" t="s">
        <v>1</v>
      </c>
      <c r="BC5" s="136" t="s">
        <v>357</v>
      </c>
      <c r="BD5" s="136" t="s">
        <v>93</v>
      </c>
    </row>
    <row r="6" spans="2:56" s="1" customFormat="1" ht="12" customHeight="1">
      <c r="B6" s="20"/>
      <c r="D6" s="141" t="s">
        <v>16</v>
      </c>
      <c r="L6" s="20"/>
      <c r="AZ6" s="136" t="s">
        <v>358</v>
      </c>
      <c r="BA6" s="136" t="s">
        <v>358</v>
      </c>
      <c r="BB6" s="136" t="s">
        <v>1</v>
      </c>
      <c r="BC6" s="136" t="s">
        <v>359</v>
      </c>
      <c r="BD6" s="136" t="s">
        <v>93</v>
      </c>
    </row>
    <row r="7" spans="2:56" s="1" customFormat="1" ht="16.5" customHeight="1">
      <c r="B7" s="20"/>
      <c r="E7" s="142" t="str">
        <f>'Rekapitulace stavby'!K6</f>
        <v>II/102 Chotilsko, most ev. č. 102-019</v>
      </c>
      <c r="F7" s="141"/>
      <c r="G7" s="141"/>
      <c r="H7" s="141"/>
      <c r="L7" s="20"/>
      <c r="AZ7" s="136" t="s">
        <v>360</v>
      </c>
      <c r="BA7" s="136" t="s">
        <v>360</v>
      </c>
      <c r="BB7" s="136" t="s">
        <v>1</v>
      </c>
      <c r="BC7" s="136" t="s">
        <v>361</v>
      </c>
      <c r="BD7" s="136" t="s">
        <v>93</v>
      </c>
    </row>
    <row r="8" spans="1:56" s="2" customFormat="1" ht="12" customHeight="1">
      <c r="A8" s="38"/>
      <c r="B8" s="44"/>
      <c r="C8" s="38"/>
      <c r="D8" s="141" t="s">
        <v>119</v>
      </c>
      <c r="E8" s="38"/>
      <c r="F8" s="38"/>
      <c r="G8" s="38"/>
      <c r="H8" s="38"/>
      <c r="I8" s="38"/>
      <c r="J8" s="38"/>
      <c r="K8" s="38"/>
      <c r="L8" s="63"/>
      <c r="S8" s="38"/>
      <c r="T8" s="38"/>
      <c r="U8" s="38"/>
      <c r="V8" s="38"/>
      <c r="W8" s="38"/>
      <c r="X8" s="38"/>
      <c r="Y8" s="38"/>
      <c r="Z8" s="38"/>
      <c r="AA8" s="38"/>
      <c r="AB8" s="38"/>
      <c r="AC8" s="38"/>
      <c r="AD8" s="38"/>
      <c r="AE8" s="38"/>
      <c r="AZ8" s="136" t="s">
        <v>362</v>
      </c>
      <c r="BA8" s="136" t="s">
        <v>362</v>
      </c>
      <c r="BB8" s="136" t="s">
        <v>1</v>
      </c>
      <c r="BC8" s="136" t="s">
        <v>363</v>
      </c>
      <c r="BD8" s="136" t="s">
        <v>93</v>
      </c>
    </row>
    <row r="9" spans="1:56" s="2" customFormat="1" ht="16.5" customHeight="1">
      <c r="A9" s="38"/>
      <c r="B9" s="44"/>
      <c r="C9" s="38"/>
      <c r="D9" s="38"/>
      <c r="E9" s="143" t="s">
        <v>364</v>
      </c>
      <c r="F9" s="38"/>
      <c r="G9" s="38"/>
      <c r="H9" s="38"/>
      <c r="I9" s="38"/>
      <c r="J9" s="38"/>
      <c r="K9" s="38"/>
      <c r="L9" s="63"/>
      <c r="S9" s="38"/>
      <c r="T9" s="38"/>
      <c r="U9" s="38"/>
      <c r="V9" s="38"/>
      <c r="W9" s="38"/>
      <c r="X9" s="38"/>
      <c r="Y9" s="38"/>
      <c r="Z9" s="38"/>
      <c r="AA9" s="38"/>
      <c r="AB9" s="38"/>
      <c r="AC9" s="38"/>
      <c r="AD9" s="38"/>
      <c r="AE9" s="38"/>
      <c r="AZ9" s="136" t="s">
        <v>365</v>
      </c>
      <c r="BA9" s="136" t="s">
        <v>365</v>
      </c>
      <c r="BB9" s="136" t="s">
        <v>1</v>
      </c>
      <c r="BC9" s="136" t="s">
        <v>366</v>
      </c>
      <c r="BD9" s="136" t="s">
        <v>93</v>
      </c>
    </row>
    <row r="10" spans="1:56"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c r="AZ10" s="136" t="s">
        <v>367</v>
      </c>
      <c r="BA10" s="136" t="s">
        <v>367</v>
      </c>
      <c r="BB10" s="136" t="s">
        <v>1</v>
      </c>
      <c r="BC10" s="136" t="s">
        <v>368</v>
      </c>
      <c r="BD10" s="136" t="s">
        <v>93</v>
      </c>
    </row>
    <row r="11" spans="1:56"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c r="AZ11" s="136" t="s">
        <v>369</v>
      </c>
      <c r="BA11" s="136" t="s">
        <v>369</v>
      </c>
      <c r="BB11" s="136" t="s">
        <v>1</v>
      </c>
      <c r="BC11" s="136" t="s">
        <v>368</v>
      </c>
      <c r="BD11" s="136" t="s">
        <v>93</v>
      </c>
    </row>
    <row r="12" spans="1:56" s="2" customFormat="1" ht="12" customHeight="1">
      <c r="A12" s="38"/>
      <c r="B12" s="44"/>
      <c r="C12" s="38"/>
      <c r="D12" s="141" t="s">
        <v>20</v>
      </c>
      <c r="E12" s="38"/>
      <c r="F12" s="144" t="s">
        <v>129</v>
      </c>
      <c r="G12" s="38"/>
      <c r="H12" s="38"/>
      <c r="I12" s="141" t="s">
        <v>22</v>
      </c>
      <c r="J12" s="145" t="str">
        <f>'Rekapitulace stavby'!AN8</f>
        <v>30. 10. 2020</v>
      </c>
      <c r="K12" s="38"/>
      <c r="L12" s="63"/>
      <c r="S12" s="38"/>
      <c r="T12" s="38"/>
      <c r="U12" s="38"/>
      <c r="V12" s="38"/>
      <c r="W12" s="38"/>
      <c r="X12" s="38"/>
      <c r="Y12" s="38"/>
      <c r="Z12" s="38"/>
      <c r="AA12" s="38"/>
      <c r="AB12" s="38"/>
      <c r="AC12" s="38"/>
      <c r="AD12" s="38"/>
      <c r="AE12" s="38"/>
      <c r="AZ12" s="136" t="s">
        <v>370</v>
      </c>
      <c r="BA12" s="136" t="s">
        <v>370</v>
      </c>
      <c r="BB12" s="136" t="s">
        <v>1</v>
      </c>
      <c r="BC12" s="136" t="s">
        <v>371</v>
      </c>
      <c r="BD12" s="136" t="s">
        <v>93</v>
      </c>
    </row>
    <row r="13" spans="1:56"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c r="AZ13" s="136" t="s">
        <v>372</v>
      </c>
      <c r="BA13" s="136" t="s">
        <v>372</v>
      </c>
      <c r="BB13" s="136" t="s">
        <v>1</v>
      </c>
      <c r="BC13" s="136" t="s">
        <v>373</v>
      </c>
      <c r="BD13" s="136" t="s">
        <v>93</v>
      </c>
    </row>
    <row r="14" spans="1:56" s="2" customFormat="1" ht="12" customHeight="1">
      <c r="A14" s="38"/>
      <c r="B14" s="44"/>
      <c r="C14" s="38"/>
      <c r="D14" s="141" t="s">
        <v>24</v>
      </c>
      <c r="E14" s="38"/>
      <c r="F14" s="38"/>
      <c r="G14" s="38"/>
      <c r="H14" s="38"/>
      <c r="I14" s="141" t="s">
        <v>25</v>
      </c>
      <c r="J14" s="144" t="str">
        <f>IF('Rekapitulace stavby'!AN10="","",'Rekapitulace stavby'!AN10)</f>
        <v/>
      </c>
      <c r="K14" s="38"/>
      <c r="L14" s="63"/>
      <c r="S14" s="38"/>
      <c r="T14" s="38"/>
      <c r="U14" s="38"/>
      <c r="V14" s="38"/>
      <c r="W14" s="38"/>
      <c r="X14" s="38"/>
      <c r="Y14" s="38"/>
      <c r="Z14" s="38"/>
      <c r="AA14" s="38"/>
      <c r="AB14" s="38"/>
      <c r="AC14" s="38"/>
      <c r="AD14" s="38"/>
      <c r="AE14" s="38"/>
      <c r="AZ14" s="136" t="s">
        <v>374</v>
      </c>
      <c r="BA14" s="136" t="s">
        <v>374</v>
      </c>
      <c r="BB14" s="136" t="s">
        <v>1</v>
      </c>
      <c r="BC14" s="136" t="s">
        <v>375</v>
      </c>
      <c r="BD14" s="136" t="s">
        <v>93</v>
      </c>
    </row>
    <row r="15" spans="1:56" s="2" customFormat="1" ht="18" customHeight="1">
      <c r="A15" s="38"/>
      <c r="B15" s="44"/>
      <c r="C15" s="38"/>
      <c r="D15" s="38"/>
      <c r="E15" s="144" t="str">
        <f>IF('Rekapitulace stavby'!E11="","",'Rekapitulace stavby'!E11)</f>
        <v>KSÚS Středočeského kraje</v>
      </c>
      <c r="F15" s="38"/>
      <c r="G15" s="38"/>
      <c r="H15" s="38"/>
      <c r="I15" s="141" t="s">
        <v>27</v>
      </c>
      <c r="J15" s="144" t="str">
        <f>IF('Rekapitulace stavby'!AN11="","",'Rekapitulace stavby'!AN11)</f>
        <v/>
      </c>
      <c r="K15" s="38"/>
      <c r="L15" s="63"/>
      <c r="S15" s="38"/>
      <c r="T15" s="38"/>
      <c r="U15" s="38"/>
      <c r="V15" s="38"/>
      <c r="W15" s="38"/>
      <c r="X15" s="38"/>
      <c r="Y15" s="38"/>
      <c r="Z15" s="38"/>
      <c r="AA15" s="38"/>
      <c r="AB15" s="38"/>
      <c r="AC15" s="38"/>
      <c r="AD15" s="38"/>
      <c r="AE15" s="38"/>
      <c r="AZ15" s="136" t="s">
        <v>376</v>
      </c>
      <c r="BA15" s="136" t="s">
        <v>376</v>
      </c>
      <c r="BB15" s="136" t="s">
        <v>1</v>
      </c>
      <c r="BC15" s="136" t="s">
        <v>377</v>
      </c>
      <c r="BD15" s="136" t="s">
        <v>93</v>
      </c>
    </row>
    <row r="16" spans="1:56"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c r="AZ16" s="136" t="s">
        <v>378</v>
      </c>
      <c r="BA16" s="136" t="s">
        <v>378</v>
      </c>
      <c r="BB16" s="136" t="s">
        <v>1</v>
      </c>
      <c r="BC16" s="136" t="s">
        <v>379</v>
      </c>
      <c r="BD16" s="136" t="s">
        <v>93</v>
      </c>
    </row>
    <row r="17" spans="1:56" s="2" customFormat="1" ht="12" customHeight="1">
      <c r="A17" s="38"/>
      <c r="B17" s="44"/>
      <c r="C17" s="38"/>
      <c r="D17" s="141" t="s">
        <v>28</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c r="AZ17" s="136" t="s">
        <v>380</v>
      </c>
      <c r="BA17" s="136" t="s">
        <v>380</v>
      </c>
      <c r="BB17" s="136" t="s">
        <v>1</v>
      </c>
      <c r="BC17" s="136" t="s">
        <v>371</v>
      </c>
      <c r="BD17" s="136" t="s">
        <v>93</v>
      </c>
    </row>
    <row r="18" spans="1:56" s="2" customFormat="1" ht="18" customHeight="1">
      <c r="A18" s="38"/>
      <c r="B18" s="44"/>
      <c r="C18" s="38"/>
      <c r="D18" s="38"/>
      <c r="E18" s="33" t="str">
        <f>'Rekapitulace stavby'!E14</f>
        <v>Vyplň údaj</v>
      </c>
      <c r="F18" s="144"/>
      <c r="G18" s="144"/>
      <c r="H18" s="144"/>
      <c r="I18" s="141" t="s">
        <v>27</v>
      </c>
      <c r="J18" s="33" t="str">
        <f>'Rekapitulace stavby'!AN14</f>
        <v>Vyplň údaj</v>
      </c>
      <c r="K18" s="38"/>
      <c r="L18" s="63"/>
      <c r="S18" s="38"/>
      <c r="T18" s="38"/>
      <c r="U18" s="38"/>
      <c r="V18" s="38"/>
      <c r="W18" s="38"/>
      <c r="X18" s="38"/>
      <c r="Y18" s="38"/>
      <c r="Z18" s="38"/>
      <c r="AA18" s="38"/>
      <c r="AB18" s="38"/>
      <c r="AC18" s="38"/>
      <c r="AD18" s="38"/>
      <c r="AE18" s="38"/>
      <c r="AZ18" s="136" t="s">
        <v>381</v>
      </c>
      <c r="BA18" s="136" t="s">
        <v>381</v>
      </c>
      <c r="BB18" s="136" t="s">
        <v>1</v>
      </c>
      <c r="BC18" s="136" t="s">
        <v>373</v>
      </c>
      <c r="BD18" s="136" t="s">
        <v>93</v>
      </c>
    </row>
    <row r="19" spans="1:56"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c r="AZ19" s="136" t="s">
        <v>382</v>
      </c>
      <c r="BA19" s="136" t="s">
        <v>382</v>
      </c>
      <c r="BB19" s="136" t="s">
        <v>1</v>
      </c>
      <c r="BC19" s="136" t="s">
        <v>375</v>
      </c>
      <c r="BD19" s="136" t="s">
        <v>93</v>
      </c>
    </row>
    <row r="20" spans="1:56" s="2" customFormat="1" ht="12" customHeight="1">
      <c r="A20" s="38"/>
      <c r="B20" s="44"/>
      <c r="C20" s="38"/>
      <c r="D20" s="141" t="s">
        <v>30</v>
      </c>
      <c r="E20" s="38"/>
      <c r="F20" s="38"/>
      <c r="G20" s="38"/>
      <c r="H20" s="38"/>
      <c r="I20" s="141" t="s">
        <v>25</v>
      </c>
      <c r="J20" s="144" t="str">
        <f>IF('Rekapitulace stavby'!AN16="","",'Rekapitulace stavby'!AN16)</f>
        <v/>
      </c>
      <c r="K20" s="38"/>
      <c r="L20" s="63"/>
      <c r="S20" s="38"/>
      <c r="T20" s="38"/>
      <c r="U20" s="38"/>
      <c r="V20" s="38"/>
      <c r="W20" s="38"/>
      <c r="X20" s="38"/>
      <c r="Y20" s="38"/>
      <c r="Z20" s="38"/>
      <c r="AA20" s="38"/>
      <c r="AB20" s="38"/>
      <c r="AC20" s="38"/>
      <c r="AD20" s="38"/>
      <c r="AE20" s="38"/>
      <c r="AZ20" s="136" t="s">
        <v>383</v>
      </c>
      <c r="BA20" s="136" t="s">
        <v>383</v>
      </c>
      <c r="BB20" s="136" t="s">
        <v>1</v>
      </c>
      <c r="BC20" s="136" t="s">
        <v>384</v>
      </c>
      <c r="BD20" s="136" t="s">
        <v>93</v>
      </c>
    </row>
    <row r="21" spans="1:56" s="2" customFormat="1" ht="18" customHeight="1">
      <c r="A21" s="38"/>
      <c r="B21" s="44"/>
      <c r="C21" s="38"/>
      <c r="D21" s="38"/>
      <c r="E21" s="144" t="str">
        <f>IF('Rekapitulace stavby'!E17="","",'Rekapitulace stavby'!E17)</f>
        <v>INGUTIS, spol. s r.o.</v>
      </c>
      <c r="F21" s="38"/>
      <c r="G21" s="38"/>
      <c r="H21" s="38"/>
      <c r="I21" s="141" t="s">
        <v>27</v>
      </c>
      <c r="J21" s="144" t="str">
        <f>IF('Rekapitulace stavby'!AN17="","",'Rekapitulace stavby'!AN17)</f>
        <v/>
      </c>
      <c r="K21" s="38"/>
      <c r="L21" s="63"/>
      <c r="S21" s="38"/>
      <c r="T21" s="38"/>
      <c r="U21" s="38"/>
      <c r="V21" s="38"/>
      <c r="W21" s="38"/>
      <c r="X21" s="38"/>
      <c r="Y21" s="38"/>
      <c r="Z21" s="38"/>
      <c r="AA21" s="38"/>
      <c r="AB21" s="38"/>
      <c r="AC21" s="38"/>
      <c r="AD21" s="38"/>
      <c r="AE21" s="38"/>
      <c r="AZ21" s="136" t="s">
        <v>385</v>
      </c>
      <c r="BA21" s="136" t="s">
        <v>385</v>
      </c>
      <c r="BB21" s="136" t="s">
        <v>1</v>
      </c>
      <c r="BC21" s="136" t="s">
        <v>386</v>
      </c>
      <c r="BD21" s="136" t="s">
        <v>93</v>
      </c>
    </row>
    <row r="22" spans="1:56"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c r="AZ22" s="136" t="s">
        <v>387</v>
      </c>
      <c r="BA22" s="136" t="s">
        <v>387</v>
      </c>
      <c r="BB22" s="136" t="s">
        <v>1</v>
      </c>
      <c r="BC22" s="136" t="s">
        <v>388</v>
      </c>
      <c r="BD22" s="136" t="s">
        <v>93</v>
      </c>
    </row>
    <row r="23" spans="1:56" s="2" customFormat="1" ht="12" customHeight="1">
      <c r="A23" s="38"/>
      <c r="B23" s="44"/>
      <c r="C23" s="38"/>
      <c r="D23" s="141" t="s">
        <v>33</v>
      </c>
      <c r="E23" s="38"/>
      <c r="F23" s="38"/>
      <c r="G23" s="38"/>
      <c r="H23" s="38"/>
      <c r="I23" s="141" t="s">
        <v>25</v>
      </c>
      <c r="J23" s="144" t="str">
        <f>IF('Rekapitulace stavby'!AN19="","",'Rekapitulace stavby'!AN19)</f>
        <v/>
      </c>
      <c r="K23" s="38"/>
      <c r="L23" s="63"/>
      <c r="S23" s="38"/>
      <c r="T23" s="38"/>
      <c r="U23" s="38"/>
      <c r="V23" s="38"/>
      <c r="W23" s="38"/>
      <c r="X23" s="38"/>
      <c r="Y23" s="38"/>
      <c r="Z23" s="38"/>
      <c r="AA23" s="38"/>
      <c r="AB23" s="38"/>
      <c r="AC23" s="38"/>
      <c r="AD23" s="38"/>
      <c r="AE23" s="38"/>
      <c r="AZ23" s="136" t="s">
        <v>389</v>
      </c>
      <c r="BA23" s="136" t="s">
        <v>389</v>
      </c>
      <c r="BB23" s="136" t="s">
        <v>1</v>
      </c>
      <c r="BC23" s="136" t="s">
        <v>390</v>
      </c>
      <c r="BD23" s="136" t="s">
        <v>93</v>
      </c>
    </row>
    <row r="24" spans="1:56" s="2" customFormat="1" ht="18" customHeight="1">
      <c r="A24" s="38"/>
      <c r="B24" s="44"/>
      <c r="C24" s="38"/>
      <c r="D24" s="38"/>
      <c r="E24" s="144" t="str">
        <f>IF('Rekapitulace stavby'!E20="","",'Rekapitulace stavby'!E20)</f>
        <v>Ing. J. Duben</v>
      </c>
      <c r="F24" s="38"/>
      <c r="G24" s="38"/>
      <c r="H24" s="38"/>
      <c r="I24" s="141" t="s">
        <v>27</v>
      </c>
      <c r="J24" s="144" t="str">
        <f>IF('Rekapitulace stavby'!AN20="","",'Rekapitulace stavby'!AN20)</f>
        <v/>
      </c>
      <c r="K24" s="38"/>
      <c r="L24" s="63"/>
      <c r="S24" s="38"/>
      <c r="T24" s="38"/>
      <c r="U24" s="38"/>
      <c r="V24" s="38"/>
      <c r="W24" s="38"/>
      <c r="X24" s="38"/>
      <c r="Y24" s="38"/>
      <c r="Z24" s="38"/>
      <c r="AA24" s="38"/>
      <c r="AB24" s="38"/>
      <c r="AC24" s="38"/>
      <c r="AD24" s="38"/>
      <c r="AE24" s="38"/>
      <c r="AZ24" s="136" t="s">
        <v>391</v>
      </c>
      <c r="BA24" s="136" t="s">
        <v>391</v>
      </c>
      <c r="BB24" s="136" t="s">
        <v>1</v>
      </c>
      <c r="BC24" s="136" t="s">
        <v>392</v>
      </c>
      <c r="BD24" s="136" t="s">
        <v>93</v>
      </c>
    </row>
    <row r="25" spans="1:56"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c r="AZ25" s="136" t="s">
        <v>393</v>
      </c>
      <c r="BA25" s="136" t="s">
        <v>393</v>
      </c>
      <c r="BB25" s="136" t="s">
        <v>1</v>
      </c>
      <c r="BC25" s="136" t="s">
        <v>394</v>
      </c>
      <c r="BD25" s="136" t="s">
        <v>93</v>
      </c>
    </row>
    <row r="26" spans="1:56" s="2" customFormat="1" ht="12" customHeight="1">
      <c r="A26" s="38"/>
      <c r="B26" s="44"/>
      <c r="C26" s="38"/>
      <c r="D26" s="141" t="s">
        <v>35</v>
      </c>
      <c r="E26" s="38"/>
      <c r="F26" s="38"/>
      <c r="G26" s="38"/>
      <c r="H26" s="38"/>
      <c r="I26" s="38"/>
      <c r="J26" s="38"/>
      <c r="K26" s="38"/>
      <c r="L26" s="63"/>
      <c r="S26" s="38"/>
      <c r="T26" s="38"/>
      <c r="U26" s="38"/>
      <c r="V26" s="38"/>
      <c r="W26" s="38"/>
      <c r="X26" s="38"/>
      <c r="Y26" s="38"/>
      <c r="Z26" s="38"/>
      <c r="AA26" s="38"/>
      <c r="AB26" s="38"/>
      <c r="AC26" s="38"/>
      <c r="AD26" s="38"/>
      <c r="AE26" s="38"/>
      <c r="AZ26" s="136" t="s">
        <v>395</v>
      </c>
      <c r="BA26" s="136" t="s">
        <v>395</v>
      </c>
      <c r="BB26" s="136" t="s">
        <v>1</v>
      </c>
      <c r="BC26" s="136" t="s">
        <v>396</v>
      </c>
      <c r="BD26" s="136" t="s">
        <v>93</v>
      </c>
    </row>
    <row r="27" spans="1:56"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c r="AZ27" s="256" t="s">
        <v>397</v>
      </c>
      <c r="BA27" s="256" t="s">
        <v>397</v>
      </c>
      <c r="BB27" s="256" t="s">
        <v>1</v>
      </c>
      <c r="BC27" s="256" t="s">
        <v>237</v>
      </c>
      <c r="BD27" s="256" t="s">
        <v>93</v>
      </c>
    </row>
    <row r="28" spans="1:56"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c r="AZ28" s="136" t="s">
        <v>398</v>
      </c>
      <c r="BA28" s="136" t="s">
        <v>398</v>
      </c>
      <c r="BB28" s="136" t="s">
        <v>1</v>
      </c>
      <c r="BC28" s="136" t="s">
        <v>399</v>
      </c>
      <c r="BD28" s="136" t="s">
        <v>93</v>
      </c>
    </row>
    <row r="29" spans="1:56" s="2" customFormat="1" ht="6.95" customHeight="1">
      <c r="A29" s="38"/>
      <c r="B29" s="44"/>
      <c r="C29" s="38"/>
      <c r="D29" s="150"/>
      <c r="E29" s="150"/>
      <c r="F29" s="150"/>
      <c r="G29" s="150"/>
      <c r="H29" s="150"/>
      <c r="I29" s="150"/>
      <c r="J29" s="150"/>
      <c r="K29" s="150"/>
      <c r="L29" s="63"/>
      <c r="S29" s="38"/>
      <c r="T29" s="38"/>
      <c r="U29" s="38"/>
      <c r="V29" s="38"/>
      <c r="W29" s="38"/>
      <c r="X29" s="38"/>
      <c r="Y29" s="38"/>
      <c r="Z29" s="38"/>
      <c r="AA29" s="38"/>
      <c r="AB29" s="38"/>
      <c r="AC29" s="38"/>
      <c r="AD29" s="38"/>
      <c r="AE29" s="38"/>
      <c r="AZ29" s="136" t="s">
        <v>400</v>
      </c>
      <c r="BA29" s="136" t="s">
        <v>400</v>
      </c>
      <c r="BB29" s="136" t="s">
        <v>1</v>
      </c>
      <c r="BC29" s="136" t="s">
        <v>392</v>
      </c>
      <c r="BD29" s="136" t="s">
        <v>93</v>
      </c>
    </row>
    <row r="30" spans="1:56" s="2" customFormat="1" ht="25.4" customHeight="1">
      <c r="A30" s="38"/>
      <c r="B30" s="44"/>
      <c r="C30" s="38"/>
      <c r="D30" s="151" t="s">
        <v>36</v>
      </c>
      <c r="E30" s="38"/>
      <c r="F30" s="38"/>
      <c r="G30" s="38"/>
      <c r="H30" s="38"/>
      <c r="I30" s="38"/>
      <c r="J30" s="152">
        <f>ROUND(J126,2)</f>
        <v>0</v>
      </c>
      <c r="K30" s="38"/>
      <c r="L30" s="63"/>
      <c r="S30" s="38"/>
      <c r="T30" s="38"/>
      <c r="U30" s="38"/>
      <c r="V30" s="38"/>
      <c r="W30" s="38"/>
      <c r="X30" s="38"/>
      <c r="Y30" s="38"/>
      <c r="Z30" s="38"/>
      <c r="AA30" s="38"/>
      <c r="AB30" s="38"/>
      <c r="AC30" s="38"/>
      <c r="AD30" s="38"/>
      <c r="AE30" s="38"/>
      <c r="AZ30" s="136" t="s">
        <v>401</v>
      </c>
      <c r="BA30" s="136" t="s">
        <v>401</v>
      </c>
      <c r="BB30" s="136" t="s">
        <v>1</v>
      </c>
      <c r="BC30" s="136" t="s">
        <v>354</v>
      </c>
      <c r="BD30" s="136" t="s">
        <v>93</v>
      </c>
    </row>
    <row r="31" spans="1:56" s="2" customFormat="1" ht="6.95" customHeight="1">
      <c r="A31" s="38"/>
      <c r="B31" s="44"/>
      <c r="C31" s="38"/>
      <c r="D31" s="150"/>
      <c r="E31" s="150"/>
      <c r="F31" s="150"/>
      <c r="G31" s="150"/>
      <c r="H31" s="150"/>
      <c r="I31" s="150"/>
      <c r="J31" s="150"/>
      <c r="K31" s="150"/>
      <c r="L31" s="63"/>
      <c r="S31" s="38"/>
      <c r="T31" s="38"/>
      <c r="U31" s="38"/>
      <c r="V31" s="38"/>
      <c r="W31" s="38"/>
      <c r="X31" s="38"/>
      <c r="Y31" s="38"/>
      <c r="Z31" s="38"/>
      <c r="AA31" s="38"/>
      <c r="AB31" s="38"/>
      <c r="AC31" s="38"/>
      <c r="AD31" s="38"/>
      <c r="AE31" s="38"/>
      <c r="AZ31" s="136" t="s">
        <v>402</v>
      </c>
      <c r="BA31" s="136" t="s">
        <v>402</v>
      </c>
      <c r="BB31" s="136" t="s">
        <v>1</v>
      </c>
      <c r="BC31" s="136" t="s">
        <v>229</v>
      </c>
      <c r="BD31" s="136" t="s">
        <v>93</v>
      </c>
    </row>
    <row r="32" spans="1:56" s="2" customFormat="1" ht="14.4" customHeight="1">
      <c r="A32" s="38"/>
      <c r="B32" s="44"/>
      <c r="C32" s="38"/>
      <c r="D32" s="38"/>
      <c r="E32" s="38"/>
      <c r="F32" s="153" t="s">
        <v>38</v>
      </c>
      <c r="G32" s="38"/>
      <c r="H32" s="38"/>
      <c r="I32" s="153" t="s">
        <v>37</v>
      </c>
      <c r="J32" s="153" t="s">
        <v>39</v>
      </c>
      <c r="K32" s="38"/>
      <c r="L32" s="63"/>
      <c r="S32" s="38"/>
      <c r="T32" s="38"/>
      <c r="U32" s="38"/>
      <c r="V32" s="38"/>
      <c r="W32" s="38"/>
      <c r="X32" s="38"/>
      <c r="Y32" s="38"/>
      <c r="Z32" s="38"/>
      <c r="AA32" s="38"/>
      <c r="AB32" s="38"/>
      <c r="AC32" s="38"/>
      <c r="AD32" s="38"/>
      <c r="AE32" s="38"/>
      <c r="AZ32" s="136" t="s">
        <v>403</v>
      </c>
      <c r="BA32" s="136" t="s">
        <v>403</v>
      </c>
      <c r="BB32" s="136" t="s">
        <v>1</v>
      </c>
      <c r="BC32" s="136" t="s">
        <v>404</v>
      </c>
      <c r="BD32" s="136" t="s">
        <v>93</v>
      </c>
    </row>
    <row r="33" spans="1:56" s="2" customFormat="1" ht="14.4" customHeight="1">
      <c r="A33" s="38"/>
      <c r="B33" s="44"/>
      <c r="C33" s="38"/>
      <c r="D33" s="154" t="s">
        <v>40</v>
      </c>
      <c r="E33" s="141" t="s">
        <v>41</v>
      </c>
      <c r="F33" s="155">
        <f>ROUND((SUM(BE126:BE596)),2)</f>
        <v>0</v>
      </c>
      <c r="G33" s="38"/>
      <c r="H33" s="38"/>
      <c r="I33" s="156">
        <v>0.21</v>
      </c>
      <c r="J33" s="155">
        <f>ROUND(((SUM(BE126:BE596))*I33),2)</f>
        <v>0</v>
      </c>
      <c r="K33" s="38"/>
      <c r="L33" s="63"/>
      <c r="S33" s="38"/>
      <c r="T33" s="38"/>
      <c r="U33" s="38"/>
      <c r="V33" s="38"/>
      <c r="W33" s="38"/>
      <c r="X33" s="38"/>
      <c r="Y33" s="38"/>
      <c r="Z33" s="38"/>
      <c r="AA33" s="38"/>
      <c r="AB33" s="38"/>
      <c r="AC33" s="38"/>
      <c r="AD33" s="38"/>
      <c r="AE33" s="38"/>
      <c r="AZ33" s="136" t="s">
        <v>405</v>
      </c>
      <c r="BA33" s="136" t="s">
        <v>405</v>
      </c>
      <c r="BB33" s="136" t="s">
        <v>1</v>
      </c>
      <c r="BC33" s="136" t="s">
        <v>406</v>
      </c>
      <c r="BD33" s="136" t="s">
        <v>93</v>
      </c>
    </row>
    <row r="34" spans="1:31" s="2" customFormat="1" ht="14.4" customHeight="1">
      <c r="A34" s="38"/>
      <c r="B34" s="44"/>
      <c r="C34" s="38"/>
      <c r="D34" s="38"/>
      <c r="E34" s="141" t="s">
        <v>42</v>
      </c>
      <c r="F34" s="155">
        <f>ROUND((SUM(BF126:BF596)),2)</f>
        <v>0</v>
      </c>
      <c r="G34" s="38"/>
      <c r="H34" s="38"/>
      <c r="I34" s="156">
        <v>0.15</v>
      </c>
      <c r="J34" s="155">
        <f>ROUND(((SUM(BF126:BF596))*I34),2)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1" t="s">
        <v>43</v>
      </c>
      <c r="F35" s="155">
        <f>ROUND((SUM(BG126:BG596)),2)</f>
        <v>0</v>
      </c>
      <c r="G35" s="38"/>
      <c r="H35" s="38"/>
      <c r="I35" s="156">
        <v>0.21</v>
      </c>
      <c r="J35" s="155">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44</v>
      </c>
      <c r="F36" s="155">
        <f>ROUND((SUM(BH126:BH596)),2)</f>
        <v>0</v>
      </c>
      <c r="G36" s="38"/>
      <c r="H36" s="38"/>
      <c r="I36" s="156">
        <v>0.15</v>
      </c>
      <c r="J36" s="155">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45</v>
      </c>
      <c r="F37" s="155">
        <f>ROUND((SUM(BI126:BI596)),2)</f>
        <v>0</v>
      </c>
      <c r="G37" s="38"/>
      <c r="H37" s="38"/>
      <c r="I37" s="156">
        <v>0</v>
      </c>
      <c r="J37" s="155">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7"/>
      <c r="D39" s="158" t="s">
        <v>46</v>
      </c>
      <c r="E39" s="159"/>
      <c r="F39" s="159"/>
      <c r="G39" s="160" t="s">
        <v>47</v>
      </c>
      <c r="H39" s="161" t="s">
        <v>48</v>
      </c>
      <c r="I39" s="159"/>
      <c r="J39" s="162">
        <f>SUM(J30:J37)</f>
        <v>0</v>
      </c>
      <c r="K39" s="163"/>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4" t="s">
        <v>49</v>
      </c>
      <c r="E50" s="165"/>
      <c r="F50" s="165"/>
      <c r="G50" s="164" t="s">
        <v>50</v>
      </c>
      <c r="H50" s="165"/>
      <c r="I50" s="165"/>
      <c r="J50" s="165"/>
      <c r="K50" s="165"/>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6" t="s">
        <v>51</v>
      </c>
      <c r="E61" s="167"/>
      <c r="F61" s="168" t="s">
        <v>52</v>
      </c>
      <c r="G61" s="166" t="s">
        <v>51</v>
      </c>
      <c r="H61" s="167"/>
      <c r="I61" s="167"/>
      <c r="J61" s="169" t="s">
        <v>52</v>
      </c>
      <c r="K61" s="167"/>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4" t="s">
        <v>53</v>
      </c>
      <c r="E65" s="170"/>
      <c r="F65" s="170"/>
      <c r="G65" s="164" t="s">
        <v>54</v>
      </c>
      <c r="H65" s="170"/>
      <c r="I65" s="170"/>
      <c r="J65" s="170"/>
      <c r="K65" s="170"/>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6" t="s">
        <v>51</v>
      </c>
      <c r="E76" s="167"/>
      <c r="F76" s="168" t="s">
        <v>52</v>
      </c>
      <c r="G76" s="166" t="s">
        <v>51</v>
      </c>
      <c r="H76" s="167"/>
      <c r="I76" s="167"/>
      <c r="J76" s="169" t="s">
        <v>52</v>
      </c>
      <c r="K76" s="167"/>
      <c r="L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63"/>
      <c r="S81" s="38"/>
      <c r="T81" s="38"/>
      <c r="U81" s="38"/>
      <c r="V81" s="38"/>
      <c r="W81" s="38"/>
      <c r="X81" s="38"/>
      <c r="Y81" s="38"/>
      <c r="Z81" s="38"/>
      <c r="AA81" s="38"/>
      <c r="AB81" s="38"/>
      <c r="AC81" s="38"/>
      <c r="AD81" s="38"/>
      <c r="AE81" s="38"/>
    </row>
    <row r="82" spans="1:31" s="2" customFormat="1" ht="24.95" customHeight="1">
      <c r="A82" s="38"/>
      <c r="B82" s="39"/>
      <c r="C82" s="23" t="s">
        <v>130</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II/102 Chotilsko, most ev. č. 102-019</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119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201 - Most ev. č. 102-019</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32" t="s">
        <v>22</v>
      </c>
      <c r="J89" s="79" t="str">
        <f>IF(J12="","",J12)</f>
        <v>30. 10. 2020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25.65" customHeight="1">
      <c r="A91" s="38"/>
      <c r="B91" s="39"/>
      <c r="C91" s="32" t="s">
        <v>24</v>
      </c>
      <c r="D91" s="40"/>
      <c r="E91" s="40"/>
      <c r="F91" s="27" t="str">
        <f>E15</f>
        <v>KSÚS Středočeského kraje</v>
      </c>
      <c r="G91" s="40"/>
      <c r="H91" s="40"/>
      <c r="I91" s="32" t="s">
        <v>30</v>
      </c>
      <c r="J91" s="36" t="str">
        <f>E21</f>
        <v>INGUTIS, spol. s 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Ing. J. Duben</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6" t="s">
        <v>131</v>
      </c>
      <c r="D94" s="177"/>
      <c r="E94" s="177"/>
      <c r="F94" s="177"/>
      <c r="G94" s="177"/>
      <c r="H94" s="177"/>
      <c r="I94" s="177"/>
      <c r="J94" s="178" t="s">
        <v>132</v>
      </c>
      <c r="K94" s="177"/>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9" t="s">
        <v>133</v>
      </c>
      <c r="D96" s="40"/>
      <c r="E96" s="40"/>
      <c r="F96" s="40"/>
      <c r="G96" s="40"/>
      <c r="H96" s="40"/>
      <c r="I96" s="40"/>
      <c r="J96" s="110">
        <f>J126</f>
        <v>0</v>
      </c>
      <c r="K96" s="40"/>
      <c r="L96" s="63"/>
      <c r="S96" s="38"/>
      <c r="T96" s="38"/>
      <c r="U96" s="38"/>
      <c r="V96" s="38"/>
      <c r="W96" s="38"/>
      <c r="X96" s="38"/>
      <c r="Y96" s="38"/>
      <c r="Z96" s="38"/>
      <c r="AA96" s="38"/>
      <c r="AB96" s="38"/>
      <c r="AC96" s="38"/>
      <c r="AD96" s="38"/>
      <c r="AE96" s="38"/>
      <c r="AU96" s="17" t="s">
        <v>86</v>
      </c>
    </row>
    <row r="97" spans="1:31" s="9" customFormat="1" ht="24.95" customHeight="1">
      <c r="A97" s="9"/>
      <c r="B97" s="180"/>
      <c r="C97" s="181"/>
      <c r="D97" s="182" t="s">
        <v>134</v>
      </c>
      <c r="E97" s="183"/>
      <c r="F97" s="183"/>
      <c r="G97" s="183"/>
      <c r="H97" s="183"/>
      <c r="I97" s="183"/>
      <c r="J97" s="184">
        <f>J127</f>
        <v>0</v>
      </c>
      <c r="K97" s="181"/>
      <c r="L97" s="185"/>
      <c r="S97" s="9"/>
      <c r="T97" s="9"/>
      <c r="U97" s="9"/>
      <c r="V97" s="9"/>
      <c r="W97" s="9"/>
      <c r="X97" s="9"/>
      <c r="Y97" s="9"/>
      <c r="Z97" s="9"/>
      <c r="AA97" s="9"/>
      <c r="AB97" s="9"/>
      <c r="AC97" s="9"/>
      <c r="AD97" s="9"/>
      <c r="AE97" s="9"/>
    </row>
    <row r="98" spans="1:31" s="9" customFormat="1" ht="24.95" customHeight="1">
      <c r="A98" s="9"/>
      <c r="B98" s="180"/>
      <c r="C98" s="181"/>
      <c r="D98" s="182" t="s">
        <v>135</v>
      </c>
      <c r="E98" s="183"/>
      <c r="F98" s="183"/>
      <c r="G98" s="183"/>
      <c r="H98" s="183"/>
      <c r="I98" s="183"/>
      <c r="J98" s="184">
        <f>J160</f>
        <v>0</v>
      </c>
      <c r="K98" s="181"/>
      <c r="L98" s="185"/>
      <c r="S98" s="9"/>
      <c r="T98" s="9"/>
      <c r="U98" s="9"/>
      <c r="V98" s="9"/>
      <c r="W98" s="9"/>
      <c r="X98" s="9"/>
      <c r="Y98" s="9"/>
      <c r="Z98" s="9"/>
      <c r="AA98" s="9"/>
      <c r="AB98" s="9"/>
      <c r="AC98" s="9"/>
      <c r="AD98" s="9"/>
      <c r="AE98" s="9"/>
    </row>
    <row r="99" spans="1:31" s="9" customFormat="1" ht="24.95" customHeight="1">
      <c r="A99" s="9"/>
      <c r="B99" s="180"/>
      <c r="C99" s="181"/>
      <c r="D99" s="182" t="s">
        <v>407</v>
      </c>
      <c r="E99" s="183"/>
      <c r="F99" s="183"/>
      <c r="G99" s="183"/>
      <c r="H99" s="183"/>
      <c r="I99" s="183"/>
      <c r="J99" s="184">
        <f>J271</f>
        <v>0</v>
      </c>
      <c r="K99" s="181"/>
      <c r="L99" s="185"/>
      <c r="S99" s="9"/>
      <c r="T99" s="9"/>
      <c r="U99" s="9"/>
      <c r="V99" s="9"/>
      <c r="W99" s="9"/>
      <c r="X99" s="9"/>
      <c r="Y99" s="9"/>
      <c r="Z99" s="9"/>
      <c r="AA99" s="9"/>
      <c r="AB99" s="9"/>
      <c r="AC99" s="9"/>
      <c r="AD99" s="9"/>
      <c r="AE99" s="9"/>
    </row>
    <row r="100" spans="1:31" s="9" customFormat="1" ht="24.95" customHeight="1">
      <c r="A100" s="9"/>
      <c r="B100" s="180"/>
      <c r="C100" s="181"/>
      <c r="D100" s="182" t="s">
        <v>408</v>
      </c>
      <c r="E100" s="183"/>
      <c r="F100" s="183"/>
      <c r="G100" s="183"/>
      <c r="H100" s="183"/>
      <c r="I100" s="183"/>
      <c r="J100" s="184">
        <f>J315</f>
        <v>0</v>
      </c>
      <c r="K100" s="181"/>
      <c r="L100" s="185"/>
      <c r="S100" s="9"/>
      <c r="T100" s="9"/>
      <c r="U100" s="9"/>
      <c r="V100" s="9"/>
      <c r="W100" s="9"/>
      <c r="X100" s="9"/>
      <c r="Y100" s="9"/>
      <c r="Z100" s="9"/>
      <c r="AA100" s="9"/>
      <c r="AB100" s="9"/>
      <c r="AC100" s="9"/>
      <c r="AD100" s="9"/>
      <c r="AE100" s="9"/>
    </row>
    <row r="101" spans="1:31" s="9" customFormat="1" ht="24.95" customHeight="1">
      <c r="A101" s="9"/>
      <c r="B101" s="180"/>
      <c r="C101" s="181"/>
      <c r="D101" s="182" t="s">
        <v>409</v>
      </c>
      <c r="E101" s="183"/>
      <c r="F101" s="183"/>
      <c r="G101" s="183"/>
      <c r="H101" s="183"/>
      <c r="I101" s="183"/>
      <c r="J101" s="184">
        <f>J347</f>
        <v>0</v>
      </c>
      <c r="K101" s="181"/>
      <c r="L101" s="185"/>
      <c r="S101" s="9"/>
      <c r="T101" s="9"/>
      <c r="U101" s="9"/>
      <c r="V101" s="9"/>
      <c r="W101" s="9"/>
      <c r="X101" s="9"/>
      <c r="Y101" s="9"/>
      <c r="Z101" s="9"/>
      <c r="AA101" s="9"/>
      <c r="AB101" s="9"/>
      <c r="AC101" s="9"/>
      <c r="AD101" s="9"/>
      <c r="AE101" s="9"/>
    </row>
    <row r="102" spans="1:31" s="9" customFormat="1" ht="24.95" customHeight="1">
      <c r="A102" s="9"/>
      <c r="B102" s="180"/>
      <c r="C102" s="181"/>
      <c r="D102" s="182" t="s">
        <v>410</v>
      </c>
      <c r="E102" s="183"/>
      <c r="F102" s="183"/>
      <c r="G102" s="183"/>
      <c r="H102" s="183"/>
      <c r="I102" s="183"/>
      <c r="J102" s="184">
        <f>J401</f>
        <v>0</v>
      </c>
      <c r="K102" s="181"/>
      <c r="L102" s="185"/>
      <c r="S102" s="9"/>
      <c r="T102" s="9"/>
      <c r="U102" s="9"/>
      <c r="V102" s="9"/>
      <c r="W102" s="9"/>
      <c r="X102" s="9"/>
      <c r="Y102" s="9"/>
      <c r="Z102" s="9"/>
      <c r="AA102" s="9"/>
      <c r="AB102" s="9"/>
      <c r="AC102" s="9"/>
      <c r="AD102" s="9"/>
      <c r="AE102" s="9"/>
    </row>
    <row r="103" spans="1:31" s="9" customFormat="1" ht="24.95" customHeight="1">
      <c r="A103" s="9"/>
      <c r="B103" s="180"/>
      <c r="C103" s="181"/>
      <c r="D103" s="182" t="s">
        <v>411</v>
      </c>
      <c r="E103" s="183"/>
      <c r="F103" s="183"/>
      <c r="G103" s="183"/>
      <c r="H103" s="183"/>
      <c r="I103" s="183"/>
      <c r="J103" s="184">
        <f>J477</f>
        <v>0</v>
      </c>
      <c r="K103" s="181"/>
      <c r="L103" s="185"/>
      <c r="S103" s="9"/>
      <c r="T103" s="9"/>
      <c r="U103" s="9"/>
      <c r="V103" s="9"/>
      <c r="W103" s="9"/>
      <c r="X103" s="9"/>
      <c r="Y103" s="9"/>
      <c r="Z103" s="9"/>
      <c r="AA103" s="9"/>
      <c r="AB103" s="9"/>
      <c r="AC103" s="9"/>
      <c r="AD103" s="9"/>
      <c r="AE103" s="9"/>
    </row>
    <row r="104" spans="1:31" s="9" customFormat="1" ht="24.95" customHeight="1">
      <c r="A104" s="9"/>
      <c r="B104" s="180"/>
      <c r="C104" s="181"/>
      <c r="D104" s="182" t="s">
        <v>412</v>
      </c>
      <c r="E104" s="183"/>
      <c r="F104" s="183"/>
      <c r="G104" s="183"/>
      <c r="H104" s="183"/>
      <c r="I104" s="183"/>
      <c r="J104" s="184">
        <f>J483</f>
        <v>0</v>
      </c>
      <c r="K104" s="181"/>
      <c r="L104" s="185"/>
      <c r="S104" s="9"/>
      <c r="T104" s="9"/>
      <c r="U104" s="9"/>
      <c r="V104" s="9"/>
      <c r="W104" s="9"/>
      <c r="X104" s="9"/>
      <c r="Y104" s="9"/>
      <c r="Z104" s="9"/>
      <c r="AA104" s="9"/>
      <c r="AB104" s="9"/>
      <c r="AC104" s="9"/>
      <c r="AD104" s="9"/>
      <c r="AE104" s="9"/>
    </row>
    <row r="105" spans="1:31" s="9" customFormat="1" ht="24.95" customHeight="1">
      <c r="A105" s="9"/>
      <c r="B105" s="180"/>
      <c r="C105" s="181"/>
      <c r="D105" s="182" t="s">
        <v>413</v>
      </c>
      <c r="E105" s="183"/>
      <c r="F105" s="183"/>
      <c r="G105" s="183"/>
      <c r="H105" s="183"/>
      <c r="I105" s="183"/>
      <c r="J105" s="184">
        <f>J524</f>
        <v>0</v>
      </c>
      <c r="K105" s="181"/>
      <c r="L105" s="185"/>
      <c r="S105" s="9"/>
      <c r="T105" s="9"/>
      <c r="U105" s="9"/>
      <c r="V105" s="9"/>
      <c r="W105" s="9"/>
      <c r="X105" s="9"/>
      <c r="Y105" s="9"/>
      <c r="Z105" s="9"/>
      <c r="AA105" s="9"/>
      <c r="AB105" s="9"/>
      <c r="AC105" s="9"/>
      <c r="AD105" s="9"/>
      <c r="AE105" s="9"/>
    </row>
    <row r="106" spans="1:31" s="9" customFormat="1" ht="24.95" customHeight="1">
      <c r="A106" s="9"/>
      <c r="B106" s="180"/>
      <c r="C106" s="181"/>
      <c r="D106" s="182" t="s">
        <v>136</v>
      </c>
      <c r="E106" s="183"/>
      <c r="F106" s="183"/>
      <c r="G106" s="183"/>
      <c r="H106" s="183"/>
      <c r="I106" s="183"/>
      <c r="J106" s="184">
        <f>J534</f>
        <v>0</v>
      </c>
      <c r="K106" s="181"/>
      <c r="L106" s="185"/>
      <c r="S106" s="9"/>
      <c r="T106" s="9"/>
      <c r="U106" s="9"/>
      <c r="V106" s="9"/>
      <c r="W106" s="9"/>
      <c r="X106" s="9"/>
      <c r="Y106" s="9"/>
      <c r="Z106" s="9"/>
      <c r="AA106" s="9"/>
      <c r="AB106" s="9"/>
      <c r="AC106" s="9"/>
      <c r="AD106" s="9"/>
      <c r="AE106" s="9"/>
    </row>
    <row r="107" spans="1:31" s="2" customFormat="1" ht="21.8"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6.95"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12" spans="1:31" s="2" customFormat="1" ht="6.95"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pans="1:31" s="2" customFormat="1" ht="24.95" customHeight="1">
      <c r="A113" s="38"/>
      <c r="B113" s="39"/>
      <c r="C113" s="23" t="s">
        <v>137</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6.5" customHeight="1">
      <c r="A116" s="38"/>
      <c r="B116" s="39"/>
      <c r="C116" s="40"/>
      <c r="D116" s="40"/>
      <c r="E116" s="175" t="str">
        <f>E7</f>
        <v>II/102 Chotilsko, most ev. č. 102-019</v>
      </c>
      <c r="F116" s="32"/>
      <c r="G116" s="32"/>
      <c r="H116" s="32"/>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119</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76" t="str">
        <f>E9</f>
        <v>SO 201 - Most ev. č. 102-019</v>
      </c>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20</v>
      </c>
      <c r="D120" s="40"/>
      <c r="E120" s="40"/>
      <c r="F120" s="27" t="str">
        <f>F12</f>
        <v xml:space="preserve"> </v>
      </c>
      <c r="G120" s="40"/>
      <c r="H120" s="40"/>
      <c r="I120" s="32" t="s">
        <v>22</v>
      </c>
      <c r="J120" s="79" t="str">
        <f>IF(J12="","",J12)</f>
        <v>30. 10. 2020</v>
      </c>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25.65" customHeight="1">
      <c r="A122" s="38"/>
      <c r="B122" s="39"/>
      <c r="C122" s="32" t="s">
        <v>24</v>
      </c>
      <c r="D122" s="40"/>
      <c r="E122" s="40"/>
      <c r="F122" s="27" t="str">
        <f>E15</f>
        <v>KSÚS Středočeského kraje</v>
      </c>
      <c r="G122" s="40"/>
      <c r="H122" s="40"/>
      <c r="I122" s="32" t="s">
        <v>30</v>
      </c>
      <c r="J122" s="36" t="str">
        <f>E21</f>
        <v>INGUTIS, spol. s r.o.</v>
      </c>
      <c r="K122" s="40"/>
      <c r="L122" s="63"/>
      <c r="S122" s="38"/>
      <c r="T122" s="38"/>
      <c r="U122" s="38"/>
      <c r="V122" s="38"/>
      <c r="W122" s="38"/>
      <c r="X122" s="38"/>
      <c r="Y122" s="38"/>
      <c r="Z122" s="38"/>
      <c r="AA122" s="38"/>
      <c r="AB122" s="38"/>
      <c r="AC122" s="38"/>
      <c r="AD122" s="38"/>
      <c r="AE122" s="38"/>
    </row>
    <row r="123" spans="1:31" s="2" customFormat="1" ht="15.15" customHeight="1">
      <c r="A123" s="38"/>
      <c r="B123" s="39"/>
      <c r="C123" s="32" t="s">
        <v>28</v>
      </c>
      <c r="D123" s="40"/>
      <c r="E123" s="40"/>
      <c r="F123" s="27" t="str">
        <f>IF(E18="","",E18)</f>
        <v>Vyplň údaj</v>
      </c>
      <c r="G123" s="40"/>
      <c r="H123" s="40"/>
      <c r="I123" s="32" t="s">
        <v>33</v>
      </c>
      <c r="J123" s="36" t="str">
        <f>E24</f>
        <v>Ing. J. Duben</v>
      </c>
      <c r="K123" s="40"/>
      <c r="L123" s="63"/>
      <c r="S123" s="38"/>
      <c r="T123" s="38"/>
      <c r="U123" s="38"/>
      <c r="V123" s="38"/>
      <c r="W123" s="38"/>
      <c r="X123" s="38"/>
      <c r="Y123" s="38"/>
      <c r="Z123" s="38"/>
      <c r="AA123" s="38"/>
      <c r="AB123" s="38"/>
      <c r="AC123" s="38"/>
      <c r="AD123" s="38"/>
      <c r="AE123" s="38"/>
    </row>
    <row r="124" spans="1:31" s="2" customFormat="1" ht="10.3"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10" customFormat="1" ht="29.25" customHeight="1">
      <c r="A125" s="186"/>
      <c r="B125" s="187"/>
      <c r="C125" s="188" t="s">
        <v>138</v>
      </c>
      <c r="D125" s="189" t="s">
        <v>61</v>
      </c>
      <c r="E125" s="189" t="s">
        <v>57</v>
      </c>
      <c r="F125" s="189" t="s">
        <v>58</v>
      </c>
      <c r="G125" s="189" t="s">
        <v>139</v>
      </c>
      <c r="H125" s="189" t="s">
        <v>140</v>
      </c>
      <c r="I125" s="189" t="s">
        <v>141</v>
      </c>
      <c r="J125" s="190" t="s">
        <v>132</v>
      </c>
      <c r="K125" s="191" t="s">
        <v>142</v>
      </c>
      <c r="L125" s="192"/>
      <c r="M125" s="100" t="s">
        <v>1</v>
      </c>
      <c r="N125" s="101" t="s">
        <v>40</v>
      </c>
      <c r="O125" s="101" t="s">
        <v>143</v>
      </c>
      <c r="P125" s="101" t="s">
        <v>144</v>
      </c>
      <c r="Q125" s="101" t="s">
        <v>145</v>
      </c>
      <c r="R125" s="101" t="s">
        <v>146</v>
      </c>
      <c r="S125" s="101" t="s">
        <v>147</v>
      </c>
      <c r="T125" s="102" t="s">
        <v>148</v>
      </c>
      <c r="U125" s="186"/>
      <c r="V125" s="186"/>
      <c r="W125" s="186"/>
      <c r="X125" s="186"/>
      <c r="Y125" s="186"/>
      <c r="Z125" s="186"/>
      <c r="AA125" s="186"/>
      <c r="AB125" s="186"/>
      <c r="AC125" s="186"/>
      <c r="AD125" s="186"/>
      <c r="AE125" s="186"/>
    </row>
    <row r="126" spans="1:63" s="2" customFormat="1" ht="22.8" customHeight="1">
      <c r="A126" s="38"/>
      <c r="B126" s="39"/>
      <c r="C126" s="107" t="s">
        <v>149</v>
      </c>
      <c r="D126" s="40"/>
      <c r="E126" s="40"/>
      <c r="F126" s="40"/>
      <c r="G126" s="40"/>
      <c r="H126" s="40"/>
      <c r="I126" s="40"/>
      <c r="J126" s="193">
        <f>BK126</f>
        <v>0</v>
      </c>
      <c r="K126" s="40"/>
      <c r="L126" s="44"/>
      <c r="M126" s="103"/>
      <c r="N126" s="194"/>
      <c r="O126" s="104"/>
      <c r="P126" s="195">
        <f>P127+P160+P271+P315+P347+P401+P477+P483+P524+P534</f>
        <v>0</v>
      </c>
      <c r="Q126" s="104"/>
      <c r="R126" s="195">
        <f>R127+R160+R271+R315+R347+R401+R477+R483+R524+R534</f>
        <v>0</v>
      </c>
      <c r="S126" s="104"/>
      <c r="T126" s="196">
        <f>T127+T160+T271+T315+T347+T401+T477+T483+T524+T534</f>
        <v>0</v>
      </c>
      <c r="U126" s="38"/>
      <c r="V126" s="38"/>
      <c r="W126" s="38"/>
      <c r="X126" s="38"/>
      <c r="Y126" s="38"/>
      <c r="Z126" s="38"/>
      <c r="AA126" s="38"/>
      <c r="AB126" s="38"/>
      <c r="AC126" s="38"/>
      <c r="AD126" s="38"/>
      <c r="AE126" s="38"/>
      <c r="AT126" s="17" t="s">
        <v>75</v>
      </c>
      <c r="AU126" s="17" t="s">
        <v>86</v>
      </c>
      <c r="BK126" s="197">
        <f>BK127+BK160+BK271+BK315+BK347+BK401+BK477+BK483+BK524+BK534</f>
        <v>0</v>
      </c>
    </row>
    <row r="127" spans="1:63" s="11" customFormat="1" ht="25.9" customHeight="1">
      <c r="A127" s="11"/>
      <c r="B127" s="198"/>
      <c r="C127" s="199"/>
      <c r="D127" s="200" t="s">
        <v>75</v>
      </c>
      <c r="E127" s="201" t="s">
        <v>76</v>
      </c>
      <c r="F127" s="201" t="s">
        <v>150</v>
      </c>
      <c r="G127" s="199"/>
      <c r="H127" s="199"/>
      <c r="I127" s="202"/>
      <c r="J127" s="203">
        <f>BK127</f>
        <v>0</v>
      </c>
      <c r="K127" s="199"/>
      <c r="L127" s="204"/>
      <c r="M127" s="205"/>
      <c r="N127" s="206"/>
      <c r="O127" s="206"/>
      <c r="P127" s="207">
        <f>SUM(P128:P159)</f>
        <v>0</v>
      </c>
      <c r="Q127" s="206"/>
      <c r="R127" s="207">
        <f>SUM(R128:R159)</f>
        <v>0</v>
      </c>
      <c r="S127" s="206"/>
      <c r="T127" s="208">
        <f>SUM(T128:T159)</f>
        <v>0</v>
      </c>
      <c r="U127" s="11"/>
      <c r="V127" s="11"/>
      <c r="W127" s="11"/>
      <c r="X127" s="11"/>
      <c r="Y127" s="11"/>
      <c r="Z127" s="11"/>
      <c r="AA127" s="11"/>
      <c r="AB127" s="11"/>
      <c r="AC127" s="11"/>
      <c r="AD127" s="11"/>
      <c r="AE127" s="11"/>
      <c r="AR127" s="209" t="s">
        <v>84</v>
      </c>
      <c r="AT127" s="210" t="s">
        <v>75</v>
      </c>
      <c r="AU127" s="210" t="s">
        <v>76</v>
      </c>
      <c r="AY127" s="209" t="s">
        <v>151</v>
      </c>
      <c r="BK127" s="211">
        <f>SUM(BK128:BK159)</f>
        <v>0</v>
      </c>
    </row>
    <row r="128" spans="1:65" s="2" customFormat="1" ht="14.4" customHeight="1">
      <c r="A128" s="38"/>
      <c r="B128" s="39"/>
      <c r="C128" s="212" t="s">
        <v>84</v>
      </c>
      <c r="D128" s="212" t="s">
        <v>152</v>
      </c>
      <c r="E128" s="213" t="s">
        <v>414</v>
      </c>
      <c r="F128" s="214" t="s">
        <v>415</v>
      </c>
      <c r="G128" s="215" t="s">
        <v>155</v>
      </c>
      <c r="H128" s="216">
        <v>354.496</v>
      </c>
      <c r="I128" s="217"/>
      <c r="J128" s="218">
        <f>ROUND(I128*H128,2)</f>
        <v>0</v>
      </c>
      <c r="K128" s="219"/>
      <c r="L128" s="44"/>
      <c r="M128" s="220" t="s">
        <v>1</v>
      </c>
      <c r="N128" s="221" t="s">
        <v>41</v>
      </c>
      <c r="O128" s="91"/>
      <c r="P128" s="222">
        <f>O128*H128</f>
        <v>0</v>
      </c>
      <c r="Q128" s="222">
        <v>0</v>
      </c>
      <c r="R128" s="222">
        <f>Q128*H128</f>
        <v>0</v>
      </c>
      <c r="S128" s="222">
        <v>0</v>
      </c>
      <c r="T128" s="223">
        <f>S128*H128</f>
        <v>0</v>
      </c>
      <c r="U128" s="38"/>
      <c r="V128" s="38"/>
      <c r="W128" s="38"/>
      <c r="X128" s="38"/>
      <c r="Y128" s="38"/>
      <c r="Z128" s="38"/>
      <c r="AA128" s="38"/>
      <c r="AB128" s="38"/>
      <c r="AC128" s="38"/>
      <c r="AD128" s="38"/>
      <c r="AE128" s="38"/>
      <c r="AR128" s="224" t="s">
        <v>156</v>
      </c>
      <c r="AT128" s="224" t="s">
        <v>152</v>
      </c>
      <c r="AU128" s="224" t="s">
        <v>84</v>
      </c>
      <c r="AY128" s="17" t="s">
        <v>151</v>
      </c>
      <c r="BE128" s="225">
        <f>IF(N128="základní",J128,0)</f>
        <v>0</v>
      </c>
      <c r="BF128" s="225">
        <f>IF(N128="snížená",J128,0)</f>
        <v>0</v>
      </c>
      <c r="BG128" s="225">
        <f>IF(N128="zákl. přenesená",J128,0)</f>
        <v>0</v>
      </c>
      <c r="BH128" s="225">
        <f>IF(N128="sníž. přenesená",J128,0)</f>
        <v>0</v>
      </c>
      <c r="BI128" s="225">
        <f>IF(N128="nulová",J128,0)</f>
        <v>0</v>
      </c>
      <c r="BJ128" s="17" t="s">
        <v>84</v>
      </c>
      <c r="BK128" s="225">
        <f>ROUND(I128*H128,2)</f>
        <v>0</v>
      </c>
      <c r="BL128" s="17" t="s">
        <v>156</v>
      </c>
      <c r="BM128" s="224" t="s">
        <v>416</v>
      </c>
    </row>
    <row r="129" spans="1:47" s="2" customFormat="1" ht="12">
      <c r="A129" s="38"/>
      <c r="B129" s="39"/>
      <c r="C129" s="40"/>
      <c r="D129" s="226" t="s">
        <v>158</v>
      </c>
      <c r="E129" s="40"/>
      <c r="F129" s="227" t="s">
        <v>417</v>
      </c>
      <c r="G129" s="40"/>
      <c r="H129" s="40"/>
      <c r="I129" s="228"/>
      <c r="J129" s="40"/>
      <c r="K129" s="40"/>
      <c r="L129" s="44"/>
      <c r="M129" s="229"/>
      <c r="N129" s="230"/>
      <c r="O129" s="91"/>
      <c r="P129" s="91"/>
      <c r="Q129" s="91"/>
      <c r="R129" s="91"/>
      <c r="S129" s="91"/>
      <c r="T129" s="92"/>
      <c r="U129" s="38"/>
      <c r="V129" s="38"/>
      <c r="W129" s="38"/>
      <c r="X129" s="38"/>
      <c r="Y129" s="38"/>
      <c r="Z129" s="38"/>
      <c r="AA129" s="38"/>
      <c r="AB129" s="38"/>
      <c r="AC129" s="38"/>
      <c r="AD129" s="38"/>
      <c r="AE129" s="38"/>
      <c r="AT129" s="17" t="s">
        <v>158</v>
      </c>
      <c r="AU129" s="17" t="s">
        <v>84</v>
      </c>
    </row>
    <row r="130" spans="1:47" s="2" customFormat="1" ht="12">
      <c r="A130" s="38"/>
      <c r="B130" s="39"/>
      <c r="C130" s="40"/>
      <c r="D130" s="226" t="s">
        <v>160</v>
      </c>
      <c r="E130" s="40"/>
      <c r="F130" s="231" t="s">
        <v>161</v>
      </c>
      <c r="G130" s="40"/>
      <c r="H130" s="40"/>
      <c r="I130" s="228"/>
      <c r="J130" s="40"/>
      <c r="K130" s="40"/>
      <c r="L130" s="44"/>
      <c r="M130" s="229"/>
      <c r="N130" s="230"/>
      <c r="O130" s="91"/>
      <c r="P130" s="91"/>
      <c r="Q130" s="91"/>
      <c r="R130" s="91"/>
      <c r="S130" s="91"/>
      <c r="T130" s="92"/>
      <c r="U130" s="38"/>
      <c r="V130" s="38"/>
      <c r="W130" s="38"/>
      <c r="X130" s="38"/>
      <c r="Y130" s="38"/>
      <c r="Z130" s="38"/>
      <c r="AA130" s="38"/>
      <c r="AB130" s="38"/>
      <c r="AC130" s="38"/>
      <c r="AD130" s="38"/>
      <c r="AE130" s="38"/>
      <c r="AT130" s="17" t="s">
        <v>160</v>
      </c>
      <c r="AU130" s="17" t="s">
        <v>84</v>
      </c>
    </row>
    <row r="131" spans="1:51" s="12" customFormat="1" ht="12">
      <c r="A131" s="12"/>
      <c r="B131" s="232"/>
      <c r="C131" s="233"/>
      <c r="D131" s="226" t="s">
        <v>162</v>
      </c>
      <c r="E131" s="234" t="s">
        <v>418</v>
      </c>
      <c r="F131" s="235" t="s">
        <v>419</v>
      </c>
      <c r="G131" s="233"/>
      <c r="H131" s="236">
        <v>14.4</v>
      </c>
      <c r="I131" s="237"/>
      <c r="J131" s="233"/>
      <c r="K131" s="233"/>
      <c r="L131" s="238"/>
      <c r="M131" s="239"/>
      <c r="N131" s="240"/>
      <c r="O131" s="240"/>
      <c r="P131" s="240"/>
      <c r="Q131" s="240"/>
      <c r="R131" s="240"/>
      <c r="S131" s="240"/>
      <c r="T131" s="241"/>
      <c r="U131" s="12"/>
      <c r="V131" s="12"/>
      <c r="W131" s="12"/>
      <c r="X131" s="12"/>
      <c r="Y131" s="12"/>
      <c r="Z131" s="12"/>
      <c r="AA131" s="12"/>
      <c r="AB131" s="12"/>
      <c r="AC131" s="12"/>
      <c r="AD131" s="12"/>
      <c r="AE131" s="12"/>
      <c r="AT131" s="242" t="s">
        <v>162</v>
      </c>
      <c r="AU131" s="242" t="s">
        <v>84</v>
      </c>
      <c r="AV131" s="12" t="s">
        <v>93</v>
      </c>
      <c r="AW131" s="12" t="s">
        <v>32</v>
      </c>
      <c r="AX131" s="12" t="s">
        <v>76</v>
      </c>
      <c r="AY131" s="242" t="s">
        <v>151</v>
      </c>
    </row>
    <row r="132" spans="1:51" s="12" customFormat="1" ht="12">
      <c r="A132" s="12"/>
      <c r="B132" s="232"/>
      <c r="C132" s="233"/>
      <c r="D132" s="226" t="s">
        <v>162</v>
      </c>
      <c r="E132" s="234" t="s">
        <v>403</v>
      </c>
      <c r="F132" s="235" t="s">
        <v>420</v>
      </c>
      <c r="G132" s="233"/>
      <c r="H132" s="236">
        <v>40.694</v>
      </c>
      <c r="I132" s="237"/>
      <c r="J132" s="233"/>
      <c r="K132" s="233"/>
      <c r="L132" s="238"/>
      <c r="M132" s="239"/>
      <c r="N132" s="240"/>
      <c r="O132" s="240"/>
      <c r="P132" s="240"/>
      <c r="Q132" s="240"/>
      <c r="R132" s="240"/>
      <c r="S132" s="240"/>
      <c r="T132" s="241"/>
      <c r="U132" s="12"/>
      <c r="V132" s="12"/>
      <c r="W132" s="12"/>
      <c r="X132" s="12"/>
      <c r="Y132" s="12"/>
      <c r="Z132" s="12"/>
      <c r="AA132" s="12"/>
      <c r="AB132" s="12"/>
      <c r="AC132" s="12"/>
      <c r="AD132" s="12"/>
      <c r="AE132" s="12"/>
      <c r="AT132" s="242" t="s">
        <v>162</v>
      </c>
      <c r="AU132" s="242" t="s">
        <v>84</v>
      </c>
      <c r="AV132" s="12" t="s">
        <v>93</v>
      </c>
      <c r="AW132" s="12" t="s">
        <v>32</v>
      </c>
      <c r="AX132" s="12" t="s">
        <v>76</v>
      </c>
      <c r="AY132" s="242" t="s">
        <v>151</v>
      </c>
    </row>
    <row r="133" spans="1:51" s="12" customFormat="1" ht="12">
      <c r="A133" s="12"/>
      <c r="B133" s="232"/>
      <c r="C133" s="233"/>
      <c r="D133" s="226" t="s">
        <v>162</v>
      </c>
      <c r="E133" s="234" t="s">
        <v>405</v>
      </c>
      <c r="F133" s="235" t="s">
        <v>421</v>
      </c>
      <c r="G133" s="233"/>
      <c r="H133" s="236">
        <v>299.402</v>
      </c>
      <c r="I133" s="237"/>
      <c r="J133" s="233"/>
      <c r="K133" s="233"/>
      <c r="L133" s="238"/>
      <c r="M133" s="239"/>
      <c r="N133" s="240"/>
      <c r="O133" s="240"/>
      <c r="P133" s="240"/>
      <c r="Q133" s="240"/>
      <c r="R133" s="240"/>
      <c r="S133" s="240"/>
      <c r="T133" s="241"/>
      <c r="U133" s="12"/>
      <c r="V133" s="12"/>
      <c r="W133" s="12"/>
      <c r="X133" s="12"/>
      <c r="Y133" s="12"/>
      <c r="Z133" s="12"/>
      <c r="AA133" s="12"/>
      <c r="AB133" s="12"/>
      <c r="AC133" s="12"/>
      <c r="AD133" s="12"/>
      <c r="AE133" s="12"/>
      <c r="AT133" s="242" t="s">
        <v>162</v>
      </c>
      <c r="AU133" s="242" t="s">
        <v>84</v>
      </c>
      <c r="AV133" s="12" t="s">
        <v>93</v>
      </c>
      <c r="AW133" s="12" t="s">
        <v>32</v>
      </c>
      <c r="AX133" s="12" t="s">
        <v>76</v>
      </c>
      <c r="AY133" s="242" t="s">
        <v>151</v>
      </c>
    </row>
    <row r="134" spans="1:51" s="12" customFormat="1" ht="12">
      <c r="A134" s="12"/>
      <c r="B134" s="232"/>
      <c r="C134" s="233"/>
      <c r="D134" s="226" t="s">
        <v>162</v>
      </c>
      <c r="E134" s="234" t="s">
        <v>422</v>
      </c>
      <c r="F134" s="235" t="s">
        <v>423</v>
      </c>
      <c r="G134" s="233"/>
      <c r="H134" s="236">
        <v>354.496</v>
      </c>
      <c r="I134" s="237"/>
      <c r="J134" s="233"/>
      <c r="K134" s="233"/>
      <c r="L134" s="238"/>
      <c r="M134" s="239"/>
      <c r="N134" s="240"/>
      <c r="O134" s="240"/>
      <c r="P134" s="240"/>
      <c r="Q134" s="240"/>
      <c r="R134" s="240"/>
      <c r="S134" s="240"/>
      <c r="T134" s="241"/>
      <c r="U134" s="12"/>
      <c r="V134" s="12"/>
      <c r="W134" s="12"/>
      <c r="X134" s="12"/>
      <c r="Y134" s="12"/>
      <c r="Z134" s="12"/>
      <c r="AA134" s="12"/>
      <c r="AB134" s="12"/>
      <c r="AC134" s="12"/>
      <c r="AD134" s="12"/>
      <c r="AE134" s="12"/>
      <c r="AT134" s="242" t="s">
        <v>162</v>
      </c>
      <c r="AU134" s="242" t="s">
        <v>84</v>
      </c>
      <c r="AV134" s="12" t="s">
        <v>93</v>
      </c>
      <c r="AW134" s="12" t="s">
        <v>32</v>
      </c>
      <c r="AX134" s="12" t="s">
        <v>84</v>
      </c>
      <c r="AY134" s="242" t="s">
        <v>151</v>
      </c>
    </row>
    <row r="135" spans="1:65" s="2" customFormat="1" ht="14.4" customHeight="1">
      <c r="A135" s="38"/>
      <c r="B135" s="39"/>
      <c r="C135" s="212" t="s">
        <v>93</v>
      </c>
      <c r="D135" s="212" t="s">
        <v>152</v>
      </c>
      <c r="E135" s="213" t="s">
        <v>424</v>
      </c>
      <c r="F135" s="214" t="s">
        <v>425</v>
      </c>
      <c r="G135" s="215" t="s">
        <v>348</v>
      </c>
      <c r="H135" s="216">
        <v>10</v>
      </c>
      <c r="I135" s="217"/>
      <c r="J135" s="218">
        <f>ROUND(I135*H135,2)</f>
        <v>0</v>
      </c>
      <c r="K135" s="219"/>
      <c r="L135" s="44"/>
      <c r="M135" s="220" t="s">
        <v>1</v>
      </c>
      <c r="N135" s="221" t="s">
        <v>41</v>
      </c>
      <c r="O135" s="91"/>
      <c r="P135" s="222">
        <f>O135*H135</f>
        <v>0</v>
      </c>
      <c r="Q135" s="222">
        <v>0</v>
      </c>
      <c r="R135" s="222">
        <f>Q135*H135</f>
        <v>0</v>
      </c>
      <c r="S135" s="222">
        <v>0</v>
      </c>
      <c r="T135" s="223">
        <f>S135*H135</f>
        <v>0</v>
      </c>
      <c r="U135" s="38"/>
      <c r="V135" s="38"/>
      <c r="W135" s="38"/>
      <c r="X135" s="38"/>
      <c r="Y135" s="38"/>
      <c r="Z135" s="38"/>
      <c r="AA135" s="38"/>
      <c r="AB135" s="38"/>
      <c r="AC135" s="38"/>
      <c r="AD135" s="38"/>
      <c r="AE135" s="38"/>
      <c r="AR135" s="224" t="s">
        <v>156</v>
      </c>
      <c r="AT135" s="224" t="s">
        <v>152</v>
      </c>
      <c r="AU135" s="224" t="s">
        <v>84</v>
      </c>
      <c r="AY135" s="17" t="s">
        <v>151</v>
      </c>
      <c r="BE135" s="225">
        <f>IF(N135="základní",J135,0)</f>
        <v>0</v>
      </c>
      <c r="BF135" s="225">
        <f>IF(N135="snížená",J135,0)</f>
        <v>0</v>
      </c>
      <c r="BG135" s="225">
        <f>IF(N135="zákl. přenesená",J135,0)</f>
        <v>0</v>
      </c>
      <c r="BH135" s="225">
        <f>IF(N135="sníž. přenesená",J135,0)</f>
        <v>0</v>
      </c>
      <c r="BI135" s="225">
        <f>IF(N135="nulová",J135,0)</f>
        <v>0</v>
      </c>
      <c r="BJ135" s="17" t="s">
        <v>84</v>
      </c>
      <c r="BK135" s="225">
        <f>ROUND(I135*H135,2)</f>
        <v>0</v>
      </c>
      <c r="BL135" s="17" t="s">
        <v>156</v>
      </c>
      <c r="BM135" s="224" t="s">
        <v>426</v>
      </c>
    </row>
    <row r="136" spans="1:47" s="2" customFormat="1" ht="12">
      <c r="A136" s="38"/>
      <c r="B136" s="39"/>
      <c r="C136" s="40"/>
      <c r="D136" s="226" t="s">
        <v>158</v>
      </c>
      <c r="E136" s="40"/>
      <c r="F136" s="227" t="s">
        <v>427</v>
      </c>
      <c r="G136" s="40"/>
      <c r="H136" s="40"/>
      <c r="I136" s="228"/>
      <c r="J136" s="40"/>
      <c r="K136" s="40"/>
      <c r="L136" s="44"/>
      <c r="M136" s="229"/>
      <c r="N136" s="230"/>
      <c r="O136" s="91"/>
      <c r="P136" s="91"/>
      <c r="Q136" s="91"/>
      <c r="R136" s="91"/>
      <c r="S136" s="91"/>
      <c r="T136" s="92"/>
      <c r="U136" s="38"/>
      <c r="V136" s="38"/>
      <c r="W136" s="38"/>
      <c r="X136" s="38"/>
      <c r="Y136" s="38"/>
      <c r="Z136" s="38"/>
      <c r="AA136" s="38"/>
      <c r="AB136" s="38"/>
      <c r="AC136" s="38"/>
      <c r="AD136" s="38"/>
      <c r="AE136" s="38"/>
      <c r="AT136" s="17" t="s">
        <v>158</v>
      </c>
      <c r="AU136" s="17" t="s">
        <v>84</v>
      </c>
    </row>
    <row r="137" spans="1:47" s="2" customFormat="1" ht="12">
      <c r="A137" s="38"/>
      <c r="B137" s="39"/>
      <c r="C137" s="40"/>
      <c r="D137" s="226" t="s">
        <v>160</v>
      </c>
      <c r="E137" s="40"/>
      <c r="F137" s="231" t="s">
        <v>428</v>
      </c>
      <c r="G137" s="40"/>
      <c r="H137" s="40"/>
      <c r="I137" s="228"/>
      <c r="J137" s="40"/>
      <c r="K137" s="40"/>
      <c r="L137" s="44"/>
      <c r="M137" s="229"/>
      <c r="N137" s="230"/>
      <c r="O137" s="91"/>
      <c r="P137" s="91"/>
      <c r="Q137" s="91"/>
      <c r="R137" s="91"/>
      <c r="S137" s="91"/>
      <c r="T137" s="92"/>
      <c r="U137" s="38"/>
      <c r="V137" s="38"/>
      <c r="W137" s="38"/>
      <c r="X137" s="38"/>
      <c r="Y137" s="38"/>
      <c r="Z137" s="38"/>
      <c r="AA137" s="38"/>
      <c r="AB137" s="38"/>
      <c r="AC137" s="38"/>
      <c r="AD137" s="38"/>
      <c r="AE137" s="38"/>
      <c r="AT137" s="17" t="s">
        <v>160</v>
      </c>
      <c r="AU137" s="17" t="s">
        <v>84</v>
      </c>
    </row>
    <row r="138" spans="1:51" s="12" customFormat="1" ht="12">
      <c r="A138" s="12"/>
      <c r="B138" s="232"/>
      <c r="C138" s="233"/>
      <c r="D138" s="226" t="s">
        <v>162</v>
      </c>
      <c r="E138" s="234" t="s">
        <v>429</v>
      </c>
      <c r="F138" s="235" t="s">
        <v>430</v>
      </c>
      <c r="G138" s="233"/>
      <c r="H138" s="236">
        <v>10</v>
      </c>
      <c r="I138" s="237"/>
      <c r="J138" s="233"/>
      <c r="K138" s="233"/>
      <c r="L138" s="238"/>
      <c r="M138" s="239"/>
      <c r="N138" s="240"/>
      <c r="O138" s="240"/>
      <c r="P138" s="240"/>
      <c r="Q138" s="240"/>
      <c r="R138" s="240"/>
      <c r="S138" s="240"/>
      <c r="T138" s="241"/>
      <c r="U138" s="12"/>
      <c r="V138" s="12"/>
      <c r="W138" s="12"/>
      <c r="X138" s="12"/>
      <c r="Y138" s="12"/>
      <c r="Z138" s="12"/>
      <c r="AA138" s="12"/>
      <c r="AB138" s="12"/>
      <c r="AC138" s="12"/>
      <c r="AD138" s="12"/>
      <c r="AE138" s="12"/>
      <c r="AT138" s="242" t="s">
        <v>162</v>
      </c>
      <c r="AU138" s="242" t="s">
        <v>84</v>
      </c>
      <c r="AV138" s="12" t="s">
        <v>93</v>
      </c>
      <c r="AW138" s="12" t="s">
        <v>32</v>
      </c>
      <c r="AX138" s="12" t="s">
        <v>84</v>
      </c>
      <c r="AY138" s="242" t="s">
        <v>151</v>
      </c>
    </row>
    <row r="139" spans="1:65" s="2" customFormat="1" ht="24.15" customHeight="1">
      <c r="A139" s="38"/>
      <c r="B139" s="39"/>
      <c r="C139" s="212" t="s">
        <v>183</v>
      </c>
      <c r="D139" s="212" t="s">
        <v>152</v>
      </c>
      <c r="E139" s="213" t="s">
        <v>431</v>
      </c>
      <c r="F139" s="214" t="s">
        <v>432</v>
      </c>
      <c r="G139" s="215" t="s">
        <v>186</v>
      </c>
      <c r="H139" s="216">
        <v>1</v>
      </c>
      <c r="I139" s="217"/>
      <c r="J139" s="218">
        <f>ROUND(I139*H139,2)</f>
        <v>0</v>
      </c>
      <c r="K139" s="219"/>
      <c r="L139" s="44"/>
      <c r="M139" s="220" t="s">
        <v>1</v>
      </c>
      <c r="N139" s="221" t="s">
        <v>41</v>
      </c>
      <c r="O139" s="91"/>
      <c r="P139" s="222">
        <f>O139*H139</f>
        <v>0</v>
      </c>
      <c r="Q139" s="222">
        <v>0</v>
      </c>
      <c r="R139" s="222">
        <f>Q139*H139</f>
        <v>0</v>
      </c>
      <c r="S139" s="222">
        <v>0</v>
      </c>
      <c r="T139" s="223">
        <f>S139*H139</f>
        <v>0</v>
      </c>
      <c r="U139" s="38"/>
      <c r="V139" s="38"/>
      <c r="W139" s="38"/>
      <c r="X139" s="38"/>
      <c r="Y139" s="38"/>
      <c r="Z139" s="38"/>
      <c r="AA139" s="38"/>
      <c r="AB139" s="38"/>
      <c r="AC139" s="38"/>
      <c r="AD139" s="38"/>
      <c r="AE139" s="38"/>
      <c r="AR139" s="224" t="s">
        <v>156</v>
      </c>
      <c r="AT139" s="224" t="s">
        <v>152</v>
      </c>
      <c r="AU139" s="224" t="s">
        <v>84</v>
      </c>
      <c r="AY139" s="17" t="s">
        <v>151</v>
      </c>
      <c r="BE139" s="225">
        <f>IF(N139="základní",J139,0)</f>
        <v>0</v>
      </c>
      <c r="BF139" s="225">
        <f>IF(N139="snížená",J139,0)</f>
        <v>0</v>
      </c>
      <c r="BG139" s="225">
        <f>IF(N139="zákl. přenesená",J139,0)</f>
        <v>0</v>
      </c>
      <c r="BH139" s="225">
        <f>IF(N139="sníž. přenesená",J139,0)</f>
        <v>0</v>
      </c>
      <c r="BI139" s="225">
        <f>IF(N139="nulová",J139,0)</f>
        <v>0</v>
      </c>
      <c r="BJ139" s="17" t="s">
        <v>84</v>
      </c>
      <c r="BK139" s="225">
        <f>ROUND(I139*H139,2)</f>
        <v>0</v>
      </c>
      <c r="BL139" s="17" t="s">
        <v>156</v>
      </c>
      <c r="BM139" s="224" t="s">
        <v>433</v>
      </c>
    </row>
    <row r="140" spans="1:47" s="2" customFormat="1" ht="12">
      <c r="A140" s="38"/>
      <c r="B140" s="39"/>
      <c r="C140" s="40"/>
      <c r="D140" s="226" t="s">
        <v>158</v>
      </c>
      <c r="E140" s="40"/>
      <c r="F140" s="227" t="s">
        <v>434</v>
      </c>
      <c r="G140" s="40"/>
      <c r="H140" s="40"/>
      <c r="I140" s="228"/>
      <c r="J140" s="40"/>
      <c r="K140" s="40"/>
      <c r="L140" s="44"/>
      <c r="M140" s="229"/>
      <c r="N140" s="230"/>
      <c r="O140" s="91"/>
      <c r="P140" s="91"/>
      <c r="Q140" s="91"/>
      <c r="R140" s="91"/>
      <c r="S140" s="91"/>
      <c r="T140" s="92"/>
      <c r="U140" s="38"/>
      <c r="V140" s="38"/>
      <c r="W140" s="38"/>
      <c r="X140" s="38"/>
      <c r="Y140" s="38"/>
      <c r="Z140" s="38"/>
      <c r="AA140" s="38"/>
      <c r="AB140" s="38"/>
      <c r="AC140" s="38"/>
      <c r="AD140" s="38"/>
      <c r="AE140" s="38"/>
      <c r="AT140" s="17" t="s">
        <v>158</v>
      </c>
      <c r="AU140" s="17" t="s">
        <v>84</v>
      </c>
    </row>
    <row r="141" spans="1:47" s="2" customFormat="1" ht="12">
      <c r="A141" s="38"/>
      <c r="B141" s="39"/>
      <c r="C141" s="40"/>
      <c r="D141" s="226" t="s">
        <v>160</v>
      </c>
      <c r="E141" s="40"/>
      <c r="F141" s="231" t="s">
        <v>189</v>
      </c>
      <c r="G141" s="40"/>
      <c r="H141" s="40"/>
      <c r="I141" s="228"/>
      <c r="J141" s="40"/>
      <c r="K141" s="40"/>
      <c r="L141" s="44"/>
      <c r="M141" s="229"/>
      <c r="N141" s="230"/>
      <c r="O141" s="91"/>
      <c r="P141" s="91"/>
      <c r="Q141" s="91"/>
      <c r="R141" s="91"/>
      <c r="S141" s="91"/>
      <c r="T141" s="92"/>
      <c r="U141" s="38"/>
      <c r="V141" s="38"/>
      <c r="W141" s="38"/>
      <c r="X141" s="38"/>
      <c r="Y141" s="38"/>
      <c r="Z141" s="38"/>
      <c r="AA141" s="38"/>
      <c r="AB141" s="38"/>
      <c r="AC141" s="38"/>
      <c r="AD141" s="38"/>
      <c r="AE141" s="38"/>
      <c r="AT141" s="17" t="s">
        <v>160</v>
      </c>
      <c r="AU141" s="17" t="s">
        <v>84</v>
      </c>
    </row>
    <row r="142" spans="1:65" s="2" customFormat="1" ht="24.15" customHeight="1">
      <c r="A142" s="38"/>
      <c r="B142" s="39"/>
      <c r="C142" s="212" t="s">
        <v>392</v>
      </c>
      <c r="D142" s="212" t="s">
        <v>152</v>
      </c>
      <c r="E142" s="213" t="s">
        <v>435</v>
      </c>
      <c r="F142" s="214" t="s">
        <v>432</v>
      </c>
      <c r="G142" s="215" t="s">
        <v>186</v>
      </c>
      <c r="H142" s="216">
        <v>1</v>
      </c>
      <c r="I142" s="217"/>
      <c r="J142" s="218">
        <f>ROUND(I142*H142,2)</f>
        <v>0</v>
      </c>
      <c r="K142" s="219"/>
      <c r="L142" s="44"/>
      <c r="M142" s="220" t="s">
        <v>1</v>
      </c>
      <c r="N142" s="221" t="s">
        <v>41</v>
      </c>
      <c r="O142" s="91"/>
      <c r="P142" s="222">
        <f>O142*H142</f>
        <v>0</v>
      </c>
      <c r="Q142" s="222">
        <v>0</v>
      </c>
      <c r="R142" s="222">
        <f>Q142*H142</f>
        <v>0</v>
      </c>
      <c r="S142" s="222">
        <v>0</v>
      </c>
      <c r="T142" s="223">
        <f>S142*H142</f>
        <v>0</v>
      </c>
      <c r="U142" s="38"/>
      <c r="V142" s="38"/>
      <c r="W142" s="38"/>
      <c r="X142" s="38"/>
      <c r="Y142" s="38"/>
      <c r="Z142" s="38"/>
      <c r="AA142" s="38"/>
      <c r="AB142" s="38"/>
      <c r="AC142" s="38"/>
      <c r="AD142" s="38"/>
      <c r="AE142" s="38"/>
      <c r="AR142" s="224" t="s">
        <v>156</v>
      </c>
      <c r="AT142" s="224" t="s">
        <v>152</v>
      </c>
      <c r="AU142" s="224" t="s">
        <v>84</v>
      </c>
      <c r="AY142" s="17" t="s">
        <v>151</v>
      </c>
      <c r="BE142" s="225">
        <f>IF(N142="základní",J142,0)</f>
        <v>0</v>
      </c>
      <c r="BF142" s="225">
        <f>IF(N142="snížená",J142,0)</f>
        <v>0</v>
      </c>
      <c r="BG142" s="225">
        <f>IF(N142="zákl. přenesená",J142,0)</f>
        <v>0</v>
      </c>
      <c r="BH142" s="225">
        <f>IF(N142="sníž. přenesená",J142,0)</f>
        <v>0</v>
      </c>
      <c r="BI142" s="225">
        <f>IF(N142="nulová",J142,0)</f>
        <v>0</v>
      </c>
      <c r="BJ142" s="17" t="s">
        <v>84</v>
      </c>
      <c r="BK142" s="225">
        <f>ROUND(I142*H142,2)</f>
        <v>0</v>
      </c>
      <c r="BL142" s="17" t="s">
        <v>156</v>
      </c>
      <c r="BM142" s="224" t="s">
        <v>436</v>
      </c>
    </row>
    <row r="143" spans="1:47" s="2" customFormat="1" ht="12">
      <c r="A143" s="38"/>
      <c r="B143" s="39"/>
      <c r="C143" s="40"/>
      <c r="D143" s="226" t="s">
        <v>158</v>
      </c>
      <c r="E143" s="40"/>
      <c r="F143" s="227" t="s">
        <v>437</v>
      </c>
      <c r="G143" s="40"/>
      <c r="H143" s="40"/>
      <c r="I143" s="228"/>
      <c r="J143" s="40"/>
      <c r="K143" s="40"/>
      <c r="L143" s="44"/>
      <c r="M143" s="229"/>
      <c r="N143" s="230"/>
      <c r="O143" s="91"/>
      <c r="P143" s="91"/>
      <c r="Q143" s="91"/>
      <c r="R143" s="91"/>
      <c r="S143" s="91"/>
      <c r="T143" s="92"/>
      <c r="U143" s="38"/>
      <c r="V143" s="38"/>
      <c r="W143" s="38"/>
      <c r="X143" s="38"/>
      <c r="Y143" s="38"/>
      <c r="Z143" s="38"/>
      <c r="AA143" s="38"/>
      <c r="AB143" s="38"/>
      <c r="AC143" s="38"/>
      <c r="AD143" s="38"/>
      <c r="AE143" s="38"/>
      <c r="AT143" s="17" t="s">
        <v>158</v>
      </c>
      <c r="AU143" s="17" t="s">
        <v>84</v>
      </c>
    </row>
    <row r="144" spans="1:47" s="2" customFormat="1" ht="12">
      <c r="A144" s="38"/>
      <c r="B144" s="39"/>
      <c r="C144" s="40"/>
      <c r="D144" s="226" t="s">
        <v>160</v>
      </c>
      <c r="E144" s="40"/>
      <c r="F144" s="231" t="s">
        <v>189</v>
      </c>
      <c r="G144" s="40"/>
      <c r="H144" s="40"/>
      <c r="I144" s="228"/>
      <c r="J144" s="40"/>
      <c r="K144" s="40"/>
      <c r="L144" s="44"/>
      <c r="M144" s="229"/>
      <c r="N144" s="230"/>
      <c r="O144" s="91"/>
      <c r="P144" s="91"/>
      <c r="Q144" s="91"/>
      <c r="R144" s="91"/>
      <c r="S144" s="91"/>
      <c r="T144" s="92"/>
      <c r="U144" s="38"/>
      <c r="V144" s="38"/>
      <c r="W144" s="38"/>
      <c r="X144" s="38"/>
      <c r="Y144" s="38"/>
      <c r="Z144" s="38"/>
      <c r="AA144" s="38"/>
      <c r="AB144" s="38"/>
      <c r="AC144" s="38"/>
      <c r="AD144" s="38"/>
      <c r="AE144" s="38"/>
      <c r="AT144" s="17" t="s">
        <v>160</v>
      </c>
      <c r="AU144" s="17" t="s">
        <v>84</v>
      </c>
    </row>
    <row r="145" spans="1:65" s="2" customFormat="1" ht="24.15" customHeight="1">
      <c r="A145" s="38"/>
      <c r="B145" s="39"/>
      <c r="C145" s="212" t="s">
        <v>396</v>
      </c>
      <c r="D145" s="212" t="s">
        <v>152</v>
      </c>
      <c r="E145" s="213" t="s">
        <v>438</v>
      </c>
      <c r="F145" s="214" t="s">
        <v>432</v>
      </c>
      <c r="G145" s="215" t="s">
        <v>186</v>
      </c>
      <c r="H145" s="216">
        <v>1</v>
      </c>
      <c r="I145" s="217"/>
      <c r="J145" s="218">
        <f>ROUND(I145*H145,2)</f>
        <v>0</v>
      </c>
      <c r="K145" s="219"/>
      <c r="L145" s="44"/>
      <c r="M145" s="220" t="s">
        <v>1</v>
      </c>
      <c r="N145" s="221" t="s">
        <v>41</v>
      </c>
      <c r="O145" s="91"/>
      <c r="P145" s="222">
        <f>O145*H145</f>
        <v>0</v>
      </c>
      <c r="Q145" s="222">
        <v>0</v>
      </c>
      <c r="R145" s="222">
        <f>Q145*H145</f>
        <v>0</v>
      </c>
      <c r="S145" s="222">
        <v>0</v>
      </c>
      <c r="T145" s="223">
        <f>S145*H145</f>
        <v>0</v>
      </c>
      <c r="U145" s="38"/>
      <c r="V145" s="38"/>
      <c r="W145" s="38"/>
      <c r="X145" s="38"/>
      <c r="Y145" s="38"/>
      <c r="Z145" s="38"/>
      <c r="AA145" s="38"/>
      <c r="AB145" s="38"/>
      <c r="AC145" s="38"/>
      <c r="AD145" s="38"/>
      <c r="AE145" s="38"/>
      <c r="AR145" s="224" t="s">
        <v>156</v>
      </c>
      <c r="AT145" s="224" t="s">
        <v>152</v>
      </c>
      <c r="AU145" s="224" t="s">
        <v>84</v>
      </c>
      <c r="AY145" s="17" t="s">
        <v>151</v>
      </c>
      <c r="BE145" s="225">
        <f>IF(N145="základní",J145,0)</f>
        <v>0</v>
      </c>
      <c r="BF145" s="225">
        <f>IF(N145="snížená",J145,0)</f>
        <v>0</v>
      </c>
      <c r="BG145" s="225">
        <f>IF(N145="zákl. přenesená",J145,0)</f>
        <v>0</v>
      </c>
      <c r="BH145" s="225">
        <f>IF(N145="sníž. přenesená",J145,0)</f>
        <v>0</v>
      </c>
      <c r="BI145" s="225">
        <f>IF(N145="nulová",J145,0)</f>
        <v>0</v>
      </c>
      <c r="BJ145" s="17" t="s">
        <v>84</v>
      </c>
      <c r="BK145" s="225">
        <f>ROUND(I145*H145,2)</f>
        <v>0</v>
      </c>
      <c r="BL145" s="17" t="s">
        <v>156</v>
      </c>
      <c r="BM145" s="224" t="s">
        <v>439</v>
      </c>
    </row>
    <row r="146" spans="1:47" s="2" customFormat="1" ht="12">
      <c r="A146" s="38"/>
      <c r="B146" s="39"/>
      <c r="C146" s="40"/>
      <c r="D146" s="226" t="s">
        <v>158</v>
      </c>
      <c r="E146" s="40"/>
      <c r="F146" s="227" t="s">
        <v>440</v>
      </c>
      <c r="G146" s="40"/>
      <c r="H146" s="40"/>
      <c r="I146" s="228"/>
      <c r="J146" s="40"/>
      <c r="K146" s="40"/>
      <c r="L146" s="44"/>
      <c r="M146" s="229"/>
      <c r="N146" s="230"/>
      <c r="O146" s="91"/>
      <c r="P146" s="91"/>
      <c r="Q146" s="91"/>
      <c r="R146" s="91"/>
      <c r="S146" s="91"/>
      <c r="T146" s="92"/>
      <c r="U146" s="38"/>
      <c r="V146" s="38"/>
      <c r="W146" s="38"/>
      <c r="X146" s="38"/>
      <c r="Y146" s="38"/>
      <c r="Z146" s="38"/>
      <c r="AA146" s="38"/>
      <c r="AB146" s="38"/>
      <c r="AC146" s="38"/>
      <c r="AD146" s="38"/>
      <c r="AE146" s="38"/>
      <c r="AT146" s="17" t="s">
        <v>158</v>
      </c>
      <c r="AU146" s="17" t="s">
        <v>84</v>
      </c>
    </row>
    <row r="147" spans="1:47" s="2" customFormat="1" ht="12">
      <c r="A147" s="38"/>
      <c r="B147" s="39"/>
      <c r="C147" s="40"/>
      <c r="D147" s="226" t="s">
        <v>160</v>
      </c>
      <c r="E147" s="40"/>
      <c r="F147" s="231" t="s">
        <v>189</v>
      </c>
      <c r="G147" s="40"/>
      <c r="H147" s="40"/>
      <c r="I147" s="228"/>
      <c r="J147" s="40"/>
      <c r="K147" s="40"/>
      <c r="L147" s="44"/>
      <c r="M147" s="229"/>
      <c r="N147" s="230"/>
      <c r="O147" s="91"/>
      <c r="P147" s="91"/>
      <c r="Q147" s="91"/>
      <c r="R147" s="91"/>
      <c r="S147" s="91"/>
      <c r="T147" s="92"/>
      <c r="U147" s="38"/>
      <c r="V147" s="38"/>
      <c r="W147" s="38"/>
      <c r="X147" s="38"/>
      <c r="Y147" s="38"/>
      <c r="Z147" s="38"/>
      <c r="AA147" s="38"/>
      <c r="AB147" s="38"/>
      <c r="AC147" s="38"/>
      <c r="AD147" s="38"/>
      <c r="AE147" s="38"/>
      <c r="AT147" s="17" t="s">
        <v>160</v>
      </c>
      <c r="AU147" s="17" t="s">
        <v>84</v>
      </c>
    </row>
    <row r="148" spans="1:65" s="2" customFormat="1" ht="24.15" customHeight="1">
      <c r="A148" s="38"/>
      <c r="B148" s="39"/>
      <c r="C148" s="212" t="s">
        <v>191</v>
      </c>
      <c r="D148" s="212" t="s">
        <v>152</v>
      </c>
      <c r="E148" s="213" t="s">
        <v>184</v>
      </c>
      <c r="F148" s="214" t="s">
        <v>185</v>
      </c>
      <c r="G148" s="215" t="s">
        <v>186</v>
      </c>
      <c r="H148" s="216">
        <v>1</v>
      </c>
      <c r="I148" s="217"/>
      <c r="J148" s="218">
        <f>ROUND(I148*H148,2)</f>
        <v>0</v>
      </c>
      <c r="K148" s="219"/>
      <c r="L148" s="44"/>
      <c r="M148" s="220" t="s">
        <v>1</v>
      </c>
      <c r="N148" s="221" t="s">
        <v>41</v>
      </c>
      <c r="O148" s="91"/>
      <c r="P148" s="222">
        <f>O148*H148</f>
        <v>0</v>
      </c>
      <c r="Q148" s="222">
        <v>0</v>
      </c>
      <c r="R148" s="222">
        <f>Q148*H148</f>
        <v>0</v>
      </c>
      <c r="S148" s="222">
        <v>0</v>
      </c>
      <c r="T148" s="223">
        <f>S148*H148</f>
        <v>0</v>
      </c>
      <c r="U148" s="38"/>
      <c r="V148" s="38"/>
      <c r="W148" s="38"/>
      <c r="X148" s="38"/>
      <c r="Y148" s="38"/>
      <c r="Z148" s="38"/>
      <c r="AA148" s="38"/>
      <c r="AB148" s="38"/>
      <c r="AC148" s="38"/>
      <c r="AD148" s="38"/>
      <c r="AE148" s="38"/>
      <c r="AR148" s="224" t="s">
        <v>156</v>
      </c>
      <c r="AT148" s="224" t="s">
        <v>152</v>
      </c>
      <c r="AU148" s="224" t="s">
        <v>84</v>
      </c>
      <c r="AY148" s="17" t="s">
        <v>151</v>
      </c>
      <c r="BE148" s="225">
        <f>IF(N148="základní",J148,0)</f>
        <v>0</v>
      </c>
      <c r="BF148" s="225">
        <f>IF(N148="snížená",J148,0)</f>
        <v>0</v>
      </c>
      <c r="BG148" s="225">
        <f>IF(N148="zákl. přenesená",J148,0)</f>
        <v>0</v>
      </c>
      <c r="BH148" s="225">
        <f>IF(N148="sníž. přenesená",J148,0)</f>
        <v>0</v>
      </c>
      <c r="BI148" s="225">
        <f>IF(N148="nulová",J148,0)</f>
        <v>0</v>
      </c>
      <c r="BJ148" s="17" t="s">
        <v>84</v>
      </c>
      <c r="BK148" s="225">
        <f>ROUND(I148*H148,2)</f>
        <v>0</v>
      </c>
      <c r="BL148" s="17" t="s">
        <v>156</v>
      </c>
      <c r="BM148" s="224" t="s">
        <v>441</v>
      </c>
    </row>
    <row r="149" spans="1:47" s="2" customFormat="1" ht="12">
      <c r="A149" s="38"/>
      <c r="B149" s="39"/>
      <c r="C149" s="40"/>
      <c r="D149" s="226" t="s">
        <v>158</v>
      </c>
      <c r="E149" s="40"/>
      <c r="F149" s="227" t="s">
        <v>442</v>
      </c>
      <c r="G149" s="40"/>
      <c r="H149" s="40"/>
      <c r="I149" s="228"/>
      <c r="J149" s="40"/>
      <c r="K149" s="40"/>
      <c r="L149" s="44"/>
      <c r="M149" s="229"/>
      <c r="N149" s="230"/>
      <c r="O149" s="91"/>
      <c r="P149" s="91"/>
      <c r="Q149" s="91"/>
      <c r="R149" s="91"/>
      <c r="S149" s="91"/>
      <c r="T149" s="92"/>
      <c r="U149" s="38"/>
      <c r="V149" s="38"/>
      <c r="W149" s="38"/>
      <c r="X149" s="38"/>
      <c r="Y149" s="38"/>
      <c r="Z149" s="38"/>
      <c r="AA149" s="38"/>
      <c r="AB149" s="38"/>
      <c r="AC149" s="38"/>
      <c r="AD149" s="38"/>
      <c r="AE149" s="38"/>
      <c r="AT149" s="17" t="s">
        <v>158</v>
      </c>
      <c r="AU149" s="17" t="s">
        <v>84</v>
      </c>
    </row>
    <row r="150" spans="1:47" s="2" customFormat="1" ht="12">
      <c r="A150" s="38"/>
      <c r="B150" s="39"/>
      <c r="C150" s="40"/>
      <c r="D150" s="226" t="s">
        <v>160</v>
      </c>
      <c r="E150" s="40"/>
      <c r="F150" s="231" t="s">
        <v>189</v>
      </c>
      <c r="G150" s="40"/>
      <c r="H150" s="40"/>
      <c r="I150" s="228"/>
      <c r="J150" s="40"/>
      <c r="K150" s="40"/>
      <c r="L150" s="44"/>
      <c r="M150" s="229"/>
      <c r="N150" s="230"/>
      <c r="O150" s="91"/>
      <c r="P150" s="91"/>
      <c r="Q150" s="91"/>
      <c r="R150" s="91"/>
      <c r="S150" s="91"/>
      <c r="T150" s="92"/>
      <c r="U150" s="38"/>
      <c r="V150" s="38"/>
      <c r="W150" s="38"/>
      <c r="X150" s="38"/>
      <c r="Y150" s="38"/>
      <c r="Z150" s="38"/>
      <c r="AA150" s="38"/>
      <c r="AB150" s="38"/>
      <c r="AC150" s="38"/>
      <c r="AD150" s="38"/>
      <c r="AE150" s="38"/>
      <c r="AT150" s="17" t="s">
        <v>160</v>
      </c>
      <c r="AU150" s="17" t="s">
        <v>84</v>
      </c>
    </row>
    <row r="151" spans="1:65" s="2" customFormat="1" ht="24.15" customHeight="1">
      <c r="A151" s="38"/>
      <c r="B151" s="39"/>
      <c r="C151" s="212" t="s">
        <v>201</v>
      </c>
      <c r="D151" s="212" t="s">
        <v>152</v>
      </c>
      <c r="E151" s="213" t="s">
        <v>443</v>
      </c>
      <c r="F151" s="214" t="s">
        <v>444</v>
      </c>
      <c r="G151" s="215" t="s">
        <v>276</v>
      </c>
      <c r="H151" s="216">
        <v>1</v>
      </c>
      <c r="I151" s="217"/>
      <c r="J151" s="218">
        <f>ROUND(I151*H151,2)</f>
        <v>0</v>
      </c>
      <c r="K151" s="219"/>
      <c r="L151" s="44"/>
      <c r="M151" s="220" t="s">
        <v>1</v>
      </c>
      <c r="N151" s="221" t="s">
        <v>41</v>
      </c>
      <c r="O151" s="91"/>
      <c r="P151" s="222">
        <f>O151*H151</f>
        <v>0</v>
      </c>
      <c r="Q151" s="222">
        <v>0</v>
      </c>
      <c r="R151" s="222">
        <f>Q151*H151</f>
        <v>0</v>
      </c>
      <c r="S151" s="222">
        <v>0</v>
      </c>
      <c r="T151" s="223">
        <f>S151*H151</f>
        <v>0</v>
      </c>
      <c r="U151" s="38"/>
      <c r="V151" s="38"/>
      <c r="W151" s="38"/>
      <c r="X151" s="38"/>
      <c r="Y151" s="38"/>
      <c r="Z151" s="38"/>
      <c r="AA151" s="38"/>
      <c r="AB151" s="38"/>
      <c r="AC151" s="38"/>
      <c r="AD151" s="38"/>
      <c r="AE151" s="38"/>
      <c r="AR151" s="224" t="s">
        <v>156</v>
      </c>
      <c r="AT151" s="224" t="s">
        <v>152</v>
      </c>
      <c r="AU151" s="224" t="s">
        <v>84</v>
      </c>
      <c r="AY151" s="17" t="s">
        <v>151</v>
      </c>
      <c r="BE151" s="225">
        <f>IF(N151="základní",J151,0)</f>
        <v>0</v>
      </c>
      <c r="BF151" s="225">
        <f>IF(N151="snížená",J151,0)</f>
        <v>0</v>
      </c>
      <c r="BG151" s="225">
        <f>IF(N151="zákl. přenesená",J151,0)</f>
        <v>0</v>
      </c>
      <c r="BH151" s="225">
        <f>IF(N151="sníž. přenesená",J151,0)</f>
        <v>0</v>
      </c>
      <c r="BI151" s="225">
        <f>IF(N151="nulová",J151,0)</f>
        <v>0</v>
      </c>
      <c r="BJ151" s="17" t="s">
        <v>84</v>
      </c>
      <c r="BK151" s="225">
        <f>ROUND(I151*H151,2)</f>
        <v>0</v>
      </c>
      <c r="BL151" s="17" t="s">
        <v>156</v>
      </c>
      <c r="BM151" s="224" t="s">
        <v>445</v>
      </c>
    </row>
    <row r="152" spans="1:47" s="2" customFormat="1" ht="12">
      <c r="A152" s="38"/>
      <c r="B152" s="39"/>
      <c r="C152" s="40"/>
      <c r="D152" s="226" t="s">
        <v>158</v>
      </c>
      <c r="E152" s="40"/>
      <c r="F152" s="227" t="s">
        <v>446</v>
      </c>
      <c r="G152" s="40"/>
      <c r="H152" s="40"/>
      <c r="I152" s="228"/>
      <c r="J152" s="40"/>
      <c r="K152" s="40"/>
      <c r="L152" s="44"/>
      <c r="M152" s="229"/>
      <c r="N152" s="230"/>
      <c r="O152" s="91"/>
      <c r="P152" s="91"/>
      <c r="Q152" s="91"/>
      <c r="R152" s="91"/>
      <c r="S152" s="91"/>
      <c r="T152" s="92"/>
      <c r="U152" s="38"/>
      <c r="V152" s="38"/>
      <c r="W152" s="38"/>
      <c r="X152" s="38"/>
      <c r="Y152" s="38"/>
      <c r="Z152" s="38"/>
      <c r="AA152" s="38"/>
      <c r="AB152" s="38"/>
      <c r="AC152" s="38"/>
      <c r="AD152" s="38"/>
      <c r="AE152" s="38"/>
      <c r="AT152" s="17" t="s">
        <v>158</v>
      </c>
      <c r="AU152" s="17" t="s">
        <v>84</v>
      </c>
    </row>
    <row r="153" spans="1:47" s="2" customFormat="1" ht="12">
      <c r="A153" s="38"/>
      <c r="B153" s="39"/>
      <c r="C153" s="40"/>
      <c r="D153" s="226" t="s">
        <v>160</v>
      </c>
      <c r="E153" s="40"/>
      <c r="F153" s="231" t="s">
        <v>189</v>
      </c>
      <c r="G153" s="40"/>
      <c r="H153" s="40"/>
      <c r="I153" s="228"/>
      <c r="J153" s="40"/>
      <c r="K153" s="40"/>
      <c r="L153" s="44"/>
      <c r="M153" s="229"/>
      <c r="N153" s="230"/>
      <c r="O153" s="91"/>
      <c r="P153" s="91"/>
      <c r="Q153" s="91"/>
      <c r="R153" s="91"/>
      <c r="S153" s="91"/>
      <c r="T153" s="92"/>
      <c r="U153" s="38"/>
      <c r="V153" s="38"/>
      <c r="W153" s="38"/>
      <c r="X153" s="38"/>
      <c r="Y153" s="38"/>
      <c r="Z153" s="38"/>
      <c r="AA153" s="38"/>
      <c r="AB153" s="38"/>
      <c r="AC153" s="38"/>
      <c r="AD153" s="38"/>
      <c r="AE153" s="38"/>
      <c r="AT153" s="17" t="s">
        <v>160</v>
      </c>
      <c r="AU153" s="17" t="s">
        <v>84</v>
      </c>
    </row>
    <row r="154" spans="1:65" s="2" customFormat="1" ht="14.4" customHeight="1">
      <c r="A154" s="38"/>
      <c r="B154" s="39"/>
      <c r="C154" s="212" t="s">
        <v>220</v>
      </c>
      <c r="D154" s="212" t="s">
        <v>152</v>
      </c>
      <c r="E154" s="213" t="s">
        <v>447</v>
      </c>
      <c r="F154" s="214" t="s">
        <v>448</v>
      </c>
      <c r="G154" s="215" t="s">
        <v>276</v>
      </c>
      <c r="H154" s="216">
        <v>1</v>
      </c>
      <c r="I154" s="217"/>
      <c r="J154" s="218">
        <f>ROUND(I154*H154,2)</f>
        <v>0</v>
      </c>
      <c r="K154" s="219"/>
      <c r="L154" s="44"/>
      <c r="M154" s="220" t="s">
        <v>1</v>
      </c>
      <c r="N154" s="221" t="s">
        <v>41</v>
      </c>
      <c r="O154" s="91"/>
      <c r="P154" s="222">
        <f>O154*H154</f>
        <v>0</v>
      </c>
      <c r="Q154" s="222">
        <v>0</v>
      </c>
      <c r="R154" s="222">
        <f>Q154*H154</f>
        <v>0</v>
      </c>
      <c r="S154" s="222">
        <v>0</v>
      </c>
      <c r="T154" s="223">
        <f>S154*H154</f>
        <v>0</v>
      </c>
      <c r="U154" s="38"/>
      <c r="V154" s="38"/>
      <c r="W154" s="38"/>
      <c r="X154" s="38"/>
      <c r="Y154" s="38"/>
      <c r="Z154" s="38"/>
      <c r="AA154" s="38"/>
      <c r="AB154" s="38"/>
      <c r="AC154" s="38"/>
      <c r="AD154" s="38"/>
      <c r="AE154" s="38"/>
      <c r="AR154" s="224" t="s">
        <v>156</v>
      </c>
      <c r="AT154" s="224" t="s">
        <v>152</v>
      </c>
      <c r="AU154" s="224" t="s">
        <v>84</v>
      </c>
      <c r="AY154" s="17" t="s">
        <v>151</v>
      </c>
      <c r="BE154" s="225">
        <f>IF(N154="základní",J154,0)</f>
        <v>0</v>
      </c>
      <c r="BF154" s="225">
        <f>IF(N154="snížená",J154,0)</f>
        <v>0</v>
      </c>
      <c r="BG154" s="225">
        <f>IF(N154="zákl. přenesená",J154,0)</f>
        <v>0</v>
      </c>
      <c r="BH154" s="225">
        <f>IF(N154="sníž. přenesená",J154,0)</f>
        <v>0</v>
      </c>
      <c r="BI154" s="225">
        <f>IF(N154="nulová",J154,0)</f>
        <v>0</v>
      </c>
      <c r="BJ154" s="17" t="s">
        <v>84</v>
      </c>
      <c r="BK154" s="225">
        <f>ROUND(I154*H154,2)</f>
        <v>0</v>
      </c>
      <c r="BL154" s="17" t="s">
        <v>156</v>
      </c>
      <c r="BM154" s="224" t="s">
        <v>449</v>
      </c>
    </row>
    <row r="155" spans="1:47" s="2" customFormat="1" ht="12">
      <c r="A155" s="38"/>
      <c r="B155" s="39"/>
      <c r="C155" s="40"/>
      <c r="D155" s="226" t="s">
        <v>158</v>
      </c>
      <c r="E155" s="40"/>
      <c r="F155" s="227" t="s">
        <v>450</v>
      </c>
      <c r="G155" s="40"/>
      <c r="H155" s="40"/>
      <c r="I155" s="228"/>
      <c r="J155" s="40"/>
      <c r="K155" s="40"/>
      <c r="L155" s="44"/>
      <c r="M155" s="229"/>
      <c r="N155" s="230"/>
      <c r="O155" s="91"/>
      <c r="P155" s="91"/>
      <c r="Q155" s="91"/>
      <c r="R155" s="91"/>
      <c r="S155" s="91"/>
      <c r="T155" s="92"/>
      <c r="U155" s="38"/>
      <c r="V155" s="38"/>
      <c r="W155" s="38"/>
      <c r="X155" s="38"/>
      <c r="Y155" s="38"/>
      <c r="Z155" s="38"/>
      <c r="AA155" s="38"/>
      <c r="AB155" s="38"/>
      <c r="AC155" s="38"/>
      <c r="AD155" s="38"/>
      <c r="AE155" s="38"/>
      <c r="AT155" s="17" t="s">
        <v>158</v>
      </c>
      <c r="AU155" s="17" t="s">
        <v>84</v>
      </c>
    </row>
    <row r="156" spans="1:47" s="2" customFormat="1" ht="12">
      <c r="A156" s="38"/>
      <c r="B156" s="39"/>
      <c r="C156" s="40"/>
      <c r="D156" s="226" t="s">
        <v>160</v>
      </c>
      <c r="E156" s="40"/>
      <c r="F156" s="231" t="s">
        <v>451</v>
      </c>
      <c r="G156" s="40"/>
      <c r="H156" s="40"/>
      <c r="I156" s="228"/>
      <c r="J156" s="40"/>
      <c r="K156" s="40"/>
      <c r="L156" s="44"/>
      <c r="M156" s="229"/>
      <c r="N156" s="230"/>
      <c r="O156" s="91"/>
      <c r="P156" s="91"/>
      <c r="Q156" s="91"/>
      <c r="R156" s="91"/>
      <c r="S156" s="91"/>
      <c r="T156" s="92"/>
      <c r="U156" s="38"/>
      <c r="V156" s="38"/>
      <c r="W156" s="38"/>
      <c r="X156" s="38"/>
      <c r="Y156" s="38"/>
      <c r="Z156" s="38"/>
      <c r="AA156" s="38"/>
      <c r="AB156" s="38"/>
      <c r="AC156" s="38"/>
      <c r="AD156" s="38"/>
      <c r="AE156" s="38"/>
      <c r="AT156" s="17" t="s">
        <v>160</v>
      </c>
      <c r="AU156" s="17" t="s">
        <v>84</v>
      </c>
    </row>
    <row r="157" spans="1:65" s="2" customFormat="1" ht="24.15" customHeight="1">
      <c r="A157" s="38"/>
      <c r="B157" s="39"/>
      <c r="C157" s="212" t="s">
        <v>8</v>
      </c>
      <c r="D157" s="212" t="s">
        <v>152</v>
      </c>
      <c r="E157" s="213" t="s">
        <v>452</v>
      </c>
      <c r="F157" s="214" t="s">
        <v>453</v>
      </c>
      <c r="G157" s="215" t="s">
        <v>186</v>
      </c>
      <c r="H157" s="216">
        <v>1</v>
      </c>
      <c r="I157" s="217"/>
      <c r="J157" s="218">
        <f>ROUND(I157*H157,2)</f>
        <v>0</v>
      </c>
      <c r="K157" s="219"/>
      <c r="L157" s="44"/>
      <c r="M157" s="220" t="s">
        <v>1</v>
      </c>
      <c r="N157" s="221" t="s">
        <v>41</v>
      </c>
      <c r="O157" s="91"/>
      <c r="P157" s="222">
        <f>O157*H157</f>
        <v>0</v>
      </c>
      <c r="Q157" s="222">
        <v>0</v>
      </c>
      <c r="R157" s="222">
        <f>Q157*H157</f>
        <v>0</v>
      </c>
      <c r="S157" s="222">
        <v>0</v>
      </c>
      <c r="T157" s="223">
        <f>S157*H157</f>
        <v>0</v>
      </c>
      <c r="U157" s="38"/>
      <c r="V157" s="38"/>
      <c r="W157" s="38"/>
      <c r="X157" s="38"/>
      <c r="Y157" s="38"/>
      <c r="Z157" s="38"/>
      <c r="AA157" s="38"/>
      <c r="AB157" s="38"/>
      <c r="AC157" s="38"/>
      <c r="AD157" s="38"/>
      <c r="AE157" s="38"/>
      <c r="AR157" s="224" t="s">
        <v>156</v>
      </c>
      <c r="AT157" s="224" t="s">
        <v>152</v>
      </c>
      <c r="AU157" s="224" t="s">
        <v>84</v>
      </c>
      <c r="AY157" s="17" t="s">
        <v>151</v>
      </c>
      <c r="BE157" s="225">
        <f>IF(N157="základní",J157,0)</f>
        <v>0</v>
      </c>
      <c r="BF157" s="225">
        <f>IF(N157="snížená",J157,0)</f>
        <v>0</v>
      </c>
      <c r="BG157" s="225">
        <f>IF(N157="zákl. přenesená",J157,0)</f>
        <v>0</v>
      </c>
      <c r="BH157" s="225">
        <f>IF(N157="sníž. přenesená",J157,0)</f>
        <v>0</v>
      </c>
      <c r="BI157" s="225">
        <f>IF(N157="nulová",J157,0)</f>
        <v>0</v>
      </c>
      <c r="BJ157" s="17" t="s">
        <v>84</v>
      </c>
      <c r="BK157" s="225">
        <f>ROUND(I157*H157,2)</f>
        <v>0</v>
      </c>
      <c r="BL157" s="17" t="s">
        <v>156</v>
      </c>
      <c r="BM157" s="224" t="s">
        <v>454</v>
      </c>
    </row>
    <row r="158" spans="1:47" s="2" customFormat="1" ht="12">
      <c r="A158" s="38"/>
      <c r="B158" s="39"/>
      <c r="C158" s="40"/>
      <c r="D158" s="226" t="s">
        <v>158</v>
      </c>
      <c r="E158" s="40"/>
      <c r="F158" s="227" t="s">
        <v>453</v>
      </c>
      <c r="G158" s="40"/>
      <c r="H158" s="40"/>
      <c r="I158" s="228"/>
      <c r="J158" s="40"/>
      <c r="K158" s="40"/>
      <c r="L158" s="44"/>
      <c r="M158" s="229"/>
      <c r="N158" s="230"/>
      <c r="O158" s="91"/>
      <c r="P158" s="91"/>
      <c r="Q158" s="91"/>
      <c r="R158" s="91"/>
      <c r="S158" s="91"/>
      <c r="T158" s="92"/>
      <c r="U158" s="38"/>
      <c r="V158" s="38"/>
      <c r="W158" s="38"/>
      <c r="X158" s="38"/>
      <c r="Y158" s="38"/>
      <c r="Z158" s="38"/>
      <c r="AA158" s="38"/>
      <c r="AB158" s="38"/>
      <c r="AC158" s="38"/>
      <c r="AD158" s="38"/>
      <c r="AE158" s="38"/>
      <c r="AT158" s="17" t="s">
        <v>158</v>
      </c>
      <c r="AU158" s="17" t="s">
        <v>84</v>
      </c>
    </row>
    <row r="159" spans="1:47" s="2" customFormat="1" ht="12">
      <c r="A159" s="38"/>
      <c r="B159" s="39"/>
      <c r="C159" s="40"/>
      <c r="D159" s="226" t="s">
        <v>160</v>
      </c>
      <c r="E159" s="40"/>
      <c r="F159" s="231" t="s">
        <v>455</v>
      </c>
      <c r="G159" s="40"/>
      <c r="H159" s="40"/>
      <c r="I159" s="228"/>
      <c r="J159" s="40"/>
      <c r="K159" s="40"/>
      <c r="L159" s="44"/>
      <c r="M159" s="229"/>
      <c r="N159" s="230"/>
      <c r="O159" s="91"/>
      <c r="P159" s="91"/>
      <c r="Q159" s="91"/>
      <c r="R159" s="91"/>
      <c r="S159" s="91"/>
      <c r="T159" s="92"/>
      <c r="U159" s="38"/>
      <c r="V159" s="38"/>
      <c r="W159" s="38"/>
      <c r="X159" s="38"/>
      <c r="Y159" s="38"/>
      <c r="Z159" s="38"/>
      <c r="AA159" s="38"/>
      <c r="AB159" s="38"/>
      <c r="AC159" s="38"/>
      <c r="AD159" s="38"/>
      <c r="AE159" s="38"/>
      <c r="AT159" s="17" t="s">
        <v>160</v>
      </c>
      <c r="AU159" s="17" t="s">
        <v>84</v>
      </c>
    </row>
    <row r="160" spans="1:63" s="11" customFormat="1" ht="25.9" customHeight="1">
      <c r="A160" s="11"/>
      <c r="B160" s="198"/>
      <c r="C160" s="199"/>
      <c r="D160" s="200" t="s">
        <v>75</v>
      </c>
      <c r="E160" s="201" t="s">
        <v>84</v>
      </c>
      <c r="F160" s="201" t="s">
        <v>190</v>
      </c>
      <c r="G160" s="199"/>
      <c r="H160" s="199"/>
      <c r="I160" s="202"/>
      <c r="J160" s="203">
        <f>BK160</f>
        <v>0</v>
      </c>
      <c r="K160" s="199"/>
      <c r="L160" s="204"/>
      <c r="M160" s="205"/>
      <c r="N160" s="206"/>
      <c r="O160" s="206"/>
      <c r="P160" s="207">
        <f>SUM(P161:P270)</f>
        <v>0</v>
      </c>
      <c r="Q160" s="206"/>
      <c r="R160" s="207">
        <f>SUM(R161:R270)</f>
        <v>0</v>
      </c>
      <c r="S160" s="206"/>
      <c r="T160" s="208">
        <f>SUM(T161:T270)</f>
        <v>0</v>
      </c>
      <c r="U160" s="11"/>
      <c r="V160" s="11"/>
      <c r="W160" s="11"/>
      <c r="X160" s="11"/>
      <c r="Y160" s="11"/>
      <c r="Z160" s="11"/>
      <c r="AA160" s="11"/>
      <c r="AB160" s="11"/>
      <c r="AC160" s="11"/>
      <c r="AD160" s="11"/>
      <c r="AE160" s="11"/>
      <c r="AR160" s="209" t="s">
        <v>84</v>
      </c>
      <c r="AT160" s="210" t="s">
        <v>75</v>
      </c>
      <c r="AU160" s="210" t="s">
        <v>76</v>
      </c>
      <c r="AY160" s="209" t="s">
        <v>151</v>
      </c>
      <c r="BK160" s="211">
        <f>SUM(BK161:BK270)</f>
        <v>0</v>
      </c>
    </row>
    <row r="161" spans="1:65" s="2" customFormat="1" ht="24.15" customHeight="1">
      <c r="A161" s="38"/>
      <c r="B161" s="39"/>
      <c r="C161" s="212" t="s">
        <v>264</v>
      </c>
      <c r="D161" s="212" t="s">
        <v>152</v>
      </c>
      <c r="E161" s="213" t="s">
        <v>456</v>
      </c>
      <c r="F161" s="214" t="s">
        <v>457</v>
      </c>
      <c r="G161" s="215" t="s">
        <v>194</v>
      </c>
      <c r="H161" s="216">
        <v>7.5</v>
      </c>
      <c r="I161" s="217"/>
      <c r="J161" s="218">
        <f>ROUND(I161*H161,2)</f>
        <v>0</v>
      </c>
      <c r="K161" s="219"/>
      <c r="L161" s="44"/>
      <c r="M161" s="220" t="s">
        <v>1</v>
      </c>
      <c r="N161" s="221" t="s">
        <v>41</v>
      </c>
      <c r="O161" s="91"/>
      <c r="P161" s="222">
        <f>O161*H161</f>
        <v>0</v>
      </c>
      <c r="Q161" s="222">
        <v>0</v>
      </c>
      <c r="R161" s="222">
        <f>Q161*H161</f>
        <v>0</v>
      </c>
      <c r="S161" s="222">
        <v>0</v>
      </c>
      <c r="T161" s="223">
        <f>S161*H161</f>
        <v>0</v>
      </c>
      <c r="U161" s="38"/>
      <c r="V161" s="38"/>
      <c r="W161" s="38"/>
      <c r="X161" s="38"/>
      <c r="Y161" s="38"/>
      <c r="Z161" s="38"/>
      <c r="AA161" s="38"/>
      <c r="AB161" s="38"/>
      <c r="AC161" s="38"/>
      <c r="AD161" s="38"/>
      <c r="AE161" s="38"/>
      <c r="AR161" s="224" t="s">
        <v>156</v>
      </c>
      <c r="AT161" s="224" t="s">
        <v>152</v>
      </c>
      <c r="AU161" s="224" t="s">
        <v>84</v>
      </c>
      <c r="AY161" s="17" t="s">
        <v>151</v>
      </c>
      <c r="BE161" s="225">
        <f>IF(N161="základní",J161,0)</f>
        <v>0</v>
      </c>
      <c r="BF161" s="225">
        <f>IF(N161="snížená",J161,0)</f>
        <v>0</v>
      </c>
      <c r="BG161" s="225">
        <f>IF(N161="zákl. přenesená",J161,0)</f>
        <v>0</v>
      </c>
      <c r="BH161" s="225">
        <f>IF(N161="sníž. přenesená",J161,0)</f>
        <v>0</v>
      </c>
      <c r="BI161" s="225">
        <f>IF(N161="nulová",J161,0)</f>
        <v>0</v>
      </c>
      <c r="BJ161" s="17" t="s">
        <v>84</v>
      </c>
      <c r="BK161" s="225">
        <f>ROUND(I161*H161,2)</f>
        <v>0</v>
      </c>
      <c r="BL161" s="17" t="s">
        <v>156</v>
      </c>
      <c r="BM161" s="224" t="s">
        <v>458</v>
      </c>
    </row>
    <row r="162" spans="1:47" s="2" customFormat="1" ht="12">
      <c r="A162" s="38"/>
      <c r="B162" s="39"/>
      <c r="C162" s="40"/>
      <c r="D162" s="226" t="s">
        <v>158</v>
      </c>
      <c r="E162" s="40"/>
      <c r="F162" s="227" t="s">
        <v>459</v>
      </c>
      <c r="G162" s="40"/>
      <c r="H162" s="40"/>
      <c r="I162" s="228"/>
      <c r="J162" s="40"/>
      <c r="K162" s="40"/>
      <c r="L162" s="44"/>
      <c r="M162" s="229"/>
      <c r="N162" s="230"/>
      <c r="O162" s="91"/>
      <c r="P162" s="91"/>
      <c r="Q162" s="91"/>
      <c r="R162" s="91"/>
      <c r="S162" s="91"/>
      <c r="T162" s="92"/>
      <c r="U162" s="38"/>
      <c r="V162" s="38"/>
      <c r="W162" s="38"/>
      <c r="X162" s="38"/>
      <c r="Y162" s="38"/>
      <c r="Z162" s="38"/>
      <c r="AA162" s="38"/>
      <c r="AB162" s="38"/>
      <c r="AC162" s="38"/>
      <c r="AD162" s="38"/>
      <c r="AE162" s="38"/>
      <c r="AT162" s="17" t="s">
        <v>158</v>
      </c>
      <c r="AU162" s="17" t="s">
        <v>84</v>
      </c>
    </row>
    <row r="163" spans="1:47" s="2" customFormat="1" ht="12">
      <c r="A163" s="38"/>
      <c r="B163" s="39"/>
      <c r="C163" s="40"/>
      <c r="D163" s="226" t="s">
        <v>160</v>
      </c>
      <c r="E163" s="40"/>
      <c r="F163" s="231" t="s">
        <v>197</v>
      </c>
      <c r="G163" s="40"/>
      <c r="H163" s="40"/>
      <c r="I163" s="228"/>
      <c r="J163" s="40"/>
      <c r="K163" s="40"/>
      <c r="L163" s="44"/>
      <c r="M163" s="229"/>
      <c r="N163" s="230"/>
      <c r="O163" s="91"/>
      <c r="P163" s="91"/>
      <c r="Q163" s="91"/>
      <c r="R163" s="91"/>
      <c r="S163" s="91"/>
      <c r="T163" s="92"/>
      <c r="U163" s="38"/>
      <c r="V163" s="38"/>
      <c r="W163" s="38"/>
      <c r="X163" s="38"/>
      <c r="Y163" s="38"/>
      <c r="Z163" s="38"/>
      <c r="AA163" s="38"/>
      <c r="AB163" s="38"/>
      <c r="AC163" s="38"/>
      <c r="AD163" s="38"/>
      <c r="AE163" s="38"/>
      <c r="AT163" s="17" t="s">
        <v>160</v>
      </c>
      <c r="AU163" s="17" t="s">
        <v>84</v>
      </c>
    </row>
    <row r="164" spans="1:51" s="12" customFormat="1" ht="12">
      <c r="A164" s="12"/>
      <c r="B164" s="232"/>
      <c r="C164" s="233"/>
      <c r="D164" s="226" t="s">
        <v>162</v>
      </c>
      <c r="E164" s="234" t="s">
        <v>460</v>
      </c>
      <c r="F164" s="235" t="s">
        <v>461</v>
      </c>
      <c r="G164" s="233"/>
      <c r="H164" s="236">
        <v>7.5</v>
      </c>
      <c r="I164" s="237"/>
      <c r="J164" s="233"/>
      <c r="K164" s="233"/>
      <c r="L164" s="238"/>
      <c r="M164" s="239"/>
      <c r="N164" s="240"/>
      <c r="O164" s="240"/>
      <c r="P164" s="240"/>
      <c r="Q164" s="240"/>
      <c r="R164" s="240"/>
      <c r="S164" s="240"/>
      <c r="T164" s="241"/>
      <c r="U164" s="12"/>
      <c r="V164" s="12"/>
      <c r="W164" s="12"/>
      <c r="X164" s="12"/>
      <c r="Y164" s="12"/>
      <c r="Z164" s="12"/>
      <c r="AA164" s="12"/>
      <c r="AB164" s="12"/>
      <c r="AC164" s="12"/>
      <c r="AD164" s="12"/>
      <c r="AE164" s="12"/>
      <c r="AT164" s="242" t="s">
        <v>162</v>
      </c>
      <c r="AU164" s="242" t="s">
        <v>84</v>
      </c>
      <c r="AV164" s="12" t="s">
        <v>93</v>
      </c>
      <c r="AW164" s="12" t="s">
        <v>32</v>
      </c>
      <c r="AX164" s="12" t="s">
        <v>84</v>
      </c>
      <c r="AY164" s="242" t="s">
        <v>151</v>
      </c>
    </row>
    <row r="165" spans="1:65" s="2" customFormat="1" ht="24.15" customHeight="1">
      <c r="A165" s="38"/>
      <c r="B165" s="39"/>
      <c r="C165" s="212" t="s">
        <v>273</v>
      </c>
      <c r="D165" s="212" t="s">
        <v>152</v>
      </c>
      <c r="E165" s="213" t="s">
        <v>462</v>
      </c>
      <c r="F165" s="214" t="s">
        <v>463</v>
      </c>
      <c r="G165" s="215" t="s">
        <v>194</v>
      </c>
      <c r="H165" s="216">
        <v>25</v>
      </c>
      <c r="I165" s="217"/>
      <c r="J165" s="218">
        <f>ROUND(I165*H165,2)</f>
        <v>0</v>
      </c>
      <c r="K165" s="219"/>
      <c r="L165" s="44"/>
      <c r="M165" s="220" t="s">
        <v>1</v>
      </c>
      <c r="N165" s="221" t="s">
        <v>41</v>
      </c>
      <c r="O165" s="91"/>
      <c r="P165" s="222">
        <f>O165*H165</f>
        <v>0</v>
      </c>
      <c r="Q165" s="222">
        <v>0</v>
      </c>
      <c r="R165" s="222">
        <f>Q165*H165</f>
        <v>0</v>
      </c>
      <c r="S165" s="222">
        <v>0</v>
      </c>
      <c r="T165" s="223">
        <f>S165*H165</f>
        <v>0</v>
      </c>
      <c r="U165" s="38"/>
      <c r="V165" s="38"/>
      <c r="W165" s="38"/>
      <c r="X165" s="38"/>
      <c r="Y165" s="38"/>
      <c r="Z165" s="38"/>
      <c r="AA165" s="38"/>
      <c r="AB165" s="38"/>
      <c r="AC165" s="38"/>
      <c r="AD165" s="38"/>
      <c r="AE165" s="38"/>
      <c r="AR165" s="224" t="s">
        <v>156</v>
      </c>
      <c r="AT165" s="224" t="s">
        <v>152</v>
      </c>
      <c r="AU165" s="224" t="s">
        <v>84</v>
      </c>
      <c r="AY165" s="17" t="s">
        <v>151</v>
      </c>
      <c r="BE165" s="225">
        <f>IF(N165="základní",J165,0)</f>
        <v>0</v>
      </c>
      <c r="BF165" s="225">
        <f>IF(N165="snížená",J165,0)</f>
        <v>0</v>
      </c>
      <c r="BG165" s="225">
        <f>IF(N165="zákl. přenesená",J165,0)</f>
        <v>0</v>
      </c>
      <c r="BH165" s="225">
        <f>IF(N165="sníž. přenesená",J165,0)</f>
        <v>0</v>
      </c>
      <c r="BI165" s="225">
        <f>IF(N165="nulová",J165,0)</f>
        <v>0</v>
      </c>
      <c r="BJ165" s="17" t="s">
        <v>84</v>
      </c>
      <c r="BK165" s="225">
        <f>ROUND(I165*H165,2)</f>
        <v>0</v>
      </c>
      <c r="BL165" s="17" t="s">
        <v>156</v>
      </c>
      <c r="BM165" s="224" t="s">
        <v>464</v>
      </c>
    </row>
    <row r="166" spans="1:47" s="2" customFormat="1" ht="12">
      <c r="A166" s="38"/>
      <c r="B166" s="39"/>
      <c r="C166" s="40"/>
      <c r="D166" s="226" t="s">
        <v>158</v>
      </c>
      <c r="E166" s="40"/>
      <c r="F166" s="227" t="s">
        <v>459</v>
      </c>
      <c r="G166" s="40"/>
      <c r="H166" s="40"/>
      <c r="I166" s="228"/>
      <c r="J166" s="40"/>
      <c r="K166" s="40"/>
      <c r="L166" s="44"/>
      <c r="M166" s="229"/>
      <c r="N166" s="230"/>
      <c r="O166" s="91"/>
      <c r="P166" s="91"/>
      <c r="Q166" s="91"/>
      <c r="R166" s="91"/>
      <c r="S166" s="91"/>
      <c r="T166" s="92"/>
      <c r="U166" s="38"/>
      <c r="V166" s="38"/>
      <c r="W166" s="38"/>
      <c r="X166" s="38"/>
      <c r="Y166" s="38"/>
      <c r="Z166" s="38"/>
      <c r="AA166" s="38"/>
      <c r="AB166" s="38"/>
      <c r="AC166" s="38"/>
      <c r="AD166" s="38"/>
      <c r="AE166" s="38"/>
      <c r="AT166" s="17" t="s">
        <v>158</v>
      </c>
      <c r="AU166" s="17" t="s">
        <v>84</v>
      </c>
    </row>
    <row r="167" spans="1:47" s="2" customFormat="1" ht="12">
      <c r="A167" s="38"/>
      <c r="B167" s="39"/>
      <c r="C167" s="40"/>
      <c r="D167" s="226" t="s">
        <v>160</v>
      </c>
      <c r="E167" s="40"/>
      <c r="F167" s="231" t="s">
        <v>197</v>
      </c>
      <c r="G167" s="40"/>
      <c r="H167" s="40"/>
      <c r="I167" s="228"/>
      <c r="J167" s="40"/>
      <c r="K167" s="40"/>
      <c r="L167" s="44"/>
      <c r="M167" s="229"/>
      <c r="N167" s="230"/>
      <c r="O167" s="91"/>
      <c r="P167" s="91"/>
      <c r="Q167" s="91"/>
      <c r="R167" s="91"/>
      <c r="S167" s="91"/>
      <c r="T167" s="92"/>
      <c r="U167" s="38"/>
      <c r="V167" s="38"/>
      <c r="W167" s="38"/>
      <c r="X167" s="38"/>
      <c r="Y167" s="38"/>
      <c r="Z167" s="38"/>
      <c r="AA167" s="38"/>
      <c r="AB167" s="38"/>
      <c r="AC167" s="38"/>
      <c r="AD167" s="38"/>
      <c r="AE167" s="38"/>
      <c r="AT167" s="17" t="s">
        <v>160</v>
      </c>
      <c r="AU167" s="17" t="s">
        <v>84</v>
      </c>
    </row>
    <row r="168" spans="1:51" s="12" customFormat="1" ht="12">
      <c r="A168" s="12"/>
      <c r="B168" s="232"/>
      <c r="C168" s="233"/>
      <c r="D168" s="226" t="s">
        <v>162</v>
      </c>
      <c r="E168" s="234" t="s">
        <v>465</v>
      </c>
      <c r="F168" s="235" t="s">
        <v>466</v>
      </c>
      <c r="G168" s="233"/>
      <c r="H168" s="236">
        <v>25</v>
      </c>
      <c r="I168" s="237"/>
      <c r="J168" s="233"/>
      <c r="K168" s="233"/>
      <c r="L168" s="238"/>
      <c r="M168" s="239"/>
      <c r="N168" s="240"/>
      <c r="O168" s="240"/>
      <c r="P168" s="240"/>
      <c r="Q168" s="240"/>
      <c r="R168" s="240"/>
      <c r="S168" s="240"/>
      <c r="T168" s="241"/>
      <c r="U168" s="12"/>
      <c r="V168" s="12"/>
      <c r="W168" s="12"/>
      <c r="X168" s="12"/>
      <c r="Y168" s="12"/>
      <c r="Z168" s="12"/>
      <c r="AA168" s="12"/>
      <c r="AB168" s="12"/>
      <c r="AC168" s="12"/>
      <c r="AD168" s="12"/>
      <c r="AE168" s="12"/>
      <c r="AT168" s="242" t="s">
        <v>162</v>
      </c>
      <c r="AU168" s="242" t="s">
        <v>84</v>
      </c>
      <c r="AV168" s="12" t="s">
        <v>93</v>
      </c>
      <c r="AW168" s="12" t="s">
        <v>32</v>
      </c>
      <c r="AX168" s="12" t="s">
        <v>84</v>
      </c>
      <c r="AY168" s="242" t="s">
        <v>151</v>
      </c>
    </row>
    <row r="169" spans="1:65" s="2" customFormat="1" ht="24.15" customHeight="1">
      <c r="A169" s="38"/>
      <c r="B169" s="39"/>
      <c r="C169" s="212" t="s">
        <v>282</v>
      </c>
      <c r="D169" s="212" t="s">
        <v>152</v>
      </c>
      <c r="E169" s="213" t="s">
        <v>467</v>
      </c>
      <c r="F169" s="214" t="s">
        <v>468</v>
      </c>
      <c r="G169" s="215" t="s">
        <v>267</v>
      </c>
      <c r="H169" s="216">
        <v>35.3</v>
      </c>
      <c r="I169" s="217"/>
      <c r="J169" s="218">
        <f>ROUND(I169*H169,2)</f>
        <v>0</v>
      </c>
      <c r="K169" s="219"/>
      <c r="L169" s="44"/>
      <c r="M169" s="220" t="s">
        <v>1</v>
      </c>
      <c r="N169" s="221" t="s">
        <v>41</v>
      </c>
      <c r="O169" s="91"/>
      <c r="P169" s="222">
        <f>O169*H169</f>
        <v>0</v>
      </c>
      <c r="Q169" s="222">
        <v>0</v>
      </c>
      <c r="R169" s="222">
        <f>Q169*H169</f>
        <v>0</v>
      </c>
      <c r="S169" s="222">
        <v>0</v>
      </c>
      <c r="T169" s="223">
        <f>S169*H169</f>
        <v>0</v>
      </c>
      <c r="U169" s="38"/>
      <c r="V169" s="38"/>
      <c r="W169" s="38"/>
      <c r="X169" s="38"/>
      <c r="Y169" s="38"/>
      <c r="Z169" s="38"/>
      <c r="AA169" s="38"/>
      <c r="AB169" s="38"/>
      <c r="AC169" s="38"/>
      <c r="AD169" s="38"/>
      <c r="AE169" s="38"/>
      <c r="AR169" s="224" t="s">
        <v>156</v>
      </c>
      <c r="AT169" s="224" t="s">
        <v>152</v>
      </c>
      <c r="AU169" s="224" t="s">
        <v>84</v>
      </c>
      <c r="AY169" s="17" t="s">
        <v>151</v>
      </c>
      <c r="BE169" s="225">
        <f>IF(N169="základní",J169,0)</f>
        <v>0</v>
      </c>
      <c r="BF169" s="225">
        <f>IF(N169="snížená",J169,0)</f>
        <v>0</v>
      </c>
      <c r="BG169" s="225">
        <f>IF(N169="zákl. přenesená",J169,0)</f>
        <v>0</v>
      </c>
      <c r="BH169" s="225">
        <f>IF(N169="sníž. přenesená",J169,0)</f>
        <v>0</v>
      </c>
      <c r="BI169" s="225">
        <f>IF(N169="nulová",J169,0)</f>
        <v>0</v>
      </c>
      <c r="BJ169" s="17" t="s">
        <v>84</v>
      </c>
      <c r="BK169" s="225">
        <f>ROUND(I169*H169,2)</f>
        <v>0</v>
      </c>
      <c r="BL169" s="17" t="s">
        <v>156</v>
      </c>
      <c r="BM169" s="224" t="s">
        <v>469</v>
      </c>
    </row>
    <row r="170" spans="1:47" s="2" customFormat="1" ht="12">
      <c r="A170" s="38"/>
      <c r="B170" s="39"/>
      <c r="C170" s="40"/>
      <c r="D170" s="226" t="s">
        <v>158</v>
      </c>
      <c r="E170" s="40"/>
      <c r="F170" s="227" t="s">
        <v>470</v>
      </c>
      <c r="G170" s="40"/>
      <c r="H170" s="40"/>
      <c r="I170" s="228"/>
      <c r="J170" s="40"/>
      <c r="K170" s="40"/>
      <c r="L170" s="44"/>
      <c r="M170" s="229"/>
      <c r="N170" s="230"/>
      <c r="O170" s="91"/>
      <c r="P170" s="91"/>
      <c r="Q170" s="91"/>
      <c r="R170" s="91"/>
      <c r="S170" s="91"/>
      <c r="T170" s="92"/>
      <c r="U170" s="38"/>
      <c r="V170" s="38"/>
      <c r="W170" s="38"/>
      <c r="X170" s="38"/>
      <c r="Y170" s="38"/>
      <c r="Z170" s="38"/>
      <c r="AA170" s="38"/>
      <c r="AB170" s="38"/>
      <c r="AC170" s="38"/>
      <c r="AD170" s="38"/>
      <c r="AE170" s="38"/>
      <c r="AT170" s="17" t="s">
        <v>158</v>
      </c>
      <c r="AU170" s="17" t="s">
        <v>84</v>
      </c>
    </row>
    <row r="171" spans="1:47" s="2" customFormat="1" ht="12">
      <c r="A171" s="38"/>
      <c r="B171" s="39"/>
      <c r="C171" s="40"/>
      <c r="D171" s="226" t="s">
        <v>160</v>
      </c>
      <c r="E171" s="40"/>
      <c r="F171" s="231" t="s">
        <v>471</v>
      </c>
      <c r="G171" s="40"/>
      <c r="H171" s="40"/>
      <c r="I171" s="228"/>
      <c r="J171" s="40"/>
      <c r="K171" s="40"/>
      <c r="L171" s="44"/>
      <c r="M171" s="229"/>
      <c r="N171" s="230"/>
      <c r="O171" s="91"/>
      <c r="P171" s="91"/>
      <c r="Q171" s="91"/>
      <c r="R171" s="91"/>
      <c r="S171" s="91"/>
      <c r="T171" s="92"/>
      <c r="U171" s="38"/>
      <c r="V171" s="38"/>
      <c r="W171" s="38"/>
      <c r="X171" s="38"/>
      <c r="Y171" s="38"/>
      <c r="Z171" s="38"/>
      <c r="AA171" s="38"/>
      <c r="AB171" s="38"/>
      <c r="AC171" s="38"/>
      <c r="AD171" s="38"/>
      <c r="AE171" s="38"/>
      <c r="AT171" s="17" t="s">
        <v>160</v>
      </c>
      <c r="AU171" s="17" t="s">
        <v>84</v>
      </c>
    </row>
    <row r="172" spans="1:51" s="13" customFormat="1" ht="12">
      <c r="A172" s="13"/>
      <c r="B172" s="243"/>
      <c r="C172" s="244"/>
      <c r="D172" s="226" t="s">
        <v>162</v>
      </c>
      <c r="E172" s="245" t="s">
        <v>1</v>
      </c>
      <c r="F172" s="246" t="s">
        <v>198</v>
      </c>
      <c r="G172" s="244"/>
      <c r="H172" s="245" t="s">
        <v>1</v>
      </c>
      <c r="I172" s="247"/>
      <c r="J172" s="244"/>
      <c r="K172" s="244"/>
      <c r="L172" s="248"/>
      <c r="M172" s="249"/>
      <c r="N172" s="250"/>
      <c r="O172" s="250"/>
      <c r="P172" s="250"/>
      <c r="Q172" s="250"/>
      <c r="R172" s="250"/>
      <c r="S172" s="250"/>
      <c r="T172" s="251"/>
      <c r="U172" s="13"/>
      <c r="V172" s="13"/>
      <c r="W172" s="13"/>
      <c r="X172" s="13"/>
      <c r="Y172" s="13"/>
      <c r="Z172" s="13"/>
      <c r="AA172" s="13"/>
      <c r="AB172" s="13"/>
      <c r="AC172" s="13"/>
      <c r="AD172" s="13"/>
      <c r="AE172" s="13"/>
      <c r="AT172" s="252" t="s">
        <v>162</v>
      </c>
      <c r="AU172" s="252" t="s">
        <v>84</v>
      </c>
      <c r="AV172" s="13" t="s">
        <v>84</v>
      </c>
      <c r="AW172" s="13" t="s">
        <v>32</v>
      </c>
      <c r="AX172" s="13" t="s">
        <v>76</v>
      </c>
      <c r="AY172" s="252" t="s">
        <v>151</v>
      </c>
    </row>
    <row r="173" spans="1:51" s="12" customFormat="1" ht="12">
      <c r="A173" s="12"/>
      <c r="B173" s="232"/>
      <c r="C173" s="233"/>
      <c r="D173" s="226" t="s">
        <v>162</v>
      </c>
      <c r="E173" s="234" t="s">
        <v>401</v>
      </c>
      <c r="F173" s="235" t="s">
        <v>472</v>
      </c>
      <c r="G173" s="233"/>
      <c r="H173" s="236">
        <v>22.3</v>
      </c>
      <c r="I173" s="237"/>
      <c r="J173" s="233"/>
      <c r="K173" s="233"/>
      <c r="L173" s="238"/>
      <c r="M173" s="239"/>
      <c r="N173" s="240"/>
      <c r="O173" s="240"/>
      <c r="P173" s="240"/>
      <c r="Q173" s="240"/>
      <c r="R173" s="240"/>
      <c r="S173" s="240"/>
      <c r="T173" s="241"/>
      <c r="U173" s="12"/>
      <c r="V173" s="12"/>
      <c r="W173" s="12"/>
      <c r="X173" s="12"/>
      <c r="Y173" s="12"/>
      <c r="Z173" s="12"/>
      <c r="AA173" s="12"/>
      <c r="AB173" s="12"/>
      <c r="AC173" s="12"/>
      <c r="AD173" s="12"/>
      <c r="AE173" s="12"/>
      <c r="AT173" s="242" t="s">
        <v>162</v>
      </c>
      <c r="AU173" s="242" t="s">
        <v>84</v>
      </c>
      <c r="AV173" s="12" t="s">
        <v>93</v>
      </c>
      <c r="AW173" s="12" t="s">
        <v>32</v>
      </c>
      <c r="AX173" s="12" t="s">
        <v>76</v>
      </c>
      <c r="AY173" s="242" t="s">
        <v>151</v>
      </c>
    </row>
    <row r="174" spans="1:51" s="12" customFormat="1" ht="12">
      <c r="A174" s="12"/>
      <c r="B174" s="232"/>
      <c r="C174" s="233"/>
      <c r="D174" s="226" t="s">
        <v>162</v>
      </c>
      <c r="E174" s="234" t="s">
        <v>402</v>
      </c>
      <c r="F174" s="235" t="s">
        <v>473</v>
      </c>
      <c r="G174" s="233"/>
      <c r="H174" s="236">
        <v>13</v>
      </c>
      <c r="I174" s="237"/>
      <c r="J174" s="233"/>
      <c r="K174" s="233"/>
      <c r="L174" s="238"/>
      <c r="M174" s="239"/>
      <c r="N174" s="240"/>
      <c r="O174" s="240"/>
      <c r="P174" s="240"/>
      <c r="Q174" s="240"/>
      <c r="R174" s="240"/>
      <c r="S174" s="240"/>
      <c r="T174" s="241"/>
      <c r="U174" s="12"/>
      <c r="V174" s="12"/>
      <c r="W174" s="12"/>
      <c r="X174" s="12"/>
      <c r="Y174" s="12"/>
      <c r="Z174" s="12"/>
      <c r="AA174" s="12"/>
      <c r="AB174" s="12"/>
      <c r="AC174" s="12"/>
      <c r="AD174" s="12"/>
      <c r="AE174" s="12"/>
      <c r="AT174" s="242" t="s">
        <v>162</v>
      </c>
      <c r="AU174" s="242" t="s">
        <v>84</v>
      </c>
      <c r="AV174" s="12" t="s">
        <v>93</v>
      </c>
      <c r="AW174" s="12" t="s">
        <v>32</v>
      </c>
      <c r="AX174" s="12" t="s">
        <v>76</v>
      </c>
      <c r="AY174" s="242" t="s">
        <v>151</v>
      </c>
    </row>
    <row r="175" spans="1:51" s="12" customFormat="1" ht="12">
      <c r="A175" s="12"/>
      <c r="B175" s="232"/>
      <c r="C175" s="233"/>
      <c r="D175" s="226" t="s">
        <v>162</v>
      </c>
      <c r="E175" s="234" t="s">
        <v>474</v>
      </c>
      <c r="F175" s="235" t="s">
        <v>475</v>
      </c>
      <c r="G175" s="233"/>
      <c r="H175" s="236">
        <v>35.3</v>
      </c>
      <c r="I175" s="237"/>
      <c r="J175" s="233"/>
      <c r="K175" s="233"/>
      <c r="L175" s="238"/>
      <c r="M175" s="239"/>
      <c r="N175" s="240"/>
      <c r="O175" s="240"/>
      <c r="P175" s="240"/>
      <c r="Q175" s="240"/>
      <c r="R175" s="240"/>
      <c r="S175" s="240"/>
      <c r="T175" s="241"/>
      <c r="U175" s="12"/>
      <c r="V175" s="12"/>
      <c r="W175" s="12"/>
      <c r="X175" s="12"/>
      <c r="Y175" s="12"/>
      <c r="Z175" s="12"/>
      <c r="AA175" s="12"/>
      <c r="AB175" s="12"/>
      <c r="AC175" s="12"/>
      <c r="AD175" s="12"/>
      <c r="AE175" s="12"/>
      <c r="AT175" s="242" t="s">
        <v>162</v>
      </c>
      <c r="AU175" s="242" t="s">
        <v>84</v>
      </c>
      <c r="AV175" s="12" t="s">
        <v>93</v>
      </c>
      <c r="AW175" s="12" t="s">
        <v>32</v>
      </c>
      <c r="AX175" s="12" t="s">
        <v>84</v>
      </c>
      <c r="AY175" s="242" t="s">
        <v>151</v>
      </c>
    </row>
    <row r="176" spans="1:65" s="2" customFormat="1" ht="24.15" customHeight="1">
      <c r="A176" s="38"/>
      <c r="B176" s="39"/>
      <c r="C176" s="212" t="s">
        <v>287</v>
      </c>
      <c r="D176" s="212" t="s">
        <v>152</v>
      </c>
      <c r="E176" s="213" t="s">
        <v>476</v>
      </c>
      <c r="F176" s="214" t="s">
        <v>477</v>
      </c>
      <c r="G176" s="215" t="s">
        <v>267</v>
      </c>
      <c r="H176" s="216">
        <v>38</v>
      </c>
      <c r="I176" s="217"/>
      <c r="J176" s="218">
        <f>ROUND(I176*H176,2)</f>
        <v>0</v>
      </c>
      <c r="K176" s="219"/>
      <c r="L176" s="44"/>
      <c r="M176" s="220" t="s">
        <v>1</v>
      </c>
      <c r="N176" s="221" t="s">
        <v>41</v>
      </c>
      <c r="O176" s="91"/>
      <c r="P176" s="222">
        <f>O176*H176</f>
        <v>0</v>
      </c>
      <c r="Q176" s="222">
        <v>0</v>
      </c>
      <c r="R176" s="222">
        <f>Q176*H176</f>
        <v>0</v>
      </c>
      <c r="S176" s="222">
        <v>0</v>
      </c>
      <c r="T176" s="223">
        <f>S176*H176</f>
        <v>0</v>
      </c>
      <c r="U176" s="38"/>
      <c r="V176" s="38"/>
      <c r="W176" s="38"/>
      <c r="X176" s="38"/>
      <c r="Y176" s="38"/>
      <c r="Z176" s="38"/>
      <c r="AA176" s="38"/>
      <c r="AB176" s="38"/>
      <c r="AC176" s="38"/>
      <c r="AD176" s="38"/>
      <c r="AE176" s="38"/>
      <c r="AR176" s="224" t="s">
        <v>156</v>
      </c>
      <c r="AT176" s="224" t="s">
        <v>152</v>
      </c>
      <c r="AU176" s="224" t="s">
        <v>84</v>
      </c>
      <c r="AY176" s="17" t="s">
        <v>151</v>
      </c>
      <c r="BE176" s="225">
        <f>IF(N176="základní",J176,0)</f>
        <v>0</v>
      </c>
      <c r="BF176" s="225">
        <f>IF(N176="snížená",J176,0)</f>
        <v>0</v>
      </c>
      <c r="BG176" s="225">
        <f>IF(N176="zákl. přenesená",J176,0)</f>
        <v>0</v>
      </c>
      <c r="BH176" s="225">
        <f>IF(N176="sníž. přenesená",J176,0)</f>
        <v>0</v>
      </c>
      <c r="BI176" s="225">
        <f>IF(N176="nulová",J176,0)</f>
        <v>0</v>
      </c>
      <c r="BJ176" s="17" t="s">
        <v>84</v>
      </c>
      <c r="BK176" s="225">
        <f>ROUND(I176*H176,2)</f>
        <v>0</v>
      </c>
      <c r="BL176" s="17" t="s">
        <v>156</v>
      </c>
      <c r="BM176" s="224" t="s">
        <v>478</v>
      </c>
    </row>
    <row r="177" spans="1:47" s="2" customFormat="1" ht="12">
      <c r="A177" s="38"/>
      <c r="B177" s="39"/>
      <c r="C177" s="40"/>
      <c r="D177" s="226" t="s">
        <v>158</v>
      </c>
      <c r="E177" s="40"/>
      <c r="F177" s="227" t="s">
        <v>479</v>
      </c>
      <c r="G177" s="40"/>
      <c r="H177" s="40"/>
      <c r="I177" s="228"/>
      <c r="J177" s="40"/>
      <c r="K177" s="40"/>
      <c r="L177" s="44"/>
      <c r="M177" s="229"/>
      <c r="N177" s="230"/>
      <c r="O177" s="91"/>
      <c r="P177" s="91"/>
      <c r="Q177" s="91"/>
      <c r="R177" s="91"/>
      <c r="S177" s="91"/>
      <c r="T177" s="92"/>
      <c r="U177" s="38"/>
      <c r="V177" s="38"/>
      <c r="W177" s="38"/>
      <c r="X177" s="38"/>
      <c r="Y177" s="38"/>
      <c r="Z177" s="38"/>
      <c r="AA177" s="38"/>
      <c r="AB177" s="38"/>
      <c r="AC177" s="38"/>
      <c r="AD177" s="38"/>
      <c r="AE177" s="38"/>
      <c r="AT177" s="17" t="s">
        <v>158</v>
      </c>
      <c r="AU177" s="17" t="s">
        <v>84</v>
      </c>
    </row>
    <row r="178" spans="1:47" s="2" customFormat="1" ht="12">
      <c r="A178" s="38"/>
      <c r="B178" s="39"/>
      <c r="C178" s="40"/>
      <c r="D178" s="226" t="s">
        <v>160</v>
      </c>
      <c r="E178" s="40"/>
      <c r="F178" s="231" t="s">
        <v>480</v>
      </c>
      <c r="G178" s="40"/>
      <c r="H178" s="40"/>
      <c r="I178" s="228"/>
      <c r="J178" s="40"/>
      <c r="K178" s="40"/>
      <c r="L178" s="44"/>
      <c r="M178" s="229"/>
      <c r="N178" s="230"/>
      <c r="O178" s="91"/>
      <c r="P178" s="91"/>
      <c r="Q178" s="91"/>
      <c r="R178" s="91"/>
      <c r="S178" s="91"/>
      <c r="T178" s="92"/>
      <c r="U178" s="38"/>
      <c r="V178" s="38"/>
      <c r="W178" s="38"/>
      <c r="X178" s="38"/>
      <c r="Y178" s="38"/>
      <c r="Z178" s="38"/>
      <c r="AA178" s="38"/>
      <c r="AB178" s="38"/>
      <c r="AC178" s="38"/>
      <c r="AD178" s="38"/>
      <c r="AE178" s="38"/>
      <c r="AT178" s="17" t="s">
        <v>160</v>
      </c>
      <c r="AU178" s="17" t="s">
        <v>84</v>
      </c>
    </row>
    <row r="179" spans="1:51" s="13" customFormat="1" ht="12">
      <c r="A179" s="13"/>
      <c r="B179" s="243"/>
      <c r="C179" s="244"/>
      <c r="D179" s="226" t="s">
        <v>162</v>
      </c>
      <c r="E179" s="245" t="s">
        <v>1</v>
      </c>
      <c r="F179" s="246" t="s">
        <v>198</v>
      </c>
      <c r="G179" s="244"/>
      <c r="H179" s="245" t="s">
        <v>1</v>
      </c>
      <c r="I179" s="247"/>
      <c r="J179" s="244"/>
      <c r="K179" s="244"/>
      <c r="L179" s="248"/>
      <c r="M179" s="249"/>
      <c r="N179" s="250"/>
      <c r="O179" s="250"/>
      <c r="P179" s="250"/>
      <c r="Q179" s="250"/>
      <c r="R179" s="250"/>
      <c r="S179" s="250"/>
      <c r="T179" s="251"/>
      <c r="U179" s="13"/>
      <c r="V179" s="13"/>
      <c r="W179" s="13"/>
      <c r="X179" s="13"/>
      <c r="Y179" s="13"/>
      <c r="Z179" s="13"/>
      <c r="AA179" s="13"/>
      <c r="AB179" s="13"/>
      <c r="AC179" s="13"/>
      <c r="AD179" s="13"/>
      <c r="AE179" s="13"/>
      <c r="AT179" s="252" t="s">
        <v>162</v>
      </c>
      <c r="AU179" s="252" t="s">
        <v>84</v>
      </c>
      <c r="AV179" s="13" t="s">
        <v>84</v>
      </c>
      <c r="AW179" s="13" t="s">
        <v>32</v>
      </c>
      <c r="AX179" s="13" t="s">
        <v>76</v>
      </c>
      <c r="AY179" s="252" t="s">
        <v>151</v>
      </c>
    </row>
    <row r="180" spans="1:51" s="12" customFormat="1" ht="12">
      <c r="A180" s="12"/>
      <c r="B180" s="232"/>
      <c r="C180" s="233"/>
      <c r="D180" s="226" t="s">
        <v>162</v>
      </c>
      <c r="E180" s="234" t="s">
        <v>481</v>
      </c>
      <c r="F180" s="235" t="s">
        <v>482</v>
      </c>
      <c r="G180" s="233"/>
      <c r="H180" s="236">
        <v>38</v>
      </c>
      <c r="I180" s="237"/>
      <c r="J180" s="233"/>
      <c r="K180" s="233"/>
      <c r="L180" s="238"/>
      <c r="M180" s="239"/>
      <c r="N180" s="240"/>
      <c r="O180" s="240"/>
      <c r="P180" s="240"/>
      <c r="Q180" s="240"/>
      <c r="R180" s="240"/>
      <c r="S180" s="240"/>
      <c r="T180" s="241"/>
      <c r="U180" s="12"/>
      <c r="V180" s="12"/>
      <c r="W180" s="12"/>
      <c r="X180" s="12"/>
      <c r="Y180" s="12"/>
      <c r="Z180" s="12"/>
      <c r="AA180" s="12"/>
      <c r="AB180" s="12"/>
      <c r="AC180" s="12"/>
      <c r="AD180" s="12"/>
      <c r="AE180" s="12"/>
      <c r="AT180" s="242" t="s">
        <v>162</v>
      </c>
      <c r="AU180" s="242" t="s">
        <v>84</v>
      </c>
      <c r="AV180" s="12" t="s">
        <v>93</v>
      </c>
      <c r="AW180" s="12" t="s">
        <v>32</v>
      </c>
      <c r="AX180" s="12" t="s">
        <v>84</v>
      </c>
      <c r="AY180" s="242" t="s">
        <v>151</v>
      </c>
    </row>
    <row r="181" spans="1:65" s="2" customFormat="1" ht="24.15" customHeight="1">
      <c r="A181" s="38"/>
      <c r="B181" s="39"/>
      <c r="C181" s="212" t="s">
        <v>7</v>
      </c>
      <c r="D181" s="212" t="s">
        <v>152</v>
      </c>
      <c r="E181" s="213" t="s">
        <v>221</v>
      </c>
      <c r="F181" s="214" t="s">
        <v>222</v>
      </c>
      <c r="G181" s="215" t="s">
        <v>194</v>
      </c>
      <c r="H181" s="216">
        <v>12.5</v>
      </c>
      <c r="I181" s="217"/>
      <c r="J181" s="218">
        <f>ROUND(I181*H181,2)</f>
        <v>0</v>
      </c>
      <c r="K181" s="219"/>
      <c r="L181" s="44"/>
      <c r="M181" s="220" t="s">
        <v>1</v>
      </c>
      <c r="N181" s="221" t="s">
        <v>41</v>
      </c>
      <c r="O181" s="91"/>
      <c r="P181" s="222">
        <f>O181*H181</f>
        <v>0</v>
      </c>
      <c r="Q181" s="222">
        <v>0</v>
      </c>
      <c r="R181" s="222">
        <f>Q181*H181</f>
        <v>0</v>
      </c>
      <c r="S181" s="222">
        <v>0</v>
      </c>
      <c r="T181" s="223">
        <f>S181*H181</f>
        <v>0</v>
      </c>
      <c r="U181" s="38"/>
      <c r="V181" s="38"/>
      <c r="W181" s="38"/>
      <c r="X181" s="38"/>
      <c r="Y181" s="38"/>
      <c r="Z181" s="38"/>
      <c r="AA181" s="38"/>
      <c r="AB181" s="38"/>
      <c r="AC181" s="38"/>
      <c r="AD181" s="38"/>
      <c r="AE181" s="38"/>
      <c r="AR181" s="224" t="s">
        <v>156</v>
      </c>
      <c r="AT181" s="224" t="s">
        <v>152</v>
      </c>
      <c r="AU181" s="224" t="s">
        <v>84</v>
      </c>
      <c r="AY181" s="17" t="s">
        <v>151</v>
      </c>
      <c r="BE181" s="225">
        <f>IF(N181="základní",J181,0)</f>
        <v>0</v>
      </c>
      <c r="BF181" s="225">
        <f>IF(N181="snížená",J181,0)</f>
        <v>0</v>
      </c>
      <c r="BG181" s="225">
        <f>IF(N181="zákl. přenesená",J181,0)</f>
        <v>0</v>
      </c>
      <c r="BH181" s="225">
        <f>IF(N181="sníž. přenesená",J181,0)</f>
        <v>0</v>
      </c>
      <c r="BI181" s="225">
        <f>IF(N181="nulová",J181,0)</f>
        <v>0</v>
      </c>
      <c r="BJ181" s="17" t="s">
        <v>84</v>
      </c>
      <c r="BK181" s="225">
        <f>ROUND(I181*H181,2)</f>
        <v>0</v>
      </c>
      <c r="BL181" s="17" t="s">
        <v>156</v>
      </c>
      <c r="BM181" s="224" t="s">
        <v>483</v>
      </c>
    </row>
    <row r="182" spans="1:47" s="2" customFormat="1" ht="12">
      <c r="A182" s="38"/>
      <c r="B182" s="39"/>
      <c r="C182" s="40"/>
      <c r="D182" s="226" t="s">
        <v>158</v>
      </c>
      <c r="E182" s="40"/>
      <c r="F182" s="227" t="s">
        <v>484</v>
      </c>
      <c r="G182" s="40"/>
      <c r="H182" s="40"/>
      <c r="I182" s="228"/>
      <c r="J182" s="40"/>
      <c r="K182" s="40"/>
      <c r="L182" s="44"/>
      <c r="M182" s="229"/>
      <c r="N182" s="230"/>
      <c r="O182" s="91"/>
      <c r="P182" s="91"/>
      <c r="Q182" s="91"/>
      <c r="R182" s="91"/>
      <c r="S182" s="91"/>
      <c r="T182" s="92"/>
      <c r="U182" s="38"/>
      <c r="V182" s="38"/>
      <c r="W182" s="38"/>
      <c r="X182" s="38"/>
      <c r="Y182" s="38"/>
      <c r="Z182" s="38"/>
      <c r="AA182" s="38"/>
      <c r="AB182" s="38"/>
      <c r="AC182" s="38"/>
      <c r="AD182" s="38"/>
      <c r="AE182" s="38"/>
      <c r="AT182" s="17" t="s">
        <v>158</v>
      </c>
      <c r="AU182" s="17" t="s">
        <v>84</v>
      </c>
    </row>
    <row r="183" spans="1:47" s="2" customFormat="1" ht="12">
      <c r="A183" s="38"/>
      <c r="B183" s="39"/>
      <c r="C183" s="40"/>
      <c r="D183" s="226" t="s">
        <v>160</v>
      </c>
      <c r="E183" s="40"/>
      <c r="F183" s="231" t="s">
        <v>225</v>
      </c>
      <c r="G183" s="40"/>
      <c r="H183" s="40"/>
      <c r="I183" s="228"/>
      <c r="J183" s="40"/>
      <c r="K183" s="40"/>
      <c r="L183" s="44"/>
      <c r="M183" s="229"/>
      <c r="N183" s="230"/>
      <c r="O183" s="91"/>
      <c r="P183" s="91"/>
      <c r="Q183" s="91"/>
      <c r="R183" s="91"/>
      <c r="S183" s="91"/>
      <c r="T183" s="92"/>
      <c r="U183" s="38"/>
      <c r="V183" s="38"/>
      <c r="W183" s="38"/>
      <c r="X183" s="38"/>
      <c r="Y183" s="38"/>
      <c r="Z183" s="38"/>
      <c r="AA183" s="38"/>
      <c r="AB183" s="38"/>
      <c r="AC183" s="38"/>
      <c r="AD183" s="38"/>
      <c r="AE183" s="38"/>
      <c r="AT183" s="17" t="s">
        <v>160</v>
      </c>
      <c r="AU183" s="17" t="s">
        <v>84</v>
      </c>
    </row>
    <row r="184" spans="1:51" s="12" customFormat="1" ht="12">
      <c r="A184" s="12"/>
      <c r="B184" s="232"/>
      <c r="C184" s="233"/>
      <c r="D184" s="226" t="s">
        <v>162</v>
      </c>
      <c r="E184" s="234" t="s">
        <v>485</v>
      </c>
      <c r="F184" s="235" t="s">
        <v>486</v>
      </c>
      <c r="G184" s="233"/>
      <c r="H184" s="236">
        <v>12.5</v>
      </c>
      <c r="I184" s="237"/>
      <c r="J184" s="233"/>
      <c r="K184" s="233"/>
      <c r="L184" s="238"/>
      <c r="M184" s="239"/>
      <c r="N184" s="240"/>
      <c r="O184" s="240"/>
      <c r="P184" s="240"/>
      <c r="Q184" s="240"/>
      <c r="R184" s="240"/>
      <c r="S184" s="240"/>
      <c r="T184" s="241"/>
      <c r="U184" s="12"/>
      <c r="V184" s="12"/>
      <c r="W184" s="12"/>
      <c r="X184" s="12"/>
      <c r="Y184" s="12"/>
      <c r="Z184" s="12"/>
      <c r="AA184" s="12"/>
      <c r="AB184" s="12"/>
      <c r="AC184" s="12"/>
      <c r="AD184" s="12"/>
      <c r="AE184" s="12"/>
      <c r="AT184" s="242" t="s">
        <v>162</v>
      </c>
      <c r="AU184" s="242" t="s">
        <v>84</v>
      </c>
      <c r="AV184" s="12" t="s">
        <v>93</v>
      </c>
      <c r="AW184" s="12" t="s">
        <v>32</v>
      </c>
      <c r="AX184" s="12" t="s">
        <v>84</v>
      </c>
      <c r="AY184" s="242" t="s">
        <v>151</v>
      </c>
    </row>
    <row r="185" spans="1:65" s="2" customFormat="1" ht="24.15" customHeight="1">
      <c r="A185" s="38"/>
      <c r="B185" s="39"/>
      <c r="C185" s="212" t="s">
        <v>307</v>
      </c>
      <c r="D185" s="212" t="s">
        <v>152</v>
      </c>
      <c r="E185" s="213" t="s">
        <v>487</v>
      </c>
      <c r="F185" s="214" t="s">
        <v>488</v>
      </c>
      <c r="G185" s="215" t="s">
        <v>194</v>
      </c>
      <c r="H185" s="216">
        <v>6</v>
      </c>
      <c r="I185" s="217"/>
      <c r="J185" s="218">
        <f>ROUND(I185*H185,2)</f>
        <v>0</v>
      </c>
      <c r="K185" s="219"/>
      <c r="L185" s="44"/>
      <c r="M185" s="220" t="s">
        <v>1</v>
      </c>
      <c r="N185" s="221" t="s">
        <v>41</v>
      </c>
      <c r="O185" s="91"/>
      <c r="P185" s="222">
        <f>O185*H185</f>
        <v>0</v>
      </c>
      <c r="Q185" s="222">
        <v>0</v>
      </c>
      <c r="R185" s="222">
        <f>Q185*H185</f>
        <v>0</v>
      </c>
      <c r="S185" s="222">
        <v>0</v>
      </c>
      <c r="T185" s="223">
        <f>S185*H185</f>
        <v>0</v>
      </c>
      <c r="U185" s="38"/>
      <c r="V185" s="38"/>
      <c r="W185" s="38"/>
      <c r="X185" s="38"/>
      <c r="Y185" s="38"/>
      <c r="Z185" s="38"/>
      <c r="AA185" s="38"/>
      <c r="AB185" s="38"/>
      <c r="AC185" s="38"/>
      <c r="AD185" s="38"/>
      <c r="AE185" s="38"/>
      <c r="AR185" s="224" t="s">
        <v>156</v>
      </c>
      <c r="AT185" s="224" t="s">
        <v>152</v>
      </c>
      <c r="AU185" s="224" t="s">
        <v>84</v>
      </c>
      <c r="AY185" s="17" t="s">
        <v>151</v>
      </c>
      <c r="BE185" s="225">
        <f>IF(N185="základní",J185,0)</f>
        <v>0</v>
      </c>
      <c r="BF185" s="225">
        <f>IF(N185="snížená",J185,0)</f>
        <v>0</v>
      </c>
      <c r="BG185" s="225">
        <f>IF(N185="zákl. přenesená",J185,0)</f>
        <v>0</v>
      </c>
      <c r="BH185" s="225">
        <f>IF(N185="sníž. přenesená",J185,0)</f>
        <v>0</v>
      </c>
      <c r="BI185" s="225">
        <f>IF(N185="nulová",J185,0)</f>
        <v>0</v>
      </c>
      <c r="BJ185" s="17" t="s">
        <v>84</v>
      </c>
      <c r="BK185" s="225">
        <f>ROUND(I185*H185,2)</f>
        <v>0</v>
      </c>
      <c r="BL185" s="17" t="s">
        <v>156</v>
      </c>
      <c r="BM185" s="224" t="s">
        <v>489</v>
      </c>
    </row>
    <row r="186" spans="1:47" s="2" customFormat="1" ht="12">
      <c r="A186" s="38"/>
      <c r="B186" s="39"/>
      <c r="C186" s="40"/>
      <c r="D186" s="226" t="s">
        <v>158</v>
      </c>
      <c r="E186" s="40"/>
      <c r="F186" s="227" t="s">
        <v>490</v>
      </c>
      <c r="G186" s="40"/>
      <c r="H186" s="40"/>
      <c r="I186" s="228"/>
      <c r="J186" s="40"/>
      <c r="K186" s="40"/>
      <c r="L186" s="44"/>
      <c r="M186" s="229"/>
      <c r="N186" s="230"/>
      <c r="O186" s="91"/>
      <c r="P186" s="91"/>
      <c r="Q186" s="91"/>
      <c r="R186" s="91"/>
      <c r="S186" s="91"/>
      <c r="T186" s="92"/>
      <c r="U186" s="38"/>
      <c r="V186" s="38"/>
      <c r="W186" s="38"/>
      <c r="X186" s="38"/>
      <c r="Y186" s="38"/>
      <c r="Z186" s="38"/>
      <c r="AA186" s="38"/>
      <c r="AB186" s="38"/>
      <c r="AC186" s="38"/>
      <c r="AD186" s="38"/>
      <c r="AE186" s="38"/>
      <c r="AT186" s="17" t="s">
        <v>158</v>
      </c>
      <c r="AU186" s="17" t="s">
        <v>84</v>
      </c>
    </row>
    <row r="187" spans="1:47" s="2" customFormat="1" ht="12">
      <c r="A187" s="38"/>
      <c r="B187" s="39"/>
      <c r="C187" s="40"/>
      <c r="D187" s="226" t="s">
        <v>160</v>
      </c>
      <c r="E187" s="40"/>
      <c r="F187" s="231" t="s">
        <v>234</v>
      </c>
      <c r="G187" s="40"/>
      <c r="H187" s="40"/>
      <c r="I187" s="228"/>
      <c r="J187" s="40"/>
      <c r="K187" s="40"/>
      <c r="L187" s="44"/>
      <c r="M187" s="229"/>
      <c r="N187" s="230"/>
      <c r="O187" s="91"/>
      <c r="P187" s="91"/>
      <c r="Q187" s="91"/>
      <c r="R187" s="91"/>
      <c r="S187" s="91"/>
      <c r="T187" s="92"/>
      <c r="U187" s="38"/>
      <c r="V187" s="38"/>
      <c r="W187" s="38"/>
      <c r="X187" s="38"/>
      <c r="Y187" s="38"/>
      <c r="Z187" s="38"/>
      <c r="AA187" s="38"/>
      <c r="AB187" s="38"/>
      <c r="AC187" s="38"/>
      <c r="AD187" s="38"/>
      <c r="AE187" s="38"/>
      <c r="AT187" s="17" t="s">
        <v>160</v>
      </c>
      <c r="AU187" s="17" t="s">
        <v>84</v>
      </c>
    </row>
    <row r="188" spans="1:51" s="12" customFormat="1" ht="12">
      <c r="A188" s="12"/>
      <c r="B188" s="232"/>
      <c r="C188" s="233"/>
      <c r="D188" s="226" t="s">
        <v>162</v>
      </c>
      <c r="E188" s="234" t="s">
        <v>491</v>
      </c>
      <c r="F188" s="235" t="s">
        <v>492</v>
      </c>
      <c r="G188" s="233"/>
      <c r="H188" s="236">
        <v>6</v>
      </c>
      <c r="I188" s="237"/>
      <c r="J188" s="233"/>
      <c r="K188" s="233"/>
      <c r="L188" s="238"/>
      <c r="M188" s="239"/>
      <c r="N188" s="240"/>
      <c r="O188" s="240"/>
      <c r="P188" s="240"/>
      <c r="Q188" s="240"/>
      <c r="R188" s="240"/>
      <c r="S188" s="240"/>
      <c r="T188" s="241"/>
      <c r="U188" s="12"/>
      <c r="V188" s="12"/>
      <c r="W188" s="12"/>
      <c r="X188" s="12"/>
      <c r="Y188" s="12"/>
      <c r="Z188" s="12"/>
      <c r="AA188" s="12"/>
      <c r="AB188" s="12"/>
      <c r="AC188" s="12"/>
      <c r="AD188" s="12"/>
      <c r="AE188" s="12"/>
      <c r="AT188" s="242" t="s">
        <v>162</v>
      </c>
      <c r="AU188" s="242" t="s">
        <v>84</v>
      </c>
      <c r="AV188" s="12" t="s">
        <v>93</v>
      </c>
      <c r="AW188" s="12" t="s">
        <v>32</v>
      </c>
      <c r="AX188" s="12" t="s">
        <v>84</v>
      </c>
      <c r="AY188" s="242" t="s">
        <v>151</v>
      </c>
    </row>
    <row r="189" spans="1:65" s="2" customFormat="1" ht="24.15" customHeight="1">
      <c r="A189" s="38"/>
      <c r="B189" s="39"/>
      <c r="C189" s="212" t="s">
        <v>313</v>
      </c>
      <c r="D189" s="212" t="s">
        <v>152</v>
      </c>
      <c r="E189" s="213" t="s">
        <v>493</v>
      </c>
      <c r="F189" s="214" t="s">
        <v>239</v>
      </c>
      <c r="G189" s="215" t="s">
        <v>194</v>
      </c>
      <c r="H189" s="216">
        <v>9.63</v>
      </c>
      <c r="I189" s="217"/>
      <c r="J189" s="218">
        <f>ROUND(I189*H189,2)</f>
        <v>0</v>
      </c>
      <c r="K189" s="219"/>
      <c r="L189" s="44"/>
      <c r="M189" s="220" t="s">
        <v>1</v>
      </c>
      <c r="N189" s="221" t="s">
        <v>41</v>
      </c>
      <c r="O189" s="91"/>
      <c r="P189" s="222">
        <f>O189*H189</f>
        <v>0</v>
      </c>
      <c r="Q189" s="222">
        <v>0</v>
      </c>
      <c r="R189" s="222">
        <f>Q189*H189</f>
        <v>0</v>
      </c>
      <c r="S189" s="222">
        <v>0</v>
      </c>
      <c r="T189" s="223">
        <f>S189*H189</f>
        <v>0</v>
      </c>
      <c r="U189" s="38"/>
      <c r="V189" s="38"/>
      <c r="W189" s="38"/>
      <c r="X189" s="38"/>
      <c r="Y189" s="38"/>
      <c r="Z189" s="38"/>
      <c r="AA189" s="38"/>
      <c r="AB189" s="38"/>
      <c r="AC189" s="38"/>
      <c r="AD189" s="38"/>
      <c r="AE189" s="38"/>
      <c r="AR189" s="224" t="s">
        <v>156</v>
      </c>
      <c r="AT189" s="224" t="s">
        <v>152</v>
      </c>
      <c r="AU189" s="224" t="s">
        <v>84</v>
      </c>
      <c r="AY189" s="17" t="s">
        <v>151</v>
      </c>
      <c r="BE189" s="225">
        <f>IF(N189="základní",J189,0)</f>
        <v>0</v>
      </c>
      <c r="BF189" s="225">
        <f>IF(N189="snížená",J189,0)</f>
        <v>0</v>
      </c>
      <c r="BG189" s="225">
        <f>IF(N189="zákl. přenesená",J189,0)</f>
        <v>0</v>
      </c>
      <c r="BH189" s="225">
        <f>IF(N189="sníž. přenesená",J189,0)</f>
        <v>0</v>
      </c>
      <c r="BI189" s="225">
        <f>IF(N189="nulová",J189,0)</f>
        <v>0</v>
      </c>
      <c r="BJ189" s="17" t="s">
        <v>84</v>
      </c>
      <c r="BK189" s="225">
        <f>ROUND(I189*H189,2)</f>
        <v>0</v>
      </c>
      <c r="BL189" s="17" t="s">
        <v>156</v>
      </c>
      <c r="BM189" s="224" t="s">
        <v>494</v>
      </c>
    </row>
    <row r="190" spans="1:47" s="2" customFormat="1" ht="12">
      <c r="A190" s="38"/>
      <c r="B190" s="39"/>
      <c r="C190" s="40"/>
      <c r="D190" s="226" t="s">
        <v>158</v>
      </c>
      <c r="E190" s="40"/>
      <c r="F190" s="227" t="s">
        <v>495</v>
      </c>
      <c r="G190" s="40"/>
      <c r="H190" s="40"/>
      <c r="I190" s="228"/>
      <c r="J190" s="40"/>
      <c r="K190" s="40"/>
      <c r="L190" s="44"/>
      <c r="M190" s="229"/>
      <c r="N190" s="230"/>
      <c r="O190" s="91"/>
      <c r="P190" s="91"/>
      <c r="Q190" s="91"/>
      <c r="R190" s="91"/>
      <c r="S190" s="91"/>
      <c r="T190" s="92"/>
      <c r="U190" s="38"/>
      <c r="V190" s="38"/>
      <c r="W190" s="38"/>
      <c r="X190" s="38"/>
      <c r="Y190" s="38"/>
      <c r="Z190" s="38"/>
      <c r="AA190" s="38"/>
      <c r="AB190" s="38"/>
      <c r="AC190" s="38"/>
      <c r="AD190" s="38"/>
      <c r="AE190" s="38"/>
      <c r="AT190" s="17" t="s">
        <v>158</v>
      </c>
      <c r="AU190" s="17" t="s">
        <v>84</v>
      </c>
    </row>
    <row r="191" spans="1:47" s="2" customFormat="1" ht="12">
      <c r="A191" s="38"/>
      <c r="B191" s="39"/>
      <c r="C191" s="40"/>
      <c r="D191" s="226" t="s">
        <v>160</v>
      </c>
      <c r="E191" s="40"/>
      <c r="F191" s="231" t="s">
        <v>242</v>
      </c>
      <c r="G191" s="40"/>
      <c r="H191" s="40"/>
      <c r="I191" s="228"/>
      <c r="J191" s="40"/>
      <c r="K191" s="40"/>
      <c r="L191" s="44"/>
      <c r="M191" s="229"/>
      <c r="N191" s="230"/>
      <c r="O191" s="91"/>
      <c r="P191" s="91"/>
      <c r="Q191" s="91"/>
      <c r="R191" s="91"/>
      <c r="S191" s="91"/>
      <c r="T191" s="92"/>
      <c r="U191" s="38"/>
      <c r="V191" s="38"/>
      <c r="W191" s="38"/>
      <c r="X191" s="38"/>
      <c r="Y191" s="38"/>
      <c r="Z191" s="38"/>
      <c r="AA191" s="38"/>
      <c r="AB191" s="38"/>
      <c r="AC191" s="38"/>
      <c r="AD191" s="38"/>
      <c r="AE191" s="38"/>
      <c r="AT191" s="17" t="s">
        <v>160</v>
      </c>
      <c r="AU191" s="17" t="s">
        <v>84</v>
      </c>
    </row>
    <row r="192" spans="1:51" s="12" customFormat="1" ht="12">
      <c r="A192" s="12"/>
      <c r="B192" s="232"/>
      <c r="C192" s="233"/>
      <c r="D192" s="226" t="s">
        <v>162</v>
      </c>
      <c r="E192" s="234" t="s">
        <v>496</v>
      </c>
      <c r="F192" s="235" t="s">
        <v>497</v>
      </c>
      <c r="G192" s="233"/>
      <c r="H192" s="236">
        <v>9.63</v>
      </c>
      <c r="I192" s="237"/>
      <c r="J192" s="233"/>
      <c r="K192" s="233"/>
      <c r="L192" s="238"/>
      <c r="M192" s="239"/>
      <c r="N192" s="240"/>
      <c r="O192" s="240"/>
      <c r="P192" s="240"/>
      <c r="Q192" s="240"/>
      <c r="R192" s="240"/>
      <c r="S192" s="240"/>
      <c r="T192" s="241"/>
      <c r="U192" s="12"/>
      <c r="V192" s="12"/>
      <c r="W192" s="12"/>
      <c r="X192" s="12"/>
      <c r="Y192" s="12"/>
      <c r="Z192" s="12"/>
      <c r="AA192" s="12"/>
      <c r="AB192" s="12"/>
      <c r="AC192" s="12"/>
      <c r="AD192" s="12"/>
      <c r="AE192" s="12"/>
      <c r="AT192" s="242" t="s">
        <v>162</v>
      </c>
      <c r="AU192" s="242" t="s">
        <v>84</v>
      </c>
      <c r="AV192" s="12" t="s">
        <v>93</v>
      </c>
      <c r="AW192" s="12" t="s">
        <v>32</v>
      </c>
      <c r="AX192" s="12" t="s">
        <v>84</v>
      </c>
      <c r="AY192" s="242" t="s">
        <v>151</v>
      </c>
    </row>
    <row r="193" spans="1:65" s="2" customFormat="1" ht="24.15" customHeight="1">
      <c r="A193" s="38"/>
      <c r="B193" s="39"/>
      <c r="C193" s="212" t="s">
        <v>328</v>
      </c>
      <c r="D193" s="212" t="s">
        <v>152</v>
      </c>
      <c r="E193" s="213" t="s">
        <v>498</v>
      </c>
      <c r="F193" s="214" t="s">
        <v>239</v>
      </c>
      <c r="G193" s="215" t="s">
        <v>194</v>
      </c>
      <c r="H193" s="216">
        <v>69.299</v>
      </c>
      <c r="I193" s="217"/>
      <c r="J193" s="218">
        <f>ROUND(I193*H193,2)</f>
        <v>0</v>
      </c>
      <c r="K193" s="219"/>
      <c r="L193" s="44"/>
      <c r="M193" s="220" t="s">
        <v>1</v>
      </c>
      <c r="N193" s="221" t="s">
        <v>41</v>
      </c>
      <c r="O193" s="91"/>
      <c r="P193" s="222">
        <f>O193*H193</f>
        <v>0</v>
      </c>
      <c r="Q193" s="222">
        <v>0</v>
      </c>
      <c r="R193" s="222">
        <f>Q193*H193</f>
        <v>0</v>
      </c>
      <c r="S193" s="222">
        <v>0</v>
      </c>
      <c r="T193" s="223">
        <f>S193*H193</f>
        <v>0</v>
      </c>
      <c r="U193" s="38"/>
      <c r="V193" s="38"/>
      <c r="W193" s="38"/>
      <c r="X193" s="38"/>
      <c r="Y193" s="38"/>
      <c r="Z193" s="38"/>
      <c r="AA193" s="38"/>
      <c r="AB193" s="38"/>
      <c r="AC193" s="38"/>
      <c r="AD193" s="38"/>
      <c r="AE193" s="38"/>
      <c r="AR193" s="224" t="s">
        <v>156</v>
      </c>
      <c r="AT193" s="224" t="s">
        <v>152</v>
      </c>
      <c r="AU193" s="224" t="s">
        <v>84</v>
      </c>
      <c r="AY193" s="17" t="s">
        <v>151</v>
      </c>
      <c r="BE193" s="225">
        <f>IF(N193="základní",J193,0)</f>
        <v>0</v>
      </c>
      <c r="BF193" s="225">
        <f>IF(N193="snížená",J193,0)</f>
        <v>0</v>
      </c>
      <c r="BG193" s="225">
        <f>IF(N193="zákl. přenesená",J193,0)</f>
        <v>0</v>
      </c>
      <c r="BH193" s="225">
        <f>IF(N193="sníž. přenesená",J193,0)</f>
        <v>0</v>
      </c>
      <c r="BI193" s="225">
        <f>IF(N193="nulová",J193,0)</f>
        <v>0</v>
      </c>
      <c r="BJ193" s="17" t="s">
        <v>84</v>
      </c>
      <c r="BK193" s="225">
        <f>ROUND(I193*H193,2)</f>
        <v>0</v>
      </c>
      <c r="BL193" s="17" t="s">
        <v>156</v>
      </c>
      <c r="BM193" s="224" t="s">
        <v>499</v>
      </c>
    </row>
    <row r="194" spans="1:47" s="2" customFormat="1" ht="12">
      <c r="A194" s="38"/>
      <c r="B194" s="39"/>
      <c r="C194" s="40"/>
      <c r="D194" s="226" t="s">
        <v>158</v>
      </c>
      <c r="E194" s="40"/>
      <c r="F194" s="227" t="s">
        <v>500</v>
      </c>
      <c r="G194" s="40"/>
      <c r="H194" s="40"/>
      <c r="I194" s="228"/>
      <c r="J194" s="40"/>
      <c r="K194" s="40"/>
      <c r="L194" s="44"/>
      <c r="M194" s="229"/>
      <c r="N194" s="230"/>
      <c r="O194" s="91"/>
      <c r="P194" s="91"/>
      <c r="Q194" s="91"/>
      <c r="R194" s="91"/>
      <c r="S194" s="91"/>
      <c r="T194" s="92"/>
      <c r="U194" s="38"/>
      <c r="V194" s="38"/>
      <c r="W194" s="38"/>
      <c r="X194" s="38"/>
      <c r="Y194" s="38"/>
      <c r="Z194" s="38"/>
      <c r="AA194" s="38"/>
      <c r="AB194" s="38"/>
      <c r="AC194" s="38"/>
      <c r="AD194" s="38"/>
      <c r="AE194" s="38"/>
      <c r="AT194" s="17" t="s">
        <v>158</v>
      </c>
      <c r="AU194" s="17" t="s">
        <v>84</v>
      </c>
    </row>
    <row r="195" spans="1:47" s="2" customFormat="1" ht="12">
      <c r="A195" s="38"/>
      <c r="B195" s="39"/>
      <c r="C195" s="40"/>
      <c r="D195" s="226" t="s">
        <v>160</v>
      </c>
      <c r="E195" s="40"/>
      <c r="F195" s="231" t="s">
        <v>242</v>
      </c>
      <c r="G195" s="40"/>
      <c r="H195" s="40"/>
      <c r="I195" s="228"/>
      <c r="J195" s="40"/>
      <c r="K195" s="40"/>
      <c r="L195" s="44"/>
      <c r="M195" s="229"/>
      <c r="N195" s="230"/>
      <c r="O195" s="91"/>
      <c r="P195" s="91"/>
      <c r="Q195" s="91"/>
      <c r="R195" s="91"/>
      <c r="S195" s="91"/>
      <c r="T195" s="92"/>
      <c r="U195" s="38"/>
      <c r="V195" s="38"/>
      <c r="W195" s="38"/>
      <c r="X195" s="38"/>
      <c r="Y195" s="38"/>
      <c r="Z195" s="38"/>
      <c r="AA195" s="38"/>
      <c r="AB195" s="38"/>
      <c r="AC195" s="38"/>
      <c r="AD195" s="38"/>
      <c r="AE195" s="38"/>
      <c r="AT195" s="17" t="s">
        <v>160</v>
      </c>
      <c r="AU195" s="17" t="s">
        <v>84</v>
      </c>
    </row>
    <row r="196" spans="1:51" s="12" customFormat="1" ht="12">
      <c r="A196" s="12"/>
      <c r="B196" s="232"/>
      <c r="C196" s="233"/>
      <c r="D196" s="226" t="s">
        <v>162</v>
      </c>
      <c r="E196" s="234" t="s">
        <v>501</v>
      </c>
      <c r="F196" s="235" t="s">
        <v>502</v>
      </c>
      <c r="G196" s="233"/>
      <c r="H196" s="236">
        <v>7.65</v>
      </c>
      <c r="I196" s="237"/>
      <c r="J196" s="233"/>
      <c r="K196" s="233"/>
      <c r="L196" s="238"/>
      <c r="M196" s="239"/>
      <c r="N196" s="240"/>
      <c r="O196" s="240"/>
      <c r="P196" s="240"/>
      <c r="Q196" s="240"/>
      <c r="R196" s="240"/>
      <c r="S196" s="240"/>
      <c r="T196" s="241"/>
      <c r="U196" s="12"/>
      <c r="V196" s="12"/>
      <c r="W196" s="12"/>
      <c r="X196" s="12"/>
      <c r="Y196" s="12"/>
      <c r="Z196" s="12"/>
      <c r="AA196" s="12"/>
      <c r="AB196" s="12"/>
      <c r="AC196" s="12"/>
      <c r="AD196" s="12"/>
      <c r="AE196" s="12"/>
      <c r="AT196" s="242" t="s">
        <v>162</v>
      </c>
      <c r="AU196" s="242" t="s">
        <v>84</v>
      </c>
      <c r="AV196" s="12" t="s">
        <v>93</v>
      </c>
      <c r="AW196" s="12" t="s">
        <v>32</v>
      </c>
      <c r="AX196" s="12" t="s">
        <v>76</v>
      </c>
      <c r="AY196" s="242" t="s">
        <v>151</v>
      </c>
    </row>
    <row r="197" spans="1:51" s="12" customFormat="1" ht="12">
      <c r="A197" s="12"/>
      <c r="B197" s="232"/>
      <c r="C197" s="233"/>
      <c r="D197" s="226" t="s">
        <v>162</v>
      </c>
      <c r="E197" s="234" t="s">
        <v>397</v>
      </c>
      <c r="F197" s="235" t="s">
        <v>503</v>
      </c>
      <c r="G197" s="233"/>
      <c r="H197" s="236">
        <v>14</v>
      </c>
      <c r="I197" s="237"/>
      <c r="J197" s="233"/>
      <c r="K197" s="233"/>
      <c r="L197" s="238"/>
      <c r="M197" s="239"/>
      <c r="N197" s="240"/>
      <c r="O197" s="240"/>
      <c r="P197" s="240"/>
      <c r="Q197" s="240"/>
      <c r="R197" s="240"/>
      <c r="S197" s="240"/>
      <c r="T197" s="241"/>
      <c r="U197" s="12"/>
      <c r="V197" s="12"/>
      <c r="W197" s="12"/>
      <c r="X197" s="12"/>
      <c r="Y197" s="12"/>
      <c r="Z197" s="12"/>
      <c r="AA197" s="12"/>
      <c r="AB197" s="12"/>
      <c r="AC197" s="12"/>
      <c r="AD197" s="12"/>
      <c r="AE197" s="12"/>
      <c r="AT197" s="242" t="s">
        <v>162</v>
      </c>
      <c r="AU197" s="242" t="s">
        <v>84</v>
      </c>
      <c r="AV197" s="12" t="s">
        <v>93</v>
      </c>
      <c r="AW197" s="12" t="s">
        <v>32</v>
      </c>
      <c r="AX197" s="12" t="s">
        <v>76</v>
      </c>
      <c r="AY197" s="242" t="s">
        <v>151</v>
      </c>
    </row>
    <row r="198" spans="1:51" s="12" customFormat="1" ht="12">
      <c r="A198" s="12"/>
      <c r="B198" s="232"/>
      <c r="C198" s="233"/>
      <c r="D198" s="226" t="s">
        <v>162</v>
      </c>
      <c r="E198" s="234" t="s">
        <v>398</v>
      </c>
      <c r="F198" s="235" t="s">
        <v>504</v>
      </c>
      <c r="G198" s="233"/>
      <c r="H198" s="236">
        <v>41.649</v>
      </c>
      <c r="I198" s="237"/>
      <c r="J198" s="233"/>
      <c r="K198" s="233"/>
      <c r="L198" s="238"/>
      <c r="M198" s="239"/>
      <c r="N198" s="240"/>
      <c r="O198" s="240"/>
      <c r="P198" s="240"/>
      <c r="Q198" s="240"/>
      <c r="R198" s="240"/>
      <c r="S198" s="240"/>
      <c r="T198" s="241"/>
      <c r="U198" s="12"/>
      <c r="V198" s="12"/>
      <c r="W198" s="12"/>
      <c r="X198" s="12"/>
      <c r="Y198" s="12"/>
      <c r="Z198" s="12"/>
      <c r="AA198" s="12"/>
      <c r="AB198" s="12"/>
      <c r="AC198" s="12"/>
      <c r="AD198" s="12"/>
      <c r="AE198" s="12"/>
      <c r="AT198" s="242" t="s">
        <v>162</v>
      </c>
      <c r="AU198" s="242" t="s">
        <v>84</v>
      </c>
      <c r="AV198" s="12" t="s">
        <v>93</v>
      </c>
      <c r="AW198" s="12" t="s">
        <v>32</v>
      </c>
      <c r="AX198" s="12" t="s">
        <v>76</v>
      </c>
      <c r="AY198" s="242" t="s">
        <v>151</v>
      </c>
    </row>
    <row r="199" spans="1:51" s="12" customFormat="1" ht="12">
      <c r="A199" s="12"/>
      <c r="B199" s="232"/>
      <c r="C199" s="233"/>
      <c r="D199" s="226" t="s">
        <v>162</v>
      </c>
      <c r="E199" s="234" t="s">
        <v>400</v>
      </c>
      <c r="F199" s="235" t="s">
        <v>492</v>
      </c>
      <c r="G199" s="233"/>
      <c r="H199" s="236">
        <v>6</v>
      </c>
      <c r="I199" s="237"/>
      <c r="J199" s="233"/>
      <c r="K199" s="233"/>
      <c r="L199" s="238"/>
      <c r="M199" s="239"/>
      <c r="N199" s="240"/>
      <c r="O199" s="240"/>
      <c r="P199" s="240"/>
      <c r="Q199" s="240"/>
      <c r="R199" s="240"/>
      <c r="S199" s="240"/>
      <c r="T199" s="241"/>
      <c r="U199" s="12"/>
      <c r="V199" s="12"/>
      <c r="W199" s="12"/>
      <c r="X199" s="12"/>
      <c r="Y199" s="12"/>
      <c r="Z199" s="12"/>
      <c r="AA199" s="12"/>
      <c r="AB199" s="12"/>
      <c r="AC199" s="12"/>
      <c r="AD199" s="12"/>
      <c r="AE199" s="12"/>
      <c r="AT199" s="242" t="s">
        <v>162</v>
      </c>
      <c r="AU199" s="242" t="s">
        <v>84</v>
      </c>
      <c r="AV199" s="12" t="s">
        <v>93</v>
      </c>
      <c r="AW199" s="12" t="s">
        <v>32</v>
      </c>
      <c r="AX199" s="12" t="s">
        <v>76</v>
      </c>
      <c r="AY199" s="242" t="s">
        <v>151</v>
      </c>
    </row>
    <row r="200" spans="1:51" s="12" customFormat="1" ht="12">
      <c r="A200" s="12"/>
      <c r="B200" s="232"/>
      <c r="C200" s="233"/>
      <c r="D200" s="226" t="s">
        <v>162</v>
      </c>
      <c r="E200" s="234" t="s">
        <v>505</v>
      </c>
      <c r="F200" s="235" t="s">
        <v>506</v>
      </c>
      <c r="G200" s="233"/>
      <c r="H200" s="236">
        <v>69.299</v>
      </c>
      <c r="I200" s="237"/>
      <c r="J200" s="233"/>
      <c r="K200" s="233"/>
      <c r="L200" s="238"/>
      <c r="M200" s="239"/>
      <c r="N200" s="240"/>
      <c r="O200" s="240"/>
      <c r="P200" s="240"/>
      <c r="Q200" s="240"/>
      <c r="R200" s="240"/>
      <c r="S200" s="240"/>
      <c r="T200" s="241"/>
      <c r="U200" s="12"/>
      <c r="V200" s="12"/>
      <c r="W200" s="12"/>
      <c r="X200" s="12"/>
      <c r="Y200" s="12"/>
      <c r="Z200" s="12"/>
      <c r="AA200" s="12"/>
      <c r="AB200" s="12"/>
      <c r="AC200" s="12"/>
      <c r="AD200" s="12"/>
      <c r="AE200" s="12"/>
      <c r="AT200" s="242" t="s">
        <v>162</v>
      </c>
      <c r="AU200" s="242" t="s">
        <v>84</v>
      </c>
      <c r="AV200" s="12" t="s">
        <v>93</v>
      </c>
      <c r="AW200" s="12" t="s">
        <v>32</v>
      </c>
      <c r="AX200" s="12" t="s">
        <v>84</v>
      </c>
      <c r="AY200" s="242" t="s">
        <v>151</v>
      </c>
    </row>
    <row r="201" spans="1:65" s="2" customFormat="1" ht="24.15" customHeight="1">
      <c r="A201" s="38"/>
      <c r="B201" s="39"/>
      <c r="C201" s="212" t="s">
        <v>334</v>
      </c>
      <c r="D201" s="212" t="s">
        <v>152</v>
      </c>
      <c r="E201" s="213" t="s">
        <v>507</v>
      </c>
      <c r="F201" s="214" t="s">
        <v>508</v>
      </c>
      <c r="G201" s="215" t="s">
        <v>194</v>
      </c>
      <c r="H201" s="216">
        <v>10.8</v>
      </c>
      <c r="I201" s="217"/>
      <c r="J201" s="218">
        <f>ROUND(I201*H201,2)</f>
        <v>0</v>
      </c>
      <c r="K201" s="219"/>
      <c r="L201" s="44"/>
      <c r="M201" s="220" t="s">
        <v>1</v>
      </c>
      <c r="N201" s="221" t="s">
        <v>41</v>
      </c>
      <c r="O201" s="91"/>
      <c r="P201" s="222">
        <f>O201*H201</f>
        <v>0</v>
      </c>
      <c r="Q201" s="222">
        <v>0</v>
      </c>
      <c r="R201" s="222">
        <f>Q201*H201</f>
        <v>0</v>
      </c>
      <c r="S201" s="222">
        <v>0</v>
      </c>
      <c r="T201" s="223">
        <f>S201*H201</f>
        <v>0</v>
      </c>
      <c r="U201" s="38"/>
      <c r="V201" s="38"/>
      <c r="W201" s="38"/>
      <c r="X201" s="38"/>
      <c r="Y201" s="38"/>
      <c r="Z201" s="38"/>
      <c r="AA201" s="38"/>
      <c r="AB201" s="38"/>
      <c r="AC201" s="38"/>
      <c r="AD201" s="38"/>
      <c r="AE201" s="38"/>
      <c r="AR201" s="224" t="s">
        <v>156</v>
      </c>
      <c r="AT201" s="224" t="s">
        <v>152</v>
      </c>
      <c r="AU201" s="224" t="s">
        <v>84</v>
      </c>
      <c r="AY201" s="17" t="s">
        <v>151</v>
      </c>
      <c r="BE201" s="225">
        <f>IF(N201="základní",J201,0)</f>
        <v>0</v>
      </c>
      <c r="BF201" s="225">
        <f>IF(N201="snížená",J201,0)</f>
        <v>0</v>
      </c>
      <c r="BG201" s="225">
        <f>IF(N201="zákl. přenesená",J201,0)</f>
        <v>0</v>
      </c>
      <c r="BH201" s="225">
        <f>IF(N201="sníž. přenesená",J201,0)</f>
        <v>0</v>
      </c>
      <c r="BI201" s="225">
        <f>IF(N201="nulová",J201,0)</f>
        <v>0</v>
      </c>
      <c r="BJ201" s="17" t="s">
        <v>84</v>
      </c>
      <c r="BK201" s="225">
        <f>ROUND(I201*H201,2)</f>
        <v>0</v>
      </c>
      <c r="BL201" s="17" t="s">
        <v>156</v>
      </c>
      <c r="BM201" s="224" t="s">
        <v>509</v>
      </c>
    </row>
    <row r="202" spans="1:47" s="2" customFormat="1" ht="12">
      <c r="A202" s="38"/>
      <c r="B202" s="39"/>
      <c r="C202" s="40"/>
      <c r="D202" s="226" t="s">
        <v>158</v>
      </c>
      <c r="E202" s="40"/>
      <c r="F202" s="227" t="s">
        <v>510</v>
      </c>
      <c r="G202" s="40"/>
      <c r="H202" s="40"/>
      <c r="I202" s="228"/>
      <c r="J202" s="40"/>
      <c r="K202" s="40"/>
      <c r="L202" s="44"/>
      <c r="M202" s="229"/>
      <c r="N202" s="230"/>
      <c r="O202" s="91"/>
      <c r="P202" s="91"/>
      <c r="Q202" s="91"/>
      <c r="R202" s="91"/>
      <c r="S202" s="91"/>
      <c r="T202" s="92"/>
      <c r="U202" s="38"/>
      <c r="V202" s="38"/>
      <c r="W202" s="38"/>
      <c r="X202" s="38"/>
      <c r="Y202" s="38"/>
      <c r="Z202" s="38"/>
      <c r="AA202" s="38"/>
      <c r="AB202" s="38"/>
      <c r="AC202" s="38"/>
      <c r="AD202" s="38"/>
      <c r="AE202" s="38"/>
      <c r="AT202" s="17" t="s">
        <v>158</v>
      </c>
      <c r="AU202" s="17" t="s">
        <v>84</v>
      </c>
    </row>
    <row r="203" spans="1:47" s="2" customFormat="1" ht="12">
      <c r="A203" s="38"/>
      <c r="B203" s="39"/>
      <c r="C203" s="40"/>
      <c r="D203" s="226" t="s">
        <v>160</v>
      </c>
      <c r="E203" s="40"/>
      <c r="F203" s="231" t="s">
        <v>511</v>
      </c>
      <c r="G203" s="40"/>
      <c r="H203" s="40"/>
      <c r="I203" s="228"/>
      <c r="J203" s="40"/>
      <c r="K203" s="40"/>
      <c r="L203" s="44"/>
      <c r="M203" s="229"/>
      <c r="N203" s="230"/>
      <c r="O203" s="91"/>
      <c r="P203" s="91"/>
      <c r="Q203" s="91"/>
      <c r="R203" s="91"/>
      <c r="S203" s="91"/>
      <c r="T203" s="92"/>
      <c r="U203" s="38"/>
      <c r="V203" s="38"/>
      <c r="W203" s="38"/>
      <c r="X203" s="38"/>
      <c r="Y203" s="38"/>
      <c r="Z203" s="38"/>
      <c r="AA203" s="38"/>
      <c r="AB203" s="38"/>
      <c r="AC203" s="38"/>
      <c r="AD203" s="38"/>
      <c r="AE203" s="38"/>
      <c r="AT203" s="17" t="s">
        <v>160</v>
      </c>
      <c r="AU203" s="17" t="s">
        <v>84</v>
      </c>
    </row>
    <row r="204" spans="1:51" s="13" customFormat="1" ht="12">
      <c r="A204" s="13"/>
      <c r="B204" s="243"/>
      <c r="C204" s="244"/>
      <c r="D204" s="226" t="s">
        <v>162</v>
      </c>
      <c r="E204" s="245" t="s">
        <v>1</v>
      </c>
      <c r="F204" s="246" t="s">
        <v>198</v>
      </c>
      <c r="G204" s="244"/>
      <c r="H204" s="245" t="s">
        <v>1</v>
      </c>
      <c r="I204" s="247"/>
      <c r="J204" s="244"/>
      <c r="K204" s="244"/>
      <c r="L204" s="248"/>
      <c r="M204" s="249"/>
      <c r="N204" s="250"/>
      <c r="O204" s="250"/>
      <c r="P204" s="250"/>
      <c r="Q204" s="250"/>
      <c r="R204" s="250"/>
      <c r="S204" s="250"/>
      <c r="T204" s="251"/>
      <c r="U204" s="13"/>
      <c r="V204" s="13"/>
      <c r="W204" s="13"/>
      <c r="X204" s="13"/>
      <c r="Y204" s="13"/>
      <c r="Z204" s="13"/>
      <c r="AA204" s="13"/>
      <c r="AB204" s="13"/>
      <c r="AC204" s="13"/>
      <c r="AD204" s="13"/>
      <c r="AE204" s="13"/>
      <c r="AT204" s="252" t="s">
        <v>162</v>
      </c>
      <c r="AU204" s="252" t="s">
        <v>84</v>
      </c>
      <c r="AV204" s="13" t="s">
        <v>84</v>
      </c>
      <c r="AW204" s="13" t="s">
        <v>32</v>
      </c>
      <c r="AX204" s="13" t="s">
        <v>76</v>
      </c>
      <c r="AY204" s="252" t="s">
        <v>151</v>
      </c>
    </row>
    <row r="205" spans="1:51" s="12" customFormat="1" ht="12">
      <c r="A205" s="12"/>
      <c r="B205" s="232"/>
      <c r="C205" s="233"/>
      <c r="D205" s="226" t="s">
        <v>162</v>
      </c>
      <c r="E205" s="234" t="s">
        <v>512</v>
      </c>
      <c r="F205" s="235" t="s">
        <v>513</v>
      </c>
      <c r="G205" s="233"/>
      <c r="H205" s="236">
        <v>10.8</v>
      </c>
      <c r="I205" s="237"/>
      <c r="J205" s="233"/>
      <c r="K205" s="233"/>
      <c r="L205" s="238"/>
      <c r="M205" s="239"/>
      <c r="N205" s="240"/>
      <c r="O205" s="240"/>
      <c r="P205" s="240"/>
      <c r="Q205" s="240"/>
      <c r="R205" s="240"/>
      <c r="S205" s="240"/>
      <c r="T205" s="241"/>
      <c r="U205" s="12"/>
      <c r="V205" s="12"/>
      <c r="W205" s="12"/>
      <c r="X205" s="12"/>
      <c r="Y205" s="12"/>
      <c r="Z205" s="12"/>
      <c r="AA205" s="12"/>
      <c r="AB205" s="12"/>
      <c r="AC205" s="12"/>
      <c r="AD205" s="12"/>
      <c r="AE205" s="12"/>
      <c r="AT205" s="242" t="s">
        <v>162</v>
      </c>
      <c r="AU205" s="242" t="s">
        <v>84</v>
      </c>
      <c r="AV205" s="12" t="s">
        <v>93</v>
      </c>
      <c r="AW205" s="12" t="s">
        <v>32</v>
      </c>
      <c r="AX205" s="12" t="s">
        <v>84</v>
      </c>
      <c r="AY205" s="242" t="s">
        <v>151</v>
      </c>
    </row>
    <row r="206" spans="1:65" s="2" customFormat="1" ht="14.4" customHeight="1">
      <c r="A206" s="38"/>
      <c r="B206" s="39"/>
      <c r="C206" s="212" t="s">
        <v>345</v>
      </c>
      <c r="D206" s="212" t="s">
        <v>152</v>
      </c>
      <c r="E206" s="213" t="s">
        <v>514</v>
      </c>
      <c r="F206" s="214" t="s">
        <v>515</v>
      </c>
      <c r="G206" s="215" t="s">
        <v>194</v>
      </c>
      <c r="H206" s="216">
        <v>69.299</v>
      </c>
      <c r="I206" s="217"/>
      <c r="J206" s="218">
        <f>ROUND(I206*H206,2)</f>
        <v>0</v>
      </c>
      <c r="K206" s="219"/>
      <c r="L206" s="44"/>
      <c r="M206" s="220" t="s">
        <v>1</v>
      </c>
      <c r="N206" s="221" t="s">
        <v>41</v>
      </c>
      <c r="O206" s="91"/>
      <c r="P206" s="222">
        <f>O206*H206</f>
        <v>0</v>
      </c>
      <c r="Q206" s="222">
        <v>0</v>
      </c>
      <c r="R206" s="222">
        <f>Q206*H206</f>
        <v>0</v>
      </c>
      <c r="S206" s="222">
        <v>0</v>
      </c>
      <c r="T206" s="223">
        <f>S206*H206</f>
        <v>0</v>
      </c>
      <c r="U206" s="38"/>
      <c r="V206" s="38"/>
      <c r="W206" s="38"/>
      <c r="X206" s="38"/>
      <c r="Y206" s="38"/>
      <c r="Z206" s="38"/>
      <c r="AA206" s="38"/>
      <c r="AB206" s="38"/>
      <c r="AC206" s="38"/>
      <c r="AD206" s="38"/>
      <c r="AE206" s="38"/>
      <c r="AR206" s="224" t="s">
        <v>156</v>
      </c>
      <c r="AT206" s="224" t="s">
        <v>152</v>
      </c>
      <c r="AU206" s="224" t="s">
        <v>84</v>
      </c>
      <c r="AY206" s="17" t="s">
        <v>151</v>
      </c>
      <c r="BE206" s="225">
        <f>IF(N206="základní",J206,0)</f>
        <v>0</v>
      </c>
      <c r="BF206" s="225">
        <f>IF(N206="snížená",J206,0)</f>
        <v>0</v>
      </c>
      <c r="BG206" s="225">
        <f>IF(N206="zákl. přenesená",J206,0)</f>
        <v>0</v>
      </c>
      <c r="BH206" s="225">
        <f>IF(N206="sníž. přenesená",J206,0)</f>
        <v>0</v>
      </c>
      <c r="BI206" s="225">
        <f>IF(N206="nulová",J206,0)</f>
        <v>0</v>
      </c>
      <c r="BJ206" s="17" t="s">
        <v>84</v>
      </c>
      <c r="BK206" s="225">
        <f>ROUND(I206*H206,2)</f>
        <v>0</v>
      </c>
      <c r="BL206" s="17" t="s">
        <v>156</v>
      </c>
      <c r="BM206" s="224" t="s">
        <v>516</v>
      </c>
    </row>
    <row r="207" spans="1:47" s="2" customFormat="1" ht="12">
      <c r="A207" s="38"/>
      <c r="B207" s="39"/>
      <c r="C207" s="40"/>
      <c r="D207" s="226" t="s">
        <v>158</v>
      </c>
      <c r="E207" s="40"/>
      <c r="F207" s="227" t="s">
        <v>517</v>
      </c>
      <c r="G207" s="40"/>
      <c r="H207" s="40"/>
      <c r="I207" s="228"/>
      <c r="J207" s="40"/>
      <c r="K207" s="40"/>
      <c r="L207" s="44"/>
      <c r="M207" s="229"/>
      <c r="N207" s="230"/>
      <c r="O207" s="91"/>
      <c r="P207" s="91"/>
      <c r="Q207" s="91"/>
      <c r="R207" s="91"/>
      <c r="S207" s="91"/>
      <c r="T207" s="92"/>
      <c r="U207" s="38"/>
      <c r="V207" s="38"/>
      <c r="W207" s="38"/>
      <c r="X207" s="38"/>
      <c r="Y207" s="38"/>
      <c r="Z207" s="38"/>
      <c r="AA207" s="38"/>
      <c r="AB207" s="38"/>
      <c r="AC207" s="38"/>
      <c r="AD207" s="38"/>
      <c r="AE207" s="38"/>
      <c r="AT207" s="17" t="s">
        <v>158</v>
      </c>
      <c r="AU207" s="17" t="s">
        <v>84</v>
      </c>
    </row>
    <row r="208" spans="1:47" s="2" customFormat="1" ht="12">
      <c r="A208" s="38"/>
      <c r="B208" s="39"/>
      <c r="C208" s="40"/>
      <c r="D208" s="226" t="s">
        <v>160</v>
      </c>
      <c r="E208" s="40"/>
      <c r="F208" s="231" t="s">
        <v>518</v>
      </c>
      <c r="G208" s="40"/>
      <c r="H208" s="40"/>
      <c r="I208" s="228"/>
      <c r="J208" s="40"/>
      <c r="K208" s="40"/>
      <c r="L208" s="44"/>
      <c r="M208" s="229"/>
      <c r="N208" s="230"/>
      <c r="O208" s="91"/>
      <c r="P208" s="91"/>
      <c r="Q208" s="91"/>
      <c r="R208" s="91"/>
      <c r="S208" s="91"/>
      <c r="T208" s="92"/>
      <c r="U208" s="38"/>
      <c r="V208" s="38"/>
      <c r="W208" s="38"/>
      <c r="X208" s="38"/>
      <c r="Y208" s="38"/>
      <c r="Z208" s="38"/>
      <c r="AA208" s="38"/>
      <c r="AB208" s="38"/>
      <c r="AC208" s="38"/>
      <c r="AD208" s="38"/>
      <c r="AE208" s="38"/>
      <c r="AT208" s="17" t="s">
        <v>160</v>
      </c>
      <c r="AU208" s="17" t="s">
        <v>84</v>
      </c>
    </row>
    <row r="209" spans="1:51" s="13" customFormat="1" ht="12">
      <c r="A209" s="13"/>
      <c r="B209" s="243"/>
      <c r="C209" s="244"/>
      <c r="D209" s="226" t="s">
        <v>162</v>
      </c>
      <c r="E209" s="245" t="s">
        <v>1</v>
      </c>
      <c r="F209" s="246" t="s">
        <v>519</v>
      </c>
      <c r="G209" s="244"/>
      <c r="H209" s="245" t="s">
        <v>1</v>
      </c>
      <c r="I209" s="247"/>
      <c r="J209" s="244"/>
      <c r="K209" s="244"/>
      <c r="L209" s="248"/>
      <c r="M209" s="249"/>
      <c r="N209" s="250"/>
      <c r="O209" s="250"/>
      <c r="P209" s="250"/>
      <c r="Q209" s="250"/>
      <c r="R209" s="250"/>
      <c r="S209" s="250"/>
      <c r="T209" s="251"/>
      <c r="U209" s="13"/>
      <c r="V209" s="13"/>
      <c r="W209" s="13"/>
      <c r="X209" s="13"/>
      <c r="Y209" s="13"/>
      <c r="Z209" s="13"/>
      <c r="AA209" s="13"/>
      <c r="AB209" s="13"/>
      <c r="AC209" s="13"/>
      <c r="AD209" s="13"/>
      <c r="AE209" s="13"/>
      <c r="AT209" s="252" t="s">
        <v>162</v>
      </c>
      <c r="AU209" s="252" t="s">
        <v>84</v>
      </c>
      <c r="AV209" s="13" t="s">
        <v>84</v>
      </c>
      <c r="AW209" s="13" t="s">
        <v>32</v>
      </c>
      <c r="AX209" s="13" t="s">
        <v>76</v>
      </c>
      <c r="AY209" s="252" t="s">
        <v>151</v>
      </c>
    </row>
    <row r="210" spans="1:51" s="12" customFormat="1" ht="12">
      <c r="A210" s="12"/>
      <c r="B210" s="232"/>
      <c r="C210" s="233"/>
      <c r="D210" s="226" t="s">
        <v>162</v>
      </c>
      <c r="E210" s="234" t="s">
        <v>520</v>
      </c>
      <c r="F210" s="235" t="s">
        <v>521</v>
      </c>
      <c r="G210" s="233"/>
      <c r="H210" s="236">
        <v>219</v>
      </c>
      <c r="I210" s="237"/>
      <c r="J210" s="233"/>
      <c r="K210" s="233"/>
      <c r="L210" s="238"/>
      <c r="M210" s="239"/>
      <c r="N210" s="240"/>
      <c r="O210" s="240"/>
      <c r="P210" s="240"/>
      <c r="Q210" s="240"/>
      <c r="R210" s="240"/>
      <c r="S210" s="240"/>
      <c r="T210" s="241"/>
      <c r="U210" s="12"/>
      <c r="V210" s="12"/>
      <c r="W210" s="12"/>
      <c r="X210" s="12"/>
      <c r="Y210" s="12"/>
      <c r="Z210" s="12"/>
      <c r="AA210" s="12"/>
      <c r="AB210" s="12"/>
      <c r="AC210" s="12"/>
      <c r="AD210" s="12"/>
      <c r="AE210" s="12"/>
      <c r="AT210" s="242" t="s">
        <v>162</v>
      </c>
      <c r="AU210" s="242" t="s">
        <v>84</v>
      </c>
      <c r="AV210" s="12" t="s">
        <v>93</v>
      </c>
      <c r="AW210" s="12" t="s">
        <v>32</v>
      </c>
      <c r="AX210" s="12" t="s">
        <v>76</v>
      </c>
      <c r="AY210" s="242" t="s">
        <v>151</v>
      </c>
    </row>
    <row r="211" spans="1:51" s="12" customFormat="1" ht="12">
      <c r="A211" s="12"/>
      <c r="B211" s="232"/>
      <c r="C211" s="233"/>
      <c r="D211" s="226" t="s">
        <v>162</v>
      </c>
      <c r="E211" s="234" t="s">
        <v>522</v>
      </c>
      <c r="F211" s="235" t="s">
        <v>523</v>
      </c>
      <c r="G211" s="233"/>
      <c r="H211" s="236">
        <v>69.299</v>
      </c>
      <c r="I211" s="237"/>
      <c r="J211" s="233"/>
      <c r="K211" s="233"/>
      <c r="L211" s="238"/>
      <c r="M211" s="239"/>
      <c r="N211" s="240"/>
      <c r="O211" s="240"/>
      <c r="P211" s="240"/>
      <c r="Q211" s="240"/>
      <c r="R211" s="240"/>
      <c r="S211" s="240"/>
      <c r="T211" s="241"/>
      <c r="U211" s="12"/>
      <c r="V211" s="12"/>
      <c r="W211" s="12"/>
      <c r="X211" s="12"/>
      <c r="Y211" s="12"/>
      <c r="Z211" s="12"/>
      <c r="AA211" s="12"/>
      <c r="AB211" s="12"/>
      <c r="AC211" s="12"/>
      <c r="AD211" s="12"/>
      <c r="AE211" s="12"/>
      <c r="AT211" s="242" t="s">
        <v>162</v>
      </c>
      <c r="AU211" s="242" t="s">
        <v>84</v>
      </c>
      <c r="AV211" s="12" t="s">
        <v>93</v>
      </c>
      <c r="AW211" s="12" t="s">
        <v>32</v>
      </c>
      <c r="AX211" s="12" t="s">
        <v>84</v>
      </c>
      <c r="AY211" s="242" t="s">
        <v>151</v>
      </c>
    </row>
    <row r="212" spans="1:65" s="2" customFormat="1" ht="24.15" customHeight="1">
      <c r="A212" s="38"/>
      <c r="B212" s="39"/>
      <c r="C212" s="212" t="s">
        <v>524</v>
      </c>
      <c r="D212" s="212" t="s">
        <v>152</v>
      </c>
      <c r="E212" s="213" t="s">
        <v>525</v>
      </c>
      <c r="F212" s="214" t="s">
        <v>526</v>
      </c>
      <c r="G212" s="215" t="s">
        <v>194</v>
      </c>
      <c r="H212" s="216">
        <v>149.701</v>
      </c>
      <c r="I212" s="217"/>
      <c r="J212" s="218">
        <f>ROUND(I212*H212,2)</f>
        <v>0</v>
      </c>
      <c r="K212" s="219"/>
      <c r="L212" s="44"/>
      <c r="M212" s="220" t="s">
        <v>1</v>
      </c>
      <c r="N212" s="221" t="s">
        <v>41</v>
      </c>
      <c r="O212" s="91"/>
      <c r="P212" s="222">
        <f>O212*H212</f>
        <v>0</v>
      </c>
      <c r="Q212" s="222">
        <v>0</v>
      </c>
      <c r="R212" s="222">
        <f>Q212*H212</f>
        <v>0</v>
      </c>
      <c r="S212" s="222">
        <v>0</v>
      </c>
      <c r="T212" s="223">
        <f>S212*H212</f>
        <v>0</v>
      </c>
      <c r="U212" s="38"/>
      <c r="V212" s="38"/>
      <c r="W212" s="38"/>
      <c r="X212" s="38"/>
      <c r="Y212" s="38"/>
      <c r="Z212" s="38"/>
      <c r="AA212" s="38"/>
      <c r="AB212" s="38"/>
      <c r="AC212" s="38"/>
      <c r="AD212" s="38"/>
      <c r="AE212" s="38"/>
      <c r="AR212" s="224" t="s">
        <v>156</v>
      </c>
      <c r="AT212" s="224" t="s">
        <v>152</v>
      </c>
      <c r="AU212" s="224" t="s">
        <v>84</v>
      </c>
      <c r="AY212" s="17" t="s">
        <v>151</v>
      </c>
      <c r="BE212" s="225">
        <f>IF(N212="základní",J212,0)</f>
        <v>0</v>
      </c>
      <c r="BF212" s="225">
        <f>IF(N212="snížená",J212,0)</f>
        <v>0</v>
      </c>
      <c r="BG212" s="225">
        <f>IF(N212="zákl. přenesená",J212,0)</f>
        <v>0</v>
      </c>
      <c r="BH212" s="225">
        <f>IF(N212="sníž. přenesená",J212,0)</f>
        <v>0</v>
      </c>
      <c r="BI212" s="225">
        <f>IF(N212="nulová",J212,0)</f>
        <v>0</v>
      </c>
      <c r="BJ212" s="17" t="s">
        <v>84</v>
      </c>
      <c r="BK212" s="225">
        <f>ROUND(I212*H212,2)</f>
        <v>0</v>
      </c>
      <c r="BL212" s="17" t="s">
        <v>156</v>
      </c>
      <c r="BM212" s="224" t="s">
        <v>527</v>
      </c>
    </row>
    <row r="213" spans="1:47" s="2" customFormat="1" ht="12">
      <c r="A213" s="38"/>
      <c r="B213" s="39"/>
      <c r="C213" s="40"/>
      <c r="D213" s="226" t="s">
        <v>158</v>
      </c>
      <c r="E213" s="40"/>
      <c r="F213" s="227" t="s">
        <v>528</v>
      </c>
      <c r="G213" s="40"/>
      <c r="H213" s="40"/>
      <c r="I213" s="228"/>
      <c r="J213" s="40"/>
      <c r="K213" s="40"/>
      <c r="L213" s="44"/>
      <c r="M213" s="229"/>
      <c r="N213" s="230"/>
      <c r="O213" s="91"/>
      <c r="P213" s="91"/>
      <c r="Q213" s="91"/>
      <c r="R213" s="91"/>
      <c r="S213" s="91"/>
      <c r="T213" s="92"/>
      <c r="U213" s="38"/>
      <c r="V213" s="38"/>
      <c r="W213" s="38"/>
      <c r="X213" s="38"/>
      <c r="Y213" s="38"/>
      <c r="Z213" s="38"/>
      <c r="AA213" s="38"/>
      <c r="AB213" s="38"/>
      <c r="AC213" s="38"/>
      <c r="AD213" s="38"/>
      <c r="AE213" s="38"/>
      <c r="AT213" s="17" t="s">
        <v>158</v>
      </c>
      <c r="AU213" s="17" t="s">
        <v>84</v>
      </c>
    </row>
    <row r="214" spans="1:47" s="2" customFormat="1" ht="12">
      <c r="A214" s="38"/>
      <c r="B214" s="39"/>
      <c r="C214" s="40"/>
      <c r="D214" s="226" t="s">
        <v>160</v>
      </c>
      <c r="E214" s="40"/>
      <c r="F214" s="231" t="s">
        <v>518</v>
      </c>
      <c r="G214" s="40"/>
      <c r="H214" s="40"/>
      <c r="I214" s="228"/>
      <c r="J214" s="40"/>
      <c r="K214" s="40"/>
      <c r="L214" s="44"/>
      <c r="M214" s="229"/>
      <c r="N214" s="230"/>
      <c r="O214" s="91"/>
      <c r="P214" s="91"/>
      <c r="Q214" s="91"/>
      <c r="R214" s="91"/>
      <c r="S214" s="91"/>
      <c r="T214" s="92"/>
      <c r="U214" s="38"/>
      <c r="V214" s="38"/>
      <c r="W214" s="38"/>
      <c r="X214" s="38"/>
      <c r="Y214" s="38"/>
      <c r="Z214" s="38"/>
      <c r="AA214" s="38"/>
      <c r="AB214" s="38"/>
      <c r="AC214" s="38"/>
      <c r="AD214" s="38"/>
      <c r="AE214" s="38"/>
      <c r="AT214" s="17" t="s">
        <v>160</v>
      </c>
      <c r="AU214" s="17" t="s">
        <v>84</v>
      </c>
    </row>
    <row r="215" spans="1:51" s="13" customFormat="1" ht="12">
      <c r="A215" s="13"/>
      <c r="B215" s="243"/>
      <c r="C215" s="244"/>
      <c r="D215" s="226" t="s">
        <v>162</v>
      </c>
      <c r="E215" s="245" t="s">
        <v>1</v>
      </c>
      <c r="F215" s="246" t="s">
        <v>519</v>
      </c>
      <c r="G215" s="244"/>
      <c r="H215" s="245" t="s">
        <v>1</v>
      </c>
      <c r="I215" s="247"/>
      <c r="J215" s="244"/>
      <c r="K215" s="244"/>
      <c r="L215" s="248"/>
      <c r="M215" s="249"/>
      <c r="N215" s="250"/>
      <c r="O215" s="250"/>
      <c r="P215" s="250"/>
      <c r="Q215" s="250"/>
      <c r="R215" s="250"/>
      <c r="S215" s="250"/>
      <c r="T215" s="251"/>
      <c r="U215" s="13"/>
      <c r="V215" s="13"/>
      <c r="W215" s="13"/>
      <c r="X215" s="13"/>
      <c r="Y215" s="13"/>
      <c r="Z215" s="13"/>
      <c r="AA215" s="13"/>
      <c r="AB215" s="13"/>
      <c r="AC215" s="13"/>
      <c r="AD215" s="13"/>
      <c r="AE215" s="13"/>
      <c r="AT215" s="252" t="s">
        <v>162</v>
      </c>
      <c r="AU215" s="252" t="s">
        <v>84</v>
      </c>
      <c r="AV215" s="13" t="s">
        <v>84</v>
      </c>
      <c r="AW215" s="13" t="s">
        <v>32</v>
      </c>
      <c r="AX215" s="13" t="s">
        <v>76</v>
      </c>
      <c r="AY215" s="252" t="s">
        <v>151</v>
      </c>
    </row>
    <row r="216" spans="1:51" s="12" customFormat="1" ht="12">
      <c r="A216" s="12"/>
      <c r="B216" s="232"/>
      <c r="C216" s="233"/>
      <c r="D216" s="226" t="s">
        <v>162</v>
      </c>
      <c r="E216" s="234" t="s">
        <v>529</v>
      </c>
      <c r="F216" s="235" t="s">
        <v>521</v>
      </c>
      <c r="G216" s="233"/>
      <c r="H216" s="236">
        <v>219</v>
      </c>
      <c r="I216" s="237"/>
      <c r="J216" s="233"/>
      <c r="K216" s="233"/>
      <c r="L216" s="238"/>
      <c r="M216" s="239"/>
      <c r="N216" s="240"/>
      <c r="O216" s="240"/>
      <c r="P216" s="240"/>
      <c r="Q216" s="240"/>
      <c r="R216" s="240"/>
      <c r="S216" s="240"/>
      <c r="T216" s="241"/>
      <c r="U216" s="12"/>
      <c r="V216" s="12"/>
      <c r="W216" s="12"/>
      <c r="X216" s="12"/>
      <c r="Y216" s="12"/>
      <c r="Z216" s="12"/>
      <c r="AA216" s="12"/>
      <c r="AB216" s="12"/>
      <c r="AC216" s="12"/>
      <c r="AD216" s="12"/>
      <c r="AE216" s="12"/>
      <c r="AT216" s="242" t="s">
        <v>162</v>
      </c>
      <c r="AU216" s="242" t="s">
        <v>84</v>
      </c>
      <c r="AV216" s="12" t="s">
        <v>93</v>
      </c>
      <c r="AW216" s="12" t="s">
        <v>32</v>
      </c>
      <c r="AX216" s="12" t="s">
        <v>76</v>
      </c>
      <c r="AY216" s="242" t="s">
        <v>151</v>
      </c>
    </row>
    <row r="217" spans="1:51" s="12" customFormat="1" ht="12">
      <c r="A217" s="12"/>
      <c r="B217" s="232"/>
      <c r="C217" s="233"/>
      <c r="D217" s="226" t="s">
        <v>162</v>
      </c>
      <c r="E217" s="234" t="s">
        <v>530</v>
      </c>
      <c r="F217" s="235" t="s">
        <v>531</v>
      </c>
      <c r="G217" s="233"/>
      <c r="H217" s="236">
        <v>149.701</v>
      </c>
      <c r="I217" s="237"/>
      <c r="J217" s="233"/>
      <c r="K217" s="233"/>
      <c r="L217" s="238"/>
      <c r="M217" s="239"/>
      <c r="N217" s="240"/>
      <c r="O217" s="240"/>
      <c r="P217" s="240"/>
      <c r="Q217" s="240"/>
      <c r="R217" s="240"/>
      <c r="S217" s="240"/>
      <c r="T217" s="241"/>
      <c r="U217" s="12"/>
      <c r="V217" s="12"/>
      <c r="W217" s="12"/>
      <c r="X217" s="12"/>
      <c r="Y217" s="12"/>
      <c r="Z217" s="12"/>
      <c r="AA217" s="12"/>
      <c r="AB217" s="12"/>
      <c r="AC217" s="12"/>
      <c r="AD217" s="12"/>
      <c r="AE217" s="12"/>
      <c r="AT217" s="242" t="s">
        <v>162</v>
      </c>
      <c r="AU217" s="242" t="s">
        <v>84</v>
      </c>
      <c r="AV217" s="12" t="s">
        <v>93</v>
      </c>
      <c r="AW217" s="12" t="s">
        <v>32</v>
      </c>
      <c r="AX217" s="12" t="s">
        <v>84</v>
      </c>
      <c r="AY217" s="242" t="s">
        <v>151</v>
      </c>
    </row>
    <row r="218" spans="1:65" s="2" customFormat="1" ht="14.4" customHeight="1">
      <c r="A218" s="38"/>
      <c r="B218" s="39"/>
      <c r="C218" s="212" t="s">
        <v>532</v>
      </c>
      <c r="D218" s="212" t="s">
        <v>152</v>
      </c>
      <c r="E218" s="213" t="s">
        <v>533</v>
      </c>
      <c r="F218" s="214" t="s">
        <v>534</v>
      </c>
      <c r="G218" s="215" t="s">
        <v>194</v>
      </c>
      <c r="H218" s="216">
        <v>41.649</v>
      </c>
      <c r="I218" s="217"/>
      <c r="J218" s="218">
        <f>ROUND(I218*H218,2)</f>
        <v>0</v>
      </c>
      <c r="K218" s="219"/>
      <c r="L218" s="44"/>
      <c r="M218" s="220" t="s">
        <v>1</v>
      </c>
      <c r="N218" s="221" t="s">
        <v>41</v>
      </c>
      <c r="O218" s="91"/>
      <c r="P218" s="222">
        <f>O218*H218</f>
        <v>0</v>
      </c>
      <c r="Q218" s="222">
        <v>0</v>
      </c>
      <c r="R218" s="222">
        <f>Q218*H218</f>
        <v>0</v>
      </c>
      <c r="S218" s="222">
        <v>0</v>
      </c>
      <c r="T218" s="223">
        <f>S218*H218</f>
        <v>0</v>
      </c>
      <c r="U218" s="38"/>
      <c r="V218" s="38"/>
      <c r="W218" s="38"/>
      <c r="X218" s="38"/>
      <c r="Y218" s="38"/>
      <c r="Z218" s="38"/>
      <c r="AA218" s="38"/>
      <c r="AB218" s="38"/>
      <c r="AC218" s="38"/>
      <c r="AD218" s="38"/>
      <c r="AE218" s="38"/>
      <c r="AR218" s="224" t="s">
        <v>156</v>
      </c>
      <c r="AT218" s="224" t="s">
        <v>152</v>
      </c>
      <c r="AU218" s="224" t="s">
        <v>84</v>
      </c>
      <c r="AY218" s="17" t="s">
        <v>151</v>
      </c>
      <c r="BE218" s="225">
        <f>IF(N218="základní",J218,0)</f>
        <v>0</v>
      </c>
      <c r="BF218" s="225">
        <f>IF(N218="snížená",J218,0)</f>
        <v>0</v>
      </c>
      <c r="BG218" s="225">
        <f>IF(N218="zákl. přenesená",J218,0)</f>
        <v>0</v>
      </c>
      <c r="BH218" s="225">
        <f>IF(N218="sníž. přenesená",J218,0)</f>
        <v>0</v>
      </c>
      <c r="BI218" s="225">
        <f>IF(N218="nulová",J218,0)</f>
        <v>0</v>
      </c>
      <c r="BJ218" s="17" t="s">
        <v>84</v>
      </c>
      <c r="BK218" s="225">
        <f>ROUND(I218*H218,2)</f>
        <v>0</v>
      </c>
      <c r="BL218" s="17" t="s">
        <v>156</v>
      </c>
      <c r="BM218" s="224" t="s">
        <v>535</v>
      </c>
    </row>
    <row r="219" spans="1:47" s="2" customFormat="1" ht="12">
      <c r="A219" s="38"/>
      <c r="B219" s="39"/>
      <c r="C219" s="40"/>
      <c r="D219" s="226" t="s">
        <v>158</v>
      </c>
      <c r="E219" s="40"/>
      <c r="F219" s="227" t="s">
        <v>536</v>
      </c>
      <c r="G219" s="40"/>
      <c r="H219" s="40"/>
      <c r="I219" s="228"/>
      <c r="J219" s="40"/>
      <c r="K219" s="40"/>
      <c r="L219" s="44"/>
      <c r="M219" s="229"/>
      <c r="N219" s="230"/>
      <c r="O219" s="91"/>
      <c r="P219" s="91"/>
      <c r="Q219" s="91"/>
      <c r="R219" s="91"/>
      <c r="S219" s="91"/>
      <c r="T219" s="92"/>
      <c r="U219" s="38"/>
      <c r="V219" s="38"/>
      <c r="W219" s="38"/>
      <c r="X219" s="38"/>
      <c r="Y219" s="38"/>
      <c r="Z219" s="38"/>
      <c r="AA219" s="38"/>
      <c r="AB219" s="38"/>
      <c r="AC219" s="38"/>
      <c r="AD219" s="38"/>
      <c r="AE219" s="38"/>
      <c r="AT219" s="17" t="s">
        <v>158</v>
      </c>
      <c r="AU219" s="17" t="s">
        <v>84</v>
      </c>
    </row>
    <row r="220" spans="1:47" s="2" customFormat="1" ht="12">
      <c r="A220" s="38"/>
      <c r="B220" s="39"/>
      <c r="C220" s="40"/>
      <c r="D220" s="226" t="s">
        <v>160</v>
      </c>
      <c r="E220" s="40"/>
      <c r="F220" s="231" t="s">
        <v>537</v>
      </c>
      <c r="G220" s="40"/>
      <c r="H220" s="40"/>
      <c r="I220" s="228"/>
      <c r="J220" s="40"/>
      <c r="K220" s="40"/>
      <c r="L220" s="44"/>
      <c r="M220" s="229"/>
      <c r="N220" s="230"/>
      <c r="O220" s="91"/>
      <c r="P220" s="91"/>
      <c r="Q220" s="91"/>
      <c r="R220" s="91"/>
      <c r="S220" s="91"/>
      <c r="T220" s="92"/>
      <c r="U220" s="38"/>
      <c r="V220" s="38"/>
      <c r="W220" s="38"/>
      <c r="X220" s="38"/>
      <c r="Y220" s="38"/>
      <c r="Z220" s="38"/>
      <c r="AA220" s="38"/>
      <c r="AB220" s="38"/>
      <c r="AC220" s="38"/>
      <c r="AD220" s="38"/>
      <c r="AE220" s="38"/>
      <c r="AT220" s="17" t="s">
        <v>160</v>
      </c>
      <c r="AU220" s="17" t="s">
        <v>84</v>
      </c>
    </row>
    <row r="221" spans="1:51" s="12" customFormat="1" ht="12">
      <c r="A221" s="12"/>
      <c r="B221" s="232"/>
      <c r="C221" s="233"/>
      <c r="D221" s="226" t="s">
        <v>162</v>
      </c>
      <c r="E221" s="234" t="s">
        <v>538</v>
      </c>
      <c r="F221" s="235" t="s">
        <v>539</v>
      </c>
      <c r="G221" s="233"/>
      <c r="H221" s="236">
        <v>41.649</v>
      </c>
      <c r="I221" s="237"/>
      <c r="J221" s="233"/>
      <c r="K221" s="233"/>
      <c r="L221" s="238"/>
      <c r="M221" s="239"/>
      <c r="N221" s="240"/>
      <c r="O221" s="240"/>
      <c r="P221" s="240"/>
      <c r="Q221" s="240"/>
      <c r="R221" s="240"/>
      <c r="S221" s="240"/>
      <c r="T221" s="241"/>
      <c r="U221" s="12"/>
      <c r="V221" s="12"/>
      <c r="W221" s="12"/>
      <c r="X221" s="12"/>
      <c r="Y221" s="12"/>
      <c r="Z221" s="12"/>
      <c r="AA221" s="12"/>
      <c r="AB221" s="12"/>
      <c r="AC221" s="12"/>
      <c r="AD221" s="12"/>
      <c r="AE221" s="12"/>
      <c r="AT221" s="242" t="s">
        <v>162</v>
      </c>
      <c r="AU221" s="242" t="s">
        <v>84</v>
      </c>
      <c r="AV221" s="12" t="s">
        <v>93</v>
      </c>
      <c r="AW221" s="12" t="s">
        <v>32</v>
      </c>
      <c r="AX221" s="12" t="s">
        <v>84</v>
      </c>
      <c r="AY221" s="242" t="s">
        <v>151</v>
      </c>
    </row>
    <row r="222" spans="1:65" s="2" customFormat="1" ht="24.15" customHeight="1">
      <c r="A222" s="38"/>
      <c r="B222" s="39"/>
      <c r="C222" s="212" t="s">
        <v>540</v>
      </c>
      <c r="D222" s="212" t="s">
        <v>152</v>
      </c>
      <c r="E222" s="213" t="s">
        <v>245</v>
      </c>
      <c r="F222" s="214" t="s">
        <v>246</v>
      </c>
      <c r="G222" s="215" t="s">
        <v>194</v>
      </c>
      <c r="H222" s="216">
        <v>245.347</v>
      </c>
      <c r="I222" s="217"/>
      <c r="J222" s="218">
        <f>ROUND(I222*H222,2)</f>
        <v>0</v>
      </c>
      <c r="K222" s="219"/>
      <c r="L222" s="44"/>
      <c r="M222" s="220" t="s">
        <v>1</v>
      </c>
      <c r="N222" s="221" t="s">
        <v>41</v>
      </c>
      <c r="O222" s="91"/>
      <c r="P222" s="222">
        <f>O222*H222</f>
        <v>0</v>
      </c>
      <c r="Q222" s="222">
        <v>0</v>
      </c>
      <c r="R222" s="222">
        <f>Q222*H222</f>
        <v>0</v>
      </c>
      <c r="S222" s="222">
        <v>0</v>
      </c>
      <c r="T222" s="223">
        <f>S222*H222</f>
        <v>0</v>
      </c>
      <c r="U222" s="38"/>
      <c r="V222" s="38"/>
      <c r="W222" s="38"/>
      <c r="X222" s="38"/>
      <c r="Y222" s="38"/>
      <c r="Z222" s="38"/>
      <c r="AA222" s="38"/>
      <c r="AB222" s="38"/>
      <c r="AC222" s="38"/>
      <c r="AD222" s="38"/>
      <c r="AE222" s="38"/>
      <c r="AR222" s="224" t="s">
        <v>156</v>
      </c>
      <c r="AT222" s="224" t="s">
        <v>152</v>
      </c>
      <c r="AU222" s="224" t="s">
        <v>84</v>
      </c>
      <c r="AY222" s="17" t="s">
        <v>151</v>
      </c>
      <c r="BE222" s="225">
        <f>IF(N222="základní",J222,0)</f>
        <v>0</v>
      </c>
      <c r="BF222" s="225">
        <f>IF(N222="snížená",J222,0)</f>
        <v>0</v>
      </c>
      <c r="BG222" s="225">
        <f>IF(N222="zákl. přenesená",J222,0)</f>
        <v>0</v>
      </c>
      <c r="BH222" s="225">
        <f>IF(N222="sníž. přenesená",J222,0)</f>
        <v>0</v>
      </c>
      <c r="BI222" s="225">
        <f>IF(N222="nulová",J222,0)</f>
        <v>0</v>
      </c>
      <c r="BJ222" s="17" t="s">
        <v>84</v>
      </c>
      <c r="BK222" s="225">
        <f>ROUND(I222*H222,2)</f>
        <v>0</v>
      </c>
      <c r="BL222" s="17" t="s">
        <v>156</v>
      </c>
      <c r="BM222" s="224" t="s">
        <v>541</v>
      </c>
    </row>
    <row r="223" spans="1:47" s="2" customFormat="1" ht="12">
      <c r="A223" s="38"/>
      <c r="B223" s="39"/>
      <c r="C223" s="40"/>
      <c r="D223" s="226" t="s">
        <v>158</v>
      </c>
      <c r="E223" s="40"/>
      <c r="F223" s="227" t="s">
        <v>542</v>
      </c>
      <c r="G223" s="40"/>
      <c r="H223" s="40"/>
      <c r="I223" s="228"/>
      <c r="J223" s="40"/>
      <c r="K223" s="40"/>
      <c r="L223" s="44"/>
      <c r="M223" s="229"/>
      <c r="N223" s="230"/>
      <c r="O223" s="91"/>
      <c r="P223" s="91"/>
      <c r="Q223" s="91"/>
      <c r="R223" s="91"/>
      <c r="S223" s="91"/>
      <c r="T223" s="92"/>
      <c r="U223" s="38"/>
      <c r="V223" s="38"/>
      <c r="W223" s="38"/>
      <c r="X223" s="38"/>
      <c r="Y223" s="38"/>
      <c r="Z223" s="38"/>
      <c r="AA223" s="38"/>
      <c r="AB223" s="38"/>
      <c r="AC223" s="38"/>
      <c r="AD223" s="38"/>
      <c r="AE223" s="38"/>
      <c r="AT223" s="17" t="s">
        <v>158</v>
      </c>
      <c r="AU223" s="17" t="s">
        <v>84</v>
      </c>
    </row>
    <row r="224" spans="1:47" s="2" customFormat="1" ht="12">
      <c r="A224" s="38"/>
      <c r="B224" s="39"/>
      <c r="C224" s="40"/>
      <c r="D224" s="226" t="s">
        <v>160</v>
      </c>
      <c r="E224" s="40"/>
      <c r="F224" s="231" t="s">
        <v>249</v>
      </c>
      <c r="G224" s="40"/>
      <c r="H224" s="40"/>
      <c r="I224" s="228"/>
      <c r="J224" s="40"/>
      <c r="K224" s="40"/>
      <c r="L224" s="44"/>
      <c r="M224" s="229"/>
      <c r="N224" s="230"/>
      <c r="O224" s="91"/>
      <c r="P224" s="91"/>
      <c r="Q224" s="91"/>
      <c r="R224" s="91"/>
      <c r="S224" s="91"/>
      <c r="T224" s="92"/>
      <c r="U224" s="38"/>
      <c r="V224" s="38"/>
      <c r="W224" s="38"/>
      <c r="X224" s="38"/>
      <c r="Y224" s="38"/>
      <c r="Z224" s="38"/>
      <c r="AA224" s="38"/>
      <c r="AB224" s="38"/>
      <c r="AC224" s="38"/>
      <c r="AD224" s="38"/>
      <c r="AE224" s="38"/>
      <c r="AT224" s="17" t="s">
        <v>160</v>
      </c>
      <c r="AU224" s="17" t="s">
        <v>84</v>
      </c>
    </row>
    <row r="225" spans="1:51" s="12" customFormat="1" ht="12">
      <c r="A225" s="12"/>
      <c r="B225" s="232"/>
      <c r="C225" s="233"/>
      <c r="D225" s="226" t="s">
        <v>162</v>
      </c>
      <c r="E225" s="234" t="s">
        <v>543</v>
      </c>
      <c r="F225" s="235" t="s">
        <v>544</v>
      </c>
      <c r="G225" s="233"/>
      <c r="H225" s="236">
        <v>20.347</v>
      </c>
      <c r="I225" s="237"/>
      <c r="J225" s="233"/>
      <c r="K225" s="233"/>
      <c r="L225" s="238"/>
      <c r="M225" s="239"/>
      <c r="N225" s="240"/>
      <c r="O225" s="240"/>
      <c r="P225" s="240"/>
      <c r="Q225" s="240"/>
      <c r="R225" s="240"/>
      <c r="S225" s="240"/>
      <c r="T225" s="241"/>
      <c r="U225" s="12"/>
      <c r="V225" s="12"/>
      <c r="W225" s="12"/>
      <c r="X225" s="12"/>
      <c r="Y225" s="12"/>
      <c r="Z225" s="12"/>
      <c r="AA225" s="12"/>
      <c r="AB225" s="12"/>
      <c r="AC225" s="12"/>
      <c r="AD225" s="12"/>
      <c r="AE225" s="12"/>
      <c r="AT225" s="242" t="s">
        <v>162</v>
      </c>
      <c r="AU225" s="242" t="s">
        <v>84</v>
      </c>
      <c r="AV225" s="12" t="s">
        <v>93</v>
      </c>
      <c r="AW225" s="12" t="s">
        <v>32</v>
      </c>
      <c r="AX225" s="12" t="s">
        <v>76</v>
      </c>
      <c r="AY225" s="242" t="s">
        <v>151</v>
      </c>
    </row>
    <row r="226" spans="1:51" s="12" customFormat="1" ht="12">
      <c r="A226" s="12"/>
      <c r="B226" s="232"/>
      <c r="C226" s="233"/>
      <c r="D226" s="226" t="s">
        <v>162</v>
      </c>
      <c r="E226" s="234" t="s">
        <v>389</v>
      </c>
      <c r="F226" s="235" t="s">
        <v>545</v>
      </c>
      <c r="G226" s="233"/>
      <c r="H226" s="236">
        <v>219</v>
      </c>
      <c r="I226" s="237"/>
      <c r="J226" s="233"/>
      <c r="K226" s="233"/>
      <c r="L226" s="238"/>
      <c r="M226" s="239"/>
      <c r="N226" s="240"/>
      <c r="O226" s="240"/>
      <c r="P226" s="240"/>
      <c r="Q226" s="240"/>
      <c r="R226" s="240"/>
      <c r="S226" s="240"/>
      <c r="T226" s="241"/>
      <c r="U226" s="12"/>
      <c r="V226" s="12"/>
      <c r="W226" s="12"/>
      <c r="X226" s="12"/>
      <c r="Y226" s="12"/>
      <c r="Z226" s="12"/>
      <c r="AA226" s="12"/>
      <c r="AB226" s="12"/>
      <c r="AC226" s="12"/>
      <c r="AD226" s="12"/>
      <c r="AE226" s="12"/>
      <c r="AT226" s="242" t="s">
        <v>162</v>
      </c>
      <c r="AU226" s="242" t="s">
        <v>84</v>
      </c>
      <c r="AV226" s="12" t="s">
        <v>93</v>
      </c>
      <c r="AW226" s="12" t="s">
        <v>32</v>
      </c>
      <c r="AX226" s="12" t="s">
        <v>76</v>
      </c>
      <c r="AY226" s="242" t="s">
        <v>151</v>
      </c>
    </row>
    <row r="227" spans="1:51" s="12" customFormat="1" ht="12">
      <c r="A227" s="12"/>
      <c r="B227" s="232"/>
      <c r="C227" s="233"/>
      <c r="D227" s="226" t="s">
        <v>162</v>
      </c>
      <c r="E227" s="234" t="s">
        <v>391</v>
      </c>
      <c r="F227" s="235" t="s">
        <v>546</v>
      </c>
      <c r="G227" s="233"/>
      <c r="H227" s="236">
        <v>6</v>
      </c>
      <c r="I227" s="237"/>
      <c r="J227" s="233"/>
      <c r="K227" s="233"/>
      <c r="L227" s="238"/>
      <c r="M227" s="239"/>
      <c r="N227" s="240"/>
      <c r="O227" s="240"/>
      <c r="P227" s="240"/>
      <c r="Q227" s="240"/>
      <c r="R227" s="240"/>
      <c r="S227" s="240"/>
      <c r="T227" s="241"/>
      <c r="U227" s="12"/>
      <c r="V227" s="12"/>
      <c r="W227" s="12"/>
      <c r="X227" s="12"/>
      <c r="Y227" s="12"/>
      <c r="Z227" s="12"/>
      <c r="AA227" s="12"/>
      <c r="AB227" s="12"/>
      <c r="AC227" s="12"/>
      <c r="AD227" s="12"/>
      <c r="AE227" s="12"/>
      <c r="AT227" s="242" t="s">
        <v>162</v>
      </c>
      <c r="AU227" s="242" t="s">
        <v>84</v>
      </c>
      <c r="AV227" s="12" t="s">
        <v>93</v>
      </c>
      <c r="AW227" s="12" t="s">
        <v>32</v>
      </c>
      <c r="AX227" s="12" t="s">
        <v>76</v>
      </c>
      <c r="AY227" s="242" t="s">
        <v>151</v>
      </c>
    </row>
    <row r="228" spans="1:51" s="12" customFormat="1" ht="12">
      <c r="A228" s="12"/>
      <c r="B228" s="232"/>
      <c r="C228" s="233"/>
      <c r="D228" s="226" t="s">
        <v>162</v>
      </c>
      <c r="E228" s="234" t="s">
        <v>547</v>
      </c>
      <c r="F228" s="235" t="s">
        <v>548</v>
      </c>
      <c r="G228" s="233"/>
      <c r="H228" s="236">
        <v>245.347</v>
      </c>
      <c r="I228" s="237"/>
      <c r="J228" s="233"/>
      <c r="K228" s="233"/>
      <c r="L228" s="238"/>
      <c r="M228" s="239"/>
      <c r="N228" s="240"/>
      <c r="O228" s="240"/>
      <c r="P228" s="240"/>
      <c r="Q228" s="240"/>
      <c r="R228" s="240"/>
      <c r="S228" s="240"/>
      <c r="T228" s="241"/>
      <c r="U228" s="12"/>
      <c r="V228" s="12"/>
      <c r="W228" s="12"/>
      <c r="X228" s="12"/>
      <c r="Y228" s="12"/>
      <c r="Z228" s="12"/>
      <c r="AA228" s="12"/>
      <c r="AB228" s="12"/>
      <c r="AC228" s="12"/>
      <c r="AD228" s="12"/>
      <c r="AE228" s="12"/>
      <c r="AT228" s="242" t="s">
        <v>162</v>
      </c>
      <c r="AU228" s="242" t="s">
        <v>84</v>
      </c>
      <c r="AV228" s="12" t="s">
        <v>93</v>
      </c>
      <c r="AW228" s="12" t="s">
        <v>32</v>
      </c>
      <c r="AX228" s="12" t="s">
        <v>84</v>
      </c>
      <c r="AY228" s="242" t="s">
        <v>151</v>
      </c>
    </row>
    <row r="229" spans="1:65" s="2" customFormat="1" ht="14.4" customHeight="1">
      <c r="A229" s="38"/>
      <c r="B229" s="39"/>
      <c r="C229" s="212" t="s">
        <v>549</v>
      </c>
      <c r="D229" s="212" t="s">
        <v>152</v>
      </c>
      <c r="E229" s="213" t="s">
        <v>256</v>
      </c>
      <c r="F229" s="214" t="s">
        <v>257</v>
      </c>
      <c r="G229" s="215" t="s">
        <v>194</v>
      </c>
      <c r="H229" s="216">
        <v>14</v>
      </c>
      <c r="I229" s="217"/>
      <c r="J229" s="218">
        <f>ROUND(I229*H229,2)</f>
        <v>0</v>
      </c>
      <c r="K229" s="219"/>
      <c r="L229" s="44"/>
      <c r="M229" s="220" t="s">
        <v>1</v>
      </c>
      <c r="N229" s="221" t="s">
        <v>41</v>
      </c>
      <c r="O229" s="91"/>
      <c r="P229" s="222">
        <f>O229*H229</f>
        <v>0</v>
      </c>
      <c r="Q229" s="222">
        <v>0</v>
      </c>
      <c r="R229" s="222">
        <f>Q229*H229</f>
        <v>0</v>
      </c>
      <c r="S229" s="222">
        <v>0</v>
      </c>
      <c r="T229" s="223">
        <f>S229*H229</f>
        <v>0</v>
      </c>
      <c r="U229" s="38"/>
      <c r="V229" s="38"/>
      <c r="W229" s="38"/>
      <c r="X229" s="38"/>
      <c r="Y229" s="38"/>
      <c r="Z229" s="38"/>
      <c r="AA229" s="38"/>
      <c r="AB229" s="38"/>
      <c r="AC229" s="38"/>
      <c r="AD229" s="38"/>
      <c r="AE229" s="38"/>
      <c r="AR229" s="224" t="s">
        <v>156</v>
      </c>
      <c r="AT229" s="224" t="s">
        <v>152</v>
      </c>
      <c r="AU229" s="224" t="s">
        <v>84</v>
      </c>
      <c r="AY229" s="17" t="s">
        <v>151</v>
      </c>
      <c r="BE229" s="225">
        <f>IF(N229="základní",J229,0)</f>
        <v>0</v>
      </c>
      <c r="BF229" s="225">
        <f>IF(N229="snížená",J229,0)</f>
        <v>0</v>
      </c>
      <c r="BG229" s="225">
        <f>IF(N229="zákl. přenesená",J229,0)</f>
        <v>0</v>
      </c>
      <c r="BH229" s="225">
        <f>IF(N229="sníž. přenesená",J229,0)</f>
        <v>0</v>
      </c>
      <c r="BI229" s="225">
        <f>IF(N229="nulová",J229,0)</f>
        <v>0</v>
      </c>
      <c r="BJ229" s="17" t="s">
        <v>84</v>
      </c>
      <c r="BK229" s="225">
        <f>ROUND(I229*H229,2)</f>
        <v>0</v>
      </c>
      <c r="BL229" s="17" t="s">
        <v>156</v>
      </c>
      <c r="BM229" s="224" t="s">
        <v>550</v>
      </c>
    </row>
    <row r="230" spans="1:47" s="2" customFormat="1" ht="12">
      <c r="A230" s="38"/>
      <c r="B230" s="39"/>
      <c r="C230" s="40"/>
      <c r="D230" s="226" t="s">
        <v>158</v>
      </c>
      <c r="E230" s="40"/>
      <c r="F230" s="227" t="s">
        <v>551</v>
      </c>
      <c r="G230" s="40"/>
      <c r="H230" s="40"/>
      <c r="I230" s="228"/>
      <c r="J230" s="40"/>
      <c r="K230" s="40"/>
      <c r="L230" s="44"/>
      <c r="M230" s="229"/>
      <c r="N230" s="230"/>
      <c r="O230" s="91"/>
      <c r="P230" s="91"/>
      <c r="Q230" s="91"/>
      <c r="R230" s="91"/>
      <c r="S230" s="91"/>
      <c r="T230" s="92"/>
      <c r="U230" s="38"/>
      <c r="V230" s="38"/>
      <c r="W230" s="38"/>
      <c r="X230" s="38"/>
      <c r="Y230" s="38"/>
      <c r="Z230" s="38"/>
      <c r="AA230" s="38"/>
      <c r="AB230" s="38"/>
      <c r="AC230" s="38"/>
      <c r="AD230" s="38"/>
      <c r="AE230" s="38"/>
      <c r="AT230" s="17" t="s">
        <v>158</v>
      </c>
      <c r="AU230" s="17" t="s">
        <v>84</v>
      </c>
    </row>
    <row r="231" spans="1:47" s="2" customFormat="1" ht="12">
      <c r="A231" s="38"/>
      <c r="B231" s="39"/>
      <c r="C231" s="40"/>
      <c r="D231" s="226" t="s">
        <v>160</v>
      </c>
      <c r="E231" s="40"/>
      <c r="F231" s="231" t="s">
        <v>260</v>
      </c>
      <c r="G231" s="40"/>
      <c r="H231" s="40"/>
      <c r="I231" s="228"/>
      <c r="J231" s="40"/>
      <c r="K231" s="40"/>
      <c r="L231" s="44"/>
      <c r="M231" s="229"/>
      <c r="N231" s="230"/>
      <c r="O231" s="91"/>
      <c r="P231" s="91"/>
      <c r="Q231" s="91"/>
      <c r="R231" s="91"/>
      <c r="S231" s="91"/>
      <c r="T231" s="92"/>
      <c r="U231" s="38"/>
      <c r="V231" s="38"/>
      <c r="W231" s="38"/>
      <c r="X231" s="38"/>
      <c r="Y231" s="38"/>
      <c r="Z231" s="38"/>
      <c r="AA231" s="38"/>
      <c r="AB231" s="38"/>
      <c r="AC231" s="38"/>
      <c r="AD231" s="38"/>
      <c r="AE231" s="38"/>
      <c r="AT231" s="17" t="s">
        <v>160</v>
      </c>
      <c r="AU231" s="17" t="s">
        <v>84</v>
      </c>
    </row>
    <row r="232" spans="1:51" s="12" customFormat="1" ht="12">
      <c r="A232" s="12"/>
      <c r="B232" s="232"/>
      <c r="C232" s="233"/>
      <c r="D232" s="226" t="s">
        <v>162</v>
      </c>
      <c r="E232" s="234" t="s">
        <v>552</v>
      </c>
      <c r="F232" s="235" t="s">
        <v>553</v>
      </c>
      <c r="G232" s="233"/>
      <c r="H232" s="236">
        <v>7</v>
      </c>
      <c r="I232" s="237"/>
      <c r="J232" s="233"/>
      <c r="K232" s="233"/>
      <c r="L232" s="238"/>
      <c r="M232" s="239"/>
      <c r="N232" s="240"/>
      <c r="O232" s="240"/>
      <c r="P232" s="240"/>
      <c r="Q232" s="240"/>
      <c r="R232" s="240"/>
      <c r="S232" s="240"/>
      <c r="T232" s="241"/>
      <c r="U232" s="12"/>
      <c r="V232" s="12"/>
      <c r="W232" s="12"/>
      <c r="X232" s="12"/>
      <c r="Y232" s="12"/>
      <c r="Z232" s="12"/>
      <c r="AA232" s="12"/>
      <c r="AB232" s="12"/>
      <c r="AC232" s="12"/>
      <c r="AD232" s="12"/>
      <c r="AE232" s="12"/>
      <c r="AT232" s="242" t="s">
        <v>162</v>
      </c>
      <c r="AU232" s="242" t="s">
        <v>84</v>
      </c>
      <c r="AV232" s="12" t="s">
        <v>93</v>
      </c>
      <c r="AW232" s="12" t="s">
        <v>32</v>
      </c>
      <c r="AX232" s="12" t="s">
        <v>76</v>
      </c>
      <c r="AY232" s="242" t="s">
        <v>151</v>
      </c>
    </row>
    <row r="233" spans="1:51" s="12" customFormat="1" ht="12">
      <c r="A233" s="12"/>
      <c r="B233" s="232"/>
      <c r="C233" s="233"/>
      <c r="D233" s="226" t="s">
        <v>162</v>
      </c>
      <c r="E233" s="234" t="s">
        <v>395</v>
      </c>
      <c r="F233" s="235" t="s">
        <v>554</v>
      </c>
      <c r="G233" s="233"/>
      <c r="H233" s="236">
        <v>7</v>
      </c>
      <c r="I233" s="237"/>
      <c r="J233" s="233"/>
      <c r="K233" s="233"/>
      <c r="L233" s="238"/>
      <c r="M233" s="239"/>
      <c r="N233" s="240"/>
      <c r="O233" s="240"/>
      <c r="P233" s="240"/>
      <c r="Q233" s="240"/>
      <c r="R233" s="240"/>
      <c r="S233" s="240"/>
      <c r="T233" s="241"/>
      <c r="U233" s="12"/>
      <c r="V233" s="12"/>
      <c r="W233" s="12"/>
      <c r="X233" s="12"/>
      <c r="Y233" s="12"/>
      <c r="Z233" s="12"/>
      <c r="AA233" s="12"/>
      <c r="AB233" s="12"/>
      <c r="AC233" s="12"/>
      <c r="AD233" s="12"/>
      <c r="AE233" s="12"/>
      <c r="AT233" s="242" t="s">
        <v>162</v>
      </c>
      <c r="AU233" s="242" t="s">
        <v>84</v>
      </c>
      <c r="AV233" s="12" t="s">
        <v>93</v>
      </c>
      <c r="AW233" s="12" t="s">
        <v>32</v>
      </c>
      <c r="AX233" s="12" t="s">
        <v>76</v>
      </c>
      <c r="AY233" s="242" t="s">
        <v>151</v>
      </c>
    </row>
    <row r="234" spans="1:51" s="12" customFormat="1" ht="12">
      <c r="A234" s="12"/>
      <c r="B234" s="232"/>
      <c r="C234" s="233"/>
      <c r="D234" s="226" t="s">
        <v>162</v>
      </c>
      <c r="E234" s="234" t="s">
        <v>555</v>
      </c>
      <c r="F234" s="235" t="s">
        <v>556</v>
      </c>
      <c r="G234" s="233"/>
      <c r="H234" s="236">
        <v>14</v>
      </c>
      <c r="I234" s="237"/>
      <c r="J234" s="233"/>
      <c r="K234" s="233"/>
      <c r="L234" s="238"/>
      <c r="M234" s="239"/>
      <c r="N234" s="240"/>
      <c r="O234" s="240"/>
      <c r="P234" s="240"/>
      <c r="Q234" s="240"/>
      <c r="R234" s="240"/>
      <c r="S234" s="240"/>
      <c r="T234" s="241"/>
      <c r="U234" s="12"/>
      <c r="V234" s="12"/>
      <c r="W234" s="12"/>
      <c r="X234" s="12"/>
      <c r="Y234" s="12"/>
      <c r="Z234" s="12"/>
      <c r="AA234" s="12"/>
      <c r="AB234" s="12"/>
      <c r="AC234" s="12"/>
      <c r="AD234" s="12"/>
      <c r="AE234" s="12"/>
      <c r="AT234" s="242" t="s">
        <v>162</v>
      </c>
      <c r="AU234" s="242" t="s">
        <v>84</v>
      </c>
      <c r="AV234" s="12" t="s">
        <v>93</v>
      </c>
      <c r="AW234" s="12" t="s">
        <v>32</v>
      </c>
      <c r="AX234" s="12" t="s">
        <v>84</v>
      </c>
      <c r="AY234" s="242" t="s">
        <v>151</v>
      </c>
    </row>
    <row r="235" spans="1:65" s="2" customFormat="1" ht="14.4" customHeight="1">
      <c r="A235" s="38"/>
      <c r="B235" s="39"/>
      <c r="C235" s="212" t="s">
        <v>557</v>
      </c>
      <c r="D235" s="212" t="s">
        <v>152</v>
      </c>
      <c r="E235" s="213" t="s">
        <v>558</v>
      </c>
      <c r="F235" s="214" t="s">
        <v>559</v>
      </c>
      <c r="G235" s="215" t="s">
        <v>194</v>
      </c>
      <c r="H235" s="216">
        <v>105</v>
      </c>
      <c r="I235" s="217"/>
      <c r="J235" s="218">
        <f>ROUND(I235*H235,2)</f>
        <v>0</v>
      </c>
      <c r="K235" s="219"/>
      <c r="L235" s="44"/>
      <c r="M235" s="220" t="s">
        <v>1</v>
      </c>
      <c r="N235" s="221" t="s">
        <v>41</v>
      </c>
      <c r="O235" s="91"/>
      <c r="P235" s="222">
        <f>O235*H235</f>
        <v>0</v>
      </c>
      <c r="Q235" s="222">
        <v>0</v>
      </c>
      <c r="R235" s="222">
        <f>Q235*H235</f>
        <v>0</v>
      </c>
      <c r="S235" s="222">
        <v>0</v>
      </c>
      <c r="T235" s="223">
        <f>S235*H235</f>
        <v>0</v>
      </c>
      <c r="U235" s="38"/>
      <c r="V235" s="38"/>
      <c r="W235" s="38"/>
      <c r="X235" s="38"/>
      <c r="Y235" s="38"/>
      <c r="Z235" s="38"/>
      <c r="AA235" s="38"/>
      <c r="AB235" s="38"/>
      <c r="AC235" s="38"/>
      <c r="AD235" s="38"/>
      <c r="AE235" s="38"/>
      <c r="AR235" s="224" t="s">
        <v>156</v>
      </c>
      <c r="AT235" s="224" t="s">
        <v>152</v>
      </c>
      <c r="AU235" s="224" t="s">
        <v>84</v>
      </c>
      <c r="AY235" s="17" t="s">
        <v>151</v>
      </c>
      <c r="BE235" s="225">
        <f>IF(N235="základní",J235,0)</f>
        <v>0</v>
      </c>
      <c r="BF235" s="225">
        <f>IF(N235="snížená",J235,0)</f>
        <v>0</v>
      </c>
      <c r="BG235" s="225">
        <f>IF(N235="zákl. přenesená",J235,0)</f>
        <v>0</v>
      </c>
      <c r="BH235" s="225">
        <f>IF(N235="sníž. přenesená",J235,0)</f>
        <v>0</v>
      </c>
      <c r="BI235" s="225">
        <f>IF(N235="nulová",J235,0)</f>
        <v>0</v>
      </c>
      <c r="BJ235" s="17" t="s">
        <v>84</v>
      </c>
      <c r="BK235" s="225">
        <f>ROUND(I235*H235,2)</f>
        <v>0</v>
      </c>
      <c r="BL235" s="17" t="s">
        <v>156</v>
      </c>
      <c r="BM235" s="224" t="s">
        <v>560</v>
      </c>
    </row>
    <row r="236" spans="1:47" s="2" customFormat="1" ht="12">
      <c r="A236" s="38"/>
      <c r="B236" s="39"/>
      <c r="C236" s="40"/>
      <c r="D236" s="226" t="s">
        <v>158</v>
      </c>
      <c r="E236" s="40"/>
      <c r="F236" s="227" t="s">
        <v>561</v>
      </c>
      <c r="G236" s="40"/>
      <c r="H236" s="40"/>
      <c r="I236" s="228"/>
      <c r="J236" s="40"/>
      <c r="K236" s="40"/>
      <c r="L236" s="44"/>
      <c r="M236" s="229"/>
      <c r="N236" s="230"/>
      <c r="O236" s="91"/>
      <c r="P236" s="91"/>
      <c r="Q236" s="91"/>
      <c r="R236" s="91"/>
      <c r="S236" s="91"/>
      <c r="T236" s="92"/>
      <c r="U236" s="38"/>
      <c r="V236" s="38"/>
      <c r="W236" s="38"/>
      <c r="X236" s="38"/>
      <c r="Y236" s="38"/>
      <c r="Z236" s="38"/>
      <c r="AA236" s="38"/>
      <c r="AB236" s="38"/>
      <c r="AC236" s="38"/>
      <c r="AD236" s="38"/>
      <c r="AE236" s="38"/>
      <c r="AT236" s="17" t="s">
        <v>158</v>
      </c>
      <c r="AU236" s="17" t="s">
        <v>84</v>
      </c>
    </row>
    <row r="237" spans="1:47" s="2" customFormat="1" ht="12">
      <c r="A237" s="38"/>
      <c r="B237" s="39"/>
      <c r="C237" s="40"/>
      <c r="D237" s="226" t="s">
        <v>160</v>
      </c>
      <c r="E237" s="40"/>
      <c r="F237" s="231" t="s">
        <v>562</v>
      </c>
      <c r="G237" s="40"/>
      <c r="H237" s="40"/>
      <c r="I237" s="228"/>
      <c r="J237" s="40"/>
      <c r="K237" s="40"/>
      <c r="L237" s="44"/>
      <c r="M237" s="229"/>
      <c r="N237" s="230"/>
      <c r="O237" s="91"/>
      <c r="P237" s="91"/>
      <c r="Q237" s="91"/>
      <c r="R237" s="91"/>
      <c r="S237" s="91"/>
      <c r="T237" s="92"/>
      <c r="U237" s="38"/>
      <c r="V237" s="38"/>
      <c r="W237" s="38"/>
      <c r="X237" s="38"/>
      <c r="Y237" s="38"/>
      <c r="Z237" s="38"/>
      <c r="AA237" s="38"/>
      <c r="AB237" s="38"/>
      <c r="AC237" s="38"/>
      <c r="AD237" s="38"/>
      <c r="AE237" s="38"/>
      <c r="AT237" s="17" t="s">
        <v>160</v>
      </c>
      <c r="AU237" s="17" t="s">
        <v>84</v>
      </c>
    </row>
    <row r="238" spans="1:51" s="12" customFormat="1" ht="12">
      <c r="A238" s="12"/>
      <c r="B238" s="232"/>
      <c r="C238" s="233"/>
      <c r="D238" s="226" t="s">
        <v>162</v>
      </c>
      <c r="E238" s="234" t="s">
        <v>563</v>
      </c>
      <c r="F238" s="235" t="s">
        <v>564</v>
      </c>
      <c r="G238" s="233"/>
      <c r="H238" s="236">
        <v>105</v>
      </c>
      <c r="I238" s="237"/>
      <c r="J238" s="233"/>
      <c r="K238" s="233"/>
      <c r="L238" s="238"/>
      <c r="M238" s="239"/>
      <c r="N238" s="240"/>
      <c r="O238" s="240"/>
      <c r="P238" s="240"/>
      <c r="Q238" s="240"/>
      <c r="R238" s="240"/>
      <c r="S238" s="240"/>
      <c r="T238" s="241"/>
      <c r="U238" s="12"/>
      <c r="V238" s="12"/>
      <c r="W238" s="12"/>
      <c r="X238" s="12"/>
      <c r="Y238" s="12"/>
      <c r="Z238" s="12"/>
      <c r="AA238" s="12"/>
      <c r="AB238" s="12"/>
      <c r="AC238" s="12"/>
      <c r="AD238" s="12"/>
      <c r="AE238" s="12"/>
      <c r="AT238" s="242" t="s">
        <v>162</v>
      </c>
      <c r="AU238" s="242" t="s">
        <v>84</v>
      </c>
      <c r="AV238" s="12" t="s">
        <v>93</v>
      </c>
      <c r="AW238" s="12" t="s">
        <v>32</v>
      </c>
      <c r="AX238" s="12" t="s">
        <v>84</v>
      </c>
      <c r="AY238" s="242" t="s">
        <v>151</v>
      </c>
    </row>
    <row r="239" spans="1:65" s="2" customFormat="1" ht="14.4" customHeight="1">
      <c r="A239" s="38"/>
      <c r="B239" s="39"/>
      <c r="C239" s="212" t="s">
        <v>565</v>
      </c>
      <c r="D239" s="212" t="s">
        <v>152</v>
      </c>
      <c r="E239" s="213" t="s">
        <v>566</v>
      </c>
      <c r="F239" s="214" t="s">
        <v>567</v>
      </c>
      <c r="G239" s="215" t="s">
        <v>194</v>
      </c>
      <c r="H239" s="216">
        <v>7.65</v>
      </c>
      <c r="I239" s="217"/>
      <c r="J239" s="218">
        <f>ROUND(I239*H239,2)</f>
        <v>0</v>
      </c>
      <c r="K239" s="219"/>
      <c r="L239" s="44"/>
      <c r="M239" s="220" t="s">
        <v>1</v>
      </c>
      <c r="N239" s="221" t="s">
        <v>41</v>
      </c>
      <c r="O239" s="91"/>
      <c r="P239" s="222">
        <f>O239*H239</f>
        <v>0</v>
      </c>
      <c r="Q239" s="222">
        <v>0</v>
      </c>
      <c r="R239" s="222">
        <f>Q239*H239</f>
        <v>0</v>
      </c>
      <c r="S239" s="222">
        <v>0</v>
      </c>
      <c r="T239" s="223">
        <f>S239*H239</f>
        <v>0</v>
      </c>
      <c r="U239" s="38"/>
      <c r="V239" s="38"/>
      <c r="W239" s="38"/>
      <c r="X239" s="38"/>
      <c r="Y239" s="38"/>
      <c r="Z239" s="38"/>
      <c r="AA239" s="38"/>
      <c r="AB239" s="38"/>
      <c r="AC239" s="38"/>
      <c r="AD239" s="38"/>
      <c r="AE239" s="38"/>
      <c r="AR239" s="224" t="s">
        <v>156</v>
      </c>
      <c r="AT239" s="224" t="s">
        <v>152</v>
      </c>
      <c r="AU239" s="224" t="s">
        <v>84</v>
      </c>
      <c r="AY239" s="17" t="s">
        <v>151</v>
      </c>
      <c r="BE239" s="225">
        <f>IF(N239="základní",J239,0)</f>
        <v>0</v>
      </c>
      <c r="BF239" s="225">
        <f>IF(N239="snížená",J239,0)</f>
        <v>0</v>
      </c>
      <c r="BG239" s="225">
        <f>IF(N239="zákl. přenesená",J239,0)</f>
        <v>0</v>
      </c>
      <c r="BH239" s="225">
        <f>IF(N239="sníž. přenesená",J239,0)</f>
        <v>0</v>
      </c>
      <c r="BI239" s="225">
        <f>IF(N239="nulová",J239,0)</f>
        <v>0</v>
      </c>
      <c r="BJ239" s="17" t="s">
        <v>84</v>
      </c>
      <c r="BK239" s="225">
        <f>ROUND(I239*H239,2)</f>
        <v>0</v>
      </c>
      <c r="BL239" s="17" t="s">
        <v>156</v>
      </c>
      <c r="BM239" s="224" t="s">
        <v>568</v>
      </c>
    </row>
    <row r="240" spans="1:47" s="2" customFormat="1" ht="12">
      <c r="A240" s="38"/>
      <c r="B240" s="39"/>
      <c r="C240" s="40"/>
      <c r="D240" s="226" t="s">
        <v>158</v>
      </c>
      <c r="E240" s="40"/>
      <c r="F240" s="227" t="s">
        <v>569</v>
      </c>
      <c r="G240" s="40"/>
      <c r="H240" s="40"/>
      <c r="I240" s="228"/>
      <c r="J240" s="40"/>
      <c r="K240" s="40"/>
      <c r="L240" s="44"/>
      <c r="M240" s="229"/>
      <c r="N240" s="230"/>
      <c r="O240" s="91"/>
      <c r="P240" s="91"/>
      <c r="Q240" s="91"/>
      <c r="R240" s="91"/>
      <c r="S240" s="91"/>
      <c r="T240" s="92"/>
      <c r="U240" s="38"/>
      <c r="V240" s="38"/>
      <c r="W240" s="38"/>
      <c r="X240" s="38"/>
      <c r="Y240" s="38"/>
      <c r="Z240" s="38"/>
      <c r="AA240" s="38"/>
      <c r="AB240" s="38"/>
      <c r="AC240" s="38"/>
      <c r="AD240" s="38"/>
      <c r="AE240" s="38"/>
      <c r="AT240" s="17" t="s">
        <v>158</v>
      </c>
      <c r="AU240" s="17" t="s">
        <v>84</v>
      </c>
    </row>
    <row r="241" spans="1:47" s="2" customFormat="1" ht="12">
      <c r="A241" s="38"/>
      <c r="B241" s="39"/>
      <c r="C241" s="40"/>
      <c r="D241" s="226" t="s">
        <v>160</v>
      </c>
      <c r="E241" s="40"/>
      <c r="F241" s="231" t="s">
        <v>570</v>
      </c>
      <c r="G241" s="40"/>
      <c r="H241" s="40"/>
      <c r="I241" s="228"/>
      <c r="J241" s="40"/>
      <c r="K241" s="40"/>
      <c r="L241" s="44"/>
      <c r="M241" s="229"/>
      <c r="N241" s="230"/>
      <c r="O241" s="91"/>
      <c r="P241" s="91"/>
      <c r="Q241" s="91"/>
      <c r="R241" s="91"/>
      <c r="S241" s="91"/>
      <c r="T241" s="92"/>
      <c r="U241" s="38"/>
      <c r="V241" s="38"/>
      <c r="W241" s="38"/>
      <c r="X241" s="38"/>
      <c r="Y241" s="38"/>
      <c r="Z241" s="38"/>
      <c r="AA241" s="38"/>
      <c r="AB241" s="38"/>
      <c r="AC241" s="38"/>
      <c r="AD241" s="38"/>
      <c r="AE241" s="38"/>
      <c r="AT241" s="17" t="s">
        <v>160</v>
      </c>
      <c r="AU241" s="17" t="s">
        <v>84</v>
      </c>
    </row>
    <row r="242" spans="1:51" s="12" customFormat="1" ht="12">
      <c r="A242" s="12"/>
      <c r="B242" s="232"/>
      <c r="C242" s="233"/>
      <c r="D242" s="226" t="s">
        <v>162</v>
      </c>
      <c r="E242" s="234" t="s">
        <v>571</v>
      </c>
      <c r="F242" s="235" t="s">
        <v>572</v>
      </c>
      <c r="G242" s="233"/>
      <c r="H242" s="236">
        <v>2.942</v>
      </c>
      <c r="I242" s="237"/>
      <c r="J242" s="233"/>
      <c r="K242" s="233"/>
      <c r="L242" s="238"/>
      <c r="M242" s="239"/>
      <c r="N242" s="240"/>
      <c r="O242" s="240"/>
      <c r="P242" s="240"/>
      <c r="Q242" s="240"/>
      <c r="R242" s="240"/>
      <c r="S242" s="240"/>
      <c r="T242" s="241"/>
      <c r="U242" s="12"/>
      <c r="V242" s="12"/>
      <c r="W242" s="12"/>
      <c r="X242" s="12"/>
      <c r="Y242" s="12"/>
      <c r="Z242" s="12"/>
      <c r="AA242" s="12"/>
      <c r="AB242" s="12"/>
      <c r="AC242" s="12"/>
      <c r="AD242" s="12"/>
      <c r="AE242" s="12"/>
      <c r="AT242" s="242" t="s">
        <v>162</v>
      </c>
      <c r="AU242" s="242" t="s">
        <v>84</v>
      </c>
      <c r="AV242" s="12" t="s">
        <v>93</v>
      </c>
      <c r="AW242" s="12" t="s">
        <v>32</v>
      </c>
      <c r="AX242" s="12" t="s">
        <v>76</v>
      </c>
      <c r="AY242" s="242" t="s">
        <v>151</v>
      </c>
    </row>
    <row r="243" spans="1:51" s="12" customFormat="1" ht="12">
      <c r="A243" s="12"/>
      <c r="B243" s="232"/>
      <c r="C243" s="233"/>
      <c r="D243" s="226" t="s">
        <v>162</v>
      </c>
      <c r="E243" s="234" t="s">
        <v>393</v>
      </c>
      <c r="F243" s="235" t="s">
        <v>573</v>
      </c>
      <c r="G243" s="233"/>
      <c r="H243" s="236">
        <v>4.708</v>
      </c>
      <c r="I243" s="237"/>
      <c r="J243" s="233"/>
      <c r="K243" s="233"/>
      <c r="L243" s="238"/>
      <c r="M243" s="239"/>
      <c r="N243" s="240"/>
      <c r="O243" s="240"/>
      <c r="P243" s="240"/>
      <c r="Q243" s="240"/>
      <c r="R243" s="240"/>
      <c r="S243" s="240"/>
      <c r="T243" s="241"/>
      <c r="U243" s="12"/>
      <c r="V243" s="12"/>
      <c r="W243" s="12"/>
      <c r="X243" s="12"/>
      <c r="Y243" s="12"/>
      <c r="Z243" s="12"/>
      <c r="AA243" s="12"/>
      <c r="AB243" s="12"/>
      <c r="AC243" s="12"/>
      <c r="AD243" s="12"/>
      <c r="AE243" s="12"/>
      <c r="AT243" s="242" t="s">
        <v>162</v>
      </c>
      <c r="AU243" s="242" t="s">
        <v>84</v>
      </c>
      <c r="AV243" s="12" t="s">
        <v>93</v>
      </c>
      <c r="AW243" s="12" t="s">
        <v>32</v>
      </c>
      <c r="AX243" s="12" t="s">
        <v>76</v>
      </c>
      <c r="AY243" s="242" t="s">
        <v>151</v>
      </c>
    </row>
    <row r="244" spans="1:51" s="12" customFormat="1" ht="12">
      <c r="A244" s="12"/>
      <c r="B244" s="232"/>
      <c r="C244" s="233"/>
      <c r="D244" s="226" t="s">
        <v>162</v>
      </c>
      <c r="E244" s="234" t="s">
        <v>574</v>
      </c>
      <c r="F244" s="235" t="s">
        <v>575</v>
      </c>
      <c r="G244" s="233"/>
      <c r="H244" s="236">
        <v>7.65</v>
      </c>
      <c r="I244" s="237"/>
      <c r="J244" s="233"/>
      <c r="K244" s="233"/>
      <c r="L244" s="238"/>
      <c r="M244" s="239"/>
      <c r="N244" s="240"/>
      <c r="O244" s="240"/>
      <c r="P244" s="240"/>
      <c r="Q244" s="240"/>
      <c r="R244" s="240"/>
      <c r="S244" s="240"/>
      <c r="T244" s="241"/>
      <c r="U244" s="12"/>
      <c r="V244" s="12"/>
      <c r="W244" s="12"/>
      <c r="X244" s="12"/>
      <c r="Y244" s="12"/>
      <c r="Z244" s="12"/>
      <c r="AA244" s="12"/>
      <c r="AB244" s="12"/>
      <c r="AC244" s="12"/>
      <c r="AD244" s="12"/>
      <c r="AE244" s="12"/>
      <c r="AT244" s="242" t="s">
        <v>162</v>
      </c>
      <c r="AU244" s="242" t="s">
        <v>84</v>
      </c>
      <c r="AV244" s="12" t="s">
        <v>93</v>
      </c>
      <c r="AW244" s="12" t="s">
        <v>32</v>
      </c>
      <c r="AX244" s="12" t="s">
        <v>84</v>
      </c>
      <c r="AY244" s="242" t="s">
        <v>151</v>
      </c>
    </row>
    <row r="245" spans="1:65" s="2" customFormat="1" ht="14.4" customHeight="1">
      <c r="A245" s="38"/>
      <c r="B245" s="39"/>
      <c r="C245" s="212" t="s">
        <v>576</v>
      </c>
      <c r="D245" s="212" t="s">
        <v>152</v>
      </c>
      <c r="E245" s="213" t="s">
        <v>577</v>
      </c>
      <c r="F245" s="214" t="s">
        <v>578</v>
      </c>
      <c r="G245" s="215" t="s">
        <v>194</v>
      </c>
      <c r="H245" s="216">
        <v>6</v>
      </c>
      <c r="I245" s="217"/>
      <c r="J245" s="218">
        <f>ROUND(I245*H245,2)</f>
        <v>0</v>
      </c>
      <c r="K245" s="219"/>
      <c r="L245" s="44"/>
      <c r="M245" s="220" t="s">
        <v>1</v>
      </c>
      <c r="N245" s="221" t="s">
        <v>41</v>
      </c>
      <c r="O245" s="91"/>
      <c r="P245" s="222">
        <f>O245*H245</f>
        <v>0</v>
      </c>
      <c r="Q245" s="222">
        <v>0</v>
      </c>
      <c r="R245" s="222">
        <f>Q245*H245</f>
        <v>0</v>
      </c>
      <c r="S245" s="222">
        <v>0</v>
      </c>
      <c r="T245" s="223">
        <f>S245*H245</f>
        <v>0</v>
      </c>
      <c r="U245" s="38"/>
      <c r="V245" s="38"/>
      <c r="W245" s="38"/>
      <c r="X245" s="38"/>
      <c r="Y245" s="38"/>
      <c r="Z245" s="38"/>
      <c r="AA245" s="38"/>
      <c r="AB245" s="38"/>
      <c r="AC245" s="38"/>
      <c r="AD245" s="38"/>
      <c r="AE245" s="38"/>
      <c r="AR245" s="224" t="s">
        <v>156</v>
      </c>
      <c r="AT245" s="224" t="s">
        <v>152</v>
      </c>
      <c r="AU245" s="224" t="s">
        <v>84</v>
      </c>
      <c r="AY245" s="17" t="s">
        <v>151</v>
      </c>
      <c r="BE245" s="225">
        <f>IF(N245="základní",J245,0)</f>
        <v>0</v>
      </c>
      <c r="BF245" s="225">
        <f>IF(N245="snížená",J245,0)</f>
        <v>0</v>
      </c>
      <c r="BG245" s="225">
        <f>IF(N245="zákl. přenesená",J245,0)</f>
        <v>0</v>
      </c>
      <c r="BH245" s="225">
        <f>IF(N245="sníž. přenesená",J245,0)</f>
        <v>0</v>
      </c>
      <c r="BI245" s="225">
        <f>IF(N245="nulová",J245,0)</f>
        <v>0</v>
      </c>
      <c r="BJ245" s="17" t="s">
        <v>84</v>
      </c>
      <c r="BK245" s="225">
        <f>ROUND(I245*H245,2)</f>
        <v>0</v>
      </c>
      <c r="BL245" s="17" t="s">
        <v>156</v>
      </c>
      <c r="BM245" s="224" t="s">
        <v>579</v>
      </c>
    </row>
    <row r="246" spans="1:47" s="2" customFormat="1" ht="12">
      <c r="A246" s="38"/>
      <c r="B246" s="39"/>
      <c r="C246" s="40"/>
      <c r="D246" s="226" t="s">
        <v>158</v>
      </c>
      <c r="E246" s="40"/>
      <c r="F246" s="227" t="s">
        <v>580</v>
      </c>
      <c r="G246" s="40"/>
      <c r="H246" s="40"/>
      <c r="I246" s="228"/>
      <c r="J246" s="40"/>
      <c r="K246" s="40"/>
      <c r="L246" s="44"/>
      <c r="M246" s="229"/>
      <c r="N246" s="230"/>
      <c r="O246" s="91"/>
      <c r="P246" s="91"/>
      <c r="Q246" s="91"/>
      <c r="R246" s="91"/>
      <c r="S246" s="91"/>
      <c r="T246" s="92"/>
      <c r="U246" s="38"/>
      <c r="V246" s="38"/>
      <c r="W246" s="38"/>
      <c r="X246" s="38"/>
      <c r="Y246" s="38"/>
      <c r="Z246" s="38"/>
      <c r="AA246" s="38"/>
      <c r="AB246" s="38"/>
      <c r="AC246" s="38"/>
      <c r="AD246" s="38"/>
      <c r="AE246" s="38"/>
      <c r="AT246" s="17" t="s">
        <v>158</v>
      </c>
      <c r="AU246" s="17" t="s">
        <v>84</v>
      </c>
    </row>
    <row r="247" spans="1:47" s="2" customFormat="1" ht="12">
      <c r="A247" s="38"/>
      <c r="B247" s="39"/>
      <c r="C247" s="40"/>
      <c r="D247" s="226" t="s">
        <v>160</v>
      </c>
      <c r="E247" s="40"/>
      <c r="F247" s="231" t="s">
        <v>537</v>
      </c>
      <c r="G247" s="40"/>
      <c r="H247" s="40"/>
      <c r="I247" s="228"/>
      <c r="J247" s="40"/>
      <c r="K247" s="40"/>
      <c r="L247" s="44"/>
      <c r="M247" s="229"/>
      <c r="N247" s="230"/>
      <c r="O247" s="91"/>
      <c r="P247" s="91"/>
      <c r="Q247" s="91"/>
      <c r="R247" s="91"/>
      <c r="S247" s="91"/>
      <c r="T247" s="92"/>
      <c r="U247" s="38"/>
      <c r="V247" s="38"/>
      <c r="W247" s="38"/>
      <c r="X247" s="38"/>
      <c r="Y247" s="38"/>
      <c r="Z247" s="38"/>
      <c r="AA247" s="38"/>
      <c r="AB247" s="38"/>
      <c r="AC247" s="38"/>
      <c r="AD247" s="38"/>
      <c r="AE247" s="38"/>
      <c r="AT247" s="17" t="s">
        <v>160</v>
      </c>
      <c r="AU247" s="17" t="s">
        <v>84</v>
      </c>
    </row>
    <row r="248" spans="1:51" s="12" customFormat="1" ht="12">
      <c r="A248" s="12"/>
      <c r="B248" s="232"/>
      <c r="C248" s="233"/>
      <c r="D248" s="226" t="s">
        <v>162</v>
      </c>
      <c r="E248" s="234" t="s">
        <v>581</v>
      </c>
      <c r="F248" s="235" t="s">
        <v>582</v>
      </c>
      <c r="G248" s="233"/>
      <c r="H248" s="236">
        <v>6</v>
      </c>
      <c r="I248" s="237"/>
      <c r="J248" s="233"/>
      <c r="K248" s="233"/>
      <c r="L248" s="238"/>
      <c r="M248" s="239"/>
      <c r="N248" s="240"/>
      <c r="O248" s="240"/>
      <c r="P248" s="240"/>
      <c r="Q248" s="240"/>
      <c r="R248" s="240"/>
      <c r="S248" s="240"/>
      <c r="T248" s="241"/>
      <c r="U248" s="12"/>
      <c r="V248" s="12"/>
      <c r="W248" s="12"/>
      <c r="X248" s="12"/>
      <c r="Y248" s="12"/>
      <c r="Z248" s="12"/>
      <c r="AA248" s="12"/>
      <c r="AB248" s="12"/>
      <c r="AC248" s="12"/>
      <c r="AD248" s="12"/>
      <c r="AE248" s="12"/>
      <c r="AT248" s="242" t="s">
        <v>162</v>
      </c>
      <c r="AU248" s="242" t="s">
        <v>84</v>
      </c>
      <c r="AV248" s="12" t="s">
        <v>93</v>
      </c>
      <c r="AW248" s="12" t="s">
        <v>32</v>
      </c>
      <c r="AX248" s="12" t="s">
        <v>84</v>
      </c>
      <c r="AY248" s="242" t="s">
        <v>151</v>
      </c>
    </row>
    <row r="249" spans="1:65" s="2" customFormat="1" ht="14.4" customHeight="1">
      <c r="A249" s="38"/>
      <c r="B249" s="39"/>
      <c r="C249" s="212" t="s">
        <v>583</v>
      </c>
      <c r="D249" s="212" t="s">
        <v>152</v>
      </c>
      <c r="E249" s="213" t="s">
        <v>584</v>
      </c>
      <c r="F249" s="214" t="s">
        <v>585</v>
      </c>
      <c r="G249" s="215" t="s">
        <v>348</v>
      </c>
      <c r="H249" s="216">
        <v>89.28</v>
      </c>
      <c r="I249" s="217"/>
      <c r="J249" s="218">
        <f>ROUND(I249*H249,2)</f>
        <v>0</v>
      </c>
      <c r="K249" s="219"/>
      <c r="L249" s="44"/>
      <c r="M249" s="220" t="s">
        <v>1</v>
      </c>
      <c r="N249" s="221" t="s">
        <v>41</v>
      </c>
      <c r="O249" s="91"/>
      <c r="P249" s="222">
        <f>O249*H249</f>
        <v>0</v>
      </c>
      <c r="Q249" s="222">
        <v>0</v>
      </c>
      <c r="R249" s="222">
        <f>Q249*H249</f>
        <v>0</v>
      </c>
      <c r="S249" s="222">
        <v>0</v>
      </c>
      <c r="T249" s="223">
        <f>S249*H249</f>
        <v>0</v>
      </c>
      <c r="U249" s="38"/>
      <c r="V249" s="38"/>
      <c r="W249" s="38"/>
      <c r="X249" s="38"/>
      <c r="Y249" s="38"/>
      <c r="Z249" s="38"/>
      <c r="AA249" s="38"/>
      <c r="AB249" s="38"/>
      <c r="AC249" s="38"/>
      <c r="AD249" s="38"/>
      <c r="AE249" s="38"/>
      <c r="AR249" s="224" t="s">
        <v>156</v>
      </c>
      <c r="AT249" s="224" t="s">
        <v>152</v>
      </c>
      <c r="AU249" s="224" t="s">
        <v>84</v>
      </c>
      <c r="AY249" s="17" t="s">
        <v>151</v>
      </c>
      <c r="BE249" s="225">
        <f>IF(N249="základní",J249,0)</f>
        <v>0</v>
      </c>
      <c r="BF249" s="225">
        <f>IF(N249="snížená",J249,0)</f>
        <v>0</v>
      </c>
      <c r="BG249" s="225">
        <f>IF(N249="zákl. přenesená",J249,0)</f>
        <v>0</v>
      </c>
      <c r="BH249" s="225">
        <f>IF(N249="sníž. přenesená",J249,0)</f>
        <v>0</v>
      </c>
      <c r="BI249" s="225">
        <f>IF(N249="nulová",J249,0)</f>
        <v>0</v>
      </c>
      <c r="BJ249" s="17" t="s">
        <v>84</v>
      </c>
      <c r="BK249" s="225">
        <f>ROUND(I249*H249,2)</f>
        <v>0</v>
      </c>
      <c r="BL249" s="17" t="s">
        <v>156</v>
      </c>
      <c r="BM249" s="224" t="s">
        <v>586</v>
      </c>
    </row>
    <row r="250" spans="1:47" s="2" customFormat="1" ht="12">
      <c r="A250" s="38"/>
      <c r="B250" s="39"/>
      <c r="C250" s="40"/>
      <c r="D250" s="226" t="s">
        <v>158</v>
      </c>
      <c r="E250" s="40"/>
      <c r="F250" s="227" t="s">
        <v>587</v>
      </c>
      <c r="G250" s="40"/>
      <c r="H250" s="40"/>
      <c r="I250" s="228"/>
      <c r="J250" s="40"/>
      <c r="K250" s="40"/>
      <c r="L250" s="44"/>
      <c r="M250" s="229"/>
      <c r="N250" s="230"/>
      <c r="O250" s="91"/>
      <c r="P250" s="91"/>
      <c r="Q250" s="91"/>
      <c r="R250" s="91"/>
      <c r="S250" s="91"/>
      <c r="T250" s="92"/>
      <c r="U250" s="38"/>
      <c r="V250" s="38"/>
      <c r="W250" s="38"/>
      <c r="X250" s="38"/>
      <c r="Y250" s="38"/>
      <c r="Z250" s="38"/>
      <c r="AA250" s="38"/>
      <c r="AB250" s="38"/>
      <c r="AC250" s="38"/>
      <c r="AD250" s="38"/>
      <c r="AE250" s="38"/>
      <c r="AT250" s="17" t="s">
        <v>158</v>
      </c>
      <c r="AU250" s="17" t="s">
        <v>84</v>
      </c>
    </row>
    <row r="251" spans="1:47" s="2" customFormat="1" ht="12">
      <c r="A251" s="38"/>
      <c r="B251" s="39"/>
      <c r="C251" s="40"/>
      <c r="D251" s="226" t="s">
        <v>160</v>
      </c>
      <c r="E251" s="40"/>
      <c r="F251" s="231" t="s">
        <v>588</v>
      </c>
      <c r="G251" s="40"/>
      <c r="H251" s="40"/>
      <c r="I251" s="228"/>
      <c r="J251" s="40"/>
      <c r="K251" s="40"/>
      <c r="L251" s="44"/>
      <c r="M251" s="229"/>
      <c r="N251" s="230"/>
      <c r="O251" s="91"/>
      <c r="P251" s="91"/>
      <c r="Q251" s="91"/>
      <c r="R251" s="91"/>
      <c r="S251" s="91"/>
      <c r="T251" s="92"/>
      <c r="U251" s="38"/>
      <c r="V251" s="38"/>
      <c r="W251" s="38"/>
      <c r="X251" s="38"/>
      <c r="Y251" s="38"/>
      <c r="Z251" s="38"/>
      <c r="AA251" s="38"/>
      <c r="AB251" s="38"/>
      <c r="AC251" s="38"/>
      <c r="AD251" s="38"/>
      <c r="AE251" s="38"/>
      <c r="AT251" s="17" t="s">
        <v>160</v>
      </c>
      <c r="AU251" s="17" t="s">
        <v>84</v>
      </c>
    </row>
    <row r="252" spans="1:51" s="13" customFormat="1" ht="12">
      <c r="A252" s="13"/>
      <c r="B252" s="243"/>
      <c r="C252" s="244"/>
      <c r="D252" s="226" t="s">
        <v>162</v>
      </c>
      <c r="E252" s="245" t="s">
        <v>1</v>
      </c>
      <c r="F252" s="246" t="s">
        <v>589</v>
      </c>
      <c r="G252" s="244"/>
      <c r="H252" s="245" t="s">
        <v>1</v>
      </c>
      <c r="I252" s="247"/>
      <c r="J252" s="244"/>
      <c r="K252" s="244"/>
      <c r="L252" s="248"/>
      <c r="M252" s="249"/>
      <c r="N252" s="250"/>
      <c r="O252" s="250"/>
      <c r="P252" s="250"/>
      <c r="Q252" s="250"/>
      <c r="R252" s="250"/>
      <c r="S252" s="250"/>
      <c r="T252" s="251"/>
      <c r="U252" s="13"/>
      <c r="V252" s="13"/>
      <c r="W252" s="13"/>
      <c r="X252" s="13"/>
      <c r="Y252" s="13"/>
      <c r="Z252" s="13"/>
      <c r="AA252" s="13"/>
      <c r="AB252" s="13"/>
      <c r="AC252" s="13"/>
      <c r="AD252" s="13"/>
      <c r="AE252" s="13"/>
      <c r="AT252" s="252" t="s">
        <v>162</v>
      </c>
      <c r="AU252" s="252" t="s">
        <v>84</v>
      </c>
      <c r="AV252" s="13" t="s">
        <v>84</v>
      </c>
      <c r="AW252" s="13" t="s">
        <v>32</v>
      </c>
      <c r="AX252" s="13" t="s">
        <v>76</v>
      </c>
      <c r="AY252" s="252" t="s">
        <v>151</v>
      </c>
    </row>
    <row r="253" spans="1:51" s="12" customFormat="1" ht="12">
      <c r="A253" s="12"/>
      <c r="B253" s="232"/>
      <c r="C253" s="233"/>
      <c r="D253" s="226" t="s">
        <v>162</v>
      </c>
      <c r="E253" s="234" t="s">
        <v>590</v>
      </c>
      <c r="F253" s="235" t="s">
        <v>591</v>
      </c>
      <c r="G253" s="233"/>
      <c r="H253" s="236">
        <v>89.28</v>
      </c>
      <c r="I253" s="237"/>
      <c r="J253" s="233"/>
      <c r="K253" s="233"/>
      <c r="L253" s="238"/>
      <c r="M253" s="239"/>
      <c r="N253" s="240"/>
      <c r="O253" s="240"/>
      <c r="P253" s="240"/>
      <c r="Q253" s="240"/>
      <c r="R253" s="240"/>
      <c r="S253" s="240"/>
      <c r="T253" s="241"/>
      <c r="U253" s="12"/>
      <c r="V253" s="12"/>
      <c r="W253" s="12"/>
      <c r="X253" s="12"/>
      <c r="Y253" s="12"/>
      <c r="Z253" s="12"/>
      <c r="AA253" s="12"/>
      <c r="AB253" s="12"/>
      <c r="AC253" s="12"/>
      <c r="AD253" s="12"/>
      <c r="AE253" s="12"/>
      <c r="AT253" s="242" t="s">
        <v>162</v>
      </c>
      <c r="AU253" s="242" t="s">
        <v>84</v>
      </c>
      <c r="AV253" s="12" t="s">
        <v>93</v>
      </c>
      <c r="AW253" s="12" t="s">
        <v>32</v>
      </c>
      <c r="AX253" s="12" t="s">
        <v>84</v>
      </c>
      <c r="AY253" s="242" t="s">
        <v>151</v>
      </c>
    </row>
    <row r="254" spans="1:65" s="2" customFormat="1" ht="14.4" customHeight="1">
      <c r="A254" s="38"/>
      <c r="B254" s="39"/>
      <c r="C254" s="212" t="s">
        <v>592</v>
      </c>
      <c r="D254" s="212" t="s">
        <v>152</v>
      </c>
      <c r="E254" s="213" t="s">
        <v>593</v>
      </c>
      <c r="F254" s="214" t="s">
        <v>594</v>
      </c>
      <c r="G254" s="215" t="s">
        <v>348</v>
      </c>
      <c r="H254" s="216">
        <v>64.2</v>
      </c>
      <c r="I254" s="217"/>
      <c r="J254" s="218">
        <f>ROUND(I254*H254,2)</f>
        <v>0</v>
      </c>
      <c r="K254" s="219"/>
      <c r="L254" s="44"/>
      <c r="M254" s="220" t="s">
        <v>1</v>
      </c>
      <c r="N254" s="221" t="s">
        <v>41</v>
      </c>
      <c r="O254" s="91"/>
      <c r="P254" s="222">
        <f>O254*H254</f>
        <v>0</v>
      </c>
      <c r="Q254" s="222">
        <v>0</v>
      </c>
      <c r="R254" s="222">
        <f>Q254*H254</f>
        <v>0</v>
      </c>
      <c r="S254" s="222">
        <v>0</v>
      </c>
      <c r="T254" s="223">
        <f>S254*H254</f>
        <v>0</v>
      </c>
      <c r="U254" s="38"/>
      <c r="V254" s="38"/>
      <c r="W254" s="38"/>
      <c r="X254" s="38"/>
      <c r="Y254" s="38"/>
      <c r="Z254" s="38"/>
      <c r="AA254" s="38"/>
      <c r="AB254" s="38"/>
      <c r="AC254" s="38"/>
      <c r="AD254" s="38"/>
      <c r="AE254" s="38"/>
      <c r="AR254" s="224" t="s">
        <v>156</v>
      </c>
      <c r="AT254" s="224" t="s">
        <v>152</v>
      </c>
      <c r="AU254" s="224" t="s">
        <v>84</v>
      </c>
      <c r="AY254" s="17" t="s">
        <v>151</v>
      </c>
      <c r="BE254" s="225">
        <f>IF(N254="základní",J254,0)</f>
        <v>0</v>
      </c>
      <c r="BF254" s="225">
        <f>IF(N254="snížená",J254,0)</f>
        <v>0</v>
      </c>
      <c r="BG254" s="225">
        <f>IF(N254="zákl. přenesená",J254,0)</f>
        <v>0</v>
      </c>
      <c r="BH254" s="225">
        <f>IF(N254="sníž. přenesená",J254,0)</f>
        <v>0</v>
      </c>
      <c r="BI254" s="225">
        <f>IF(N254="nulová",J254,0)</f>
        <v>0</v>
      </c>
      <c r="BJ254" s="17" t="s">
        <v>84</v>
      </c>
      <c r="BK254" s="225">
        <f>ROUND(I254*H254,2)</f>
        <v>0</v>
      </c>
      <c r="BL254" s="17" t="s">
        <v>156</v>
      </c>
      <c r="BM254" s="224" t="s">
        <v>595</v>
      </c>
    </row>
    <row r="255" spans="1:47" s="2" customFormat="1" ht="12">
      <c r="A255" s="38"/>
      <c r="B255" s="39"/>
      <c r="C255" s="40"/>
      <c r="D255" s="226" t="s">
        <v>158</v>
      </c>
      <c r="E255" s="40"/>
      <c r="F255" s="227" t="s">
        <v>596</v>
      </c>
      <c r="G255" s="40"/>
      <c r="H255" s="40"/>
      <c r="I255" s="228"/>
      <c r="J255" s="40"/>
      <c r="K255" s="40"/>
      <c r="L255" s="44"/>
      <c r="M255" s="229"/>
      <c r="N255" s="230"/>
      <c r="O255" s="91"/>
      <c r="P255" s="91"/>
      <c r="Q255" s="91"/>
      <c r="R255" s="91"/>
      <c r="S255" s="91"/>
      <c r="T255" s="92"/>
      <c r="U255" s="38"/>
      <c r="V255" s="38"/>
      <c r="W255" s="38"/>
      <c r="X255" s="38"/>
      <c r="Y255" s="38"/>
      <c r="Z255" s="38"/>
      <c r="AA255" s="38"/>
      <c r="AB255" s="38"/>
      <c r="AC255" s="38"/>
      <c r="AD255" s="38"/>
      <c r="AE255" s="38"/>
      <c r="AT255" s="17" t="s">
        <v>158</v>
      </c>
      <c r="AU255" s="17" t="s">
        <v>84</v>
      </c>
    </row>
    <row r="256" spans="1:47" s="2" customFormat="1" ht="12">
      <c r="A256" s="38"/>
      <c r="B256" s="39"/>
      <c r="C256" s="40"/>
      <c r="D256" s="226" t="s">
        <v>160</v>
      </c>
      <c r="E256" s="40"/>
      <c r="F256" s="231" t="s">
        <v>597</v>
      </c>
      <c r="G256" s="40"/>
      <c r="H256" s="40"/>
      <c r="I256" s="228"/>
      <c r="J256" s="40"/>
      <c r="K256" s="40"/>
      <c r="L256" s="44"/>
      <c r="M256" s="229"/>
      <c r="N256" s="230"/>
      <c r="O256" s="91"/>
      <c r="P256" s="91"/>
      <c r="Q256" s="91"/>
      <c r="R256" s="91"/>
      <c r="S256" s="91"/>
      <c r="T256" s="92"/>
      <c r="U256" s="38"/>
      <c r="V256" s="38"/>
      <c r="W256" s="38"/>
      <c r="X256" s="38"/>
      <c r="Y256" s="38"/>
      <c r="Z256" s="38"/>
      <c r="AA256" s="38"/>
      <c r="AB256" s="38"/>
      <c r="AC256" s="38"/>
      <c r="AD256" s="38"/>
      <c r="AE256" s="38"/>
      <c r="AT256" s="17" t="s">
        <v>160</v>
      </c>
      <c r="AU256" s="17" t="s">
        <v>84</v>
      </c>
    </row>
    <row r="257" spans="1:51" s="13" customFormat="1" ht="12">
      <c r="A257" s="13"/>
      <c r="B257" s="243"/>
      <c r="C257" s="244"/>
      <c r="D257" s="226" t="s">
        <v>162</v>
      </c>
      <c r="E257" s="245" t="s">
        <v>1</v>
      </c>
      <c r="F257" s="246" t="s">
        <v>198</v>
      </c>
      <c r="G257" s="244"/>
      <c r="H257" s="245" t="s">
        <v>1</v>
      </c>
      <c r="I257" s="247"/>
      <c r="J257" s="244"/>
      <c r="K257" s="244"/>
      <c r="L257" s="248"/>
      <c r="M257" s="249"/>
      <c r="N257" s="250"/>
      <c r="O257" s="250"/>
      <c r="P257" s="250"/>
      <c r="Q257" s="250"/>
      <c r="R257" s="250"/>
      <c r="S257" s="250"/>
      <c r="T257" s="251"/>
      <c r="U257" s="13"/>
      <c r="V257" s="13"/>
      <c r="W257" s="13"/>
      <c r="X257" s="13"/>
      <c r="Y257" s="13"/>
      <c r="Z257" s="13"/>
      <c r="AA257" s="13"/>
      <c r="AB257" s="13"/>
      <c r="AC257" s="13"/>
      <c r="AD257" s="13"/>
      <c r="AE257" s="13"/>
      <c r="AT257" s="252" t="s">
        <v>162</v>
      </c>
      <c r="AU257" s="252" t="s">
        <v>84</v>
      </c>
      <c r="AV257" s="13" t="s">
        <v>84</v>
      </c>
      <c r="AW257" s="13" t="s">
        <v>32</v>
      </c>
      <c r="AX257" s="13" t="s">
        <v>76</v>
      </c>
      <c r="AY257" s="252" t="s">
        <v>151</v>
      </c>
    </row>
    <row r="258" spans="1:51" s="12" customFormat="1" ht="12">
      <c r="A258" s="12"/>
      <c r="B258" s="232"/>
      <c r="C258" s="233"/>
      <c r="D258" s="226" t="s">
        <v>162</v>
      </c>
      <c r="E258" s="234" t="s">
        <v>598</v>
      </c>
      <c r="F258" s="235" t="s">
        <v>599</v>
      </c>
      <c r="G258" s="233"/>
      <c r="H258" s="236">
        <v>64.2</v>
      </c>
      <c r="I258" s="237"/>
      <c r="J258" s="233"/>
      <c r="K258" s="233"/>
      <c r="L258" s="238"/>
      <c r="M258" s="239"/>
      <c r="N258" s="240"/>
      <c r="O258" s="240"/>
      <c r="P258" s="240"/>
      <c r="Q258" s="240"/>
      <c r="R258" s="240"/>
      <c r="S258" s="240"/>
      <c r="T258" s="241"/>
      <c r="U258" s="12"/>
      <c r="V258" s="12"/>
      <c r="W258" s="12"/>
      <c r="X258" s="12"/>
      <c r="Y258" s="12"/>
      <c r="Z258" s="12"/>
      <c r="AA258" s="12"/>
      <c r="AB258" s="12"/>
      <c r="AC258" s="12"/>
      <c r="AD258" s="12"/>
      <c r="AE258" s="12"/>
      <c r="AT258" s="242" t="s">
        <v>162</v>
      </c>
      <c r="AU258" s="242" t="s">
        <v>84</v>
      </c>
      <c r="AV258" s="12" t="s">
        <v>93</v>
      </c>
      <c r="AW258" s="12" t="s">
        <v>32</v>
      </c>
      <c r="AX258" s="12" t="s">
        <v>84</v>
      </c>
      <c r="AY258" s="242" t="s">
        <v>151</v>
      </c>
    </row>
    <row r="259" spans="1:65" s="2" customFormat="1" ht="14.4" customHeight="1">
      <c r="A259" s="38"/>
      <c r="B259" s="39"/>
      <c r="C259" s="212" t="s">
        <v>600</v>
      </c>
      <c r="D259" s="212" t="s">
        <v>152</v>
      </c>
      <c r="E259" s="213" t="s">
        <v>601</v>
      </c>
      <c r="F259" s="214" t="s">
        <v>602</v>
      </c>
      <c r="G259" s="215" t="s">
        <v>348</v>
      </c>
      <c r="H259" s="216">
        <v>12.5</v>
      </c>
      <c r="I259" s="217"/>
      <c r="J259" s="218">
        <f>ROUND(I259*H259,2)</f>
        <v>0</v>
      </c>
      <c r="K259" s="219"/>
      <c r="L259" s="44"/>
      <c r="M259" s="220" t="s">
        <v>1</v>
      </c>
      <c r="N259" s="221" t="s">
        <v>41</v>
      </c>
      <c r="O259" s="91"/>
      <c r="P259" s="222">
        <f>O259*H259</f>
        <v>0</v>
      </c>
      <c r="Q259" s="222">
        <v>0</v>
      </c>
      <c r="R259" s="222">
        <f>Q259*H259</f>
        <v>0</v>
      </c>
      <c r="S259" s="222">
        <v>0</v>
      </c>
      <c r="T259" s="223">
        <f>S259*H259</f>
        <v>0</v>
      </c>
      <c r="U259" s="38"/>
      <c r="V259" s="38"/>
      <c r="W259" s="38"/>
      <c r="X259" s="38"/>
      <c r="Y259" s="38"/>
      <c r="Z259" s="38"/>
      <c r="AA259" s="38"/>
      <c r="AB259" s="38"/>
      <c r="AC259" s="38"/>
      <c r="AD259" s="38"/>
      <c r="AE259" s="38"/>
      <c r="AR259" s="224" t="s">
        <v>156</v>
      </c>
      <c r="AT259" s="224" t="s">
        <v>152</v>
      </c>
      <c r="AU259" s="224" t="s">
        <v>84</v>
      </c>
      <c r="AY259" s="17" t="s">
        <v>151</v>
      </c>
      <c r="BE259" s="225">
        <f>IF(N259="základní",J259,0)</f>
        <v>0</v>
      </c>
      <c r="BF259" s="225">
        <f>IF(N259="snížená",J259,0)</f>
        <v>0</v>
      </c>
      <c r="BG259" s="225">
        <f>IF(N259="zákl. přenesená",J259,0)</f>
        <v>0</v>
      </c>
      <c r="BH259" s="225">
        <f>IF(N259="sníž. přenesená",J259,0)</f>
        <v>0</v>
      </c>
      <c r="BI259" s="225">
        <f>IF(N259="nulová",J259,0)</f>
        <v>0</v>
      </c>
      <c r="BJ259" s="17" t="s">
        <v>84</v>
      </c>
      <c r="BK259" s="225">
        <f>ROUND(I259*H259,2)</f>
        <v>0</v>
      </c>
      <c r="BL259" s="17" t="s">
        <v>156</v>
      </c>
      <c r="BM259" s="224" t="s">
        <v>603</v>
      </c>
    </row>
    <row r="260" spans="1:47" s="2" customFormat="1" ht="12">
      <c r="A260" s="38"/>
      <c r="B260" s="39"/>
      <c r="C260" s="40"/>
      <c r="D260" s="226" t="s">
        <v>158</v>
      </c>
      <c r="E260" s="40"/>
      <c r="F260" s="227" t="s">
        <v>604</v>
      </c>
      <c r="G260" s="40"/>
      <c r="H260" s="40"/>
      <c r="I260" s="228"/>
      <c r="J260" s="40"/>
      <c r="K260" s="40"/>
      <c r="L260" s="44"/>
      <c r="M260" s="229"/>
      <c r="N260" s="230"/>
      <c r="O260" s="91"/>
      <c r="P260" s="91"/>
      <c r="Q260" s="91"/>
      <c r="R260" s="91"/>
      <c r="S260" s="91"/>
      <c r="T260" s="92"/>
      <c r="U260" s="38"/>
      <c r="V260" s="38"/>
      <c r="W260" s="38"/>
      <c r="X260" s="38"/>
      <c r="Y260" s="38"/>
      <c r="Z260" s="38"/>
      <c r="AA260" s="38"/>
      <c r="AB260" s="38"/>
      <c r="AC260" s="38"/>
      <c r="AD260" s="38"/>
      <c r="AE260" s="38"/>
      <c r="AT260" s="17" t="s">
        <v>158</v>
      </c>
      <c r="AU260" s="17" t="s">
        <v>84</v>
      </c>
    </row>
    <row r="261" spans="1:47" s="2" customFormat="1" ht="12">
      <c r="A261" s="38"/>
      <c r="B261" s="39"/>
      <c r="C261" s="40"/>
      <c r="D261" s="226" t="s">
        <v>160</v>
      </c>
      <c r="E261" s="40"/>
      <c r="F261" s="231" t="s">
        <v>605</v>
      </c>
      <c r="G261" s="40"/>
      <c r="H261" s="40"/>
      <c r="I261" s="228"/>
      <c r="J261" s="40"/>
      <c r="K261" s="40"/>
      <c r="L261" s="44"/>
      <c r="M261" s="229"/>
      <c r="N261" s="230"/>
      <c r="O261" s="91"/>
      <c r="P261" s="91"/>
      <c r="Q261" s="91"/>
      <c r="R261" s="91"/>
      <c r="S261" s="91"/>
      <c r="T261" s="92"/>
      <c r="U261" s="38"/>
      <c r="V261" s="38"/>
      <c r="W261" s="38"/>
      <c r="X261" s="38"/>
      <c r="Y261" s="38"/>
      <c r="Z261" s="38"/>
      <c r="AA261" s="38"/>
      <c r="AB261" s="38"/>
      <c r="AC261" s="38"/>
      <c r="AD261" s="38"/>
      <c r="AE261" s="38"/>
      <c r="AT261" s="17" t="s">
        <v>160</v>
      </c>
      <c r="AU261" s="17" t="s">
        <v>84</v>
      </c>
    </row>
    <row r="262" spans="1:51" s="12" customFormat="1" ht="12">
      <c r="A262" s="12"/>
      <c r="B262" s="232"/>
      <c r="C262" s="233"/>
      <c r="D262" s="226" t="s">
        <v>162</v>
      </c>
      <c r="E262" s="234" t="s">
        <v>606</v>
      </c>
      <c r="F262" s="235" t="s">
        <v>486</v>
      </c>
      <c r="G262" s="233"/>
      <c r="H262" s="236">
        <v>12.5</v>
      </c>
      <c r="I262" s="237"/>
      <c r="J262" s="233"/>
      <c r="K262" s="233"/>
      <c r="L262" s="238"/>
      <c r="M262" s="239"/>
      <c r="N262" s="240"/>
      <c r="O262" s="240"/>
      <c r="P262" s="240"/>
      <c r="Q262" s="240"/>
      <c r="R262" s="240"/>
      <c r="S262" s="240"/>
      <c r="T262" s="241"/>
      <c r="U262" s="12"/>
      <c r="V262" s="12"/>
      <c r="W262" s="12"/>
      <c r="X262" s="12"/>
      <c r="Y262" s="12"/>
      <c r="Z262" s="12"/>
      <c r="AA262" s="12"/>
      <c r="AB262" s="12"/>
      <c r="AC262" s="12"/>
      <c r="AD262" s="12"/>
      <c r="AE262" s="12"/>
      <c r="AT262" s="242" t="s">
        <v>162</v>
      </c>
      <c r="AU262" s="242" t="s">
        <v>84</v>
      </c>
      <c r="AV262" s="12" t="s">
        <v>93</v>
      </c>
      <c r="AW262" s="12" t="s">
        <v>32</v>
      </c>
      <c r="AX262" s="12" t="s">
        <v>84</v>
      </c>
      <c r="AY262" s="242" t="s">
        <v>151</v>
      </c>
    </row>
    <row r="263" spans="1:65" s="2" customFormat="1" ht="14.4" customHeight="1">
      <c r="A263" s="38"/>
      <c r="B263" s="39"/>
      <c r="C263" s="212" t="s">
        <v>607</v>
      </c>
      <c r="D263" s="212" t="s">
        <v>152</v>
      </c>
      <c r="E263" s="213" t="s">
        <v>608</v>
      </c>
      <c r="F263" s="214" t="s">
        <v>609</v>
      </c>
      <c r="G263" s="215" t="s">
        <v>348</v>
      </c>
      <c r="H263" s="216">
        <v>64.2</v>
      </c>
      <c r="I263" s="217"/>
      <c r="J263" s="218">
        <f>ROUND(I263*H263,2)</f>
        <v>0</v>
      </c>
      <c r="K263" s="219"/>
      <c r="L263" s="44"/>
      <c r="M263" s="220" t="s">
        <v>1</v>
      </c>
      <c r="N263" s="221" t="s">
        <v>41</v>
      </c>
      <c r="O263" s="91"/>
      <c r="P263" s="222">
        <f>O263*H263</f>
        <v>0</v>
      </c>
      <c r="Q263" s="222">
        <v>0</v>
      </c>
      <c r="R263" s="222">
        <f>Q263*H263</f>
        <v>0</v>
      </c>
      <c r="S263" s="222">
        <v>0</v>
      </c>
      <c r="T263" s="223">
        <f>S263*H263</f>
        <v>0</v>
      </c>
      <c r="U263" s="38"/>
      <c r="V263" s="38"/>
      <c r="W263" s="38"/>
      <c r="X263" s="38"/>
      <c r="Y263" s="38"/>
      <c r="Z263" s="38"/>
      <c r="AA263" s="38"/>
      <c r="AB263" s="38"/>
      <c r="AC263" s="38"/>
      <c r="AD263" s="38"/>
      <c r="AE263" s="38"/>
      <c r="AR263" s="224" t="s">
        <v>156</v>
      </c>
      <c r="AT263" s="224" t="s">
        <v>152</v>
      </c>
      <c r="AU263" s="224" t="s">
        <v>84</v>
      </c>
      <c r="AY263" s="17" t="s">
        <v>151</v>
      </c>
      <c r="BE263" s="225">
        <f>IF(N263="základní",J263,0)</f>
        <v>0</v>
      </c>
      <c r="BF263" s="225">
        <f>IF(N263="snížená",J263,0)</f>
        <v>0</v>
      </c>
      <c r="BG263" s="225">
        <f>IF(N263="zákl. přenesená",J263,0)</f>
        <v>0</v>
      </c>
      <c r="BH263" s="225">
        <f>IF(N263="sníž. přenesená",J263,0)</f>
        <v>0</v>
      </c>
      <c r="BI263" s="225">
        <f>IF(N263="nulová",J263,0)</f>
        <v>0</v>
      </c>
      <c r="BJ263" s="17" t="s">
        <v>84</v>
      </c>
      <c r="BK263" s="225">
        <f>ROUND(I263*H263,2)</f>
        <v>0</v>
      </c>
      <c r="BL263" s="17" t="s">
        <v>156</v>
      </c>
      <c r="BM263" s="224" t="s">
        <v>610</v>
      </c>
    </row>
    <row r="264" spans="1:47" s="2" customFormat="1" ht="12">
      <c r="A264" s="38"/>
      <c r="B264" s="39"/>
      <c r="C264" s="40"/>
      <c r="D264" s="226" t="s">
        <v>158</v>
      </c>
      <c r="E264" s="40"/>
      <c r="F264" s="227" t="s">
        <v>611</v>
      </c>
      <c r="G264" s="40"/>
      <c r="H264" s="40"/>
      <c r="I264" s="228"/>
      <c r="J264" s="40"/>
      <c r="K264" s="40"/>
      <c r="L264" s="44"/>
      <c r="M264" s="229"/>
      <c r="N264" s="230"/>
      <c r="O264" s="91"/>
      <c r="P264" s="91"/>
      <c r="Q264" s="91"/>
      <c r="R264" s="91"/>
      <c r="S264" s="91"/>
      <c r="T264" s="92"/>
      <c r="U264" s="38"/>
      <c r="V264" s="38"/>
      <c r="W264" s="38"/>
      <c r="X264" s="38"/>
      <c r="Y264" s="38"/>
      <c r="Z264" s="38"/>
      <c r="AA264" s="38"/>
      <c r="AB264" s="38"/>
      <c r="AC264" s="38"/>
      <c r="AD264" s="38"/>
      <c r="AE264" s="38"/>
      <c r="AT264" s="17" t="s">
        <v>158</v>
      </c>
      <c r="AU264" s="17" t="s">
        <v>84</v>
      </c>
    </row>
    <row r="265" spans="1:47" s="2" customFormat="1" ht="12">
      <c r="A265" s="38"/>
      <c r="B265" s="39"/>
      <c r="C265" s="40"/>
      <c r="D265" s="226" t="s">
        <v>160</v>
      </c>
      <c r="E265" s="40"/>
      <c r="F265" s="231" t="s">
        <v>612</v>
      </c>
      <c r="G265" s="40"/>
      <c r="H265" s="40"/>
      <c r="I265" s="228"/>
      <c r="J265" s="40"/>
      <c r="K265" s="40"/>
      <c r="L265" s="44"/>
      <c r="M265" s="229"/>
      <c r="N265" s="230"/>
      <c r="O265" s="91"/>
      <c r="P265" s="91"/>
      <c r="Q265" s="91"/>
      <c r="R265" s="91"/>
      <c r="S265" s="91"/>
      <c r="T265" s="92"/>
      <c r="U265" s="38"/>
      <c r="V265" s="38"/>
      <c r="W265" s="38"/>
      <c r="X265" s="38"/>
      <c r="Y265" s="38"/>
      <c r="Z265" s="38"/>
      <c r="AA265" s="38"/>
      <c r="AB265" s="38"/>
      <c r="AC265" s="38"/>
      <c r="AD265" s="38"/>
      <c r="AE265" s="38"/>
      <c r="AT265" s="17" t="s">
        <v>160</v>
      </c>
      <c r="AU265" s="17" t="s">
        <v>84</v>
      </c>
    </row>
    <row r="266" spans="1:51" s="12" customFormat="1" ht="12">
      <c r="A266" s="12"/>
      <c r="B266" s="232"/>
      <c r="C266" s="233"/>
      <c r="D266" s="226" t="s">
        <v>162</v>
      </c>
      <c r="E266" s="234" t="s">
        <v>613</v>
      </c>
      <c r="F266" s="235" t="s">
        <v>614</v>
      </c>
      <c r="G266" s="233"/>
      <c r="H266" s="236">
        <v>64.2</v>
      </c>
      <c r="I266" s="237"/>
      <c r="J266" s="233"/>
      <c r="K266" s="233"/>
      <c r="L266" s="238"/>
      <c r="M266" s="239"/>
      <c r="N266" s="240"/>
      <c r="O266" s="240"/>
      <c r="P266" s="240"/>
      <c r="Q266" s="240"/>
      <c r="R266" s="240"/>
      <c r="S266" s="240"/>
      <c r="T266" s="241"/>
      <c r="U266" s="12"/>
      <c r="V266" s="12"/>
      <c r="W266" s="12"/>
      <c r="X266" s="12"/>
      <c r="Y266" s="12"/>
      <c r="Z266" s="12"/>
      <c r="AA266" s="12"/>
      <c r="AB266" s="12"/>
      <c r="AC266" s="12"/>
      <c r="AD266" s="12"/>
      <c r="AE266" s="12"/>
      <c r="AT266" s="242" t="s">
        <v>162</v>
      </c>
      <c r="AU266" s="242" t="s">
        <v>84</v>
      </c>
      <c r="AV266" s="12" t="s">
        <v>93</v>
      </c>
      <c r="AW266" s="12" t="s">
        <v>32</v>
      </c>
      <c r="AX266" s="12" t="s">
        <v>84</v>
      </c>
      <c r="AY266" s="242" t="s">
        <v>151</v>
      </c>
    </row>
    <row r="267" spans="1:65" s="2" customFormat="1" ht="14.4" customHeight="1">
      <c r="A267" s="38"/>
      <c r="B267" s="39"/>
      <c r="C267" s="212" t="s">
        <v>615</v>
      </c>
      <c r="D267" s="212" t="s">
        <v>152</v>
      </c>
      <c r="E267" s="213" t="s">
        <v>616</v>
      </c>
      <c r="F267" s="214" t="s">
        <v>617</v>
      </c>
      <c r="G267" s="215" t="s">
        <v>348</v>
      </c>
      <c r="H267" s="216">
        <v>64.2</v>
      </c>
      <c r="I267" s="217"/>
      <c r="J267" s="218">
        <f>ROUND(I267*H267,2)</f>
        <v>0</v>
      </c>
      <c r="K267" s="219"/>
      <c r="L267" s="44"/>
      <c r="M267" s="220" t="s">
        <v>1</v>
      </c>
      <c r="N267" s="221" t="s">
        <v>41</v>
      </c>
      <c r="O267" s="91"/>
      <c r="P267" s="222">
        <f>O267*H267</f>
        <v>0</v>
      </c>
      <c r="Q267" s="222">
        <v>0</v>
      </c>
      <c r="R267" s="222">
        <f>Q267*H267</f>
        <v>0</v>
      </c>
      <c r="S267" s="222">
        <v>0</v>
      </c>
      <c r="T267" s="223">
        <f>S267*H267</f>
        <v>0</v>
      </c>
      <c r="U267" s="38"/>
      <c r="V267" s="38"/>
      <c r="W267" s="38"/>
      <c r="X267" s="38"/>
      <c r="Y267" s="38"/>
      <c r="Z267" s="38"/>
      <c r="AA267" s="38"/>
      <c r="AB267" s="38"/>
      <c r="AC267" s="38"/>
      <c r="AD267" s="38"/>
      <c r="AE267" s="38"/>
      <c r="AR267" s="224" t="s">
        <v>156</v>
      </c>
      <c r="AT267" s="224" t="s">
        <v>152</v>
      </c>
      <c r="AU267" s="224" t="s">
        <v>84</v>
      </c>
      <c r="AY267" s="17" t="s">
        <v>151</v>
      </c>
      <c r="BE267" s="225">
        <f>IF(N267="základní",J267,0)</f>
        <v>0</v>
      </c>
      <c r="BF267" s="225">
        <f>IF(N267="snížená",J267,0)</f>
        <v>0</v>
      </c>
      <c r="BG267" s="225">
        <f>IF(N267="zákl. přenesená",J267,0)</f>
        <v>0</v>
      </c>
      <c r="BH267" s="225">
        <f>IF(N267="sníž. přenesená",J267,0)</f>
        <v>0</v>
      </c>
      <c r="BI267" s="225">
        <f>IF(N267="nulová",J267,0)</f>
        <v>0</v>
      </c>
      <c r="BJ267" s="17" t="s">
        <v>84</v>
      </c>
      <c r="BK267" s="225">
        <f>ROUND(I267*H267,2)</f>
        <v>0</v>
      </c>
      <c r="BL267" s="17" t="s">
        <v>156</v>
      </c>
      <c r="BM267" s="224" t="s">
        <v>618</v>
      </c>
    </row>
    <row r="268" spans="1:47" s="2" customFormat="1" ht="12">
      <c r="A268" s="38"/>
      <c r="B268" s="39"/>
      <c r="C268" s="40"/>
      <c r="D268" s="226" t="s">
        <v>158</v>
      </c>
      <c r="E268" s="40"/>
      <c r="F268" s="227" t="s">
        <v>470</v>
      </c>
      <c r="G268" s="40"/>
      <c r="H268" s="40"/>
      <c r="I268" s="228"/>
      <c r="J268" s="40"/>
      <c r="K268" s="40"/>
      <c r="L268" s="44"/>
      <c r="M268" s="229"/>
      <c r="N268" s="230"/>
      <c r="O268" s="91"/>
      <c r="P268" s="91"/>
      <c r="Q268" s="91"/>
      <c r="R268" s="91"/>
      <c r="S268" s="91"/>
      <c r="T268" s="92"/>
      <c r="U268" s="38"/>
      <c r="V268" s="38"/>
      <c r="W268" s="38"/>
      <c r="X268" s="38"/>
      <c r="Y268" s="38"/>
      <c r="Z268" s="38"/>
      <c r="AA268" s="38"/>
      <c r="AB268" s="38"/>
      <c r="AC268" s="38"/>
      <c r="AD268" s="38"/>
      <c r="AE268" s="38"/>
      <c r="AT268" s="17" t="s">
        <v>158</v>
      </c>
      <c r="AU268" s="17" t="s">
        <v>84</v>
      </c>
    </row>
    <row r="269" spans="1:47" s="2" customFormat="1" ht="12">
      <c r="A269" s="38"/>
      <c r="B269" s="39"/>
      <c r="C269" s="40"/>
      <c r="D269" s="226" t="s">
        <v>160</v>
      </c>
      <c r="E269" s="40"/>
      <c r="F269" s="231" t="s">
        <v>619</v>
      </c>
      <c r="G269" s="40"/>
      <c r="H269" s="40"/>
      <c r="I269" s="228"/>
      <c r="J269" s="40"/>
      <c r="K269" s="40"/>
      <c r="L269" s="44"/>
      <c r="M269" s="229"/>
      <c r="N269" s="230"/>
      <c r="O269" s="91"/>
      <c r="P269" s="91"/>
      <c r="Q269" s="91"/>
      <c r="R269" s="91"/>
      <c r="S269" s="91"/>
      <c r="T269" s="92"/>
      <c r="U269" s="38"/>
      <c r="V269" s="38"/>
      <c r="W269" s="38"/>
      <c r="X269" s="38"/>
      <c r="Y269" s="38"/>
      <c r="Z269" s="38"/>
      <c r="AA269" s="38"/>
      <c r="AB269" s="38"/>
      <c r="AC269" s="38"/>
      <c r="AD269" s="38"/>
      <c r="AE269" s="38"/>
      <c r="AT269" s="17" t="s">
        <v>160</v>
      </c>
      <c r="AU269" s="17" t="s">
        <v>84</v>
      </c>
    </row>
    <row r="270" spans="1:51" s="12" customFormat="1" ht="12">
      <c r="A270" s="12"/>
      <c r="B270" s="232"/>
      <c r="C270" s="233"/>
      <c r="D270" s="226" t="s">
        <v>162</v>
      </c>
      <c r="E270" s="234" t="s">
        <v>620</v>
      </c>
      <c r="F270" s="235" t="s">
        <v>614</v>
      </c>
      <c r="G270" s="233"/>
      <c r="H270" s="236">
        <v>64.2</v>
      </c>
      <c r="I270" s="237"/>
      <c r="J270" s="233"/>
      <c r="K270" s="233"/>
      <c r="L270" s="238"/>
      <c r="M270" s="239"/>
      <c r="N270" s="240"/>
      <c r="O270" s="240"/>
      <c r="P270" s="240"/>
      <c r="Q270" s="240"/>
      <c r="R270" s="240"/>
      <c r="S270" s="240"/>
      <c r="T270" s="241"/>
      <c r="U270" s="12"/>
      <c r="V270" s="12"/>
      <c r="W270" s="12"/>
      <c r="X270" s="12"/>
      <c r="Y270" s="12"/>
      <c r="Z270" s="12"/>
      <c r="AA270" s="12"/>
      <c r="AB270" s="12"/>
      <c r="AC270" s="12"/>
      <c r="AD270" s="12"/>
      <c r="AE270" s="12"/>
      <c r="AT270" s="242" t="s">
        <v>162</v>
      </c>
      <c r="AU270" s="242" t="s">
        <v>84</v>
      </c>
      <c r="AV270" s="12" t="s">
        <v>93</v>
      </c>
      <c r="AW270" s="12" t="s">
        <v>32</v>
      </c>
      <c r="AX270" s="12" t="s">
        <v>84</v>
      </c>
      <c r="AY270" s="242" t="s">
        <v>151</v>
      </c>
    </row>
    <row r="271" spans="1:63" s="11" customFormat="1" ht="25.9" customHeight="1">
      <c r="A271" s="11"/>
      <c r="B271" s="198"/>
      <c r="C271" s="199"/>
      <c r="D271" s="200" t="s">
        <v>75</v>
      </c>
      <c r="E271" s="201" t="s">
        <v>93</v>
      </c>
      <c r="F271" s="201" t="s">
        <v>621</v>
      </c>
      <c r="G271" s="199"/>
      <c r="H271" s="199"/>
      <c r="I271" s="202"/>
      <c r="J271" s="203">
        <f>BK271</f>
        <v>0</v>
      </c>
      <c r="K271" s="199"/>
      <c r="L271" s="204"/>
      <c r="M271" s="205"/>
      <c r="N271" s="206"/>
      <c r="O271" s="206"/>
      <c r="P271" s="207">
        <f>SUM(P272:P314)</f>
        <v>0</v>
      </c>
      <c r="Q271" s="206"/>
      <c r="R271" s="207">
        <f>SUM(R272:R314)</f>
        <v>0</v>
      </c>
      <c r="S271" s="206"/>
      <c r="T271" s="208">
        <f>SUM(T272:T314)</f>
        <v>0</v>
      </c>
      <c r="U271" s="11"/>
      <c r="V271" s="11"/>
      <c r="W271" s="11"/>
      <c r="X271" s="11"/>
      <c r="Y271" s="11"/>
      <c r="Z271" s="11"/>
      <c r="AA271" s="11"/>
      <c r="AB271" s="11"/>
      <c r="AC271" s="11"/>
      <c r="AD271" s="11"/>
      <c r="AE271" s="11"/>
      <c r="AR271" s="209" t="s">
        <v>84</v>
      </c>
      <c r="AT271" s="210" t="s">
        <v>75</v>
      </c>
      <c r="AU271" s="210" t="s">
        <v>76</v>
      </c>
      <c r="AY271" s="209" t="s">
        <v>151</v>
      </c>
      <c r="BK271" s="211">
        <f>SUM(BK272:BK314)</f>
        <v>0</v>
      </c>
    </row>
    <row r="272" spans="1:65" s="2" customFormat="1" ht="24.15" customHeight="1">
      <c r="A272" s="38"/>
      <c r="B272" s="39"/>
      <c r="C272" s="212" t="s">
        <v>622</v>
      </c>
      <c r="D272" s="212" t="s">
        <v>152</v>
      </c>
      <c r="E272" s="213" t="s">
        <v>623</v>
      </c>
      <c r="F272" s="214" t="s">
        <v>624</v>
      </c>
      <c r="G272" s="215" t="s">
        <v>194</v>
      </c>
      <c r="H272" s="216">
        <v>1.359</v>
      </c>
      <c r="I272" s="217"/>
      <c r="J272" s="218">
        <f>ROUND(I272*H272,2)</f>
        <v>0</v>
      </c>
      <c r="K272" s="219"/>
      <c r="L272" s="44"/>
      <c r="M272" s="220" t="s">
        <v>1</v>
      </c>
      <c r="N272" s="221" t="s">
        <v>41</v>
      </c>
      <c r="O272" s="91"/>
      <c r="P272" s="222">
        <f>O272*H272</f>
        <v>0</v>
      </c>
      <c r="Q272" s="222">
        <v>0</v>
      </c>
      <c r="R272" s="222">
        <f>Q272*H272</f>
        <v>0</v>
      </c>
      <c r="S272" s="222">
        <v>0</v>
      </c>
      <c r="T272" s="223">
        <f>S272*H272</f>
        <v>0</v>
      </c>
      <c r="U272" s="38"/>
      <c r="V272" s="38"/>
      <c r="W272" s="38"/>
      <c r="X272" s="38"/>
      <c r="Y272" s="38"/>
      <c r="Z272" s="38"/>
      <c r="AA272" s="38"/>
      <c r="AB272" s="38"/>
      <c r="AC272" s="38"/>
      <c r="AD272" s="38"/>
      <c r="AE272" s="38"/>
      <c r="AR272" s="224" t="s">
        <v>156</v>
      </c>
      <c r="AT272" s="224" t="s">
        <v>152</v>
      </c>
      <c r="AU272" s="224" t="s">
        <v>84</v>
      </c>
      <c r="AY272" s="17" t="s">
        <v>151</v>
      </c>
      <c r="BE272" s="225">
        <f>IF(N272="základní",J272,0)</f>
        <v>0</v>
      </c>
      <c r="BF272" s="225">
        <f>IF(N272="snížená",J272,0)</f>
        <v>0</v>
      </c>
      <c r="BG272" s="225">
        <f>IF(N272="zákl. přenesená",J272,0)</f>
        <v>0</v>
      </c>
      <c r="BH272" s="225">
        <f>IF(N272="sníž. přenesená",J272,0)</f>
        <v>0</v>
      </c>
      <c r="BI272" s="225">
        <f>IF(N272="nulová",J272,0)</f>
        <v>0</v>
      </c>
      <c r="BJ272" s="17" t="s">
        <v>84</v>
      </c>
      <c r="BK272" s="225">
        <f>ROUND(I272*H272,2)</f>
        <v>0</v>
      </c>
      <c r="BL272" s="17" t="s">
        <v>156</v>
      </c>
      <c r="BM272" s="224" t="s">
        <v>625</v>
      </c>
    </row>
    <row r="273" spans="1:47" s="2" customFormat="1" ht="12">
      <c r="A273" s="38"/>
      <c r="B273" s="39"/>
      <c r="C273" s="40"/>
      <c r="D273" s="226" t="s">
        <v>158</v>
      </c>
      <c r="E273" s="40"/>
      <c r="F273" s="227" t="s">
        <v>626</v>
      </c>
      <c r="G273" s="40"/>
      <c r="H273" s="40"/>
      <c r="I273" s="228"/>
      <c r="J273" s="40"/>
      <c r="K273" s="40"/>
      <c r="L273" s="44"/>
      <c r="M273" s="229"/>
      <c r="N273" s="230"/>
      <c r="O273" s="91"/>
      <c r="P273" s="91"/>
      <c r="Q273" s="91"/>
      <c r="R273" s="91"/>
      <c r="S273" s="91"/>
      <c r="T273" s="92"/>
      <c r="U273" s="38"/>
      <c r="V273" s="38"/>
      <c r="W273" s="38"/>
      <c r="X273" s="38"/>
      <c r="Y273" s="38"/>
      <c r="Z273" s="38"/>
      <c r="AA273" s="38"/>
      <c r="AB273" s="38"/>
      <c r="AC273" s="38"/>
      <c r="AD273" s="38"/>
      <c r="AE273" s="38"/>
      <c r="AT273" s="17" t="s">
        <v>158</v>
      </c>
      <c r="AU273" s="17" t="s">
        <v>84</v>
      </c>
    </row>
    <row r="274" spans="1:47" s="2" customFormat="1" ht="12">
      <c r="A274" s="38"/>
      <c r="B274" s="39"/>
      <c r="C274" s="40"/>
      <c r="D274" s="226" t="s">
        <v>160</v>
      </c>
      <c r="E274" s="40"/>
      <c r="F274" s="231" t="s">
        <v>627</v>
      </c>
      <c r="G274" s="40"/>
      <c r="H274" s="40"/>
      <c r="I274" s="228"/>
      <c r="J274" s="40"/>
      <c r="K274" s="40"/>
      <c r="L274" s="44"/>
      <c r="M274" s="229"/>
      <c r="N274" s="230"/>
      <c r="O274" s="91"/>
      <c r="P274" s="91"/>
      <c r="Q274" s="91"/>
      <c r="R274" s="91"/>
      <c r="S274" s="91"/>
      <c r="T274" s="92"/>
      <c r="U274" s="38"/>
      <c r="V274" s="38"/>
      <c r="W274" s="38"/>
      <c r="X274" s="38"/>
      <c r="Y274" s="38"/>
      <c r="Z274" s="38"/>
      <c r="AA274" s="38"/>
      <c r="AB274" s="38"/>
      <c r="AC274" s="38"/>
      <c r="AD274" s="38"/>
      <c r="AE274" s="38"/>
      <c r="AT274" s="17" t="s">
        <v>160</v>
      </c>
      <c r="AU274" s="17" t="s">
        <v>84</v>
      </c>
    </row>
    <row r="275" spans="1:51" s="13" customFormat="1" ht="12">
      <c r="A275" s="13"/>
      <c r="B275" s="243"/>
      <c r="C275" s="244"/>
      <c r="D275" s="226" t="s">
        <v>162</v>
      </c>
      <c r="E275" s="245" t="s">
        <v>1</v>
      </c>
      <c r="F275" s="246" t="s">
        <v>589</v>
      </c>
      <c r="G275" s="244"/>
      <c r="H275" s="245" t="s">
        <v>1</v>
      </c>
      <c r="I275" s="247"/>
      <c r="J275" s="244"/>
      <c r="K275" s="244"/>
      <c r="L275" s="248"/>
      <c r="M275" s="249"/>
      <c r="N275" s="250"/>
      <c r="O275" s="250"/>
      <c r="P275" s="250"/>
      <c r="Q275" s="250"/>
      <c r="R275" s="250"/>
      <c r="S275" s="250"/>
      <c r="T275" s="251"/>
      <c r="U275" s="13"/>
      <c r="V275" s="13"/>
      <c r="W275" s="13"/>
      <c r="X275" s="13"/>
      <c r="Y275" s="13"/>
      <c r="Z275" s="13"/>
      <c r="AA275" s="13"/>
      <c r="AB275" s="13"/>
      <c r="AC275" s="13"/>
      <c r="AD275" s="13"/>
      <c r="AE275" s="13"/>
      <c r="AT275" s="252" t="s">
        <v>162</v>
      </c>
      <c r="AU275" s="252" t="s">
        <v>84</v>
      </c>
      <c r="AV275" s="13" t="s">
        <v>84</v>
      </c>
      <c r="AW275" s="13" t="s">
        <v>32</v>
      </c>
      <c r="AX275" s="13" t="s">
        <v>76</v>
      </c>
      <c r="AY275" s="252" t="s">
        <v>151</v>
      </c>
    </row>
    <row r="276" spans="1:51" s="12" customFormat="1" ht="12">
      <c r="A276" s="12"/>
      <c r="B276" s="232"/>
      <c r="C276" s="233"/>
      <c r="D276" s="226" t="s">
        <v>162</v>
      </c>
      <c r="E276" s="234" t="s">
        <v>628</v>
      </c>
      <c r="F276" s="235" t="s">
        <v>629</v>
      </c>
      <c r="G276" s="233"/>
      <c r="H276" s="236">
        <v>1.359</v>
      </c>
      <c r="I276" s="237"/>
      <c r="J276" s="233"/>
      <c r="K276" s="233"/>
      <c r="L276" s="238"/>
      <c r="M276" s="239"/>
      <c r="N276" s="240"/>
      <c r="O276" s="240"/>
      <c r="P276" s="240"/>
      <c r="Q276" s="240"/>
      <c r="R276" s="240"/>
      <c r="S276" s="240"/>
      <c r="T276" s="241"/>
      <c r="U276" s="12"/>
      <c r="V276" s="12"/>
      <c r="W276" s="12"/>
      <c r="X276" s="12"/>
      <c r="Y276" s="12"/>
      <c r="Z276" s="12"/>
      <c r="AA276" s="12"/>
      <c r="AB276" s="12"/>
      <c r="AC276" s="12"/>
      <c r="AD276" s="12"/>
      <c r="AE276" s="12"/>
      <c r="AT276" s="242" t="s">
        <v>162</v>
      </c>
      <c r="AU276" s="242" t="s">
        <v>84</v>
      </c>
      <c r="AV276" s="12" t="s">
        <v>93</v>
      </c>
      <c r="AW276" s="12" t="s">
        <v>32</v>
      </c>
      <c r="AX276" s="12" t="s">
        <v>84</v>
      </c>
      <c r="AY276" s="242" t="s">
        <v>151</v>
      </c>
    </row>
    <row r="277" spans="1:65" s="2" customFormat="1" ht="14.4" customHeight="1">
      <c r="A277" s="38"/>
      <c r="B277" s="39"/>
      <c r="C277" s="212" t="s">
        <v>630</v>
      </c>
      <c r="D277" s="212" t="s">
        <v>152</v>
      </c>
      <c r="E277" s="213" t="s">
        <v>631</v>
      </c>
      <c r="F277" s="214" t="s">
        <v>632</v>
      </c>
      <c r="G277" s="215" t="s">
        <v>194</v>
      </c>
      <c r="H277" s="216">
        <v>0.135</v>
      </c>
      <c r="I277" s="217"/>
      <c r="J277" s="218">
        <f>ROUND(I277*H277,2)</f>
        <v>0</v>
      </c>
      <c r="K277" s="219"/>
      <c r="L277" s="44"/>
      <c r="M277" s="220" t="s">
        <v>1</v>
      </c>
      <c r="N277" s="221" t="s">
        <v>41</v>
      </c>
      <c r="O277" s="91"/>
      <c r="P277" s="222">
        <f>O277*H277</f>
        <v>0</v>
      </c>
      <c r="Q277" s="222">
        <v>0</v>
      </c>
      <c r="R277" s="222">
        <f>Q277*H277</f>
        <v>0</v>
      </c>
      <c r="S277" s="222">
        <v>0</v>
      </c>
      <c r="T277" s="223">
        <f>S277*H277</f>
        <v>0</v>
      </c>
      <c r="U277" s="38"/>
      <c r="V277" s="38"/>
      <c r="W277" s="38"/>
      <c r="X277" s="38"/>
      <c r="Y277" s="38"/>
      <c r="Z277" s="38"/>
      <c r="AA277" s="38"/>
      <c r="AB277" s="38"/>
      <c r="AC277" s="38"/>
      <c r="AD277" s="38"/>
      <c r="AE277" s="38"/>
      <c r="AR277" s="224" t="s">
        <v>156</v>
      </c>
      <c r="AT277" s="224" t="s">
        <v>152</v>
      </c>
      <c r="AU277" s="224" t="s">
        <v>84</v>
      </c>
      <c r="AY277" s="17" t="s">
        <v>151</v>
      </c>
      <c r="BE277" s="225">
        <f>IF(N277="základní",J277,0)</f>
        <v>0</v>
      </c>
      <c r="BF277" s="225">
        <f>IF(N277="snížená",J277,0)</f>
        <v>0</v>
      </c>
      <c r="BG277" s="225">
        <f>IF(N277="zákl. přenesená",J277,0)</f>
        <v>0</v>
      </c>
      <c r="BH277" s="225">
        <f>IF(N277="sníž. přenesená",J277,0)</f>
        <v>0</v>
      </c>
      <c r="BI277" s="225">
        <f>IF(N277="nulová",J277,0)</f>
        <v>0</v>
      </c>
      <c r="BJ277" s="17" t="s">
        <v>84</v>
      </c>
      <c r="BK277" s="225">
        <f>ROUND(I277*H277,2)</f>
        <v>0</v>
      </c>
      <c r="BL277" s="17" t="s">
        <v>156</v>
      </c>
      <c r="BM277" s="224" t="s">
        <v>633</v>
      </c>
    </row>
    <row r="278" spans="1:47" s="2" customFormat="1" ht="12">
      <c r="A278" s="38"/>
      <c r="B278" s="39"/>
      <c r="C278" s="40"/>
      <c r="D278" s="226" t="s">
        <v>158</v>
      </c>
      <c r="E278" s="40"/>
      <c r="F278" s="227" t="s">
        <v>634</v>
      </c>
      <c r="G278" s="40"/>
      <c r="H278" s="40"/>
      <c r="I278" s="228"/>
      <c r="J278" s="40"/>
      <c r="K278" s="40"/>
      <c r="L278" s="44"/>
      <c r="M278" s="229"/>
      <c r="N278" s="230"/>
      <c r="O278" s="91"/>
      <c r="P278" s="91"/>
      <c r="Q278" s="91"/>
      <c r="R278" s="91"/>
      <c r="S278" s="91"/>
      <c r="T278" s="92"/>
      <c r="U278" s="38"/>
      <c r="V278" s="38"/>
      <c r="W278" s="38"/>
      <c r="X278" s="38"/>
      <c r="Y278" s="38"/>
      <c r="Z278" s="38"/>
      <c r="AA278" s="38"/>
      <c r="AB278" s="38"/>
      <c r="AC278" s="38"/>
      <c r="AD278" s="38"/>
      <c r="AE278" s="38"/>
      <c r="AT278" s="17" t="s">
        <v>158</v>
      </c>
      <c r="AU278" s="17" t="s">
        <v>84</v>
      </c>
    </row>
    <row r="279" spans="1:47" s="2" customFormat="1" ht="12">
      <c r="A279" s="38"/>
      <c r="B279" s="39"/>
      <c r="C279" s="40"/>
      <c r="D279" s="226" t="s">
        <v>160</v>
      </c>
      <c r="E279" s="40"/>
      <c r="F279" s="231" t="s">
        <v>627</v>
      </c>
      <c r="G279" s="40"/>
      <c r="H279" s="40"/>
      <c r="I279" s="228"/>
      <c r="J279" s="40"/>
      <c r="K279" s="40"/>
      <c r="L279" s="44"/>
      <c r="M279" s="229"/>
      <c r="N279" s="230"/>
      <c r="O279" s="91"/>
      <c r="P279" s="91"/>
      <c r="Q279" s="91"/>
      <c r="R279" s="91"/>
      <c r="S279" s="91"/>
      <c r="T279" s="92"/>
      <c r="U279" s="38"/>
      <c r="V279" s="38"/>
      <c r="W279" s="38"/>
      <c r="X279" s="38"/>
      <c r="Y279" s="38"/>
      <c r="Z279" s="38"/>
      <c r="AA279" s="38"/>
      <c r="AB279" s="38"/>
      <c r="AC279" s="38"/>
      <c r="AD279" s="38"/>
      <c r="AE279" s="38"/>
      <c r="AT279" s="17" t="s">
        <v>160</v>
      </c>
      <c r="AU279" s="17" t="s">
        <v>84</v>
      </c>
    </row>
    <row r="280" spans="1:51" s="13" customFormat="1" ht="12">
      <c r="A280" s="13"/>
      <c r="B280" s="243"/>
      <c r="C280" s="244"/>
      <c r="D280" s="226" t="s">
        <v>162</v>
      </c>
      <c r="E280" s="245" t="s">
        <v>1</v>
      </c>
      <c r="F280" s="246" t="s">
        <v>635</v>
      </c>
      <c r="G280" s="244"/>
      <c r="H280" s="245" t="s">
        <v>1</v>
      </c>
      <c r="I280" s="247"/>
      <c r="J280" s="244"/>
      <c r="K280" s="244"/>
      <c r="L280" s="248"/>
      <c r="M280" s="249"/>
      <c r="N280" s="250"/>
      <c r="O280" s="250"/>
      <c r="P280" s="250"/>
      <c r="Q280" s="250"/>
      <c r="R280" s="250"/>
      <c r="S280" s="250"/>
      <c r="T280" s="251"/>
      <c r="U280" s="13"/>
      <c r="V280" s="13"/>
      <c r="W280" s="13"/>
      <c r="X280" s="13"/>
      <c r="Y280" s="13"/>
      <c r="Z280" s="13"/>
      <c r="AA280" s="13"/>
      <c r="AB280" s="13"/>
      <c r="AC280" s="13"/>
      <c r="AD280" s="13"/>
      <c r="AE280" s="13"/>
      <c r="AT280" s="252" t="s">
        <v>162</v>
      </c>
      <c r="AU280" s="252" t="s">
        <v>84</v>
      </c>
      <c r="AV280" s="13" t="s">
        <v>84</v>
      </c>
      <c r="AW280" s="13" t="s">
        <v>32</v>
      </c>
      <c r="AX280" s="13" t="s">
        <v>76</v>
      </c>
      <c r="AY280" s="252" t="s">
        <v>151</v>
      </c>
    </row>
    <row r="281" spans="1:51" s="12" customFormat="1" ht="12">
      <c r="A281" s="12"/>
      <c r="B281" s="232"/>
      <c r="C281" s="233"/>
      <c r="D281" s="226" t="s">
        <v>162</v>
      </c>
      <c r="E281" s="234" t="s">
        <v>636</v>
      </c>
      <c r="F281" s="235" t="s">
        <v>637</v>
      </c>
      <c r="G281" s="233"/>
      <c r="H281" s="236">
        <v>0.115</v>
      </c>
      <c r="I281" s="237"/>
      <c r="J281" s="233"/>
      <c r="K281" s="233"/>
      <c r="L281" s="238"/>
      <c r="M281" s="239"/>
      <c r="N281" s="240"/>
      <c r="O281" s="240"/>
      <c r="P281" s="240"/>
      <c r="Q281" s="240"/>
      <c r="R281" s="240"/>
      <c r="S281" s="240"/>
      <c r="T281" s="241"/>
      <c r="U281" s="12"/>
      <c r="V281" s="12"/>
      <c r="W281" s="12"/>
      <c r="X281" s="12"/>
      <c r="Y281" s="12"/>
      <c r="Z281" s="12"/>
      <c r="AA281" s="12"/>
      <c r="AB281" s="12"/>
      <c r="AC281" s="12"/>
      <c r="AD281" s="12"/>
      <c r="AE281" s="12"/>
      <c r="AT281" s="242" t="s">
        <v>162</v>
      </c>
      <c r="AU281" s="242" t="s">
        <v>84</v>
      </c>
      <c r="AV281" s="12" t="s">
        <v>93</v>
      </c>
      <c r="AW281" s="12" t="s">
        <v>32</v>
      </c>
      <c r="AX281" s="12" t="s">
        <v>76</v>
      </c>
      <c r="AY281" s="242" t="s">
        <v>151</v>
      </c>
    </row>
    <row r="282" spans="1:51" s="12" customFormat="1" ht="12">
      <c r="A282" s="12"/>
      <c r="B282" s="232"/>
      <c r="C282" s="233"/>
      <c r="D282" s="226" t="s">
        <v>162</v>
      </c>
      <c r="E282" s="234" t="s">
        <v>387</v>
      </c>
      <c r="F282" s="235" t="s">
        <v>638</v>
      </c>
      <c r="G282" s="233"/>
      <c r="H282" s="236">
        <v>0.02</v>
      </c>
      <c r="I282" s="237"/>
      <c r="J282" s="233"/>
      <c r="K282" s="233"/>
      <c r="L282" s="238"/>
      <c r="M282" s="239"/>
      <c r="N282" s="240"/>
      <c r="O282" s="240"/>
      <c r="P282" s="240"/>
      <c r="Q282" s="240"/>
      <c r="R282" s="240"/>
      <c r="S282" s="240"/>
      <c r="T282" s="241"/>
      <c r="U282" s="12"/>
      <c r="V282" s="12"/>
      <c r="W282" s="12"/>
      <c r="X282" s="12"/>
      <c r="Y282" s="12"/>
      <c r="Z282" s="12"/>
      <c r="AA282" s="12"/>
      <c r="AB282" s="12"/>
      <c r="AC282" s="12"/>
      <c r="AD282" s="12"/>
      <c r="AE282" s="12"/>
      <c r="AT282" s="242" t="s">
        <v>162</v>
      </c>
      <c r="AU282" s="242" t="s">
        <v>84</v>
      </c>
      <c r="AV282" s="12" t="s">
        <v>93</v>
      </c>
      <c r="AW282" s="12" t="s">
        <v>32</v>
      </c>
      <c r="AX282" s="12" t="s">
        <v>76</v>
      </c>
      <c r="AY282" s="242" t="s">
        <v>151</v>
      </c>
    </row>
    <row r="283" spans="1:51" s="12" customFormat="1" ht="12">
      <c r="A283" s="12"/>
      <c r="B283" s="232"/>
      <c r="C283" s="233"/>
      <c r="D283" s="226" t="s">
        <v>162</v>
      </c>
      <c r="E283" s="234" t="s">
        <v>639</v>
      </c>
      <c r="F283" s="235" t="s">
        <v>640</v>
      </c>
      <c r="G283" s="233"/>
      <c r="H283" s="236">
        <v>0.135</v>
      </c>
      <c r="I283" s="237"/>
      <c r="J283" s="233"/>
      <c r="K283" s="233"/>
      <c r="L283" s="238"/>
      <c r="M283" s="239"/>
      <c r="N283" s="240"/>
      <c r="O283" s="240"/>
      <c r="P283" s="240"/>
      <c r="Q283" s="240"/>
      <c r="R283" s="240"/>
      <c r="S283" s="240"/>
      <c r="T283" s="241"/>
      <c r="U283" s="12"/>
      <c r="V283" s="12"/>
      <c r="W283" s="12"/>
      <c r="X283" s="12"/>
      <c r="Y283" s="12"/>
      <c r="Z283" s="12"/>
      <c r="AA283" s="12"/>
      <c r="AB283" s="12"/>
      <c r="AC283" s="12"/>
      <c r="AD283" s="12"/>
      <c r="AE283" s="12"/>
      <c r="AT283" s="242" t="s">
        <v>162</v>
      </c>
      <c r="AU283" s="242" t="s">
        <v>84</v>
      </c>
      <c r="AV283" s="12" t="s">
        <v>93</v>
      </c>
      <c r="AW283" s="12" t="s">
        <v>32</v>
      </c>
      <c r="AX283" s="12" t="s">
        <v>84</v>
      </c>
      <c r="AY283" s="242" t="s">
        <v>151</v>
      </c>
    </row>
    <row r="284" spans="1:65" s="2" customFormat="1" ht="14.4" customHeight="1">
      <c r="A284" s="38"/>
      <c r="B284" s="39"/>
      <c r="C284" s="212" t="s">
        <v>641</v>
      </c>
      <c r="D284" s="212" t="s">
        <v>152</v>
      </c>
      <c r="E284" s="213" t="s">
        <v>642</v>
      </c>
      <c r="F284" s="214" t="s">
        <v>643</v>
      </c>
      <c r="G284" s="215" t="s">
        <v>194</v>
      </c>
      <c r="H284" s="216">
        <v>20.347</v>
      </c>
      <c r="I284" s="217"/>
      <c r="J284" s="218">
        <f>ROUND(I284*H284,2)</f>
        <v>0</v>
      </c>
      <c r="K284" s="219"/>
      <c r="L284" s="44"/>
      <c r="M284" s="220" t="s">
        <v>1</v>
      </c>
      <c r="N284" s="221" t="s">
        <v>41</v>
      </c>
      <c r="O284" s="91"/>
      <c r="P284" s="222">
        <f>O284*H284</f>
        <v>0</v>
      </c>
      <c r="Q284" s="222">
        <v>0</v>
      </c>
      <c r="R284" s="222">
        <f>Q284*H284</f>
        <v>0</v>
      </c>
      <c r="S284" s="222">
        <v>0</v>
      </c>
      <c r="T284" s="223">
        <f>S284*H284</f>
        <v>0</v>
      </c>
      <c r="U284" s="38"/>
      <c r="V284" s="38"/>
      <c r="W284" s="38"/>
      <c r="X284" s="38"/>
      <c r="Y284" s="38"/>
      <c r="Z284" s="38"/>
      <c r="AA284" s="38"/>
      <c r="AB284" s="38"/>
      <c r="AC284" s="38"/>
      <c r="AD284" s="38"/>
      <c r="AE284" s="38"/>
      <c r="AR284" s="224" t="s">
        <v>156</v>
      </c>
      <c r="AT284" s="224" t="s">
        <v>152</v>
      </c>
      <c r="AU284" s="224" t="s">
        <v>84</v>
      </c>
      <c r="AY284" s="17" t="s">
        <v>151</v>
      </c>
      <c r="BE284" s="225">
        <f>IF(N284="základní",J284,0)</f>
        <v>0</v>
      </c>
      <c r="BF284" s="225">
        <f>IF(N284="snížená",J284,0)</f>
        <v>0</v>
      </c>
      <c r="BG284" s="225">
        <f>IF(N284="zákl. přenesená",J284,0)</f>
        <v>0</v>
      </c>
      <c r="BH284" s="225">
        <f>IF(N284="sníž. přenesená",J284,0)</f>
        <v>0</v>
      </c>
      <c r="BI284" s="225">
        <f>IF(N284="nulová",J284,0)</f>
        <v>0</v>
      </c>
      <c r="BJ284" s="17" t="s">
        <v>84</v>
      </c>
      <c r="BK284" s="225">
        <f>ROUND(I284*H284,2)</f>
        <v>0</v>
      </c>
      <c r="BL284" s="17" t="s">
        <v>156</v>
      </c>
      <c r="BM284" s="224" t="s">
        <v>644</v>
      </c>
    </row>
    <row r="285" spans="1:47" s="2" customFormat="1" ht="12">
      <c r="A285" s="38"/>
      <c r="B285" s="39"/>
      <c r="C285" s="40"/>
      <c r="D285" s="226" t="s">
        <v>158</v>
      </c>
      <c r="E285" s="40"/>
      <c r="F285" s="227" t="s">
        <v>645</v>
      </c>
      <c r="G285" s="40"/>
      <c r="H285" s="40"/>
      <c r="I285" s="228"/>
      <c r="J285" s="40"/>
      <c r="K285" s="40"/>
      <c r="L285" s="44"/>
      <c r="M285" s="229"/>
      <c r="N285" s="230"/>
      <c r="O285" s="91"/>
      <c r="P285" s="91"/>
      <c r="Q285" s="91"/>
      <c r="R285" s="91"/>
      <c r="S285" s="91"/>
      <c r="T285" s="92"/>
      <c r="U285" s="38"/>
      <c r="V285" s="38"/>
      <c r="W285" s="38"/>
      <c r="X285" s="38"/>
      <c r="Y285" s="38"/>
      <c r="Z285" s="38"/>
      <c r="AA285" s="38"/>
      <c r="AB285" s="38"/>
      <c r="AC285" s="38"/>
      <c r="AD285" s="38"/>
      <c r="AE285" s="38"/>
      <c r="AT285" s="17" t="s">
        <v>158</v>
      </c>
      <c r="AU285" s="17" t="s">
        <v>84</v>
      </c>
    </row>
    <row r="286" spans="1:47" s="2" customFormat="1" ht="12">
      <c r="A286" s="38"/>
      <c r="B286" s="39"/>
      <c r="C286" s="40"/>
      <c r="D286" s="226" t="s">
        <v>160</v>
      </c>
      <c r="E286" s="40"/>
      <c r="F286" s="231" t="s">
        <v>646</v>
      </c>
      <c r="G286" s="40"/>
      <c r="H286" s="40"/>
      <c r="I286" s="228"/>
      <c r="J286" s="40"/>
      <c r="K286" s="40"/>
      <c r="L286" s="44"/>
      <c r="M286" s="229"/>
      <c r="N286" s="230"/>
      <c r="O286" s="91"/>
      <c r="P286" s="91"/>
      <c r="Q286" s="91"/>
      <c r="R286" s="91"/>
      <c r="S286" s="91"/>
      <c r="T286" s="92"/>
      <c r="U286" s="38"/>
      <c r="V286" s="38"/>
      <c r="W286" s="38"/>
      <c r="X286" s="38"/>
      <c r="Y286" s="38"/>
      <c r="Z286" s="38"/>
      <c r="AA286" s="38"/>
      <c r="AB286" s="38"/>
      <c r="AC286" s="38"/>
      <c r="AD286" s="38"/>
      <c r="AE286" s="38"/>
      <c r="AT286" s="17" t="s">
        <v>160</v>
      </c>
      <c r="AU286" s="17" t="s">
        <v>84</v>
      </c>
    </row>
    <row r="287" spans="1:51" s="13" customFormat="1" ht="12">
      <c r="A287" s="13"/>
      <c r="B287" s="243"/>
      <c r="C287" s="244"/>
      <c r="D287" s="226" t="s">
        <v>162</v>
      </c>
      <c r="E287" s="245" t="s">
        <v>1</v>
      </c>
      <c r="F287" s="246" t="s">
        <v>589</v>
      </c>
      <c r="G287" s="244"/>
      <c r="H287" s="245" t="s">
        <v>1</v>
      </c>
      <c r="I287" s="247"/>
      <c r="J287" s="244"/>
      <c r="K287" s="244"/>
      <c r="L287" s="248"/>
      <c r="M287" s="249"/>
      <c r="N287" s="250"/>
      <c r="O287" s="250"/>
      <c r="P287" s="250"/>
      <c r="Q287" s="250"/>
      <c r="R287" s="250"/>
      <c r="S287" s="250"/>
      <c r="T287" s="251"/>
      <c r="U287" s="13"/>
      <c r="V287" s="13"/>
      <c r="W287" s="13"/>
      <c r="X287" s="13"/>
      <c r="Y287" s="13"/>
      <c r="Z287" s="13"/>
      <c r="AA287" s="13"/>
      <c r="AB287" s="13"/>
      <c r="AC287" s="13"/>
      <c r="AD287" s="13"/>
      <c r="AE287" s="13"/>
      <c r="AT287" s="252" t="s">
        <v>162</v>
      </c>
      <c r="AU287" s="252" t="s">
        <v>84</v>
      </c>
      <c r="AV287" s="13" t="s">
        <v>84</v>
      </c>
      <c r="AW287" s="13" t="s">
        <v>32</v>
      </c>
      <c r="AX287" s="13" t="s">
        <v>76</v>
      </c>
      <c r="AY287" s="252" t="s">
        <v>151</v>
      </c>
    </row>
    <row r="288" spans="1:51" s="12" customFormat="1" ht="12">
      <c r="A288" s="12"/>
      <c r="B288" s="232"/>
      <c r="C288" s="233"/>
      <c r="D288" s="226" t="s">
        <v>162</v>
      </c>
      <c r="E288" s="234" t="s">
        <v>647</v>
      </c>
      <c r="F288" s="235" t="s">
        <v>648</v>
      </c>
      <c r="G288" s="233"/>
      <c r="H288" s="236">
        <v>20.347</v>
      </c>
      <c r="I288" s="237"/>
      <c r="J288" s="233"/>
      <c r="K288" s="233"/>
      <c r="L288" s="238"/>
      <c r="M288" s="239"/>
      <c r="N288" s="240"/>
      <c r="O288" s="240"/>
      <c r="P288" s="240"/>
      <c r="Q288" s="240"/>
      <c r="R288" s="240"/>
      <c r="S288" s="240"/>
      <c r="T288" s="241"/>
      <c r="U288" s="12"/>
      <c r="V288" s="12"/>
      <c r="W288" s="12"/>
      <c r="X288" s="12"/>
      <c r="Y288" s="12"/>
      <c r="Z288" s="12"/>
      <c r="AA288" s="12"/>
      <c r="AB288" s="12"/>
      <c r="AC288" s="12"/>
      <c r="AD288" s="12"/>
      <c r="AE288" s="12"/>
      <c r="AT288" s="242" t="s">
        <v>162</v>
      </c>
      <c r="AU288" s="242" t="s">
        <v>84</v>
      </c>
      <c r="AV288" s="12" t="s">
        <v>93</v>
      </c>
      <c r="AW288" s="12" t="s">
        <v>32</v>
      </c>
      <c r="AX288" s="12" t="s">
        <v>84</v>
      </c>
      <c r="AY288" s="242" t="s">
        <v>151</v>
      </c>
    </row>
    <row r="289" spans="1:65" s="2" customFormat="1" ht="14.4" customHeight="1">
      <c r="A289" s="38"/>
      <c r="B289" s="39"/>
      <c r="C289" s="212" t="s">
        <v>649</v>
      </c>
      <c r="D289" s="212" t="s">
        <v>152</v>
      </c>
      <c r="E289" s="213" t="s">
        <v>650</v>
      </c>
      <c r="F289" s="214" t="s">
        <v>651</v>
      </c>
      <c r="G289" s="215" t="s">
        <v>155</v>
      </c>
      <c r="H289" s="216">
        <v>3.256</v>
      </c>
      <c r="I289" s="217"/>
      <c r="J289" s="218">
        <f>ROUND(I289*H289,2)</f>
        <v>0</v>
      </c>
      <c r="K289" s="219"/>
      <c r="L289" s="44"/>
      <c r="M289" s="220" t="s">
        <v>1</v>
      </c>
      <c r="N289" s="221" t="s">
        <v>41</v>
      </c>
      <c r="O289" s="91"/>
      <c r="P289" s="222">
        <f>O289*H289</f>
        <v>0</v>
      </c>
      <c r="Q289" s="222">
        <v>0</v>
      </c>
      <c r="R289" s="222">
        <f>Q289*H289</f>
        <v>0</v>
      </c>
      <c r="S289" s="222">
        <v>0</v>
      </c>
      <c r="T289" s="223">
        <f>S289*H289</f>
        <v>0</v>
      </c>
      <c r="U289" s="38"/>
      <c r="V289" s="38"/>
      <c r="W289" s="38"/>
      <c r="X289" s="38"/>
      <c r="Y289" s="38"/>
      <c r="Z289" s="38"/>
      <c r="AA289" s="38"/>
      <c r="AB289" s="38"/>
      <c r="AC289" s="38"/>
      <c r="AD289" s="38"/>
      <c r="AE289" s="38"/>
      <c r="AR289" s="224" t="s">
        <v>156</v>
      </c>
      <c r="AT289" s="224" t="s">
        <v>152</v>
      </c>
      <c r="AU289" s="224" t="s">
        <v>84</v>
      </c>
      <c r="AY289" s="17" t="s">
        <v>151</v>
      </c>
      <c r="BE289" s="225">
        <f>IF(N289="základní",J289,0)</f>
        <v>0</v>
      </c>
      <c r="BF289" s="225">
        <f>IF(N289="snížená",J289,0)</f>
        <v>0</v>
      </c>
      <c r="BG289" s="225">
        <f>IF(N289="zákl. přenesená",J289,0)</f>
        <v>0</v>
      </c>
      <c r="BH289" s="225">
        <f>IF(N289="sníž. přenesená",J289,0)</f>
        <v>0</v>
      </c>
      <c r="BI289" s="225">
        <f>IF(N289="nulová",J289,0)</f>
        <v>0</v>
      </c>
      <c r="BJ289" s="17" t="s">
        <v>84</v>
      </c>
      <c r="BK289" s="225">
        <f>ROUND(I289*H289,2)</f>
        <v>0</v>
      </c>
      <c r="BL289" s="17" t="s">
        <v>156</v>
      </c>
      <c r="BM289" s="224" t="s">
        <v>652</v>
      </c>
    </row>
    <row r="290" spans="1:47" s="2" customFormat="1" ht="12">
      <c r="A290" s="38"/>
      <c r="B290" s="39"/>
      <c r="C290" s="40"/>
      <c r="D290" s="226" t="s">
        <v>158</v>
      </c>
      <c r="E290" s="40"/>
      <c r="F290" s="227" t="s">
        <v>653</v>
      </c>
      <c r="G290" s="40"/>
      <c r="H290" s="40"/>
      <c r="I290" s="228"/>
      <c r="J290" s="40"/>
      <c r="K290" s="40"/>
      <c r="L290" s="44"/>
      <c r="M290" s="229"/>
      <c r="N290" s="230"/>
      <c r="O290" s="91"/>
      <c r="P290" s="91"/>
      <c r="Q290" s="91"/>
      <c r="R290" s="91"/>
      <c r="S290" s="91"/>
      <c r="T290" s="92"/>
      <c r="U290" s="38"/>
      <c r="V290" s="38"/>
      <c r="W290" s="38"/>
      <c r="X290" s="38"/>
      <c r="Y290" s="38"/>
      <c r="Z290" s="38"/>
      <c r="AA290" s="38"/>
      <c r="AB290" s="38"/>
      <c r="AC290" s="38"/>
      <c r="AD290" s="38"/>
      <c r="AE290" s="38"/>
      <c r="AT290" s="17" t="s">
        <v>158</v>
      </c>
      <c r="AU290" s="17" t="s">
        <v>84</v>
      </c>
    </row>
    <row r="291" spans="1:47" s="2" customFormat="1" ht="12">
      <c r="A291" s="38"/>
      <c r="B291" s="39"/>
      <c r="C291" s="40"/>
      <c r="D291" s="226" t="s">
        <v>160</v>
      </c>
      <c r="E291" s="40"/>
      <c r="F291" s="231" t="s">
        <v>654</v>
      </c>
      <c r="G291" s="40"/>
      <c r="H291" s="40"/>
      <c r="I291" s="228"/>
      <c r="J291" s="40"/>
      <c r="K291" s="40"/>
      <c r="L291" s="44"/>
      <c r="M291" s="229"/>
      <c r="N291" s="230"/>
      <c r="O291" s="91"/>
      <c r="P291" s="91"/>
      <c r="Q291" s="91"/>
      <c r="R291" s="91"/>
      <c r="S291" s="91"/>
      <c r="T291" s="92"/>
      <c r="U291" s="38"/>
      <c r="V291" s="38"/>
      <c r="W291" s="38"/>
      <c r="X291" s="38"/>
      <c r="Y291" s="38"/>
      <c r="Z291" s="38"/>
      <c r="AA291" s="38"/>
      <c r="AB291" s="38"/>
      <c r="AC291" s="38"/>
      <c r="AD291" s="38"/>
      <c r="AE291" s="38"/>
      <c r="AT291" s="17" t="s">
        <v>160</v>
      </c>
      <c r="AU291" s="17" t="s">
        <v>84</v>
      </c>
    </row>
    <row r="292" spans="1:51" s="12" customFormat="1" ht="12">
      <c r="A292" s="12"/>
      <c r="B292" s="232"/>
      <c r="C292" s="233"/>
      <c r="D292" s="226" t="s">
        <v>162</v>
      </c>
      <c r="E292" s="234" t="s">
        <v>655</v>
      </c>
      <c r="F292" s="235" t="s">
        <v>656</v>
      </c>
      <c r="G292" s="233"/>
      <c r="H292" s="236">
        <v>3.256</v>
      </c>
      <c r="I292" s="237"/>
      <c r="J292" s="233"/>
      <c r="K292" s="233"/>
      <c r="L292" s="238"/>
      <c r="M292" s="239"/>
      <c r="N292" s="240"/>
      <c r="O292" s="240"/>
      <c r="P292" s="240"/>
      <c r="Q292" s="240"/>
      <c r="R292" s="240"/>
      <c r="S292" s="240"/>
      <c r="T292" s="241"/>
      <c r="U292" s="12"/>
      <c r="V292" s="12"/>
      <c r="W292" s="12"/>
      <c r="X292" s="12"/>
      <c r="Y292" s="12"/>
      <c r="Z292" s="12"/>
      <c r="AA292" s="12"/>
      <c r="AB292" s="12"/>
      <c r="AC292" s="12"/>
      <c r="AD292" s="12"/>
      <c r="AE292" s="12"/>
      <c r="AT292" s="242" t="s">
        <v>162</v>
      </c>
      <c r="AU292" s="242" t="s">
        <v>84</v>
      </c>
      <c r="AV292" s="12" t="s">
        <v>93</v>
      </c>
      <c r="AW292" s="12" t="s">
        <v>32</v>
      </c>
      <c r="AX292" s="12" t="s">
        <v>84</v>
      </c>
      <c r="AY292" s="242" t="s">
        <v>151</v>
      </c>
    </row>
    <row r="293" spans="1:65" s="2" customFormat="1" ht="14.4" customHeight="1">
      <c r="A293" s="38"/>
      <c r="B293" s="39"/>
      <c r="C293" s="212" t="s">
        <v>657</v>
      </c>
      <c r="D293" s="212" t="s">
        <v>152</v>
      </c>
      <c r="E293" s="213" t="s">
        <v>658</v>
      </c>
      <c r="F293" s="214" t="s">
        <v>659</v>
      </c>
      <c r="G293" s="215" t="s">
        <v>155</v>
      </c>
      <c r="H293" s="216">
        <v>1.175</v>
      </c>
      <c r="I293" s="217"/>
      <c r="J293" s="218">
        <f>ROUND(I293*H293,2)</f>
        <v>0</v>
      </c>
      <c r="K293" s="219"/>
      <c r="L293" s="44"/>
      <c r="M293" s="220" t="s">
        <v>1</v>
      </c>
      <c r="N293" s="221" t="s">
        <v>41</v>
      </c>
      <c r="O293" s="91"/>
      <c r="P293" s="222">
        <f>O293*H293</f>
        <v>0</v>
      </c>
      <c r="Q293" s="222">
        <v>0</v>
      </c>
      <c r="R293" s="222">
        <f>Q293*H293</f>
        <v>0</v>
      </c>
      <c r="S293" s="222">
        <v>0</v>
      </c>
      <c r="T293" s="223">
        <f>S293*H293</f>
        <v>0</v>
      </c>
      <c r="U293" s="38"/>
      <c r="V293" s="38"/>
      <c r="W293" s="38"/>
      <c r="X293" s="38"/>
      <c r="Y293" s="38"/>
      <c r="Z293" s="38"/>
      <c r="AA293" s="38"/>
      <c r="AB293" s="38"/>
      <c r="AC293" s="38"/>
      <c r="AD293" s="38"/>
      <c r="AE293" s="38"/>
      <c r="AR293" s="224" t="s">
        <v>156</v>
      </c>
      <c r="AT293" s="224" t="s">
        <v>152</v>
      </c>
      <c r="AU293" s="224" t="s">
        <v>84</v>
      </c>
      <c r="AY293" s="17" t="s">
        <v>151</v>
      </c>
      <c r="BE293" s="225">
        <f>IF(N293="základní",J293,0)</f>
        <v>0</v>
      </c>
      <c r="BF293" s="225">
        <f>IF(N293="snížená",J293,0)</f>
        <v>0</v>
      </c>
      <c r="BG293" s="225">
        <f>IF(N293="zákl. přenesená",J293,0)</f>
        <v>0</v>
      </c>
      <c r="BH293" s="225">
        <f>IF(N293="sníž. přenesená",J293,0)</f>
        <v>0</v>
      </c>
      <c r="BI293" s="225">
        <f>IF(N293="nulová",J293,0)</f>
        <v>0</v>
      </c>
      <c r="BJ293" s="17" t="s">
        <v>84</v>
      </c>
      <c r="BK293" s="225">
        <f>ROUND(I293*H293,2)</f>
        <v>0</v>
      </c>
      <c r="BL293" s="17" t="s">
        <v>156</v>
      </c>
      <c r="BM293" s="224" t="s">
        <v>660</v>
      </c>
    </row>
    <row r="294" spans="1:47" s="2" customFormat="1" ht="12">
      <c r="A294" s="38"/>
      <c r="B294" s="39"/>
      <c r="C294" s="40"/>
      <c r="D294" s="226" t="s">
        <v>158</v>
      </c>
      <c r="E294" s="40"/>
      <c r="F294" s="227" t="s">
        <v>659</v>
      </c>
      <c r="G294" s="40"/>
      <c r="H294" s="40"/>
      <c r="I294" s="228"/>
      <c r="J294" s="40"/>
      <c r="K294" s="40"/>
      <c r="L294" s="44"/>
      <c r="M294" s="229"/>
      <c r="N294" s="230"/>
      <c r="O294" s="91"/>
      <c r="P294" s="91"/>
      <c r="Q294" s="91"/>
      <c r="R294" s="91"/>
      <c r="S294" s="91"/>
      <c r="T294" s="92"/>
      <c r="U294" s="38"/>
      <c r="V294" s="38"/>
      <c r="W294" s="38"/>
      <c r="X294" s="38"/>
      <c r="Y294" s="38"/>
      <c r="Z294" s="38"/>
      <c r="AA294" s="38"/>
      <c r="AB294" s="38"/>
      <c r="AC294" s="38"/>
      <c r="AD294" s="38"/>
      <c r="AE294" s="38"/>
      <c r="AT294" s="17" t="s">
        <v>158</v>
      </c>
      <c r="AU294" s="17" t="s">
        <v>84</v>
      </c>
    </row>
    <row r="295" spans="1:47" s="2" customFormat="1" ht="12">
      <c r="A295" s="38"/>
      <c r="B295" s="39"/>
      <c r="C295" s="40"/>
      <c r="D295" s="226" t="s">
        <v>160</v>
      </c>
      <c r="E295" s="40"/>
      <c r="F295" s="231" t="s">
        <v>661</v>
      </c>
      <c r="G295" s="40"/>
      <c r="H295" s="40"/>
      <c r="I295" s="228"/>
      <c r="J295" s="40"/>
      <c r="K295" s="40"/>
      <c r="L295" s="44"/>
      <c r="M295" s="229"/>
      <c r="N295" s="230"/>
      <c r="O295" s="91"/>
      <c r="P295" s="91"/>
      <c r="Q295" s="91"/>
      <c r="R295" s="91"/>
      <c r="S295" s="91"/>
      <c r="T295" s="92"/>
      <c r="U295" s="38"/>
      <c r="V295" s="38"/>
      <c r="W295" s="38"/>
      <c r="X295" s="38"/>
      <c r="Y295" s="38"/>
      <c r="Z295" s="38"/>
      <c r="AA295" s="38"/>
      <c r="AB295" s="38"/>
      <c r="AC295" s="38"/>
      <c r="AD295" s="38"/>
      <c r="AE295" s="38"/>
      <c r="AT295" s="17" t="s">
        <v>160</v>
      </c>
      <c r="AU295" s="17" t="s">
        <v>84</v>
      </c>
    </row>
    <row r="296" spans="1:51" s="12" customFormat="1" ht="12">
      <c r="A296" s="12"/>
      <c r="B296" s="232"/>
      <c r="C296" s="233"/>
      <c r="D296" s="226" t="s">
        <v>162</v>
      </c>
      <c r="E296" s="234" t="s">
        <v>662</v>
      </c>
      <c r="F296" s="235" t="s">
        <v>663</v>
      </c>
      <c r="G296" s="233"/>
      <c r="H296" s="236">
        <v>1.175</v>
      </c>
      <c r="I296" s="237"/>
      <c r="J296" s="233"/>
      <c r="K296" s="233"/>
      <c r="L296" s="238"/>
      <c r="M296" s="239"/>
      <c r="N296" s="240"/>
      <c r="O296" s="240"/>
      <c r="P296" s="240"/>
      <c r="Q296" s="240"/>
      <c r="R296" s="240"/>
      <c r="S296" s="240"/>
      <c r="T296" s="241"/>
      <c r="U296" s="12"/>
      <c r="V296" s="12"/>
      <c r="W296" s="12"/>
      <c r="X296" s="12"/>
      <c r="Y296" s="12"/>
      <c r="Z296" s="12"/>
      <c r="AA296" s="12"/>
      <c r="AB296" s="12"/>
      <c r="AC296" s="12"/>
      <c r="AD296" s="12"/>
      <c r="AE296" s="12"/>
      <c r="AT296" s="242" t="s">
        <v>162</v>
      </c>
      <c r="AU296" s="242" t="s">
        <v>84</v>
      </c>
      <c r="AV296" s="12" t="s">
        <v>93</v>
      </c>
      <c r="AW296" s="12" t="s">
        <v>32</v>
      </c>
      <c r="AX296" s="12" t="s">
        <v>84</v>
      </c>
      <c r="AY296" s="242" t="s">
        <v>151</v>
      </c>
    </row>
    <row r="297" spans="1:65" s="2" customFormat="1" ht="24.15" customHeight="1">
      <c r="A297" s="38"/>
      <c r="B297" s="39"/>
      <c r="C297" s="212" t="s">
        <v>664</v>
      </c>
      <c r="D297" s="212" t="s">
        <v>152</v>
      </c>
      <c r="E297" s="213" t="s">
        <v>665</v>
      </c>
      <c r="F297" s="214" t="s">
        <v>666</v>
      </c>
      <c r="G297" s="215" t="s">
        <v>348</v>
      </c>
      <c r="H297" s="216">
        <v>80</v>
      </c>
      <c r="I297" s="217"/>
      <c r="J297" s="218">
        <f>ROUND(I297*H297,2)</f>
        <v>0</v>
      </c>
      <c r="K297" s="219"/>
      <c r="L297" s="44"/>
      <c r="M297" s="220" t="s">
        <v>1</v>
      </c>
      <c r="N297" s="221" t="s">
        <v>41</v>
      </c>
      <c r="O297" s="91"/>
      <c r="P297" s="222">
        <f>O297*H297</f>
        <v>0</v>
      </c>
      <c r="Q297" s="222">
        <v>0</v>
      </c>
      <c r="R297" s="222">
        <f>Q297*H297</f>
        <v>0</v>
      </c>
      <c r="S297" s="222">
        <v>0</v>
      </c>
      <c r="T297" s="223">
        <f>S297*H297</f>
        <v>0</v>
      </c>
      <c r="U297" s="38"/>
      <c r="V297" s="38"/>
      <c r="W297" s="38"/>
      <c r="X297" s="38"/>
      <c r="Y297" s="38"/>
      <c r="Z297" s="38"/>
      <c r="AA297" s="38"/>
      <c r="AB297" s="38"/>
      <c r="AC297" s="38"/>
      <c r="AD297" s="38"/>
      <c r="AE297" s="38"/>
      <c r="AR297" s="224" t="s">
        <v>156</v>
      </c>
      <c r="AT297" s="224" t="s">
        <v>152</v>
      </c>
      <c r="AU297" s="224" t="s">
        <v>84</v>
      </c>
      <c r="AY297" s="17" t="s">
        <v>151</v>
      </c>
      <c r="BE297" s="225">
        <f>IF(N297="základní",J297,0)</f>
        <v>0</v>
      </c>
      <c r="BF297" s="225">
        <f>IF(N297="snížená",J297,0)</f>
        <v>0</v>
      </c>
      <c r="BG297" s="225">
        <f>IF(N297="zákl. přenesená",J297,0)</f>
        <v>0</v>
      </c>
      <c r="BH297" s="225">
        <f>IF(N297="sníž. přenesená",J297,0)</f>
        <v>0</v>
      </c>
      <c r="BI297" s="225">
        <f>IF(N297="nulová",J297,0)</f>
        <v>0</v>
      </c>
      <c r="BJ297" s="17" t="s">
        <v>84</v>
      </c>
      <c r="BK297" s="225">
        <f>ROUND(I297*H297,2)</f>
        <v>0</v>
      </c>
      <c r="BL297" s="17" t="s">
        <v>156</v>
      </c>
      <c r="BM297" s="224" t="s">
        <v>667</v>
      </c>
    </row>
    <row r="298" spans="1:47" s="2" customFormat="1" ht="12">
      <c r="A298" s="38"/>
      <c r="B298" s="39"/>
      <c r="C298" s="40"/>
      <c r="D298" s="226" t="s">
        <v>158</v>
      </c>
      <c r="E298" s="40"/>
      <c r="F298" s="227" t="s">
        <v>666</v>
      </c>
      <c r="G298" s="40"/>
      <c r="H298" s="40"/>
      <c r="I298" s="228"/>
      <c r="J298" s="40"/>
      <c r="K298" s="40"/>
      <c r="L298" s="44"/>
      <c r="M298" s="229"/>
      <c r="N298" s="230"/>
      <c r="O298" s="91"/>
      <c r="P298" s="91"/>
      <c r="Q298" s="91"/>
      <c r="R298" s="91"/>
      <c r="S298" s="91"/>
      <c r="T298" s="92"/>
      <c r="U298" s="38"/>
      <c r="V298" s="38"/>
      <c r="W298" s="38"/>
      <c r="X298" s="38"/>
      <c r="Y298" s="38"/>
      <c r="Z298" s="38"/>
      <c r="AA298" s="38"/>
      <c r="AB298" s="38"/>
      <c r="AC298" s="38"/>
      <c r="AD298" s="38"/>
      <c r="AE298" s="38"/>
      <c r="AT298" s="17" t="s">
        <v>158</v>
      </c>
      <c r="AU298" s="17" t="s">
        <v>84</v>
      </c>
    </row>
    <row r="299" spans="1:47" s="2" customFormat="1" ht="12">
      <c r="A299" s="38"/>
      <c r="B299" s="39"/>
      <c r="C299" s="40"/>
      <c r="D299" s="226" t="s">
        <v>160</v>
      </c>
      <c r="E299" s="40"/>
      <c r="F299" s="231" t="s">
        <v>668</v>
      </c>
      <c r="G299" s="40"/>
      <c r="H299" s="40"/>
      <c r="I299" s="228"/>
      <c r="J299" s="40"/>
      <c r="K299" s="40"/>
      <c r="L299" s="44"/>
      <c r="M299" s="229"/>
      <c r="N299" s="230"/>
      <c r="O299" s="91"/>
      <c r="P299" s="91"/>
      <c r="Q299" s="91"/>
      <c r="R299" s="91"/>
      <c r="S299" s="91"/>
      <c r="T299" s="92"/>
      <c r="U299" s="38"/>
      <c r="V299" s="38"/>
      <c r="W299" s="38"/>
      <c r="X299" s="38"/>
      <c r="Y299" s="38"/>
      <c r="Z299" s="38"/>
      <c r="AA299" s="38"/>
      <c r="AB299" s="38"/>
      <c r="AC299" s="38"/>
      <c r="AD299" s="38"/>
      <c r="AE299" s="38"/>
      <c r="AT299" s="17" t="s">
        <v>160</v>
      </c>
      <c r="AU299" s="17" t="s">
        <v>84</v>
      </c>
    </row>
    <row r="300" spans="1:51" s="12" customFormat="1" ht="12">
      <c r="A300" s="12"/>
      <c r="B300" s="232"/>
      <c r="C300" s="233"/>
      <c r="D300" s="226" t="s">
        <v>162</v>
      </c>
      <c r="E300" s="234" t="s">
        <v>669</v>
      </c>
      <c r="F300" s="235" t="s">
        <v>670</v>
      </c>
      <c r="G300" s="233"/>
      <c r="H300" s="236">
        <v>80</v>
      </c>
      <c r="I300" s="237"/>
      <c r="J300" s="233"/>
      <c r="K300" s="233"/>
      <c r="L300" s="238"/>
      <c r="M300" s="239"/>
      <c r="N300" s="240"/>
      <c r="O300" s="240"/>
      <c r="P300" s="240"/>
      <c r="Q300" s="240"/>
      <c r="R300" s="240"/>
      <c r="S300" s="240"/>
      <c r="T300" s="241"/>
      <c r="U300" s="12"/>
      <c r="V300" s="12"/>
      <c r="W300" s="12"/>
      <c r="X300" s="12"/>
      <c r="Y300" s="12"/>
      <c r="Z300" s="12"/>
      <c r="AA300" s="12"/>
      <c r="AB300" s="12"/>
      <c r="AC300" s="12"/>
      <c r="AD300" s="12"/>
      <c r="AE300" s="12"/>
      <c r="AT300" s="242" t="s">
        <v>162</v>
      </c>
      <c r="AU300" s="242" t="s">
        <v>84</v>
      </c>
      <c r="AV300" s="12" t="s">
        <v>93</v>
      </c>
      <c r="AW300" s="12" t="s">
        <v>32</v>
      </c>
      <c r="AX300" s="12" t="s">
        <v>84</v>
      </c>
      <c r="AY300" s="242" t="s">
        <v>151</v>
      </c>
    </row>
    <row r="301" spans="1:65" s="2" customFormat="1" ht="24.15" customHeight="1">
      <c r="A301" s="38"/>
      <c r="B301" s="39"/>
      <c r="C301" s="212" t="s">
        <v>671</v>
      </c>
      <c r="D301" s="212" t="s">
        <v>152</v>
      </c>
      <c r="E301" s="213" t="s">
        <v>672</v>
      </c>
      <c r="F301" s="214" t="s">
        <v>673</v>
      </c>
      <c r="G301" s="215" t="s">
        <v>267</v>
      </c>
      <c r="H301" s="216">
        <v>44</v>
      </c>
      <c r="I301" s="217"/>
      <c r="J301" s="218">
        <f>ROUND(I301*H301,2)</f>
        <v>0</v>
      </c>
      <c r="K301" s="219"/>
      <c r="L301" s="44"/>
      <c r="M301" s="220" t="s">
        <v>1</v>
      </c>
      <c r="N301" s="221" t="s">
        <v>41</v>
      </c>
      <c r="O301" s="91"/>
      <c r="P301" s="222">
        <f>O301*H301</f>
        <v>0</v>
      </c>
      <c r="Q301" s="222">
        <v>0</v>
      </c>
      <c r="R301" s="222">
        <f>Q301*H301</f>
        <v>0</v>
      </c>
      <c r="S301" s="222">
        <v>0</v>
      </c>
      <c r="T301" s="223">
        <f>S301*H301</f>
        <v>0</v>
      </c>
      <c r="U301" s="38"/>
      <c r="V301" s="38"/>
      <c r="W301" s="38"/>
      <c r="X301" s="38"/>
      <c r="Y301" s="38"/>
      <c r="Z301" s="38"/>
      <c r="AA301" s="38"/>
      <c r="AB301" s="38"/>
      <c r="AC301" s="38"/>
      <c r="AD301" s="38"/>
      <c r="AE301" s="38"/>
      <c r="AR301" s="224" t="s">
        <v>156</v>
      </c>
      <c r="AT301" s="224" t="s">
        <v>152</v>
      </c>
      <c r="AU301" s="224" t="s">
        <v>84</v>
      </c>
      <c r="AY301" s="17" t="s">
        <v>151</v>
      </c>
      <c r="BE301" s="225">
        <f>IF(N301="základní",J301,0)</f>
        <v>0</v>
      </c>
      <c r="BF301" s="225">
        <f>IF(N301="snížená",J301,0)</f>
        <v>0</v>
      </c>
      <c r="BG301" s="225">
        <f>IF(N301="zákl. přenesená",J301,0)</f>
        <v>0</v>
      </c>
      <c r="BH301" s="225">
        <f>IF(N301="sníž. přenesená",J301,0)</f>
        <v>0</v>
      </c>
      <c r="BI301" s="225">
        <f>IF(N301="nulová",J301,0)</f>
        <v>0</v>
      </c>
      <c r="BJ301" s="17" t="s">
        <v>84</v>
      </c>
      <c r="BK301" s="225">
        <f>ROUND(I301*H301,2)</f>
        <v>0</v>
      </c>
      <c r="BL301" s="17" t="s">
        <v>156</v>
      </c>
      <c r="BM301" s="224" t="s">
        <v>674</v>
      </c>
    </row>
    <row r="302" spans="1:47" s="2" customFormat="1" ht="12">
      <c r="A302" s="38"/>
      <c r="B302" s="39"/>
      <c r="C302" s="40"/>
      <c r="D302" s="226" t="s">
        <v>158</v>
      </c>
      <c r="E302" s="40"/>
      <c r="F302" s="227" t="s">
        <v>675</v>
      </c>
      <c r="G302" s="40"/>
      <c r="H302" s="40"/>
      <c r="I302" s="228"/>
      <c r="J302" s="40"/>
      <c r="K302" s="40"/>
      <c r="L302" s="44"/>
      <c r="M302" s="229"/>
      <c r="N302" s="230"/>
      <c r="O302" s="91"/>
      <c r="P302" s="91"/>
      <c r="Q302" s="91"/>
      <c r="R302" s="91"/>
      <c r="S302" s="91"/>
      <c r="T302" s="92"/>
      <c r="U302" s="38"/>
      <c r="V302" s="38"/>
      <c r="W302" s="38"/>
      <c r="X302" s="38"/>
      <c r="Y302" s="38"/>
      <c r="Z302" s="38"/>
      <c r="AA302" s="38"/>
      <c r="AB302" s="38"/>
      <c r="AC302" s="38"/>
      <c r="AD302" s="38"/>
      <c r="AE302" s="38"/>
      <c r="AT302" s="17" t="s">
        <v>158</v>
      </c>
      <c r="AU302" s="17" t="s">
        <v>84</v>
      </c>
    </row>
    <row r="303" spans="1:47" s="2" customFormat="1" ht="12">
      <c r="A303" s="38"/>
      <c r="B303" s="39"/>
      <c r="C303" s="40"/>
      <c r="D303" s="226" t="s">
        <v>160</v>
      </c>
      <c r="E303" s="40"/>
      <c r="F303" s="231" t="s">
        <v>676</v>
      </c>
      <c r="G303" s="40"/>
      <c r="H303" s="40"/>
      <c r="I303" s="228"/>
      <c r="J303" s="40"/>
      <c r="K303" s="40"/>
      <c r="L303" s="44"/>
      <c r="M303" s="229"/>
      <c r="N303" s="230"/>
      <c r="O303" s="91"/>
      <c r="P303" s="91"/>
      <c r="Q303" s="91"/>
      <c r="R303" s="91"/>
      <c r="S303" s="91"/>
      <c r="T303" s="92"/>
      <c r="U303" s="38"/>
      <c r="V303" s="38"/>
      <c r="W303" s="38"/>
      <c r="X303" s="38"/>
      <c r="Y303" s="38"/>
      <c r="Z303" s="38"/>
      <c r="AA303" s="38"/>
      <c r="AB303" s="38"/>
      <c r="AC303" s="38"/>
      <c r="AD303" s="38"/>
      <c r="AE303" s="38"/>
      <c r="AT303" s="17" t="s">
        <v>160</v>
      </c>
      <c r="AU303" s="17" t="s">
        <v>84</v>
      </c>
    </row>
    <row r="304" spans="1:51" s="12" customFormat="1" ht="12">
      <c r="A304" s="12"/>
      <c r="B304" s="232"/>
      <c r="C304" s="233"/>
      <c r="D304" s="226" t="s">
        <v>162</v>
      </c>
      <c r="E304" s="234" t="s">
        <v>677</v>
      </c>
      <c r="F304" s="235" t="s">
        <v>678</v>
      </c>
      <c r="G304" s="233"/>
      <c r="H304" s="236">
        <v>44</v>
      </c>
      <c r="I304" s="237"/>
      <c r="J304" s="233"/>
      <c r="K304" s="233"/>
      <c r="L304" s="238"/>
      <c r="M304" s="239"/>
      <c r="N304" s="240"/>
      <c r="O304" s="240"/>
      <c r="P304" s="240"/>
      <c r="Q304" s="240"/>
      <c r="R304" s="240"/>
      <c r="S304" s="240"/>
      <c r="T304" s="241"/>
      <c r="U304" s="12"/>
      <c r="V304" s="12"/>
      <c r="W304" s="12"/>
      <c r="X304" s="12"/>
      <c r="Y304" s="12"/>
      <c r="Z304" s="12"/>
      <c r="AA304" s="12"/>
      <c r="AB304" s="12"/>
      <c r="AC304" s="12"/>
      <c r="AD304" s="12"/>
      <c r="AE304" s="12"/>
      <c r="AT304" s="242" t="s">
        <v>162</v>
      </c>
      <c r="AU304" s="242" t="s">
        <v>84</v>
      </c>
      <c r="AV304" s="12" t="s">
        <v>93</v>
      </c>
      <c r="AW304" s="12" t="s">
        <v>32</v>
      </c>
      <c r="AX304" s="12" t="s">
        <v>84</v>
      </c>
      <c r="AY304" s="242" t="s">
        <v>151</v>
      </c>
    </row>
    <row r="305" spans="1:65" s="2" customFormat="1" ht="14.4" customHeight="1">
      <c r="A305" s="38"/>
      <c r="B305" s="39"/>
      <c r="C305" s="212" t="s">
        <v>679</v>
      </c>
      <c r="D305" s="212" t="s">
        <v>152</v>
      </c>
      <c r="E305" s="213" t="s">
        <v>680</v>
      </c>
      <c r="F305" s="214" t="s">
        <v>681</v>
      </c>
      <c r="G305" s="215" t="s">
        <v>267</v>
      </c>
      <c r="H305" s="216">
        <v>72</v>
      </c>
      <c r="I305" s="217"/>
      <c r="J305" s="218">
        <f>ROUND(I305*H305,2)</f>
        <v>0</v>
      </c>
      <c r="K305" s="219"/>
      <c r="L305" s="44"/>
      <c r="M305" s="220" t="s">
        <v>1</v>
      </c>
      <c r="N305" s="221" t="s">
        <v>41</v>
      </c>
      <c r="O305" s="91"/>
      <c r="P305" s="222">
        <f>O305*H305</f>
        <v>0</v>
      </c>
      <c r="Q305" s="222">
        <v>0</v>
      </c>
      <c r="R305" s="222">
        <f>Q305*H305</f>
        <v>0</v>
      </c>
      <c r="S305" s="222">
        <v>0</v>
      </c>
      <c r="T305" s="223">
        <f>S305*H305</f>
        <v>0</v>
      </c>
      <c r="U305" s="38"/>
      <c r="V305" s="38"/>
      <c r="W305" s="38"/>
      <c r="X305" s="38"/>
      <c r="Y305" s="38"/>
      <c r="Z305" s="38"/>
      <c r="AA305" s="38"/>
      <c r="AB305" s="38"/>
      <c r="AC305" s="38"/>
      <c r="AD305" s="38"/>
      <c r="AE305" s="38"/>
      <c r="AR305" s="224" t="s">
        <v>156</v>
      </c>
      <c r="AT305" s="224" t="s">
        <v>152</v>
      </c>
      <c r="AU305" s="224" t="s">
        <v>84</v>
      </c>
      <c r="AY305" s="17" t="s">
        <v>151</v>
      </c>
      <c r="BE305" s="225">
        <f>IF(N305="základní",J305,0)</f>
        <v>0</v>
      </c>
      <c r="BF305" s="225">
        <f>IF(N305="snížená",J305,0)</f>
        <v>0</v>
      </c>
      <c r="BG305" s="225">
        <f>IF(N305="zákl. přenesená",J305,0)</f>
        <v>0</v>
      </c>
      <c r="BH305" s="225">
        <f>IF(N305="sníž. přenesená",J305,0)</f>
        <v>0</v>
      </c>
      <c r="BI305" s="225">
        <f>IF(N305="nulová",J305,0)</f>
        <v>0</v>
      </c>
      <c r="BJ305" s="17" t="s">
        <v>84</v>
      </c>
      <c r="BK305" s="225">
        <f>ROUND(I305*H305,2)</f>
        <v>0</v>
      </c>
      <c r="BL305" s="17" t="s">
        <v>156</v>
      </c>
      <c r="BM305" s="224" t="s">
        <v>682</v>
      </c>
    </row>
    <row r="306" spans="1:47" s="2" customFormat="1" ht="12">
      <c r="A306" s="38"/>
      <c r="B306" s="39"/>
      <c r="C306" s="40"/>
      <c r="D306" s="226" t="s">
        <v>158</v>
      </c>
      <c r="E306" s="40"/>
      <c r="F306" s="227" t="s">
        <v>683</v>
      </c>
      <c r="G306" s="40"/>
      <c r="H306" s="40"/>
      <c r="I306" s="228"/>
      <c r="J306" s="40"/>
      <c r="K306" s="40"/>
      <c r="L306" s="44"/>
      <c r="M306" s="229"/>
      <c r="N306" s="230"/>
      <c r="O306" s="91"/>
      <c r="P306" s="91"/>
      <c r="Q306" s="91"/>
      <c r="R306" s="91"/>
      <c r="S306" s="91"/>
      <c r="T306" s="92"/>
      <c r="U306" s="38"/>
      <c r="V306" s="38"/>
      <c r="W306" s="38"/>
      <c r="X306" s="38"/>
      <c r="Y306" s="38"/>
      <c r="Z306" s="38"/>
      <c r="AA306" s="38"/>
      <c r="AB306" s="38"/>
      <c r="AC306" s="38"/>
      <c r="AD306" s="38"/>
      <c r="AE306" s="38"/>
      <c r="AT306" s="17" t="s">
        <v>158</v>
      </c>
      <c r="AU306" s="17" t="s">
        <v>84</v>
      </c>
    </row>
    <row r="307" spans="1:47" s="2" customFormat="1" ht="12">
      <c r="A307" s="38"/>
      <c r="B307" s="39"/>
      <c r="C307" s="40"/>
      <c r="D307" s="226" t="s">
        <v>160</v>
      </c>
      <c r="E307" s="40"/>
      <c r="F307" s="231" t="s">
        <v>684</v>
      </c>
      <c r="G307" s="40"/>
      <c r="H307" s="40"/>
      <c r="I307" s="228"/>
      <c r="J307" s="40"/>
      <c r="K307" s="40"/>
      <c r="L307" s="44"/>
      <c r="M307" s="229"/>
      <c r="N307" s="230"/>
      <c r="O307" s="91"/>
      <c r="P307" s="91"/>
      <c r="Q307" s="91"/>
      <c r="R307" s="91"/>
      <c r="S307" s="91"/>
      <c r="T307" s="92"/>
      <c r="U307" s="38"/>
      <c r="V307" s="38"/>
      <c r="W307" s="38"/>
      <c r="X307" s="38"/>
      <c r="Y307" s="38"/>
      <c r="Z307" s="38"/>
      <c r="AA307" s="38"/>
      <c r="AB307" s="38"/>
      <c r="AC307" s="38"/>
      <c r="AD307" s="38"/>
      <c r="AE307" s="38"/>
      <c r="AT307" s="17" t="s">
        <v>160</v>
      </c>
      <c r="AU307" s="17" t="s">
        <v>84</v>
      </c>
    </row>
    <row r="308" spans="1:51" s="13" customFormat="1" ht="12">
      <c r="A308" s="13"/>
      <c r="B308" s="243"/>
      <c r="C308" s="244"/>
      <c r="D308" s="226" t="s">
        <v>162</v>
      </c>
      <c r="E308" s="245" t="s">
        <v>1</v>
      </c>
      <c r="F308" s="246" t="s">
        <v>589</v>
      </c>
      <c r="G308" s="244"/>
      <c r="H308" s="245" t="s">
        <v>1</v>
      </c>
      <c r="I308" s="247"/>
      <c r="J308" s="244"/>
      <c r="K308" s="244"/>
      <c r="L308" s="248"/>
      <c r="M308" s="249"/>
      <c r="N308" s="250"/>
      <c r="O308" s="250"/>
      <c r="P308" s="250"/>
      <c r="Q308" s="250"/>
      <c r="R308" s="250"/>
      <c r="S308" s="250"/>
      <c r="T308" s="251"/>
      <c r="U308" s="13"/>
      <c r="V308" s="13"/>
      <c r="W308" s="13"/>
      <c r="X308" s="13"/>
      <c r="Y308" s="13"/>
      <c r="Z308" s="13"/>
      <c r="AA308" s="13"/>
      <c r="AB308" s="13"/>
      <c r="AC308" s="13"/>
      <c r="AD308" s="13"/>
      <c r="AE308" s="13"/>
      <c r="AT308" s="252" t="s">
        <v>162</v>
      </c>
      <c r="AU308" s="252" t="s">
        <v>84</v>
      </c>
      <c r="AV308" s="13" t="s">
        <v>84</v>
      </c>
      <c r="AW308" s="13" t="s">
        <v>32</v>
      </c>
      <c r="AX308" s="13" t="s">
        <v>76</v>
      </c>
      <c r="AY308" s="252" t="s">
        <v>151</v>
      </c>
    </row>
    <row r="309" spans="1:51" s="12" customFormat="1" ht="12">
      <c r="A309" s="12"/>
      <c r="B309" s="232"/>
      <c r="C309" s="233"/>
      <c r="D309" s="226" t="s">
        <v>162</v>
      </c>
      <c r="E309" s="234" t="s">
        <v>685</v>
      </c>
      <c r="F309" s="235" t="s">
        <v>686</v>
      </c>
      <c r="G309" s="233"/>
      <c r="H309" s="236">
        <v>72</v>
      </c>
      <c r="I309" s="237"/>
      <c r="J309" s="233"/>
      <c r="K309" s="233"/>
      <c r="L309" s="238"/>
      <c r="M309" s="239"/>
      <c r="N309" s="240"/>
      <c r="O309" s="240"/>
      <c r="P309" s="240"/>
      <c r="Q309" s="240"/>
      <c r="R309" s="240"/>
      <c r="S309" s="240"/>
      <c r="T309" s="241"/>
      <c r="U309" s="12"/>
      <c r="V309" s="12"/>
      <c r="W309" s="12"/>
      <c r="X309" s="12"/>
      <c r="Y309" s="12"/>
      <c r="Z309" s="12"/>
      <c r="AA309" s="12"/>
      <c r="AB309" s="12"/>
      <c r="AC309" s="12"/>
      <c r="AD309" s="12"/>
      <c r="AE309" s="12"/>
      <c r="AT309" s="242" t="s">
        <v>162</v>
      </c>
      <c r="AU309" s="242" t="s">
        <v>84</v>
      </c>
      <c r="AV309" s="12" t="s">
        <v>93</v>
      </c>
      <c r="AW309" s="12" t="s">
        <v>32</v>
      </c>
      <c r="AX309" s="12" t="s">
        <v>84</v>
      </c>
      <c r="AY309" s="242" t="s">
        <v>151</v>
      </c>
    </row>
    <row r="310" spans="1:65" s="2" customFormat="1" ht="14.4" customHeight="1">
      <c r="A310" s="38"/>
      <c r="B310" s="39"/>
      <c r="C310" s="212" t="s">
        <v>687</v>
      </c>
      <c r="D310" s="212" t="s">
        <v>152</v>
      </c>
      <c r="E310" s="213" t="s">
        <v>688</v>
      </c>
      <c r="F310" s="214" t="s">
        <v>689</v>
      </c>
      <c r="G310" s="215" t="s">
        <v>348</v>
      </c>
      <c r="H310" s="216">
        <v>30.2</v>
      </c>
      <c r="I310" s="217"/>
      <c r="J310" s="218">
        <f>ROUND(I310*H310,2)</f>
        <v>0</v>
      </c>
      <c r="K310" s="219"/>
      <c r="L310" s="44"/>
      <c r="M310" s="220" t="s">
        <v>1</v>
      </c>
      <c r="N310" s="221" t="s">
        <v>41</v>
      </c>
      <c r="O310" s="91"/>
      <c r="P310" s="222">
        <f>O310*H310</f>
        <v>0</v>
      </c>
      <c r="Q310" s="222">
        <v>0</v>
      </c>
      <c r="R310" s="222">
        <f>Q310*H310</f>
        <v>0</v>
      </c>
      <c r="S310" s="222">
        <v>0</v>
      </c>
      <c r="T310" s="223">
        <f>S310*H310</f>
        <v>0</v>
      </c>
      <c r="U310" s="38"/>
      <c r="V310" s="38"/>
      <c r="W310" s="38"/>
      <c r="X310" s="38"/>
      <c r="Y310" s="38"/>
      <c r="Z310" s="38"/>
      <c r="AA310" s="38"/>
      <c r="AB310" s="38"/>
      <c r="AC310" s="38"/>
      <c r="AD310" s="38"/>
      <c r="AE310" s="38"/>
      <c r="AR310" s="224" t="s">
        <v>156</v>
      </c>
      <c r="AT310" s="224" t="s">
        <v>152</v>
      </c>
      <c r="AU310" s="224" t="s">
        <v>84</v>
      </c>
      <c r="AY310" s="17" t="s">
        <v>151</v>
      </c>
      <c r="BE310" s="225">
        <f>IF(N310="základní",J310,0)</f>
        <v>0</v>
      </c>
      <c r="BF310" s="225">
        <f>IF(N310="snížená",J310,0)</f>
        <v>0</v>
      </c>
      <c r="BG310" s="225">
        <f>IF(N310="zákl. přenesená",J310,0)</f>
        <v>0</v>
      </c>
      <c r="BH310" s="225">
        <f>IF(N310="sníž. přenesená",J310,0)</f>
        <v>0</v>
      </c>
      <c r="BI310" s="225">
        <f>IF(N310="nulová",J310,0)</f>
        <v>0</v>
      </c>
      <c r="BJ310" s="17" t="s">
        <v>84</v>
      </c>
      <c r="BK310" s="225">
        <f>ROUND(I310*H310,2)</f>
        <v>0</v>
      </c>
      <c r="BL310" s="17" t="s">
        <v>156</v>
      </c>
      <c r="BM310" s="224" t="s">
        <v>690</v>
      </c>
    </row>
    <row r="311" spans="1:47" s="2" customFormat="1" ht="12">
      <c r="A311" s="38"/>
      <c r="B311" s="39"/>
      <c r="C311" s="40"/>
      <c r="D311" s="226" t="s">
        <v>158</v>
      </c>
      <c r="E311" s="40"/>
      <c r="F311" s="227" t="s">
        <v>691</v>
      </c>
      <c r="G311" s="40"/>
      <c r="H311" s="40"/>
      <c r="I311" s="228"/>
      <c r="J311" s="40"/>
      <c r="K311" s="40"/>
      <c r="L311" s="44"/>
      <c r="M311" s="229"/>
      <c r="N311" s="230"/>
      <c r="O311" s="91"/>
      <c r="P311" s="91"/>
      <c r="Q311" s="91"/>
      <c r="R311" s="91"/>
      <c r="S311" s="91"/>
      <c r="T311" s="92"/>
      <c r="U311" s="38"/>
      <c r="V311" s="38"/>
      <c r="W311" s="38"/>
      <c r="X311" s="38"/>
      <c r="Y311" s="38"/>
      <c r="Z311" s="38"/>
      <c r="AA311" s="38"/>
      <c r="AB311" s="38"/>
      <c r="AC311" s="38"/>
      <c r="AD311" s="38"/>
      <c r="AE311" s="38"/>
      <c r="AT311" s="17" t="s">
        <v>158</v>
      </c>
      <c r="AU311" s="17" t="s">
        <v>84</v>
      </c>
    </row>
    <row r="312" spans="1:47" s="2" customFormat="1" ht="12">
      <c r="A312" s="38"/>
      <c r="B312" s="39"/>
      <c r="C312" s="40"/>
      <c r="D312" s="226" t="s">
        <v>160</v>
      </c>
      <c r="E312" s="40"/>
      <c r="F312" s="231" t="s">
        <v>692</v>
      </c>
      <c r="G312" s="40"/>
      <c r="H312" s="40"/>
      <c r="I312" s="228"/>
      <c r="J312" s="40"/>
      <c r="K312" s="40"/>
      <c r="L312" s="44"/>
      <c r="M312" s="229"/>
      <c r="N312" s="230"/>
      <c r="O312" s="91"/>
      <c r="P312" s="91"/>
      <c r="Q312" s="91"/>
      <c r="R312" s="91"/>
      <c r="S312" s="91"/>
      <c r="T312" s="92"/>
      <c r="U312" s="38"/>
      <c r="V312" s="38"/>
      <c r="W312" s="38"/>
      <c r="X312" s="38"/>
      <c r="Y312" s="38"/>
      <c r="Z312" s="38"/>
      <c r="AA312" s="38"/>
      <c r="AB312" s="38"/>
      <c r="AC312" s="38"/>
      <c r="AD312" s="38"/>
      <c r="AE312" s="38"/>
      <c r="AT312" s="17" t="s">
        <v>160</v>
      </c>
      <c r="AU312" s="17" t="s">
        <v>84</v>
      </c>
    </row>
    <row r="313" spans="1:51" s="13" customFormat="1" ht="12">
      <c r="A313" s="13"/>
      <c r="B313" s="243"/>
      <c r="C313" s="244"/>
      <c r="D313" s="226" t="s">
        <v>162</v>
      </c>
      <c r="E313" s="245" t="s">
        <v>1</v>
      </c>
      <c r="F313" s="246" t="s">
        <v>589</v>
      </c>
      <c r="G313" s="244"/>
      <c r="H313" s="245" t="s">
        <v>1</v>
      </c>
      <c r="I313" s="247"/>
      <c r="J313" s="244"/>
      <c r="K313" s="244"/>
      <c r="L313" s="248"/>
      <c r="M313" s="249"/>
      <c r="N313" s="250"/>
      <c r="O313" s="250"/>
      <c r="P313" s="250"/>
      <c r="Q313" s="250"/>
      <c r="R313" s="250"/>
      <c r="S313" s="250"/>
      <c r="T313" s="251"/>
      <c r="U313" s="13"/>
      <c r="V313" s="13"/>
      <c r="W313" s="13"/>
      <c r="X313" s="13"/>
      <c r="Y313" s="13"/>
      <c r="Z313" s="13"/>
      <c r="AA313" s="13"/>
      <c r="AB313" s="13"/>
      <c r="AC313" s="13"/>
      <c r="AD313" s="13"/>
      <c r="AE313" s="13"/>
      <c r="AT313" s="252" t="s">
        <v>162</v>
      </c>
      <c r="AU313" s="252" t="s">
        <v>84</v>
      </c>
      <c r="AV313" s="13" t="s">
        <v>84</v>
      </c>
      <c r="AW313" s="13" t="s">
        <v>32</v>
      </c>
      <c r="AX313" s="13" t="s">
        <v>76</v>
      </c>
      <c r="AY313" s="252" t="s">
        <v>151</v>
      </c>
    </row>
    <row r="314" spans="1:51" s="12" customFormat="1" ht="12">
      <c r="A314" s="12"/>
      <c r="B314" s="232"/>
      <c r="C314" s="233"/>
      <c r="D314" s="226" t="s">
        <v>162</v>
      </c>
      <c r="E314" s="234" t="s">
        <v>693</v>
      </c>
      <c r="F314" s="235" t="s">
        <v>694</v>
      </c>
      <c r="G314" s="233"/>
      <c r="H314" s="236">
        <v>30.2</v>
      </c>
      <c r="I314" s="237"/>
      <c r="J314" s="233"/>
      <c r="K314" s="233"/>
      <c r="L314" s="238"/>
      <c r="M314" s="239"/>
      <c r="N314" s="240"/>
      <c r="O314" s="240"/>
      <c r="P314" s="240"/>
      <c r="Q314" s="240"/>
      <c r="R314" s="240"/>
      <c r="S314" s="240"/>
      <c r="T314" s="241"/>
      <c r="U314" s="12"/>
      <c r="V314" s="12"/>
      <c r="W314" s="12"/>
      <c r="X314" s="12"/>
      <c r="Y314" s="12"/>
      <c r="Z314" s="12"/>
      <c r="AA314" s="12"/>
      <c r="AB314" s="12"/>
      <c r="AC314" s="12"/>
      <c r="AD314" s="12"/>
      <c r="AE314" s="12"/>
      <c r="AT314" s="242" t="s">
        <v>162</v>
      </c>
      <c r="AU314" s="242" t="s">
        <v>84</v>
      </c>
      <c r="AV314" s="12" t="s">
        <v>93</v>
      </c>
      <c r="AW314" s="12" t="s">
        <v>32</v>
      </c>
      <c r="AX314" s="12" t="s">
        <v>84</v>
      </c>
      <c r="AY314" s="242" t="s">
        <v>151</v>
      </c>
    </row>
    <row r="315" spans="1:63" s="11" customFormat="1" ht="25.9" customHeight="1">
      <c r="A315" s="11"/>
      <c r="B315" s="198"/>
      <c r="C315" s="199"/>
      <c r="D315" s="200" t="s">
        <v>75</v>
      </c>
      <c r="E315" s="201" t="s">
        <v>170</v>
      </c>
      <c r="F315" s="201" t="s">
        <v>695</v>
      </c>
      <c r="G315" s="199"/>
      <c r="H315" s="199"/>
      <c r="I315" s="202"/>
      <c r="J315" s="203">
        <f>BK315</f>
        <v>0</v>
      </c>
      <c r="K315" s="199"/>
      <c r="L315" s="204"/>
      <c r="M315" s="205"/>
      <c r="N315" s="206"/>
      <c r="O315" s="206"/>
      <c r="P315" s="207">
        <f>SUM(P316:P346)</f>
        <v>0</v>
      </c>
      <c r="Q315" s="206"/>
      <c r="R315" s="207">
        <f>SUM(R316:R346)</f>
        <v>0</v>
      </c>
      <c r="S315" s="206"/>
      <c r="T315" s="208">
        <f>SUM(T316:T346)</f>
        <v>0</v>
      </c>
      <c r="U315" s="11"/>
      <c r="V315" s="11"/>
      <c r="W315" s="11"/>
      <c r="X315" s="11"/>
      <c r="Y315" s="11"/>
      <c r="Z315" s="11"/>
      <c r="AA315" s="11"/>
      <c r="AB315" s="11"/>
      <c r="AC315" s="11"/>
      <c r="AD315" s="11"/>
      <c r="AE315" s="11"/>
      <c r="AR315" s="209" t="s">
        <v>84</v>
      </c>
      <c r="AT315" s="210" t="s">
        <v>75</v>
      </c>
      <c r="AU315" s="210" t="s">
        <v>76</v>
      </c>
      <c r="AY315" s="209" t="s">
        <v>151</v>
      </c>
      <c r="BK315" s="211">
        <f>SUM(BK316:BK346)</f>
        <v>0</v>
      </c>
    </row>
    <row r="316" spans="1:65" s="2" customFormat="1" ht="14.4" customHeight="1">
      <c r="A316" s="38"/>
      <c r="B316" s="39"/>
      <c r="C316" s="212" t="s">
        <v>696</v>
      </c>
      <c r="D316" s="212" t="s">
        <v>152</v>
      </c>
      <c r="E316" s="213" t="s">
        <v>697</v>
      </c>
      <c r="F316" s="214" t="s">
        <v>698</v>
      </c>
      <c r="G316" s="215" t="s">
        <v>699</v>
      </c>
      <c r="H316" s="216">
        <v>150</v>
      </c>
      <c r="I316" s="217"/>
      <c r="J316" s="218">
        <f>ROUND(I316*H316,2)</f>
        <v>0</v>
      </c>
      <c r="K316" s="219"/>
      <c r="L316" s="44"/>
      <c r="M316" s="220" t="s">
        <v>1</v>
      </c>
      <c r="N316" s="221" t="s">
        <v>41</v>
      </c>
      <c r="O316" s="91"/>
      <c r="P316" s="222">
        <f>O316*H316</f>
        <v>0</v>
      </c>
      <c r="Q316" s="222">
        <v>0</v>
      </c>
      <c r="R316" s="222">
        <f>Q316*H316</f>
        <v>0</v>
      </c>
      <c r="S316" s="222">
        <v>0</v>
      </c>
      <c r="T316" s="223">
        <f>S316*H316</f>
        <v>0</v>
      </c>
      <c r="U316" s="38"/>
      <c r="V316" s="38"/>
      <c r="W316" s="38"/>
      <c r="X316" s="38"/>
      <c r="Y316" s="38"/>
      <c r="Z316" s="38"/>
      <c r="AA316" s="38"/>
      <c r="AB316" s="38"/>
      <c r="AC316" s="38"/>
      <c r="AD316" s="38"/>
      <c r="AE316" s="38"/>
      <c r="AR316" s="224" t="s">
        <v>156</v>
      </c>
      <c r="AT316" s="224" t="s">
        <v>152</v>
      </c>
      <c r="AU316" s="224" t="s">
        <v>84</v>
      </c>
      <c r="AY316" s="17" t="s">
        <v>151</v>
      </c>
      <c r="BE316" s="225">
        <f>IF(N316="základní",J316,0)</f>
        <v>0</v>
      </c>
      <c r="BF316" s="225">
        <f>IF(N316="snížená",J316,0)</f>
        <v>0</v>
      </c>
      <c r="BG316" s="225">
        <f>IF(N316="zákl. přenesená",J316,0)</f>
        <v>0</v>
      </c>
      <c r="BH316" s="225">
        <f>IF(N316="sníž. přenesená",J316,0)</f>
        <v>0</v>
      </c>
      <c r="BI316" s="225">
        <f>IF(N316="nulová",J316,0)</f>
        <v>0</v>
      </c>
      <c r="BJ316" s="17" t="s">
        <v>84</v>
      </c>
      <c r="BK316" s="225">
        <f>ROUND(I316*H316,2)</f>
        <v>0</v>
      </c>
      <c r="BL316" s="17" t="s">
        <v>156</v>
      </c>
      <c r="BM316" s="224" t="s">
        <v>700</v>
      </c>
    </row>
    <row r="317" spans="1:47" s="2" customFormat="1" ht="12">
      <c r="A317" s="38"/>
      <c r="B317" s="39"/>
      <c r="C317" s="40"/>
      <c r="D317" s="226" t="s">
        <v>158</v>
      </c>
      <c r="E317" s="40"/>
      <c r="F317" s="227" t="s">
        <v>701</v>
      </c>
      <c r="G317" s="40"/>
      <c r="H317" s="40"/>
      <c r="I317" s="228"/>
      <c r="J317" s="40"/>
      <c r="K317" s="40"/>
      <c r="L317" s="44"/>
      <c r="M317" s="229"/>
      <c r="N317" s="230"/>
      <c r="O317" s="91"/>
      <c r="P317" s="91"/>
      <c r="Q317" s="91"/>
      <c r="R317" s="91"/>
      <c r="S317" s="91"/>
      <c r="T317" s="92"/>
      <c r="U317" s="38"/>
      <c r="V317" s="38"/>
      <c r="W317" s="38"/>
      <c r="X317" s="38"/>
      <c r="Y317" s="38"/>
      <c r="Z317" s="38"/>
      <c r="AA317" s="38"/>
      <c r="AB317" s="38"/>
      <c r="AC317" s="38"/>
      <c r="AD317" s="38"/>
      <c r="AE317" s="38"/>
      <c r="AT317" s="17" t="s">
        <v>158</v>
      </c>
      <c r="AU317" s="17" t="s">
        <v>84</v>
      </c>
    </row>
    <row r="318" spans="1:47" s="2" customFormat="1" ht="12">
      <c r="A318" s="38"/>
      <c r="B318" s="39"/>
      <c r="C318" s="40"/>
      <c r="D318" s="226" t="s">
        <v>160</v>
      </c>
      <c r="E318" s="40"/>
      <c r="F318" s="231" t="s">
        <v>702</v>
      </c>
      <c r="G318" s="40"/>
      <c r="H318" s="40"/>
      <c r="I318" s="228"/>
      <c r="J318" s="40"/>
      <c r="K318" s="40"/>
      <c r="L318" s="44"/>
      <c r="M318" s="229"/>
      <c r="N318" s="230"/>
      <c r="O318" s="91"/>
      <c r="P318" s="91"/>
      <c r="Q318" s="91"/>
      <c r="R318" s="91"/>
      <c r="S318" s="91"/>
      <c r="T318" s="92"/>
      <c r="U318" s="38"/>
      <c r="V318" s="38"/>
      <c r="W318" s="38"/>
      <c r="X318" s="38"/>
      <c r="Y318" s="38"/>
      <c r="Z318" s="38"/>
      <c r="AA318" s="38"/>
      <c r="AB318" s="38"/>
      <c r="AC318" s="38"/>
      <c r="AD318" s="38"/>
      <c r="AE318" s="38"/>
      <c r="AT318" s="17" t="s">
        <v>160</v>
      </c>
      <c r="AU318" s="17" t="s">
        <v>84</v>
      </c>
    </row>
    <row r="319" spans="1:51" s="12" customFormat="1" ht="12">
      <c r="A319" s="12"/>
      <c r="B319" s="232"/>
      <c r="C319" s="233"/>
      <c r="D319" s="226" t="s">
        <v>162</v>
      </c>
      <c r="E319" s="234" t="s">
        <v>703</v>
      </c>
      <c r="F319" s="235" t="s">
        <v>704</v>
      </c>
      <c r="G319" s="233"/>
      <c r="H319" s="236">
        <v>150</v>
      </c>
      <c r="I319" s="237"/>
      <c r="J319" s="233"/>
      <c r="K319" s="233"/>
      <c r="L319" s="238"/>
      <c r="M319" s="239"/>
      <c r="N319" s="240"/>
      <c r="O319" s="240"/>
      <c r="P319" s="240"/>
      <c r="Q319" s="240"/>
      <c r="R319" s="240"/>
      <c r="S319" s="240"/>
      <c r="T319" s="241"/>
      <c r="U319" s="12"/>
      <c r="V319" s="12"/>
      <c r="W319" s="12"/>
      <c r="X319" s="12"/>
      <c r="Y319" s="12"/>
      <c r="Z319" s="12"/>
      <c r="AA319" s="12"/>
      <c r="AB319" s="12"/>
      <c r="AC319" s="12"/>
      <c r="AD319" s="12"/>
      <c r="AE319" s="12"/>
      <c r="AT319" s="242" t="s">
        <v>162</v>
      </c>
      <c r="AU319" s="242" t="s">
        <v>84</v>
      </c>
      <c r="AV319" s="12" t="s">
        <v>93</v>
      </c>
      <c r="AW319" s="12" t="s">
        <v>32</v>
      </c>
      <c r="AX319" s="12" t="s">
        <v>84</v>
      </c>
      <c r="AY319" s="242" t="s">
        <v>151</v>
      </c>
    </row>
    <row r="320" spans="1:65" s="2" customFormat="1" ht="14.4" customHeight="1">
      <c r="A320" s="38"/>
      <c r="B320" s="39"/>
      <c r="C320" s="212" t="s">
        <v>705</v>
      </c>
      <c r="D320" s="212" t="s">
        <v>152</v>
      </c>
      <c r="E320" s="213" t="s">
        <v>706</v>
      </c>
      <c r="F320" s="214" t="s">
        <v>707</v>
      </c>
      <c r="G320" s="215" t="s">
        <v>194</v>
      </c>
      <c r="H320" s="216">
        <v>9.164</v>
      </c>
      <c r="I320" s="217"/>
      <c r="J320" s="218">
        <f>ROUND(I320*H320,2)</f>
        <v>0</v>
      </c>
      <c r="K320" s="219"/>
      <c r="L320" s="44"/>
      <c r="M320" s="220" t="s">
        <v>1</v>
      </c>
      <c r="N320" s="221" t="s">
        <v>41</v>
      </c>
      <c r="O320" s="91"/>
      <c r="P320" s="222">
        <f>O320*H320</f>
        <v>0</v>
      </c>
      <c r="Q320" s="222">
        <v>0</v>
      </c>
      <c r="R320" s="222">
        <f>Q320*H320</f>
        <v>0</v>
      </c>
      <c r="S320" s="222">
        <v>0</v>
      </c>
      <c r="T320" s="223">
        <f>S320*H320</f>
        <v>0</v>
      </c>
      <c r="U320" s="38"/>
      <c r="V320" s="38"/>
      <c r="W320" s="38"/>
      <c r="X320" s="38"/>
      <c r="Y320" s="38"/>
      <c r="Z320" s="38"/>
      <c r="AA320" s="38"/>
      <c r="AB320" s="38"/>
      <c r="AC320" s="38"/>
      <c r="AD320" s="38"/>
      <c r="AE320" s="38"/>
      <c r="AR320" s="224" t="s">
        <v>156</v>
      </c>
      <c r="AT320" s="224" t="s">
        <v>152</v>
      </c>
      <c r="AU320" s="224" t="s">
        <v>84</v>
      </c>
      <c r="AY320" s="17" t="s">
        <v>151</v>
      </c>
      <c r="BE320" s="225">
        <f>IF(N320="základní",J320,0)</f>
        <v>0</v>
      </c>
      <c r="BF320" s="225">
        <f>IF(N320="snížená",J320,0)</f>
        <v>0</v>
      </c>
      <c r="BG320" s="225">
        <f>IF(N320="zákl. přenesená",J320,0)</f>
        <v>0</v>
      </c>
      <c r="BH320" s="225">
        <f>IF(N320="sníž. přenesená",J320,0)</f>
        <v>0</v>
      </c>
      <c r="BI320" s="225">
        <f>IF(N320="nulová",J320,0)</f>
        <v>0</v>
      </c>
      <c r="BJ320" s="17" t="s">
        <v>84</v>
      </c>
      <c r="BK320" s="225">
        <f>ROUND(I320*H320,2)</f>
        <v>0</v>
      </c>
      <c r="BL320" s="17" t="s">
        <v>156</v>
      </c>
      <c r="BM320" s="224" t="s">
        <v>708</v>
      </c>
    </row>
    <row r="321" spans="1:47" s="2" customFormat="1" ht="12">
      <c r="A321" s="38"/>
      <c r="B321" s="39"/>
      <c r="C321" s="40"/>
      <c r="D321" s="226" t="s">
        <v>158</v>
      </c>
      <c r="E321" s="40"/>
      <c r="F321" s="227" t="s">
        <v>709</v>
      </c>
      <c r="G321" s="40"/>
      <c r="H321" s="40"/>
      <c r="I321" s="228"/>
      <c r="J321" s="40"/>
      <c r="K321" s="40"/>
      <c r="L321" s="44"/>
      <c r="M321" s="229"/>
      <c r="N321" s="230"/>
      <c r="O321" s="91"/>
      <c r="P321" s="91"/>
      <c r="Q321" s="91"/>
      <c r="R321" s="91"/>
      <c r="S321" s="91"/>
      <c r="T321" s="92"/>
      <c r="U321" s="38"/>
      <c r="V321" s="38"/>
      <c r="W321" s="38"/>
      <c r="X321" s="38"/>
      <c r="Y321" s="38"/>
      <c r="Z321" s="38"/>
      <c r="AA321" s="38"/>
      <c r="AB321" s="38"/>
      <c r="AC321" s="38"/>
      <c r="AD321" s="38"/>
      <c r="AE321" s="38"/>
      <c r="AT321" s="17" t="s">
        <v>158</v>
      </c>
      <c r="AU321" s="17" t="s">
        <v>84</v>
      </c>
    </row>
    <row r="322" spans="1:47" s="2" customFormat="1" ht="12">
      <c r="A322" s="38"/>
      <c r="B322" s="39"/>
      <c r="C322" s="40"/>
      <c r="D322" s="226" t="s">
        <v>160</v>
      </c>
      <c r="E322" s="40"/>
      <c r="F322" s="231" t="s">
        <v>710</v>
      </c>
      <c r="G322" s="40"/>
      <c r="H322" s="40"/>
      <c r="I322" s="228"/>
      <c r="J322" s="40"/>
      <c r="K322" s="40"/>
      <c r="L322" s="44"/>
      <c r="M322" s="229"/>
      <c r="N322" s="230"/>
      <c r="O322" s="91"/>
      <c r="P322" s="91"/>
      <c r="Q322" s="91"/>
      <c r="R322" s="91"/>
      <c r="S322" s="91"/>
      <c r="T322" s="92"/>
      <c r="U322" s="38"/>
      <c r="V322" s="38"/>
      <c r="W322" s="38"/>
      <c r="X322" s="38"/>
      <c r="Y322" s="38"/>
      <c r="Z322" s="38"/>
      <c r="AA322" s="38"/>
      <c r="AB322" s="38"/>
      <c r="AC322" s="38"/>
      <c r="AD322" s="38"/>
      <c r="AE322" s="38"/>
      <c r="AT322" s="17" t="s">
        <v>160</v>
      </c>
      <c r="AU322" s="17" t="s">
        <v>84</v>
      </c>
    </row>
    <row r="323" spans="1:51" s="13" customFormat="1" ht="12">
      <c r="A323" s="13"/>
      <c r="B323" s="243"/>
      <c r="C323" s="244"/>
      <c r="D323" s="226" t="s">
        <v>162</v>
      </c>
      <c r="E323" s="245" t="s">
        <v>1</v>
      </c>
      <c r="F323" s="246" t="s">
        <v>711</v>
      </c>
      <c r="G323" s="244"/>
      <c r="H323" s="245" t="s">
        <v>1</v>
      </c>
      <c r="I323" s="247"/>
      <c r="J323" s="244"/>
      <c r="K323" s="244"/>
      <c r="L323" s="248"/>
      <c r="M323" s="249"/>
      <c r="N323" s="250"/>
      <c r="O323" s="250"/>
      <c r="P323" s="250"/>
      <c r="Q323" s="250"/>
      <c r="R323" s="250"/>
      <c r="S323" s="250"/>
      <c r="T323" s="251"/>
      <c r="U323" s="13"/>
      <c r="V323" s="13"/>
      <c r="W323" s="13"/>
      <c r="X323" s="13"/>
      <c r="Y323" s="13"/>
      <c r="Z323" s="13"/>
      <c r="AA323" s="13"/>
      <c r="AB323" s="13"/>
      <c r="AC323" s="13"/>
      <c r="AD323" s="13"/>
      <c r="AE323" s="13"/>
      <c r="AT323" s="252" t="s">
        <v>162</v>
      </c>
      <c r="AU323" s="252" t="s">
        <v>84</v>
      </c>
      <c r="AV323" s="13" t="s">
        <v>84</v>
      </c>
      <c r="AW323" s="13" t="s">
        <v>32</v>
      </c>
      <c r="AX323" s="13" t="s">
        <v>76</v>
      </c>
      <c r="AY323" s="252" t="s">
        <v>151</v>
      </c>
    </row>
    <row r="324" spans="1:51" s="12" customFormat="1" ht="12">
      <c r="A324" s="12"/>
      <c r="B324" s="232"/>
      <c r="C324" s="233"/>
      <c r="D324" s="226" t="s">
        <v>162</v>
      </c>
      <c r="E324" s="234" t="s">
        <v>712</v>
      </c>
      <c r="F324" s="235" t="s">
        <v>713</v>
      </c>
      <c r="G324" s="233"/>
      <c r="H324" s="236">
        <v>9.164</v>
      </c>
      <c r="I324" s="237"/>
      <c r="J324" s="233"/>
      <c r="K324" s="233"/>
      <c r="L324" s="238"/>
      <c r="M324" s="239"/>
      <c r="N324" s="240"/>
      <c r="O324" s="240"/>
      <c r="P324" s="240"/>
      <c r="Q324" s="240"/>
      <c r="R324" s="240"/>
      <c r="S324" s="240"/>
      <c r="T324" s="241"/>
      <c r="U324" s="12"/>
      <c r="V324" s="12"/>
      <c r="W324" s="12"/>
      <c r="X324" s="12"/>
      <c r="Y324" s="12"/>
      <c r="Z324" s="12"/>
      <c r="AA324" s="12"/>
      <c r="AB324" s="12"/>
      <c r="AC324" s="12"/>
      <c r="AD324" s="12"/>
      <c r="AE324" s="12"/>
      <c r="AT324" s="242" t="s">
        <v>162</v>
      </c>
      <c r="AU324" s="242" t="s">
        <v>84</v>
      </c>
      <c r="AV324" s="12" t="s">
        <v>93</v>
      </c>
      <c r="AW324" s="12" t="s">
        <v>32</v>
      </c>
      <c r="AX324" s="12" t="s">
        <v>84</v>
      </c>
      <c r="AY324" s="242" t="s">
        <v>151</v>
      </c>
    </row>
    <row r="325" spans="1:65" s="2" customFormat="1" ht="14.4" customHeight="1">
      <c r="A325" s="38"/>
      <c r="B325" s="39"/>
      <c r="C325" s="212" t="s">
        <v>714</v>
      </c>
      <c r="D325" s="212" t="s">
        <v>152</v>
      </c>
      <c r="E325" s="213" t="s">
        <v>715</v>
      </c>
      <c r="F325" s="214" t="s">
        <v>716</v>
      </c>
      <c r="G325" s="215" t="s">
        <v>155</v>
      </c>
      <c r="H325" s="216">
        <v>1.466</v>
      </c>
      <c r="I325" s="217"/>
      <c r="J325" s="218">
        <f>ROUND(I325*H325,2)</f>
        <v>0</v>
      </c>
      <c r="K325" s="219"/>
      <c r="L325" s="44"/>
      <c r="M325" s="220" t="s">
        <v>1</v>
      </c>
      <c r="N325" s="221" t="s">
        <v>41</v>
      </c>
      <c r="O325" s="91"/>
      <c r="P325" s="222">
        <f>O325*H325</f>
        <v>0</v>
      </c>
      <c r="Q325" s="222">
        <v>0</v>
      </c>
      <c r="R325" s="222">
        <f>Q325*H325</f>
        <v>0</v>
      </c>
      <c r="S325" s="222">
        <v>0</v>
      </c>
      <c r="T325" s="223">
        <f>S325*H325</f>
        <v>0</v>
      </c>
      <c r="U325" s="38"/>
      <c r="V325" s="38"/>
      <c r="W325" s="38"/>
      <c r="X325" s="38"/>
      <c r="Y325" s="38"/>
      <c r="Z325" s="38"/>
      <c r="AA325" s="38"/>
      <c r="AB325" s="38"/>
      <c r="AC325" s="38"/>
      <c r="AD325" s="38"/>
      <c r="AE325" s="38"/>
      <c r="AR325" s="224" t="s">
        <v>156</v>
      </c>
      <c r="AT325" s="224" t="s">
        <v>152</v>
      </c>
      <c r="AU325" s="224" t="s">
        <v>84</v>
      </c>
      <c r="AY325" s="17" t="s">
        <v>151</v>
      </c>
      <c r="BE325" s="225">
        <f>IF(N325="základní",J325,0)</f>
        <v>0</v>
      </c>
      <c r="BF325" s="225">
        <f>IF(N325="snížená",J325,0)</f>
        <v>0</v>
      </c>
      <c r="BG325" s="225">
        <f>IF(N325="zákl. přenesená",J325,0)</f>
        <v>0</v>
      </c>
      <c r="BH325" s="225">
        <f>IF(N325="sníž. přenesená",J325,0)</f>
        <v>0</v>
      </c>
      <c r="BI325" s="225">
        <f>IF(N325="nulová",J325,0)</f>
        <v>0</v>
      </c>
      <c r="BJ325" s="17" t="s">
        <v>84</v>
      </c>
      <c r="BK325" s="225">
        <f>ROUND(I325*H325,2)</f>
        <v>0</v>
      </c>
      <c r="BL325" s="17" t="s">
        <v>156</v>
      </c>
      <c r="BM325" s="224" t="s">
        <v>717</v>
      </c>
    </row>
    <row r="326" spans="1:47" s="2" customFormat="1" ht="12">
      <c r="A326" s="38"/>
      <c r="B326" s="39"/>
      <c r="C326" s="40"/>
      <c r="D326" s="226" t="s">
        <v>158</v>
      </c>
      <c r="E326" s="40"/>
      <c r="F326" s="227" t="s">
        <v>653</v>
      </c>
      <c r="G326" s="40"/>
      <c r="H326" s="40"/>
      <c r="I326" s="228"/>
      <c r="J326" s="40"/>
      <c r="K326" s="40"/>
      <c r="L326" s="44"/>
      <c r="M326" s="229"/>
      <c r="N326" s="230"/>
      <c r="O326" s="91"/>
      <c r="P326" s="91"/>
      <c r="Q326" s="91"/>
      <c r="R326" s="91"/>
      <c r="S326" s="91"/>
      <c r="T326" s="92"/>
      <c r="U326" s="38"/>
      <c r="V326" s="38"/>
      <c r="W326" s="38"/>
      <c r="X326" s="38"/>
      <c r="Y326" s="38"/>
      <c r="Z326" s="38"/>
      <c r="AA326" s="38"/>
      <c r="AB326" s="38"/>
      <c r="AC326" s="38"/>
      <c r="AD326" s="38"/>
      <c r="AE326" s="38"/>
      <c r="AT326" s="17" t="s">
        <v>158</v>
      </c>
      <c r="AU326" s="17" t="s">
        <v>84</v>
      </c>
    </row>
    <row r="327" spans="1:47" s="2" customFormat="1" ht="12">
      <c r="A327" s="38"/>
      <c r="B327" s="39"/>
      <c r="C327" s="40"/>
      <c r="D327" s="226" t="s">
        <v>160</v>
      </c>
      <c r="E327" s="40"/>
      <c r="F327" s="231" t="s">
        <v>718</v>
      </c>
      <c r="G327" s="40"/>
      <c r="H327" s="40"/>
      <c r="I327" s="228"/>
      <c r="J327" s="40"/>
      <c r="K327" s="40"/>
      <c r="L327" s="44"/>
      <c r="M327" s="229"/>
      <c r="N327" s="230"/>
      <c r="O327" s="91"/>
      <c r="P327" s="91"/>
      <c r="Q327" s="91"/>
      <c r="R327" s="91"/>
      <c r="S327" s="91"/>
      <c r="T327" s="92"/>
      <c r="U327" s="38"/>
      <c r="V327" s="38"/>
      <c r="W327" s="38"/>
      <c r="X327" s="38"/>
      <c r="Y327" s="38"/>
      <c r="Z327" s="38"/>
      <c r="AA327" s="38"/>
      <c r="AB327" s="38"/>
      <c r="AC327" s="38"/>
      <c r="AD327" s="38"/>
      <c r="AE327" s="38"/>
      <c r="AT327" s="17" t="s">
        <v>160</v>
      </c>
      <c r="AU327" s="17" t="s">
        <v>84</v>
      </c>
    </row>
    <row r="328" spans="1:51" s="12" customFormat="1" ht="12">
      <c r="A328" s="12"/>
      <c r="B328" s="232"/>
      <c r="C328" s="233"/>
      <c r="D328" s="226" t="s">
        <v>162</v>
      </c>
      <c r="E328" s="234" t="s">
        <v>719</v>
      </c>
      <c r="F328" s="235" t="s">
        <v>720</v>
      </c>
      <c r="G328" s="233"/>
      <c r="H328" s="236">
        <v>1.466</v>
      </c>
      <c r="I328" s="237"/>
      <c r="J328" s="233"/>
      <c r="K328" s="233"/>
      <c r="L328" s="238"/>
      <c r="M328" s="239"/>
      <c r="N328" s="240"/>
      <c r="O328" s="240"/>
      <c r="P328" s="240"/>
      <c r="Q328" s="240"/>
      <c r="R328" s="240"/>
      <c r="S328" s="240"/>
      <c r="T328" s="241"/>
      <c r="U328" s="12"/>
      <c r="V328" s="12"/>
      <c r="W328" s="12"/>
      <c r="X328" s="12"/>
      <c r="Y328" s="12"/>
      <c r="Z328" s="12"/>
      <c r="AA328" s="12"/>
      <c r="AB328" s="12"/>
      <c r="AC328" s="12"/>
      <c r="AD328" s="12"/>
      <c r="AE328" s="12"/>
      <c r="AT328" s="242" t="s">
        <v>162</v>
      </c>
      <c r="AU328" s="242" t="s">
        <v>84</v>
      </c>
      <c r="AV328" s="12" t="s">
        <v>93</v>
      </c>
      <c r="AW328" s="12" t="s">
        <v>32</v>
      </c>
      <c r="AX328" s="12" t="s">
        <v>84</v>
      </c>
      <c r="AY328" s="242" t="s">
        <v>151</v>
      </c>
    </row>
    <row r="329" spans="1:65" s="2" customFormat="1" ht="24.15" customHeight="1">
      <c r="A329" s="38"/>
      <c r="B329" s="39"/>
      <c r="C329" s="212" t="s">
        <v>721</v>
      </c>
      <c r="D329" s="212" t="s">
        <v>152</v>
      </c>
      <c r="E329" s="213" t="s">
        <v>722</v>
      </c>
      <c r="F329" s="214" t="s">
        <v>723</v>
      </c>
      <c r="G329" s="215" t="s">
        <v>194</v>
      </c>
      <c r="H329" s="216">
        <v>6.399</v>
      </c>
      <c r="I329" s="217"/>
      <c r="J329" s="218">
        <f>ROUND(I329*H329,2)</f>
        <v>0</v>
      </c>
      <c r="K329" s="219"/>
      <c r="L329" s="44"/>
      <c r="M329" s="220" t="s">
        <v>1</v>
      </c>
      <c r="N329" s="221" t="s">
        <v>41</v>
      </c>
      <c r="O329" s="91"/>
      <c r="P329" s="222">
        <f>O329*H329</f>
        <v>0</v>
      </c>
      <c r="Q329" s="222">
        <v>0</v>
      </c>
      <c r="R329" s="222">
        <f>Q329*H329</f>
        <v>0</v>
      </c>
      <c r="S329" s="222">
        <v>0</v>
      </c>
      <c r="T329" s="223">
        <f>S329*H329</f>
        <v>0</v>
      </c>
      <c r="U329" s="38"/>
      <c r="V329" s="38"/>
      <c r="W329" s="38"/>
      <c r="X329" s="38"/>
      <c r="Y329" s="38"/>
      <c r="Z329" s="38"/>
      <c r="AA329" s="38"/>
      <c r="AB329" s="38"/>
      <c r="AC329" s="38"/>
      <c r="AD329" s="38"/>
      <c r="AE329" s="38"/>
      <c r="AR329" s="224" t="s">
        <v>156</v>
      </c>
      <c r="AT329" s="224" t="s">
        <v>152</v>
      </c>
      <c r="AU329" s="224" t="s">
        <v>84</v>
      </c>
      <c r="AY329" s="17" t="s">
        <v>151</v>
      </c>
      <c r="BE329" s="225">
        <f>IF(N329="základní",J329,0)</f>
        <v>0</v>
      </c>
      <c r="BF329" s="225">
        <f>IF(N329="snížená",J329,0)</f>
        <v>0</v>
      </c>
      <c r="BG329" s="225">
        <f>IF(N329="zákl. přenesená",J329,0)</f>
        <v>0</v>
      </c>
      <c r="BH329" s="225">
        <f>IF(N329="sníž. přenesená",J329,0)</f>
        <v>0</v>
      </c>
      <c r="BI329" s="225">
        <f>IF(N329="nulová",J329,0)</f>
        <v>0</v>
      </c>
      <c r="BJ329" s="17" t="s">
        <v>84</v>
      </c>
      <c r="BK329" s="225">
        <f>ROUND(I329*H329,2)</f>
        <v>0</v>
      </c>
      <c r="BL329" s="17" t="s">
        <v>156</v>
      </c>
      <c r="BM329" s="224" t="s">
        <v>724</v>
      </c>
    </row>
    <row r="330" spans="1:47" s="2" customFormat="1" ht="12">
      <c r="A330" s="38"/>
      <c r="B330" s="39"/>
      <c r="C330" s="40"/>
      <c r="D330" s="226" t="s">
        <v>158</v>
      </c>
      <c r="E330" s="40"/>
      <c r="F330" s="227" t="s">
        <v>725</v>
      </c>
      <c r="G330" s="40"/>
      <c r="H330" s="40"/>
      <c r="I330" s="228"/>
      <c r="J330" s="40"/>
      <c r="K330" s="40"/>
      <c r="L330" s="44"/>
      <c r="M330" s="229"/>
      <c r="N330" s="230"/>
      <c r="O330" s="91"/>
      <c r="P330" s="91"/>
      <c r="Q330" s="91"/>
      <c r="R330" s="91"/>
      <c r="S330" s="91"/>
      <c r="T330" s="92"/>
      <c r="U330" s="38"/>
      <c r="V330" s="38"/>
      <c r="W330" s="38"/>
      <c r="X330" s="38"/>
      <c r="Y330" s="38"/>
      <c r="Z330" s="38"/>
      <c r="AA330" s="38"/>
      <c r="AB330" s="38"/>
      <c r="AC330" s="38"/>
      <c r="AD330" s="38"/>
      <c r="AE330" s="38"/>
      <c r="AT330" s="17" t="s">
        <v>158</v>
      </c>
      <c r="AU330" s="17" t="s">
        <v>84</v>
      </c>
    </row>
    <row r="331" spans="1:47" s="2" customFormat="1" ht="12">
      <c r="A331" s="38"/>
      <c r="B331" s="39"/>
      <c r="C331" s="40"/>
      <c r="D331" s="226" t="s">
        <v>160</v>
      </c>
      <c r="E331" s="40"/>
      <c r="F331" s="231" t="s">
        <v>726</v>
      </c>
      <c r="G331" s="40"/>
      <c r="H331" s="40"/>
      <c r="I331" s="228"/>
      <c r="J331" s="40"/>
      <c r="K331" s="40"/>
      <c r="L331" s="44"/>
      <c r="M331" s="229"/>
      <c r="N331" s="230"/>
      <c r="O331" s="91"/>
      <c r="P331" s="91"/>
      <c r="Q331" s="91"/>
      <c r="R331" s="91"/>
      <c r="S331" s="91"/>
      <c r="T331" s="92"/>
      <c r="U331" s="38"/>
      <c r="V331" s="38"/>
      <c r="W331" s="38"/>
      <c r="X331" s="38"/>
      <c r="Y331" s="38"/>
      <c r="Z331" s="38"/>
      <c r="AA331" s="38"/>
      <c r="AB331" s="38"/>
      <c r="AC331" s="38"/>
      <c r="AD331" s="38"/>
      <c r="AE331" s="38"/>
      <c r="AT331" s="17" t="s">
        <v>160</v>
      </c>
      <c r="AU331" s="17" t="s">
        <v>84</v>
      </c>
    </row>
    <row r="332" spans="1:51" s="13" customFormat="1" ht="12">
      <c r="A332" s="13"/>
      <c r="B332" s="243"/>
      <c r="C332" s="244"/>
      <c r="D332" s="226" t="s">
        <v>162</v>
      </c>
      <c r="E332" s="245" t="s">
        <v>1</v>
      </c>
      <c r="F332" s="246" t="s">
        <v>727</v>
      </c>
      <c r="G332" s="244"/>
      <c r="H332" s="245" t="s">
        <v>1</v>
      </c>
      <c r="I332" s="247"/>
      <c r="J332" s="244"/>
      <c r="K332" s="244"/>
      <c r="L332" s="248"/>
      <c r="M332" s="249"/>
      <c r="N332" s="250"/>
      <c r="O332" s="250"/>
      <c r="P332" s="250"/>
      <c r="Q332" s="250"/>
      <c r="R332" s="250"/>
      <c r="S332" s="250"/>
      <c r="T332" s="251"/>
      <c r="U332" s="13"/>
      <c r="V332" s="13"/>
      <c r="W332" s="13"/>
      <c r="X332" s="13"/>
      <c r="Y332" s="13"/>
      <c r="Z332" s="13"/>
      <c r="AA332" s="13"/>
      <c r="AB332" s="13"/>
      <c r="AC332" s="13"/>
      <c r="AD332" s="13"/>
      <c r="AE332" s="13"/>
      <c r="AT332" s="252" t="s">
        <v>162</v>
      </c>
      <c r="AU332" s="252" t="s">
        <v>84</v>
      </c>
      <c r="AV332" s="13" t="s">
        <v>84</v>
      </c>
      <c r="AW332" s="13" t="s">
        <v>32</v>
      </c>
      <c r="AX332" s="13" t="s">
        <v>76</v>
      </c>
      <c r="AY332" s="252" t="s">
        <v>151</v>
      </c>
    </row>
    <row r="333" spans="1:51" s="12" customFormat="1" ht="12">
      <c r="A333" s="12"/>
      <c r="B333" s="232"/>
      <c r="C333" s="233"/>
      <c r="D333" s="226" t="s">
        <v>162</v>
      </c>
      <c r="E333" s="234" t="s">
        <v>728</v>
      </c>
      <c r="F333" s="235" t="s">
        <v>729</v>
      </c>
      <c r="G333" s="233"/>
      <c r="H333" s="236">
        <v>6.399</v>
      </c>
      <c r="I333" s="237"/>
      <c r="J333" s="233"/>
      <c r="K333" s="233"/>
      <c r="L333" s="238"/>
      <c r="M333" s="239"/>
      <c r="N333" s="240"/>
      <c r="O333" s="240"/>
      <c r="P333" s="240"/>
      <c r="Q333" s="240"/>
      <c r="R333" s="240"/>
      <c r="S333" s="240"/>
      <c r="T333" s="241"/>
      <c r="U333" s="12"/>
      <c r="V333" s="12"/>
      <c r="W333" s="12"/>
      <c r="X333" s="12"/>
      <c r="Y333" s="12"/>
      <c r="Z333" s="12"/>
      <c r="AA333" s="12"/>
      <c r="AB333" s="12"/>
      <c r="AC333" s="12"/>
      <c r="AD333" s="12"/>
      <c r="AE333" s="12"/>
      <c r="AT333" s="242" t="s">
        <v>162</v>
      </c>
      <c r="AU333" s="242" t="s">
        <v>84</v>
      </c>
      <c r="AV333" s="12" t="s">
        <v>93</v>
      </c>
      <c r="AW333" s="12" t="s">
        <v>32</v>
      </c>
      <c r="AX333" s="12" t="s">
        <v>84</v>
      </c>
      <c r="AY333" s="242" t="s">
        <v>151</v>
      </c>
    </row>
    <row r="334" spans="1:65" s="2" customFormat="1" ht="24.15" customHeight="1">
      <c r="A334" s="38"/>
      <c r="B334" s="39"/>
      <c r="C334" s="212" t="s">
        <v>730</v>
      </c>
      <c r="D334" s="212" t="s">
        <v>152</v>
      </c>
      <c r="E334" s="213" t="s">
        <v>731</v>
      </c>
      <c r="F334" s="214" t="s">
        <v>732</v>
      </c>
      <c r="G334" s="215" t="s">
        <v>155</v>
      </c>
      <c r="H334" s="216">
        <v>1.024</v>
      </c>
      <c r="I334" s="217"/>
      <c r="J334" s="218">
        <f>ROUND(I334*H334,2)</f>
        <v>0</v>
      </c>
      <c r="K334" s="219"/>
      <c r="L334" s="44"/>
      <c r="M334" s="220" t="s">
        <v>1</v>
      </c>
      <c r="N334" s="221" t="s">
        <v>41</v>
      </c>
      <c r="O334" s="91"/>
      <c r="P334" s="222">
        <f>O334*H334</f>
        <v>0</v>
      </c>
      <c r="Q334" s="222">
        <v>0</v>
      </c>
      <c r="R334" s="222">
        <f>Q334*H334</f>
        <v>0</v>
      </c>
      <c r="S334" s="222">
        <v>0</v>
      </c>
      <c r="T334" s="223">
        <f>S334*H334</f>
        <v>0</v>
      </c>
      <c r="U334" s="38"/>
      <c r="V334" s="38"/>
      <c r="W334" s="38"/>
      <c r="X334" s="38"/>
      <c r="Y334" s="38"/>
      <c r="Z334" s="38"/>
      <c r="AA334" s="38"/>
      <c r="AB334" s="38"/>
      <c r="AC334" s="38"/>
      <c r="AD334" s="38"/>
      <c r="AE334" s="38"/>
      <c r="AR334" s="224" t="s">
        <v>156</v>
      </c>
      <c r="AT334" s="224" t="s">
        <v>152</v>
      </c>
      <c r="AU334" s="224" t="s">
        <v>84</v>
      </c>
      <c r="AY334" s="17" t="s">
        <v>151</v>
      </c>
      <c r="BE334" s="225">
        <f>IF(N334="základní",J334,0)</f>
        <v>0</v>
      </c>
      <c r="BF334" s="225">
        <f>IF(N334="snížená",J334,0)</f>
        <v>0</v>
      </c>
      <c r="BG334" s="225">
        <f>IF(N334="zákl. přenesená",J334,0)</f>
        <v>0</v>
      </c>
      <c r="BH334" s="225">
        <f>IF(N334="sníž. přenesená",J334,0)</f>
        <v>0</v>
      </c>
      <c r="BI334" s="225">
        <f>IF(N334="nulová",J334,0)</f>
        <v>0</v>
      </c>
      <c r="BJ334" s="17" t="s">
        <v>84</v>
      </c>
      <c r="BK334" s="225">
        <f>ROUND(I334*H334,2)</f>
        <v>0</v>
      </c>
      <c r="BL334" s="17" t="s">
        <v>156</v>
      </c>
      <c r="BM334" s="224" t="s">
        <v>733</v>
      </c>
    </row>
    <row r="335" spans="1:47" s="2" customFormat="1" ht="12">
      <c r="A335" s="38"/>
      <c r="B335" s="39"/>
      <c r="C335" s="40"/>
      <c r="D335" s="226" t="s">
        <v>158</v>
      </c>
      <c r="E335" s="40"/>
      <c r="F335" s="227" t="s">
        <v>653</v>
      </c>
      <c r="G335" s="40"/>
      <c r="H335" s="40"/>
      <c r="I335" s="228"/>
      <c r="J335" s="40"/>
      <c r="K335" s="40"/>
      <c r="L335" s="44"/>
      <c r="M335" s="229"/>
      <c r="N335" s="230"/>
      <c r="O335" s="91"/>
      <c r="P335" s="91"/>
      <c r="Q335" s="91"/>
      <c r="R335" s="91"/>
      <c r="S335" s="91"/>
      <c r="T335" s="92"/>
      <c r="U335" s="38"/>
      <c r="V335" s="38"/>
      <c r="W335" s="38"/>
      <c r="X335" s="38"/>
      <c r="Y335" s="38"/>
      <c r="Z335" s="38"/>
      <c r="AA335" s="38"/>
      <c r="AB335" s="38"/>
      <c r="AC335" s="38"/>
      <c r="AD335" s="38"/>
      <c r="AE335" s="38"/>
      <c r="AT335" s="17" t="s">
        <v>158</v>
      </c>
      <c r="AU335" s="17" t="s">
        <v>84</v>
      </c>
    </row>
    <row r="336" spans="1:47" s="2" customFormat="1" ht="12">
      <c r="A336" s="38"/>
      <c r="B336" s="39"/>
      <c r="C336" s="40"/>
      <c r="D336" s="226" t="s">
        <v>160</v>
      </c>
      <c r="E336" s="40"/>
      <c r="F336" s="231" t="s">
        <v>734</v>
      </c>
      <c r="G336" s="40"/>
      <c r="H336" s="40"/>
      <c r="I336" s="228"/>
      <c r="J336" s="40"/>
      <c r="K336" s="40"/>
      <c r="L336" s="44"/>
      <c r="M336" s="229"/>
      <c r="N336" s="230"/>
      <c r="O336" s="91"/>
      <c r="P336" s="91"/>
      <c r="Q336" s="91"/>
      <c r="R336" s="91"/>
      <c r="S336" s="91"/>
      <c r="T336" s="92"/>
      <c r="U336" s="38"/>
      <c r="V336" s="38"/>
      <c r="W336" s="38"/>
      <c r="X336" s="38"/>
      <c r="Y336" s="38"/>
      <c r="Z336" s="38"/>
      <c r="AA336" s="38"/>
      <c r="AB336" s="38"/>
      <c r="AC336" s="38"/>
      <c r="AD336" s="38"/>
      <c r="AE336" s="38"/>
      <c r="AT336" s="17" t="s">
        <v>160</v>
      </c>
      <c r="AU336" s="17" t="s">
        <v>84</v>
      </c>
    </row>
    <row r="337" spans="1:51" s="12" customFormat="1" ht="12">
      <c r="A337" s="12"/>
      <c r="B337" s="232"/>
      <c r="C337" s="233"/>
      <c r="D337" s="226" t="s">
        <v>162</v>
      </c>
      <c r="E337" s="234" t="s">
        <v>735</v>
      </c>
      <c r="F337" s="235" t="s">
        <v>736</v>
      </c>
      <c r="G337" s="233"/>
      <c r="H337" s="236">
        <v>1.024</v>
      </c>
      <c r="I337" s="237"/>
      <c r="J337" s="233"/>
      <c r="K337" s="233"/>
      <c r="L337" s="238"/>
      <c r="M337" s="239"/>
      <c r="N337" s="240"/>
      <c r="O337" s="240"/>
      <c r="P337" s="240"/>
      <c r="Q337" s="240"/>
      <c r="R337" s="240"/>
      <c r="S337" s="240"/>
      <c r="T337" s="241"/>
      <c r="U337" s="12"/>
      <c r="V337" s="12"/>
      <c r="W337" s="12"/>
      <c r="X337" s="12"/>
      <c r="Y337" s="12"/>
      <c r="Z337" s="12"/>
      <c r="AA337" s="12"/>
      <c r="AB337" s="12"/>
      <c r="AC337" s="12"/>
      <c r="AD337" s="12"/>
      <c r="AE337" s="12"/>
      <c r="AT337" s="242" t="s">
        <v>162</v>
      </c>
      <c r="AU337" s="242" t="s">
        <v>84</v>
      </c>
      <c r="AV337" s="12" t="s">
        <v>93</v>
      </c>
      <c r="AW337" s="12" t="s">
        <v>32</v>
      </c>
      <c r="AX337" s="12" t="s">
        <v>84</v>
      </c>
      <c r="AY337" s="242" t="s">
        <v>151</v>
      </c>
    </row>
    <row r="338" spans="1:65" s="2" customFormat="1" ht="24.15" customHeight="1">
      <c r="A338" s="38"/>
      <c r="B338" s="39"/>
      <c r="C338" s="212" t="s">
        <v>737</v>
      </c>
      <c r="D338" s="212" t="s">
        <v>152</v>
      </c>
      <c r="E338" s="213" t="s">
        <v>738</v>
      </c>
      <c r="F338" s="214" t="s">
        <v>739</v>
      </c>
      <c r="G338" s="215" t="s">
        <v>194</v>
      </c>
      <c r="H338" s="216">
        <v>41.667</v>
      </c>
      <c r="I338" s="217"/>
      <c r="J338" s="218">
        <f>ROUND(I338*H338,2)</f>
        <v>0</v>
      </c>
      <c r="K338" s="219"/>
      <c r="L338" s="44"/>
      <c r="M338" s="220" t="s">
        <v>1</v>
      </c>
      <c r="N338" s="221" t="s">
        <v>41</v>
      </c>
      <c r="O338" s="91"/>
      <c r="P338" s="222">
        <f>O338*H338</f>
        <v>0</v>
      </c>
      <c r="Q338" s="222">
        <v>0</v>
      </c>
      <c r="R338" s="222">
        <f>Q338*H338</f>
        <v>0</v>
      </c>
      <c r="S338" s="222">
        <v>0</v>
      </c>
      <c r="T338" s="223">
        <f>S338*H338</f>
        <v>0</v>
      </c>
      <c r="U338" s="38"/>
      <c r="V338" s="38"/>
      <c r="W338" s="38"/>
      <c r="X338" s="38"/>
      <c r="Y338" s="38"/>
      <c r="Z338" s="38"/>
      <c r="AA338" s="38"/>
      <c r="AB338" s="38"/>
      <c r="AC338" s="38"/>
      <c r="AD338" s="38"/>
      <c r="AE338" s="38"/>
      <c r="AR338" s="224" t="s">
        <v>156</v>
      </c>
      <c r="AT338" s="224" t="s">
        <v>152</v>
      </c>
      <c r="AU338" s="224" t="s">
        <v>84</v>
      </c>
      <c r="AY338" s="17" t="s">
        <v>151</v>
      </c>
      <c r="BE338" s="225">
        <f>IF(N338="základní",J338,0)</f>
        <v>0</v>
      </c>
      <c r="BF338" s="225">
        <f>IF(N338="snížená",J338,0)</f>
        <v>0</v>
      </c>
      <c r="BG338" s="225">
        <f>IF(N338="zákl. přenesená",J338,0)</f>
        <v>0</v>
      </c>
      <c r="BH338" s="225">
        <f>IF(N338="sníž. přenesená",J338,0)</f>
        <v>0</v>
      </c>
      <c r="BI338" s="225">
        <f>IF(N338="nulová",J338,0)</f>
        <v>0</v>
      </c>
      <c r="BJ338" s="17" t="s">
        <v>84</v>
      </c>
      <c r="BK338" s="225">
        <f>ROUND(I338*H338,2)</f>
        <v>0</v>
      </c>
      <c r="BL338" s="17" t="s">
        <v>156</v>
      </c>
      <c r="BM338" s="224" t="s">
        <v>740</v>
      </c>
    </row>
    <row r="339" spans="1:47" s="2" customFormat="1" ht="12">
      <c r="A339" s="38"/>
      <c r="B339" s="39"/>
      <c r="C339" s="40"/>
      <c r="D339" s="226" t="s">
        <v>158</v>
      </c>
      <c r="E339" s="40"/>
      <c r="F339" s="227" t="s">
        <v>741</v>
      </c>
      <c r="G339" s="40"/>
      <c r="H339" s="40"/>
      <c r="I339" s="228"/>
      <c r="J339" s="40"/>
      <c r="K339" s="40"/>
      <c r="L339" s="44"/>
      <c r="M339" s="229"/>
      <c r="N339" s="230"/>
      <c r="O339" s="91"/>
      <c r="P339" s="91"/>
      <c r="Q339" s="91"/>
      <c r="R339" s="91"/>
      <c r="S339" s="91"/>
      <c r="T339" s="92"/>
      <c r="U339" s="38"/>
      <c r="V339" s="38"/>
      <c r="W339" s="38"/>
      <c r="X339" s="38"/>
      <c r="Y339" s="38"/>
      <c r="Z339" s="38"/>
      <c r="AA339" s="38"/>
      <c r="AB339" s="38"/>
      <c r="AC339" s="38"/>
      <c r="AD339" s="38"/>
      <c r="AE339" s="38"/>
      <c r="AT339" s="17" t="s">
        <v>158</v>
      </c>
      <c r="AU339" s="17" t="s">
        <v>84</v>
      </c>
    </row>
    <row r="340" spans="1:47" s="2" customFormat="1" ht="12">
      <c r="A340" s="38"/>
      <c r="B340" s="39"/>
      <c r="C340" s="40"/>
      <c r="D340" s="226" t="s">
        <v>160</v>
      </c>
      <c r="E340" s="40"/>
      <c r="F340" s="231" t="s">
        <v>726</v>
      </c>
      <c r="G340" s="40"/>
      <c r="H340" s="40"/>
      <c r="I340" s="228"/>
      <c r="J340" s="40"/>
      <c r="K340" s="40"/>
      <c r="L340" s="44"/>
      <c r="M340" s="229"/>
      <c r="N340" s="230"/>
      <c r="O340" s="91"/>
      <c r="P340" s="91"/>
      <c r="Q340" s="91"/>
      <c r="R340" s="91"/>
      <c r="S340" s="91"/>
      <c r="T340" s="92"/>
      <c r="U340" s="38"/>
      <c r="V340" s="38"/>
      <c r="W340" s="38"/>
      <c r="X340" s="38"/>
      <c r="Y340" s="38"/>
      <c r="Z340" s="38"/>
      <c r="AA340" s="38"/>
      <c r="AB340" s="38"/>
      <c r="AC340" s="38"/>
      <c r="AD340" s="38"/>
      <c r="AE340" s="38"/>
      <c r="AT340" s="17" t="s">
        <v>160</v>
      </c>
      <c r="AU340" s="17" t="s">
        <v>84</v>
      </c>
    </row>
    <row r="341" spans="1:51" s="13" customFormat="1" ht="12">
      <c r="A341" s="13"/>
      <c r="B341" s="243"/>
      <c r="C341" s="244"/>
      <c r="D341" s="226" t="s">
        <v>162</v>
      </c>
      <c r="E341" s="245" t="s">
        <v>1</v>
      </c>
      <c r="F341" s="246" t="s">
        <v>727</v>
      </c>
      <c r="G341" s="244"/>
      <c r="H341" s="245" t="s">
        <v>1</v>
      </c>
      <c r="I341" s="247"/>
      <c r="J341" s="244"/>
      <c r="K341" s="244"/>
      <c r="L341" s="248"/>
      <c r="M341" s="249"/>
      <c r="N341" s="250"/>
      <c r="O341" s="250"/>
      <c r="P341" s="250"/>
      <c r="Q341" s="250"/>
      <c r="R341" s="250"/>
      <c r="S341" s="250"/>
      <c r="T341" s="251"/>
      <c r="U341" s="13"/>
      <c r="V341" s="13"/>
      <c r="W341" s="13"/>
      <c r="X341" s="13"/>
      <c r="Y341" s="13"/>
      <c r="Z341" s="13"/>
      <c r="AA341" s="13"/>
      <c r="AB341" s="13"/>
      <c r="AC341" s="13"/>
      <c r="AD341" s="13"/>
      <c r="AE341" s="13"/>
      <c r="AT341" s="252" t="s">
        <v>162</v>
      </c>
      <c r="AU341" s="252" t="s">
        <v>84</v>
      </c>
      <c r="AV341" s="13" t="s">
        <v>84</v>
      </c>
      <c r="AW341" s="13" t="s">
        <v>32</v>
      </c>
      <c r="AX341" s="13" t="s">
        <v>76</v>
      </c>
      <c r="AY341" s="252" t="s">
        <v>151</v>
      </c>
    </row>
    <row r="342" spans="1:51" s="12" customFormat="1" ht="12">
      <c r="A342" s="12"/>
      <c r="B342" s="232"/>
      <c r="C342" s="233"/>
      <c r="D342" s="226" t="s">
        <v>162</v>
      </c>
      <c r="E342" s="234" t="s">
        <v>742</v>
      </c>
      <c r="F342" s="235" t="s">
        <v>743</v>
      </c>
      <c r="G342" s="233"/>
      <c r="H342" s="236">
        <v>41.667</v>
      </c>
      <c r="I342" s="237"/>
      <c r="J342" s="233"/>
      <c r="K342" s="233"/>
      <c r="L342" s="238"/>
      <c r="M342" s="239"/>
      <c r="N342" s="240"/>
      <c r="O342" s="240"/>
      <c r="P342" s="240"/>
      <c r="Q342" s="240"/>
      <c r="R342" s="240"/>
      <c r="S342" s="240"/>
      <c r="T342" s="241"/>
      <c r="U342" s="12"/>
      <c r="V342" s="12"/>
      <c r="W342" s="12"/>
      <c r="X342" s="12"/>
      <c r="Y342" s="12"/>
      <c r="Z342" s="12"/>
      <c r="AA342" s="12"/>
      <c r="AB342" s="12"/>
      <c r="AC342" s="12"/>
      <c r="AD342" s="12"/>
      <c r="AE342" s="12"/>
      <c r="AT342" s="242" t="s">
        <v>162</v>
      </c>
      <c r="AU342" s="242" t="s">
        <v>84</v>
      </c>
      <c r="AV342" s="12" t="s">
        <v>93</v>
      </c>
      <c r="AW342" s="12" t="s">
        <v>32</v>
      </c>
      <c r="AX342" s="12" t="s">
        <v>84</v>
      </c>
      <c r="AY342" s="242" t="s">
        <v>151</v>
      </c>
    </row>
    <row r="343" spans="1:65" s="2" customFormat="1" ht="24.15" customHeight="1">
      <c r="A343" s="38"/>
      <c r="B343" s="39"/>
      <c r="C343" s="212" t="s">
        <v>744</v>
      </c>
      <c r="D343" s="212" t="s">
        <v>152</v>
      </c>
      <c r="E343" s="213" t="s">
        <v>745</v>
      </c>
      <c r="F343" s="214" t="s">
        <v>746</v>
      </c>
      <c r="G343" s="215" t="s">
        <v>155</v>
      </c>
      <c r="H343" s="216">
        <v>8.333</v>
      </c>
      <c r="I343" s="217"/>
      <c r="J343" s="218">
        <f>ROUND(I343*H343,2)</f>
        <v>0</v>
      </c>
      <c r="K343" s="219"/>
      <c r="L343" s="44"/>
      <c r="M343" s="220" t="s">
        <v>1</v>
      </c>
      <c r="N343" s="221" t="s">
        <v>41</v>
      </c>
      <c r="O343" s="91"/>
      <c r="P343" s="222">
        <f>O343*H343</f>
        <v>0</v>
      </c>
      <c r="Q343" s="222">
        <v>0</v>
      </c>
      <c r="R343" s="222">
        <f>Q343*H343</f>
        <v>0</v>
      </c>
      <c r="S343" s="222">
        <v>0</v>
      </c>
      <c r="T343" s="223">
        <f>S343*H343</f>
        <v>0</v>
      </c>
      <c r="U343" s="38"/>
      <c r="V343" s="38"/>
      <c r="W343" s="38"/>
      <c r="X343" s="38"/>
      <c r="Y343" s="38"/>
      <c r="Z343" s="38"/>
      <c r="AA343" s="38"/>
      <c r="AB343" s="38"/>
      <c r="AC343" s="38"/>
      <c r="AD343" s="38"/>
      <c r="AE343" s="38"/>
      <c r="AR343" s="224" t="s">
        <v>156</v>
      </c>
      <c r="AT343" s="224" t="s">
        <v>152</v>
      </c>
      <c r="AU343" s="224" t="s">
        <v>84</v>
      </c>
      <c r="AY343" s="17" t="s">
        <v>151</v>
      </c>
      <c r="BE343" s="225">
        <f>IF(N343="základní",J343,0)</f>
        <v>0</v>
      </c>
      <c r="BF343" s="225">
        <f>IF(N343="snížená",J343,0)</f>
        <v>0</v>
      </c>
      <c r="BG343" s="225">
        <f>IF(N343="zákl. přenesená",J343,0)</f>
        <v>0</v>
      </c>
      <c r="BH343" s="225">
        <f>IF(N343="sníž. přenesená",J343,0)</f>
        <v>0</v>
      </c>
      <c r="BI343" s="225">
        <f>IF(N343="nulová",J343,0)</f>
        <v>0</v>
      </c>
      <c r="BJ343" s="17" t="s">
        <v>84</v>
      </c>
      <c r="BK343" s="225">
        <f>ROUND(I343*H343,2)</f>
        <v>0</v>
      </c>
      <c r="BL343" s="17" t="s">
        <v>156</v>
      </c>
      <c r="BM343" s="224" t="s">
        <v>747</v>
      </c>
    </row>
    <row r="344" spans="1:47" s="2" customFormat="1" ht="12">
      <c r="A344" s="38"/>
      <c r="B344" s="39"/>
      <c r="C344" s="40"/>
      <c r="D344" s="226" t="s">
        <v>158</v>
      </c>
      <c r="E344" s="40"/>
      <c r="F344" s="227" t="s">
        <v>653</v>
      </c>
      <c r="G344" s="40"/>
      <c r="H344" s="40"/>
      <c r="I344" s="228"/>
      <c r="J344" s="40"/>
      <c r="K344" s="40"/>
      <c r="L344" s="44"/>
      <c r="M344" s="229"/>
      <c r="N344" s="230"/>
      <c r="O344" s="91"/>
      <c r="P344" s="91"/>
      <c r="Q344" s="91"/>
      <c r="R344" s="91"/>
      <c r="S344" s="91"/>
      <c r="T344" s="92"/>
      <c r="U344" s="38"/>
      <c r="V344" s="38"/>
      <c r="W344" s="38"/>
      <c r="X344" s="38"/>
      <c r="Y344" s="38"/>
      <c r="Z344" s="38"/>
      <c r="AA344" s="38"/>
      <c r="AB344" s="38"/>
      <c r="AC344" s="38"/>
      <c r="AD344" s="38"/>
      <c r="AE344" s="38"/>
      <c r="AT344" s="17" t="s">
        <v>158</v>
      </c>
      <c r="AU344" s="17" t="s">
        <v>84</v>
      </c>
    </row>
    <row r="345" spans="1:47" s="2" customFormat="1" ht="12">
      <c r="A345" s="38"/>
      <c r="B345" s="39"/>
      <c r="C345" s="40"/>
      <c r="D345" s="226" t="s">
        <v>160</v>
      </c>
      <c r="E345" s="40"/>
      <c r="F345" s="231" t="s">
        <v>734</v>
      </c>
      <c r="G345" s="40"/>
      <c r="H345" s="40"/>
      <c r="I345" s="228"/>
      <c r="J345" s="40"/>
      <c r="K345" s="40"/>
      <c r="L345" s="44"/>
      <c r="M345" s="229"/>
      <c r="N345" s="230"/>
      <c r="O345" s="91"/>
      <c r="P345" s="91"/>
      <c r="Q345" s="91"/>
      <c r="R345" s="91"/>
      <c r="S345" s="91"/>
      <c r="T345" s="92"/>
      <c r="U345" s="38"/>
      <c r="V345" s="38"/>
      <c r="W345" s="38"/>
      <c r="X345" s="38"/>
      <c r="Y345" s="38"/>
      <c r="Z345" s="38"/>
      <c r="AA345" s="38"/>
      <c r="AB345" s="38"/>
      <c r="AC345" s="38"/>
      <c r="AD345" s="38"/>
      <c r="AE345" s="38"/>
      <c r="AT345" s="17" t="s">
        <v>160</v>
      </c>
      <c r="AU345" s="17" t="s">
        <v>84</v>
      </c>
    </row>
    <row r="346" spans="1:51" s="12" customFormat="1" ht="12">
      <c r="A346" s="12"/>
      <c r="B346" s="232"/>
      <c r="C346" s="233"/>
      <c r="D346" s="226" t="s">
        <v>162</v>
      </c>
      <c r="E346" s="234" t="s">
        <v>748</v>
      </c>
      <c r="F346" s="235" t="s">
        <v>749</v>
      </c>
      <c r="G346" s="233"/>
      <c r="H346" s="236">
        <v>8.333</v>
      </c>
      <c r="I346" s="237"/>
      <c r="J346" s="233"/>
      <c r="K346" s="233"/>
      <c r="L346" s="238"/>
      <c r="M346" s="239"/>
      <c r="N346" s="240"/>
      <c r="O346" s="240"/>
      <c r="P346" s="240"/>
      <c r="Q346" s="240"/>
      <c r="R346" s="240"/>
      <c r="S346" s="240"/>
      <c r="T346" s="241"/>
      <c r="U346" s="12"/>
      <c r="V346" s="12"/>
      <c r="W346" s="12"/>
      <c r="X346" s="12"/>
      <c r="Y346" s="12"/>
      <c r="Z346" s="12"/>
      <c r="AA346" s="12"/>
      <c r="AB346" s="12"/>
      <c r="AC346" s="12"/>
      <c r="AD346" s="12"/>
      <c r="AE346" s="12"/>
      <c r="AT346" s="242" t="s">
        <v>162</v>
      </c>
      <c r="AU346" s="242" t="s">
        <v>84</v>
      </c>
      <c r="AV346" s="12" t="s">
        <v>93</v>
      </c>
      <c r="AW346" s="12" t="s">
        <v>32</v>
      </c>
      <c r="AX346" s="12" t="s">
        <v>84</v>
      </c>
      <c r="AY346" s="242" t="s">
        <v>151</v>
      </c>
    </row>
    <row r="347" spans="1:63" s="11" customFormat="1" ht="25.9" customHeight="1">
      <c r="A347" s="11"/>
      <c r="B347" s="198"/>
      <c r="C347" s="199"/>
      <c r="D347" s="200" t="s">
        <v>75</v>
      </c>
      <c r="E347" s="201" t="s">
        <v>156</v>
      </c>
      <c r="F347" s="201" t="s">
        <v>750</v>
      </c>
      <c r="G347" s="199"/>
      <c r="H347" s="199"/>
      <c r="I347" s="202"/>
      <c r="J347" s="203">
        <f>BK347</f>
        <v>0</v>
      </c>
      <c r="K347" s="199"/>
      <c r="L347" s="204"/>
      <c r="M347" s="205"/>
      <c r="N347" s="206"/>
      <c r="O347" s="206"/>
      <c r="P347" s="207">
        <f>SUM(P348:P400)</f>
        <v>0</v>
      </c>
      <c r="Q347" s="206"/>
      <c r="R347" s="207">
        <f>SUM(R348:R400)</f>
        <v>0</v>
      </c>
      <c r="S347" s="206"/>
      <c r="T347" s="208">
        <f>SUM(T348:T400)</f>
        <v>0</v>
      </c>
      <c r="U347" s="11"/>
      <c r="V347" s="11"/>
      <c r="W347" s="11"/>
      <c r="X347" s="11"/>
      <c r="Y347" s="11"/>
      <c r="Z347" s="11"/>
      <c r="AA347" s="11"/>
      <c r="AB347" s="11"/>
      <c r="AC347" s="11"/>
      <c r="AD347" s="11"/>
      <c r="AE347" s="11"/>
      <c r="AR347" s="209" t="s">
        <v>84</v>
      </c>
      <c r="AT347" s="210" t="s">
        <v>75</v>
      </c>
      <c r="AU347" s="210" t="s">
        <v>76</v>
      </c>
      <c r="AY347" s="209" t="s">
        <v>151</v>
      </c>
      <c r="BK347" s="211">
        <f>SUM(BK348:BK400)</f>
        <v>0</v>
      </c>
    </row>
    <row r="348" spans="1:65" s="2" customFormat="1" ht="14.4" customHeight="1">
      <c r="A348" s="38"/>
      <c r="B348" s="39"/>
      <c r="C348" s="212" t="s">
        <v>751</v>
      </c>
      <c r="D348" s="212" t="s">
        <v>152</v>
      </c>
      <c r="E348" s="213" t="s">
        <v>752</v>
      </c>
      <c r="F348" s="214" t="s">
        <v>753</v>
      </c>
      <c r="G348" s="215" t="s">
        <v>194</v>
      </c>
      <c r="H348" s="216">
        <v>6.077</v>
      </c>
      <c r="I348" s="217"/>
      <c r="J348" s="218">
        <f>ROUND(I348*H348,2)</f>
        <v>0</v>
      </c>
      <c r="K348" s="219"/>
      <c r="L348" s="44"/>
      <c r="M348" s="220" t="s">
        <v>1</v>
      </c>
      <c r="N348" s="221" t="s">
        <v>41</v>
      </c>
      <c r="O348" s="91"/>
      <c r="P348" s="222">
        <f>O348*H348</f>
        <v>0</v>
      </c>
      <c r="Q348" s="222">
        <v>0</v>
      </c>
      <c r="R348" s="222">
        <f>Q348*H348</f>
        <v>0</v>
      </c>
      <c r="S348" s="222">
        <v>0</v>
      </c>
      <c r="T348" s="223">
        <f>S348*H348</f>
        <v>0</v>
      </c>
      <c r="U348" s="38"/>
      <c r="V348" s="38"/>
      <c r="W348" s="38"/>
      <c r="X348" s="38"/>
      <c r="Y348" s="38"/>
      <c r="Z348" s="38"/>
      <c r="AA348" s="38"/>
      <c r="AB348" s="38"/>
      <c r="AC348" s="38"/>
      <c r="AD348" s="38"/>
      <c r="AE348" s="38"/>
      <c r="AR348" s="224" t="s">
        <v>156</v>
      </c>
      <c r="AT348" s="224" t="s">
        <v>152</v>
      </c>
      <c r="AU348" s="224" t="s">
        <v>84</v>
      </c>
      <c r="AY348" s="17" t="s">
        <v>151</v>
      </c>
      <c r="BE348" s="225">
        <f>IF(N348="základní",J348,0)</f>
        <v>0</v>
      </c>
      <c r="BF348" s="225">
        <f>IF(N348="snížená",J348,0)</f>
        <v>0</v>
      </c>
      <c r="BG348" s="225">
        <f>IF(N348="zákl. přenesená",J348,0)</f>
        <v>0</v>
      </c>
      <c r="BH348" s="225">
        <f>IF(N348="sníž. přenesená",J348,0)</f>
        <v>0</v>
      </c>
      <c r="BI348" s="225">
        <f>IF(N348="nulová",J348,0)</f>
        <v>0</v>
      </c>
      <c r="BJ348" s="17" t="s">
        <v>84</v>
      </c>
      <c r="BK348" s="225">
        <f>ROUND(I348*H348,2)</f>
        <v>0</v>
      </c>
      <c r="BL348" s="17" t="s">
        <v>156</v>
      </c>
      <c r="BM348" s="224" t="s">
        <v>754</v>
      </c>
    </row>
    <row r="349" spans="1:47" s="2" customFormat="1" ht="12">
      <c r="A349" s="38"/>
      <c r="B349" s="39"/>
      <c r="C349" s="40"/>
      <c r="D349" s="226" t="s">
        <v>158</v>
      </c>
      <c r="E349" s="40"/>
      <c r="F349" s="227" t="s">
        <v>755</v>
      </c>
      <c r="G349" s="40"/>
      <c r="H349" s="40"/>
      <c r="I349" s="228"/>
      <c r="J349" s="40"/>
      <c r="K349" s="40"/>
      <c r="L349" s="44"/>
      <c r="M349" s="229"/>
      <c r="N349" s="230"/>
      <c r="O349" s="91"/>
      <c r="P349" s="91"/>
      <c r="Q349" s="91"/>
      <c r="R349" s="91"/>
      <c r="S349" s="91"/>
      <c r="T349" s="92"/>
      <c r="U349" s="38"/>
      <c r="V349" s="38"/>
      <c r="W349" s="38"/>
      <c r="X349" s="38"/>
      <c r="Y349" s="38"/>
      <c r="Z349" s="38"/>
      <c r="AA349" s="38"/>
      <c r="AB349" s="38"/>
      <c r="AC349" s="38"/>
      <c r="AD349" s="38"/>
      <c r="AE349" s="38"/>
      <c r="AT349" s="17" t="s">
        <v>158</v>
      </c>
      <c r="AU349" s="17" t="s">
        <v>84</v>
      </c>
    </row>
    <row r="350" spans="1:47" s="2" customFormat="1" ht="12">
      <c r="A350" s="38"/>
      <c r="B350" s="39"/>
      <c r="C350" s="40"/>
      <c r="D350" s="226" t="s">
        <v>160</v>
      </c>
      <c r="E350" s="40"/>
      <c r="F350" s="231" t="s">
        <v>726</v>
      </c>
      <c r="G350" s="40"/>
      <c r="H350" s="40"/>
      <c r="I350" s="228"/>
      <c r="J350" s="40"/>
      <c r="K350" s="40"/>
      <c r="L350" s="44"/>
      <c r="M350" s="229"/>
      <c r="N350" s="230"/>
      <c r="O350" s="91"/>
      <c r="P350" s="91"/>
      <c r="Q350" s="91"/>
      <c r="R350" s="91"/>
      <c r="S350" s="91"/>
      <c r="T350" s="92"/>
      <c r="U350" s="38"/>
      <c r="V350" s="38"/>
      <c r="W350" s="38"/>
      <c r="X350" s="38"/>
      <c r="Y350" s="38"/>
      <c r="Z350" s="38"/>
      <c r="AA350" s="38"/>
      <c r="AB350" s="38"/>
      <c r="AC350" s="38"/>
      <c r="AD350" s="38"/>
      <c r="AE350" s="38"/>
      <c r="AT350" s="17" t="s">
        <v>160</v>
      </c>
      <c r="AU350" s="17" t="s">
        <v>84</v>
      </c>
    </row>
    <row r="351" spans="1:51" s="13" customFormat="1" ht="12">
      <c r="A351" s="13"/>
      <c r="B351" s="243"/>
      <c r="C351" s="244"/>
      <c r="D351" s="226" t="s">
        <v>162</v>
      </c>
      <c r="E351" s="245" t="s">
        <v>1</v>
      </c>
      <c r="F351" s="246" t="s">
        <v>727</v>
      </c>
      <c r="G351" s="244"/>
      <c r="H351" s="245" t="s">
        <v>1</v>
      </c>
      <c r="I351" s="247"/>
      <c r="J351" s="244"/>
      <c r="K351" s="244"/>
      <c r="L351" s="248"/>
      <c r="M351" s="249"/>
      <c r="N351" s="250"/>
      <c r="O351" s="250"/>
      <c r="P351" s="250"/>
      <c r="Q351" s="250"/>
      <c r="R351" s="250"/>
      <c r="S351" s="250"/>
      <c r="T351" s="251"/>
      <c r="U351" s="13"/>
      <c r="V351" s="13"/>
      <c r="W351" s="13"/>
      <c r="X351" s="13"/>
      <c r="Y351" s="13"/>
      <c r="Z351" s="13"/>
      <c r="AA351" s="13"/>
      <c r="AB351" s="13"/>
      <c r="AC351" s="13"/>
      <c r="AD351" s="13"/>
      <c r="AE351" s="13"/>
      <c r="AT351" s="252" t="s">
        <v>162</v>
      </c>
      <c r="AU351" s="252" t="s">
        <v>84</v>
      </c>
      <c r="AV351" s="13" t="s">
        <v>84</v>
      </c>
      <c r="AW351" s="13" t="s">
        <v>32</v>
      </c>
      <c r="AX351" s="13" t="s">
        <v>76</v>
      </c>
      <c r="AY351" s="252" t="s">
        <v>151</v>
      </c>
    </row>
    <row r="352" spans="1:51" s="12" customFormat="1" ht="12">
      <c r="A352" s="12"/>
      <c r="B352" s="232"/>
      <c r="C352" s="233"/>
      <c r="D352" s="226" t="s">
        <v>162</v>
      </c>
      <c r="E352" s="234" t="s">
        <v>756</v>
      </c>
      <c r="F352" s="235" t="s">
        <v>757</v>
      </c>
      <c r="G352" s="233"/>
      <c r="H352" s="236">
        <v>2.06</v>
      </c>
      <c r="I352" s="237"/>
      <c r="J352" s="233"/>
      <c r="K352" s="233"/>
      <c r="L352" s="238"/>
      <c r="M352" s="239"/>
      <c r="N352" s="240"/>
      <c r="O352" s="240"/>
      <c r="P352" s="240"/>
      <c r="Q352" s="240"/>
      <c r="R352" s="240"/>
      <c r="S352" s="240"/>
      <c r="T352" s="241"/>
      <c r="U352" s="12"/>
      <c r="V352" s="12"/>
      <c r="W352" s="12"/>
      <c r="X352" s="12"/>
      <c r="Y352" s="12"/>
      <c r="Z352" s="12"/>
      <c r="AA352" s="12"/>
      <c r="AB352" s="12"/>
      <c r="AC352" s="12"/>
      <c r="AD352" s="12"/>
      <c r="AE352" s="12"/>
      <c r="AT352" s="242" t="s">
        <v>162</v>
      </c>
      <c r="AU352" s="242" t="s">
        <v>84</v>
      </c>
      <c r="AV352" s="12" t="s">
        <v>93</v>
      </c>
      <c r="AW352" s="12" t="s">
        <v>32</v>
      </c>
      <c r="AX352" s="12" t="s">
        <v>76</v>
      </c>
      <c r="AY352" s="242" t="s">
        <v>151</v>
      </c>
    </row>
    <row r="353" spans="1:51" s="12" customFormat="1" ht="12">
      <c r="A353" s="12"/>
      <c r="B353" s="232"/>
      <c r="C353" s="233"/>
      <c r="D353" s="226" t="s">
        <v>162</v>
      </c>
      <c r="E353" s="234" t="s">
        <v>383</v>
      </c>
      <c r="F353" s="235" t="s">
        <v>758</v>
      </c>
      <c r="G353" s="233"/>
      <c r="H353" s="236">
        <v>2.024</v>
      </c>
      <c r="I353" s="237"/>
      <c r="J353" s="233"/>
      <c r="K353" s="233"/>
      <c r="L353" s="238"/>
      <c r="M353" s="239"/>
      <c r="N353" s="240"/>
      <c r="O353" s="240"/>
      <c r="P353" s="240"/>
      <c r="Q353" s="240"/>
      <c r="R353" s="240"/>
      <c r="S353" s="240"/>
      <c r="T353" s="241"/>
      <c r="U353" s="12"/>
      <c r="V353" s="12"/>
      <c r="W353" s="12"/>
      <c r="X353" s="12"/>
      <c r="Y353" s="12"/>
      <c r="Z353" s="12"/>
      <c r="AA353" s="12"/>
      <c r="AB353" s="12"/>
      <c r="AC353" s="12"/>
      <c r="AD353" s="12"/>
      <c r="AE353" s="12"/>
      <c r="AT353" s="242" t="s">
        <v>162</v>
      </c>
      <c r="AU353" s="242" t="s">
        <v>84</v>
      </c>
      <c r="AV353" s="12" t="s">
        <v>93</v>
      </c>
      <c r="AW353" s="12" t="s">
        <v>32</v>
      </c>
      <c r="AX353" s="12" t="s">
        <v>76</v>
      </c>
      <c r="AY353" s="242" t="s">
        <v>151</v>
      </c>
    </row>
    <row r="354" spans="1:51" s="12" customFormat="1" ht="12">
      <c r="A354" s="12"/>
      <c r="B354" s="232"/>
      <c r="C354" s="233"/>
      <c r="D354" s="226" t="s">
        <v>162</v>
      </c>
      <c r="E354" s="234" t="s">
        <v>385</v>
      </c>
      <c r="F354" s="235" t="s">
        <v>759</v>
      </c>
      <c r="G354" s="233"/>
      <c r="H354" s="236">
        <v>1.993</v>
      </c>
      <c r="I354" s="237"/>
      <c r="J354" s="233"/>
      <c r="K354" s="233"/>
      <c r="L354" s="238"/>
      <c r="M354" s="239"/>
      <c r="N354" s="240"/>
      <c r="O354" s="240"/>
      <c r="P354" s="240"/>
      <c r="Q354" s="240"/>
      <c r="R354" s="240"/>
      <c r="S354" s="240"/>
      <c r="T354" s="241"/>
      <c r="U354" s="12"/>
      <c r="V354" s="12"/>
      <c r="W354" s="12"/>
      <c r="X354" s="12"/>
      <c r="Y354" s="12"/>
      <c r="Z354" s="12"/>
      <c r="AA354" s="12"/>
      <c r="AB354" s="12"/>
      <c r="AC354" s="12"/>
      <c r="AD354" s="12"/>
      <c r="AE354" s="12"/>
      <c r="AT354" s="242" t="s">
        <v>162</v>
      </c>
      <c r="AU354" s="242" t="s">
        <v>84</v>
      </c>
      <c r="AV354" s="12" t="s">
        <v>93</v>
      </c>
      <c r="AW354" s="12" t="s">
        <v>32</v>
      </c>
      <c r="AX354" s="12" t="s">
        <v>76</v>
      </c>
      <c r="AY354" s="242" t="s">
        <v>151</v>
      </c>
    </row>
    <row r="355" spans="1:51" s="12" customFormat="1" ht="12">
      <c r="A355" s="12"/>
      <c r="B355" s="232"/>
      <c r="C355" s="233"/>
      <c r="D355" s="226" t="s">
        <v>162</v>
      </c>
      <c r="E355" s="234" t="s">
        <v>760</v>
      </c>
      <c r="F355" s="235" t="s">
        <v>761</v>
      </c>
      <c r="G355" s="233"/>
      <c r="H355" s="236">
        <v>6.077</v>
      </c>
      <c r="I355" s="237"/>
      <c r="J355" s="233"/>
      <c r="K355" s="233"/>
      <c r="L355" s="238"/>
      <c r="M355" s="239"/>
      <c r="N355" s="240"/>
      <c r="O355" s="240"/>
      <c r="P355" s="240"/>
      <c r="Q355" s="240"/>
      <c r="R355" s="240"/>
      <c r="S355" s="240"/>
      <c r="T355" s="241"/>
      <c r="U355" s="12"/>
      <c r="V355" s="12"/>
      <c r="W355" s="12"/>
      <c r="X355" s="12"/>
      <c r="Y355" s="12"/>
      <c r="Z355" s="12"/>
      <c r="AA355" s="12"/>
      <c r="AB355" s="12"/>
      <c r="AC355" s="12"/>
      <c r="AD355" s="12"/>
      <c r="AE355" s="12"/>
      <c r="AT355" s="242" t="s">
        <v>162</v>
      </c>
      <c r="AU355" s="242" t="s">
        <v>84</v>
      </c>
      <c r="AV355" s="12" t="s">
        <v>93</v>
      </c>
      <c r="AW355" s="12" t="s">
        <v>32</v>
      </c>
      <c r="AX355" s="12" t="s">
        <v>84</v>
      </c>
      <c r="AY355" s="242" t="s">
        <v>151</v>
      </c>
    </row>
    <row r="356" spans="1:65" s="2" customFormat="1" ht="24.15" customHeight="1">
      <c r="A356" s="38"/>
      <c r="B356" s="39"/>
      <c r="C356" s="212" t="s">
        <v>762</v>
      </c>
      <c r="D356" s="212" t="s">
        <v>152</v>
      </c>
      <c r="E356" s="213" t="s">
        <v>763</v>
      </c>
      <c r="F356" s="214" t="s">
        <v>764</v>
      </c>
      <c r="G356" s="215" t="s">
        <v>194</v>
      </c>
      <c r="H356" s="216">
        <v>7.857</v>
      </c>
      <c r="I356" s="217"/>
      <c r="J356" s="218">
        <f>ROUND(I356*H356,2)</f>
        <v>0</v>
      </c>
      <c r="K356" s="219"/>
      <c r="L356" s="44"/>
      <c r="M356" s="220" t="s">
        <v>1</v>
      </c>
      <c r="N356" s="221" t="s">
        <v>41</v>
      </c>
      <c r="O356" s="91"/>
      <c r="P356" s="222">
        <f>O356*H356</f>
        <v>0</v>
      </c>
      <c r="Q356" s="222">
        <v>0</v>
      </c>
      <c r="R356" s="222">
        <f>Q356*H356</f>
        <v>0</v>
      </c>
      <c r="S356" s="222">
        <v>0</v>
      </c>
      <c r="T356" s="223">
        <f>S356*H356</f>
        <v>0</v>
      </c>
      <c r="U356" s="38"/>
      <c r="V356" s="38"/>
      <c r="W356" s="38"/>
      <c r="X356" s="38"/>
      <c r="Y356" s="38"/>
      <c r="Z356" s="38"/>
      <c r="AA356" s="38"/>
      <c r="AB356" s="38"/>
      <c r="AC356" s="38"/>
      <c r="AD356" s="38"/>
      <c r="AE356" s="38"/>
      <c r="AR356" s="224" t="s">
        <v>156</v>
      </c>
      <c r="AT356" s="224" t="s">
        <v>152</v>
      </c>
      <c r="AU356" s="224" t="s">
        <v>84</v>
      </c>
      <c r="AY356" s="17" t="s">
        <v>151</v>
      </c>
      <c r="BE356" s="225">
        <f>IF(N356="základní",J356,0)</f>
        <v>0</v>
      </c>
      <c r="BF356" s="225">
        <f>IF(N356="snížená",J356,0)</f>
        <v>0</v>
      </c>
      <c r="BG356" s="225">
        <f>IF(N356="zákl. přenesená",J356,0)</f>
        <v>0</v>
      </c>
      <c r="BH356" s="225">
        <f>IF(N356="sníž. přenesená",J356,0)</f>
        <v>0</v>
      </c>
      <c r="BI356" s="225">
        <f>IF(N356="nulová",J356,0)</f>
        <v>0</v>
      </c>
      <c r="BJ356" s="17" t="s">
        <v>84</v>
      </c>
      <c r="BK356" s="225">
        <f>ROUND(I356*H356,2)</f>
        <v>0</v>
      </c>
      <c r="BL356" s="17" t="s">
        <v>156</v>
      </c>
      <c r="BM356" s="224" t="s">
        <v>765</v>
      </c>
    </row>
    <row r="357" spans="1:47" s="2" customFormat="1" ht="12">
      <c r="A357" s="38"/>
      <c r="B357" s="39"/>
      <c r="C357" s="40"/>
      <c r="D357" s="226" t="s">
        <v>158</v>
      </c>
      <c r="E357" s="40"/>
      <c r="F357" s="227" t="s">
        <v>766</v>
      </c>
      <c r="G357" s="40"/>
      <c r="H357" s="40"/>
      <c r="I357" s="228"/>
      <c r="J357" s="40"/>
      <c r="K357" s="40"/>
      <c r="L357" s="44"/>
      <c r="M357" s="229"/>
      <c r="N357" s="230"/>
      <c r="O357" s="91"/>
      <c r="P357" s="91"/>
      <c r="Q357" s="91"/>
      <c r="R357" s="91"/>
      <c r="S357" s="91"/>
      <c r="T357" s="92"/>
      <c r="U357" s="38"/>
      <c r="V357" s="38"/>
      <c r="W357" s="38"/>
      <c r="X357" s="38"/>
      <c r="Y357" s="38"/>
      <c r="Z357" s="38"/>
      <c r="AA357" s="38"/>
      <c r="AB357" s="38"/>
      <c r="AC357" s="38"/>
      <c r="AD357" s="38"/>
      <c r="AE357" s="38"/>
      <c r="AT357" s="17" t="s">
        <v>158</v>
      </c>
      <c r="AU357" s="17" t="s">
        <v>84</v>
      </c>
    </row>
    <row r="358" spans="1:47" s="2" customFormat="1" ht="12">
      <c r="A358" s="38"/>
      <c r="B358" s="39"/>
      <c r="C358" s="40"/>
      <c r="D358" s="226" t="s">
        <v>160</v>
      </c>
      <c r="E358" s="40"/>
      <c r="F358" s="231" t="s">
        <v>726</v>
      </c>
      <c r="G358" s="40"/>
      <c r="H358" s="40"/>
      <c r="I358" s="228"/>
      <c r="J358" s="40"/>
      <c r="K358" s="40"/>
      <c r="L358" s="44"/>
      <c r="M358" s="229"/>
      <c r="N358" s="230"/>
      <c r="O358" s="91"/>
      <c r="P358" s="91"/>
      <c r="Q358" s="91"/>
      <c r="R358" s="91"/>
      <c r="S358" s="91"/>
      <c r="T358" s="92"/>
      <c r="U358" s="38"/>
      <c r="V358" s="38"/>
      <c r="W358" s="38"/>
      <c r="X358" s="38"/>
      <c r="Y358" s="38"/>
      <c r="Z358" s="38"/>
      <c r="AA358" s="38"/>
      <c r="AB358" s="38"/>
      <c r="AC358" s="38"/>
      <c r="AD358" s="38"/>
      <c r="AE358" s="38"/>
      <c r="AT358" s="17" t="s">
        <v>160</v>
      </c>
      <c r="AU358" s="17" t="s">
        <v>84</v>
      </c>
    </row>
    <row r="359" spans="1:51" s="13" customFormat="1" ht="12">
      <c r="A359" s="13"/>
      <c r="B359" s="243"/>
      <c r="C359" s="244"/>
      <c r="D359" s="226" t="s">
        <v>162</v>
      </c>
      <c r="E359" s="245" t="s">
        <v>1</v>
      </c>
      <c r="F359" s="246" t="s">
        <v>198</v>
      </c>
      <c r="G359" s="244"/>
      <c r="H359" s="245" t="s">
        <v>1</v>
      </c>
      <c r="I359" s="247"/>
      <c r="J359" s="244"/>
      <c r="K359" s="244"/>
      <c r="L359" s="248"/>
      <c r="M359" s="249"/>
      <c r="N359" s="250"/>
      <c r="O359" s="250"/>
      <c r="P359" s="250"/>
      <c r="Q359" s="250"/>
      <c r="R359" s="250"/>
      <c r="S359" s="250"/>
      <c r="T359" s="251"/>
      <c r="U359" s="13"/>
      <c r="V359" s="13"/>
      <c r="W359" s="13"/>
      <c r="X359" s="13"/>
      <c r="Y359" s="13"/>
      <c r="Z359" s="13"/>
      <c r="AA359" s="13"/>
      <c r="AB359" s="13"/>
      <c r="AC359" s="13"/>
      <c r="AD359" s="13"/>
      <c r="AE359" s="13"/>
      <c r="AT359" s="252" t="s">
        <v>162</v>
      </c>
      <c r="AU359" s="252" t="s">
        <v>84</v>
      </c>
      <c r="AV359" s="13" t="s">
        <v>84</v>
      </c>
      <c r="AW359" s="13" t="s">
        <v>32</v>
      </c>
      <c r="AX359" s="13" t="s">
        <v>76</v>
      </c>
      <c r="AY359" s="252" t="s">
        <v>151</v>
      </c>
    </row>
    <row r="360" spans="1:51" s="12" customFormat="1" ht="12">
      <c r="A360" s="12"/>
      <c r="B360" s="232"/>
      <c r="C360" s="233"/>
      <c r="D360" s="226" t="s">
        <v>162</v>
      </c>
      <c r="E360" s="234" t="s">
        <v>370</v>
      </c>
      <c r="F360" s="235" t="s">
        <v>767</v>
      </c>
      <c r="G360" s="233"/>
      <c r="H360" s="236">
        <v>62.62</v>
      </c>
      <c r="I360" s="237"/>
      <c r="J360" s="233"/>
      <c r="K360" s="233"/>
      <c r="L360" s="238"/>
      <c r="M360" s="239"/>
      <c r="N360" s="240"/>
      <c r="O360" s="240"/>
      <c r="P360" s="240"/>
      <c r="Q360" s="240"/>
      <c r="R360" s="240"/>
      <c r="S360" s="240"/>
      <c r="T360" s="241"/>
      <c r="U360" s="12"/>
      <c r="V360" s="12"/>
      <c r="W360" s="12"/>
      <c r="X360" s="12"/>
      <c r="Y360" s="12"/>
      <c r="Z360" s="12"/>
      <c r="AA360" s="12"/>
      <c r="AB360" s="12"/>
      <c r="AC360" s="12"/>
      <c r="AD360" s="12"/>
      <c r="AE360" s="12"/>
      <c r="AT360" s="242" t="s">
        <v>162</v>
      </c>
      <c r="AU360" s="242" t="s">
        <v>84</v>
      </c>
      <c r="AV360" s="12" t="s">
        <v>93</v>
      </c>
      <c r="AW360" s="12" t="s">
        <v>32</v>
      </c>
      <c r="AX360" s="12" t="s">
        <v>76</v>
      </c>
      <c r="AY360" s="242" t="s">
        <v>151</v>
      </c>
    </row>
    <row r="361" spans="1:51" s="12" customFormat="1" ht="12">
      <c r="A361" s="12"/>
      <c r="B361" s="232"/>
      <c r="C361" s="233"/>
      <c r="D361" s="226" t="s">
        <v>162</v>
      </c>
      <c r="E361" s="234" t="s">
        <v>372</v>
      </c>
      <c r="F361" s="235" t="s">
        <v>768</v>
      </c>
      <c r="G361" s="233"/>
      <c r="H361" s="236">
        <v>10.149</v>
      </c>
      <c r="I361" s="237"/>
      <c r="J361" s="233"/>
      <c r="K361" s="233"/>
      <c r="L361" s="238"/>
      <c r="M361" s="239"/>
      <c r="N361" s="240"/>
      <c r="O361" s="240"/>
      <c r="P361" s="240"/>
      <c r="Q361" s="240"/>
      <c r="R361" s="240"/>
      <c r="S361" s="240"/>
      <c r="T361" s="241"/>
      <c r="U361" s="12"/>
      <c r="V361" s="12"/>
      <c r="W361" s="12"/>
      <c r="X361" s="12"/>
      <c r="Y361" s="12"/>
      <c r="Z361" s="12"/>
      <c r="AA361" s="12"/>
      <c r="AB361" s="12"/>
      <c r="AC361" s="12"/>
      <c r="AD361" s="12"/>
      <c r="AE361" s="12"/>
      <c r="AT361" s="242" t="s">
        <v>162</v>
      </c>
      <c r="AU361" s="242" t="s">
        <v>84</v>
      </c>
      <c r="AV361" s="12" t="s">
        <v>93</v>
      </c>
      <c r="AW361" s="12" t="s">
        <v>32</v>
      </c>
      <c r="AX361" s="12" t="s">
        <v>76</v>
      </c>
      <c r="AY361" s="242" t="s">
        <v>151</v>
      </c>
    </row>
    <row r="362" spans="1:51" s="12" customFormat="1" ht="12">
      <c r="A362" s="12"/>
      <c r="B362" s="232"/>
      <c r="C362" s="233"/>
      <c r="D362" s="226" t="s">
        <v>162</v>
      </c>
      <c r="E362" s="234" t="s">
        <v>374</v>
      </c>
      <c r="F362" s="235" t="s">
        <v>769</v>
      </c>
      <c r="G362" s="233"/>
      <c r="H362" s="236">
        <v>5.8</v>
      </c>
      <c r="I362" s="237"/>
      <c r="J362" s="233"/>
      <c r="K362" s="233"/>
      <c r="L362" s="238"/>
      <c r="M362" s="239"/>
      <c r="N362" s="240"/>
      <c r="O362" s="240"/>
      <c r="P362" s="240"/>
      <c r="Q362" s="240"/>
      <c r="R362" s="240"/>
      <c r="S362" s="240"/>
      <c r="T362" s="241"/>
      <c r="U362" s="12"/>
      <c r="V362" s="12"/>
      <c r="W362" s="12"/>
      <c r="X362" s="12"/>
      <c r="Y362" s="12"/>
      <c r="Z362" s="12"/>
      <c r="AA362" s="12"/>
      <c r="AB362" s="12"/>
      <c r="AC362" s="12"/>
      <c r="AD362" s="12"/>
      <c r="AE362" s="12"/>
      <c r="AT362" s="242" t="s">
        <v>162</v>
      </c>
      <c r="AU362" s="242" t="s">
        <v>84</v>
      </c>
      <c r="AV362" s="12" t="s">
        <v>93</v>
      </c>
      <c r="AW362" s="12" t="s">
        <v>32</v>
      </c>
      <c r="AX362" s="12" t="s">
        <v>76</v>
      </c>
      <c r="AY362" s="242" t="s">
        <v>151</v>
      </c>
    </row>
    <row r="363" spans="1:51" s="12" customFormat="1" ht="12">
      <c r="A363" s="12"/>
      <c r="B363" s="232"/>
      <c r="C363" s="233"/>
      <c r="D363" s="226" t="s">
        <v>162</v>
      </c>
      <c r="E363" s="234" t="s">
        <v>770</v>
      </c>
      <c r="F363" s="235" t="s">
        <v>771</v>
      </c>
      <c r="G363" s="233"/>
      <c r="H363" s="236">
        <v>78.569</v>
      </c>
      <c r="I363" s="237"/>
      <c r="J363" s="233"/>
      <c r="K363" s="233"/>
      <c r="L363" s="238"/>
      <c r="M363" s="239"/>
      <c r="N363" s="240"/>
      <c r="O363" s="240"/>
      <c r="P363" s="240"/>
      <c r="Q363" s="240"/>
      <c r="R363" s="240"/>
      <c r="S363" s="240"/>
      <c r="T363" s="241"/>
      <c r="U363" s="12"/>
      <c r="V363" s="12"/>
      <c r="W363" s="12"/>
      <c r="X363" s="12"/>
      <c r="Y363" s="12"/>
      <c r="Z363" s="12"/>
      <c r="AA363" s="12"/>
      <c r="AB363" s="12"/>
      <c r="AC363" s="12"/>
      <c r="AD363" s="12"/>
      <c r="AE363" s="12"/>
      <c r="AT363" s="242" t="s">
        <v>162</v>
      </c>
      <c r="AU363" s="242" t="s">
        <v>84</v>
      </c>
      <c r="AV363" s="12" t="s">
        <v>93</v>
      </c>
      <c r="AW363" s="12" t="s">
        <v>32</v>
      </c>
      <c r="AX363" s="12" t="s">
        <v>76</v>
      </c>
      <c r="AY363" s="242" t="s">
        <v>151</v>
      </c>
    </row>
    <row r="364" spans="1:51" s="12" customFormat="1" ht="12">
      <c r="A364" s="12"/>
      <c r="B364" s="232"/>
      <c r="C364" s="233"/>
      <c r="D364" s="226" t="s">
        <v>162</v>
      </c>
      <c r="E364" s="234" t="s">
        <v>772</v>
      </c>
      <c r="F364" s="235" t="s">
        <v>773</v>
      </c>
      <c r="G364" s="233"/>
      <c r="H364" s="236">
        <v>7.857</v>
      </c>
      <c r="I364" s="237"/>
      <c r="J364" s="233"/>
      <c r="K364" s="233"/>
      <c r="L364" s="238"/>
      <c r="M364" s="239"/>
      <c r="N364" s="240"/>
      <c r="O364" s="240"/>
      <c r="P364" s="240"/>
      <c r="Q364" s="240"/>
      <c r="R364" s="240"/>
      <c r="S364" s="240"/>
      <c r="T364" s="241"/>
      <c r="U364" s="12"/>
      <c r="V364" s="12"/>
      <c r="W364" s="12"/>
      <c r="X364" s="12"/>
      <c r="Y364" s="12"/>
      <c r="Z364" s="12"/>
      <c r="AA364" s="12"/>
      <c r="AB364" s="12"/>
      <c r="AC364" s="12"/>
      <c r="AD364" s="12"/>
      <c r="AE364" s="12"/>
      <c r="AT364" s="242" t="s">
        <v>162</v>
      </c>
      <c r="AU364" s="242" t="s">
        <v>84</v>
      </c>
      <c r="AV364" s="12" t="s">
        <v>93</v>
      </c>
      <c r="AW364" s="12" t="s">
        <v>32</v>
      </c>
      <c r="AX364" s="12" t="s">
        <v>84</v>
      </c>
      <c r="AY364" s="242" t="s">
        <v>151</v>
      </c>
    </row>
    <row r="365" spans="1:65" s="2" customFormat="1" ht="24.15" customHeight="1">
      <c r="A365" s="38"/>
      <c r="B365" s="39"/>
      <c r="C365" s="212" t="s">
        <v>774</v>
      </c>
      <c r="D365" s="212" t="s">
        <v>152</v>
      </c>
      <c r="E365" s="213" t="s">
        <v>775</v>
      </c>
      <c r="F365" s="214" t="s">
        <v>776</v>
      </c>
      <c r="G365" s="215" t="s">
        <v>194</v>
      </c>
      <c r="H365" s="216">
        <v>17.755</v>
      </c>
      <c r="I365" s="217"/>
      <c r="J365" s="218">
        <f>ROUND(I365*H365,2)</f>
        <v>0</v>
      </c>
      <c r="K365" s="219"/>
      <c r="L365" s="44"/>
      <c r="M365" s="220" t="s">
        <v>1</v>
      </c>
      <c r="N365" s="221" t="s">
        <v>41</v>
      </c>
      <c r="O365" s="91"/>
      <c r="P365" s="222">
        <f>O365*H365</f>
        <v>0</v>
      </c>
      <c r="Q365" s="222">
        <v>0</v>
      </c>
      <c r="R365" s="222">
        <f>Q365*H365</f>
        <v>0</v>
      </c>
      <c r="S365" s="222">
        <v>0</v>
      </c>
      <c r="T365" s="223">
        <f>S365*H365</f>
        <v>0</v>
      </c>
      <c r="U365" s="38"/>
      <c r="V365" s="38"/>
      <c r="W365" s="38"/>
      <c r="X365" s="38"/>
      <c r="Y365" s="38"/>
      <c r="Z365" s="38"/>
      <c r="AA365" s="38"/>
      <c r="AB365" s="38"/>
      <c r="AC365" s="38"/>
      <c r="AD365" s="38"/>
      <c r="AE365" s="38"/>
      <c r="AR365" s="224" t="s">
        <v>156</v>
      </c>
      <c r="AT365" s="224" t="s">
        <v>152</v>
      </c>
      <c r="AU365" s="224" t="s">
        <v>84</v>
      </c>
      <c r="AY365" s="17" t="s">
        <v>151</v>
      </c>
      <c r="BE365" s="225">
        <f>IF(N365="základní",J365,0)</f>
        <v>0</v>
      </c>
      <c r="BF365" s="225">
        <f>IF(N365="snížená",J365,0)</f>
        <v>0</v>
      </c>
      <c r="BG365" s="225">
        <f>IF(N365="zákl. přenesená",J365,0)</f>
        <v>0</v>
      </c>
      <c r="BH365" s="225">
        <f>IF(N365="sníž. přenesená",J365,0)</f>
        <v>0</v>
      </c>
      <c r="BI365" s="225">
        <f>IF(N365="nulová",J365,0)</f>
        <v>0</v>
      </c>
      <c r="BJ365" s="17" t="s">
        <v>84</v>
      </c>
      <c r="BK365" s="225">
        <f>ROUND(I365*H365,2)</f>
        <v>0</v>
      </c>
      <c r="BL365" s="17" t="s">
        <v>156</v>
      </c>
      <c r="BM365" s="224" t="s">
        <v>777</v>
      </c>
    </row>
    <row r="366" spans="1:47" s="2" customFormat="1" ht="12">
      <c r="A366" s="38"/>
      <c r="B366" s="39"/>
      <c r="C366" s="40"/>
      <c r="D366" s="226" t="s">
        <v>158</v>
      </c>
      <c r="E366" s="40"/>
      <c r="F366" s="227" t="s">
        <v>778</v>
      </c>
      <c r="G366" s="40"/>
      <c r="H366" s="40"/>
      <c r="I366" s="228"/>
      <c r="J366" s="40"/>
      <c r="K366" s="40"/>
      <c r="L366" s="44"/>
      <c r="M366" s="229"/>
      <c r="N366" s="230"/>
      <c r="O366" s="91"/>
      <c r="P366" s="91"/>
      <c r="Q366" s="91"/>
      <c r="R366" s="91"/>
      <c r="S366" s="91"/>
      <c r="T366" s="92"/>
      <c r="U366" s="38"/>
      <c r="V366" s="38"/>
      <c r="W366" s="38"/>
      <c r="X366" s="38"/>
      <c r="Y366" s="38"/>
      <c r="Z366" s="38"/>
      <c r="AA366" s="38"/>
      <c r="AB366" s="38"/>
      <c r="AC366" s="38"/>
      <c r="AD366" s="38"/>
      <c r="AE366" s="38"/>
      <c r="AT366" s="17" t="s">
        <v>158</v>
      </c>
      <c r="AU366" s="17" t="s">
        <v>84</v>
      </c>
    </row>
    <row r="367" spans="1:47" s="2" customFormat="1" ht="12">
      <c r="A367" s="38"/>
      <c r="B367" s="39"/>
      <c r="C367" s="40"/>
      <c r="D367" s="226" t="s">
        <v>160</v>
      </c>
      <c r="E367" s="40"/>
      <c r="F367" s="231" t="s">
        <v>779</v>
      </c>
      <c r="G367" s="40"/>
      <c r="H367" s="40"/>
      <c r="I367" s="228"/>
      <c r="J367" s="40"/>
      <c r="K367" s="40"/>
      <c r="L367" s="44"/>
      <c r="M367" s="229"/>
      <c r="N367" s="230"/>
      <c r="O367" s="91"/>
      <c r="P367" s="91"/>
      <c r="Q367" s="91"/>
      <c r="R367" s="91"/>
      <c r="S367" s="91"/>
      <c r="T367" s="92"/>
      <c r="U367" s="38"/>
      <c r="V367" s="38"/>
      <c r="W367" s="38"/>
      <c r="X367" s="38"/>
      <c r="Y367" s="38"/>
      <c r="Z367" s="38"/>
      <c r="AA367" s="38"/>
      <c r="AB367" s="38"/>
      <c r="AC367" s="38"/>
      <c r="AD367" s="38"/>
      <c r="AE367" s="38"/>
      <c r="AT367" s="17" t="s">
        <v>160</v>
      </c>
      <c r="AU367" s="17" t="s">
        <v>84</v>
      </c>
    </row>
    <row r="368" spans="1:51" s="13" customFormat="1" ht="12">
      <c r="A368" s="13"/>
      <c r="B368" s="243"/>
      <c r="C368" s="244"/>
      <c r="D368" s="226" t="s">
        <v>162</v>
      </c>
      <c r="E368" s="245" t="s">
        <v>1</v>
      </c>
      <c r="F368" s="246" t="s">
        <v>198</v>
      </c>
      <c r="G368" s="244"/>
      <c r="H368" s="245" t="s">
        <v>1</v>
      </c>
      <c r="I368" s="247"/>
      <c r="J368" s="244"/>
      <c r="K368" s="244"/>
      <c r="L368" s="248"/>
      <c r="M368" s="249"/>
      <c r="N368" s="250"/>
      <c r="O368" s="250"/>
      <c r="P368" s="250"/>
      <c r="Q368" s="250"/>
      <c r="R368" s="250"/>
      <c r="S368" s="250"/>
      <c r="T368" s="251"/>
      <c r="U368" s="13"/>
      <c r="V368" s="13"/>
      <c r="W368" s="13"/>
      <c r="X368" s="13"/>
      <c r="Y368" s="13"/>
      <c r="Z368" s="13"/>
      <c r="AA368" s="13"/>
      <c r="AB368" s="13"/>
      <c r="AC368" s="13"/>
      <c r="AD368" s="13"/>
      <c r="AE368" s="13"/>
      <c r="AT368" s="252" t="s">
        <v>162</v>
      </c>
      <c r="AU368" s="252" t="s">
        <v>84</v>
      </c>
      <c r="AV368" s="13" t="s">
        <v>84</v>
      </c>
      <c r="AW368" s="13" t="s">
        <v>32</v>
      </c>
      <c r="AX368" s="13" t="s">
        <v>76</v>
      </c>
      <c r="AY368" s="252" t="s">
        <v>151</v>
      </c>
    </row>
    <row r="369" spans="1:51" s="12" customFormat="1" ht="12">
      <c r="A369" s="12"/>
      <c r="B369" s="232"/>
      <c r="C369" s="233"/>
      <c r="D369" s="226" t="s">
        <v>162</v>
      </c>
      <c r="E369" s="234" t="s">
        <v>780</v>
      </c>
      <c r="F369" s="235" t="s">
        <v>781</v>
      </c>
      <c r="G369" s="233"/>
      <c r="H369" s="236">
        <v>16.16</v>
      </c>
      <c r="I369" s="237"/>
      <c r="J369" s="233"/>
      <c r="K369" s="233"/>
      <c r="L369" s="238"/>
      <c r="M369" s="239"/>
      <c r="N369" s="240"/>
      <c r="O369" s="240"/>
      <c r="P369" s="240"/>
      <c r="Q369" s="240"/>
      <c r="R369" s="240"/>
      <c r="S369" s="240"/>
      <c r="T369" s="241"/>
      <c r="U369" s="12"/>
      <c r="V369" s="12"/>
      <c r="W369" s="12"/>
      <c r="X369" s="12"/>
      <c r="Y369" s="12"/>
      <c r="Z369" s="12"/>
      <c r="AA369" s="12"/>
      <c r="AB369" s="12"/>
      <c r="AC369" s="12"/>
      <c r="AD369" s="12"/>
      <c r="AE369" s="12"/>
      <c r="AT369" s="242" t="s">
        <v>162</v>
      </c>
      <c r="AU369" s="242" t="s">
        <v>84</v>
      </c>
      <c r="AV369" s="12" t="s">
        <v>93</v>
      </c>
      <c r="AW369" s="12" t="s">
        <v>32</v>
      </c>
      <c r="AX369" s="12" t="s">
        <v>76</v>
      </c>
      <c r="AY369" s="242" t="s">
        <v>151</v>
      </c>
    </row>
    <row r="370" spans="1:51" s="12" customFormat="1" ht="12">
      <c r="A370" s="12"/>
      <c r="B370" s="232"/>
      <c r="C370" s="233"/>
      <c r="D370" s="226" t="s">
        <v>162</v>
      </c>
      <c r="E370" s="234" t="s">
        <v>376</v>
      </c>
      <c r="F370" s="235" t="s">
        <v>782</v>
      </c>
      <c r="G370" s="233"/>
      <c r="H370" s="236">
        <v>1.015</v>
      </c>
      <c r="I370" s="237"/>
      <c r="J370" s="233"/>
      <c r="K370" s="233"/>
      <c r="L370" s="238"/>
      <c r="M370" s="239"/>
      <c r="N370" s="240"/>
      <c r="O370" s="240"/>
      <c r="P370" s="240"/>
      <c r="Q370" s="240"/>
      <c r="R370" s="240"/>
      <c r="S370" s="240"/>
      <c r="T370" s="241"/>
      <c r="U370" s="12"/>
      <c r="V370" s="12"/>
      <c r="W370" s="12"/>
      <c r="X370" s="12"/>
      <c r="Y370" s="12"/>
      <c r="Z370" s="12"/>
      <c r="AA370" s="12"/>
      <c r="AB370" s="12"/>
      <c r="AC370" s="12"/>
      <c r="AD370" s="12"/>
      <c r="AE370" s="12"/>
      <c r="AT370" s="242" t="s">
        <v>162</v>
      </c>
      <c r="AU370" s="242" t="s">
        <v>84</v>
      </c>
      <c r="AV370" s="12" t="s">
        <v>93</v>
      </c>
      <c r="AW370" s="12" t="s">
        <v>32</v>
      </c>
      <c r="AX370" s="12" t="s">
        <v>76</v>
      </c>
      <c r="AY370" s="242" t="s">
        <v>151</v>
      </c>
    </row>
    <row r="371" spans="1:51" s="12" customFormat="1" ht="12">
      <c r="A371" s="12"/>
      <c r="B371" s="232"/>
      <c r="C371" s="233"/>
      <c r="D371" s="226" t="s">
        <v>162</v>
      </c>
      <c r="E371" s="234" t="s">
        <v>378</v>
      </c>
      <c r="F371" s="235" t="s">
        <v>783</v>
      </c>
      <c r="G371" s="233"/>
      <c r="H371" s="236">
        <v>0.58</v>
      </c>
      <c r="I371" s="237"/>
      <c r="J371" s="233"/>
      <c r="K371" s="233"/>
      <c r="L371" s="238"/>
      <c r="M371" s="239"/>
      <c r="N371" s="240"/>
      <c r="O371" s="240"/>
      <c r="P371" s="240"/>
      <c r="Q371" s="240"/>
      <c r="R371" s="240"/>
      <c r="S371" s="240"/>
      <c r="T371" s="241"/>
      <c r="U371" s="12"/>
      <c r="V371" s="12"/>
      <c r="W371" s="12"/>
      <c r="X371" s="12"/>
      <c r="Y371" s="12"/>
      <c r="Z371" s="12"/>
      <c r="AA371" s="12"/>
      <c r="AB371" s="12"/>
      <c r="AC371" s="12"/>
      <c r="AD371" s="12"/>
      <c r="AE371" s="12"/>
      <c r="AT371" s="242" t="s">
        <v>162</v>
      </c>
      <c r="AU371" s="242" t="s">
        <v>84</v>
      </c>
      <c r="AV371" s="12" t="s">
        <v>93</v>
      </c>
      <c r="AW371" s="12" t="s">
        <v>32</v>
      </c>
      <c r="AX371" s="12" t="s">
        <v>76</v>
      </c>
      <c r="AY371" s="242" t="s">
        <v>151</v>
      </c>
    </row>
    <row r="372" spans="1:51" s="12" customFormat="1" ht="12">
      <c r="A372" s="12"/>
      <c r="B372" s="232"/>
      <c r="C372" s="233"/>
      <c r="D372" s="226" t="s">
        <v>162</v>
      </c>
      <c r="E372" s="234" t="s">
        <v>784</v>
      </c>
      <c r="F372" s="235" t="s">
        <v>785</v>
      </c>
      <c r="G372" s="233"/>
      <c r="H372" s="236">
        <v>17.755</v>
      </c>
      <c r="I372" s="237"/>
      <c r="J372" s="233"/>
      <c r="K372" s="233"/>
      <c r="L372" s="238"/>
      <c r="M372" s="239"/>
      <c r="N372" s="240"/>
      <c r="O372" s="240"/>
      <c r="P372" s="240"/>
      <c r="Q372" s="240"/>
      <c r="R372" s="240"/>
      <c r="S372" s="240"/>
      <c r="T372" s="241"/>
      <c r="U372" s="12"/>
      <c r="V372" s="12"/>
      <c r="W372" s="12"/>
      <c r="X372" s="12"/>
      <c r="Y372" s="12"/>
      <c r="Z372" s="12"/>
      <c r="AA372" s="12"/>
      <c r="AB372" s="12"/>
      <c r="AC372" s="12"/>
      <c r="AD372" s="12"/>
      <c r="AE372" s="12"/>
      <c r="AT372" s="242" t="s">
        <v>162</v>
      </c>
      <c r="AU372" s="242" t="s">
        <v>84</v>
      </c>
      <c r="AV372" s="12" t="s">
        <v>93</v>
      </c>
      <c r="AW372" s="12" t="s">
        <v>32</v>
      </c>
      <c r="AX372" s="12" t="s">
        <v>84</v>
      </c>
      <c r="AY372" s="242" t="s">
        <v>151</v>
      </c>
    </row>
    <row r="373" spans="1:65" s="2" customFormat="1" ht="14.4" customHeight="1">
      <c r="A373" s="38"/>
      <c r="B373" s="39"/>
      <c r="C373" s="212" t="s">
        <v>786</v>
      </c>
      <c r="D373" s="212" t="s">
        <v>152</v>
      </c>
      <c r="E373" s="213" t="s">
        <v>787</v>
      </c>
      <c r="F373" s="214" t="s">
        <v>788</v>
      </c>
      <c r="G373" s="215" t="s">
        <v>194</v>
      </c>
      <c r="H373" s="216">
        <v>25.67</v>
      </c>
      <c r="I373" s="217"/>
      <c r="J373" s="218">
        <f>ROUND(I373*H373,2)</f>
        <v>0</v>
      </c>
      <c r="K373" s="219"/>
      <c r="L373" s="44"/>
      <c r="M373" s="220" t="s">
        <v>1</v>
      </c>
      <c r="N373" s="221" t="s">
        <v>41</v>
      </c>
      <c r="O373" s="91"/>
      <c r="P373" s="222">
        <f>O373*H373</f>
        <v>0</v>
      </c>
      <c r="Q373" s="222">
        <v>0</v>
      </c>
      <c r="R373" s="222">
        <f>Q373*H373</f>
        <v>0</v>
      </c>
      <c r="S373" s="222">
        <v>0</v>
      </c>
      <c r="T373" s="223">
        <f>S373*H373</f>
        <v>0</v>
      </c>
      <c r="U373" s="38"/>
      <c r="V373" s="38"/>
      <c r="W373" s="38"/>
      <c r="X373" s="38"/>
      <c r="Y373" s="38"/>
      <c r="Z373" s="38"/>
      <c r="AA373" s="38"/>
      <c r="AB373" s="38"/>
      <c r="AC373" s="38"/>
      <c r="AD373" s="38"/>
      <c r="AE373" s="38"/>
      <c r="AR373" s="224" t="s">
        <v>156</v>
      </c>
      <c r="AT373" s="224" t="s">
        <v>152</v>
      </c>
      <c r="AU373" s="224" t="s">
        <v>84</v>
      </c>
      <c r="AY373" s="17" t="s">
        <v>151</v>
      </c>
      <c r="BE373" s="225">
        <f>IF(N373="základní",J373,0)</f>
        <v>0</v>
      </c>
      <c r="BF373" s="225">
        <f>IF(N373="snížená",J373,0)</f>
        <v>0</v>
      </c>
      <c r="BG373" s="225">
        <f>IF(N373="zákl. přenesená",J373,0)</f>
        <v>0</v>
      </c>
      <c r="BH373" s="225">
        <f>IF(N373="sníž. přenesená",J373,0)</f>
        <v>0</v>
      </c>
      <c r="BI373" s="225">
        <f>IF(N373="nulová",J373,0)</f>
        <v>0</v>
      </c>
      <c r="BJ373" s="17" t="s">
        <v>84</v>
      </c>
      <c r="BK373" s="225">
        <f>ROUND(I373*H373,2)</f>
        <v>0</v>
      </c>
      <c r="BL373" s="17" t="s">
        <v>156</v>
      </c>
      <c r="BM373" s="224" t="s">
        <v>789</v>
      </c>
    </row>
    <row r="374" spans="1:47" s="2" customFormat="1" ht="12">
      <c r="A374" s="38"/>
      <c r="B374" s="39"/>
      <c r="C374" s="40"/>
      <c r="D374" s="226" t="s">
        <v>158</v>
      </c>
      <c r="E374" s="40"/>
      <c r="F374" s="227" t="s">
        <v>790</v>
      </c>
      <c r="G374" s="40"/>
      <c r="H374" s="40"/>
      <c r="I374" s="228"/>
      <c r="J374" s="40"/>
      <c r="K374" s="40"/>
      <c r="L374" s="44"/>
      <c r="M374" s="229"/>
      <c r="N374" s="230"/>
      <c r="O374" s="91"/>
      <c r="P374" s="91"/>
      <c r="Q374" s="91"/>
      <c r="R374" s="91"/>
      <c r="S374" s="91"/>
      <c r="T374" s="92"/>
      <c r="U374" s="38"/>
      <c r="V374" s="38"/>
      <c r="W374" s="38"/>
      <c r="X374" s="38"/>
      <c r="Y374" s="38"/>
      <c r="Z374" s="38"/>
      <c r="AA374" s="38"/>
      <c r="AB374" s="38"/>
      <c r="AC374" s="38"/>
      <c r="AD374" s="38"/>
      <c r="AE374" s="38"/>
      <c r="AT374" s="17" t="s">
        <v>158</v>
      </c>
      <c r="AU374" s="17" t="s">
        <v>84</v>
      </c>
    </row>
    <row r="375" spans="1:47" s="2" customFormat="1" ht="12">
      <c r="A375" s="38"/>
      <c r="B375" s="39"/>
      <c r="C375" s="40"/>
      <c r="D375" s="226" t="s">
        <v>160</v>
      </c>
      <c r="E375" s="40"/>
      <c r="F375" s="231" t="s">
        <v>779</v>
      </c>
      <c r="G375" s="40"/>
      <c r="H375" s="40"/>
      <c r="I375" s="228"/>
      <c r="J375" s="40"/>
      <c r="K375" s="40"/>
      <c r="L375" s="44"/>
      <c r="M375" s="229"/>
      <c r="N375" s="230"/>
      <c r="O375" s="91"/>
      <c r="P375" s="91"/>
      <c r="Q375" s="91"/>
      <c r="R375" s="91"/>
      <c r="S375" s="91"/>
      <c r="T375" s="92"/>
      <c r="U375" s="38"/>
      <c r="V375" s="38"/>
      <c r="W375" s="38"/>
      <c r="X375" s="38"/>
      <c r="Y375" s="38"/>
      <c r="Z375" s="38"/>
      <c r="AA375" s="38"/>
      <c r="AB375" s="38"/>
      <c r="AC375" s="38"/>
      <c r="AD375" s="38"/>
      <c r="AE375" s="38"/>
      <c r="AT375" s="17" t="s">
        <v>160</v>
      </c>
      <c r="AU375" s="17" t="s">
        <v>84</v>
      </c>
    </row>
    <row r="376" spans="1:51" s="13" customFormat="1" ht="12">
      <c r="A376" s="13"/>
      <c r="B376" s="243"/>
      <c r="C376" s="244"/>
      <c r="D376" s="226" t="s">
        <v>162</v>
      </c>
      <c r="E376" s="245" t="s">
        <v>1</v>
      </c>
      <c r="F376" s="246" t="s">
        <v>589</v>
      </c>
      <c r="G376" s="244"/>
      <c r="H376" s="245" t="s">
        <v>1</v>
      </c>
      <c r="I376" s="247"/>
      <c r="J376" s="244"/>
      <c r="K376" s="244"/>
      <c r="L376" s="248"/>
      <c r="M376" s="249"/>
      <c r="N376" s="250"/>
      <c r="O376" s="250"/>
      <c r="P376" s="250"/>
      <c r="Q376" s="250"/>
      <c r="R376" s="250"/>
      <c r="S376" s="250"/>
      <c r="T376" s="251"/>
      <c r="U376" s="13"/>
      <c r="V376" s="13"/>
      <c r="W376" s="13"/>
      <c r="X376" s="13"/>
      <c r="Y376" s="13"/>
      <c r="Z376" s="13"/>
      <c r="AA376" s="13"/>
      <c r="AB376" s="13"/>
      <c r="AC376" s="13"/>
      <c r="AD376" s="13"/>
      <c r="AE376" s="13"/>
      <c r="AT376" s="252" t="s">
        <v>162</v>
      </c>
      <c r="AU376" s="252" t="s">
        <v>84</v>
      </c>
      <c r="AV376" s="13" t="s">
        <v>84</v>
      </c>
      <c r="AW376" s="13" t="s">
        <v>32</v>
      </c>
      <c r="AX376" s="13" t="s">
        <v>76</v>
      </c>
      <c r="AY376" s="252" t="s">
        <v>151</v>
      </c>
    </row>
    <row r="377" spans="1:51" s="12" customFormat="1" ht="12">
      <c r="A377" s="12"/>
      <c r="B377" s="232"/>
      <c r="C377" s="233"/>
      <c r="D377" s="226" t="s">
        <v>162</v>
      </c>
      <c r="E377" s="234" t="s">
        <v>791</v>
      </c>
      <c r="F377" s="235" t="s">
        <v>792</v>
      </c>
      <c r="G377" s="233"/>
      <c r="H377" s="236">
        <v>25.67</v>
      </c>
      <c r="I377" s="237"/>
      <c r="J377" s="233"/>
      <c r="K377" s="233"/>
      <c r="L377" s="238"/>
      <c r="M377" s="239"/>
      <c r="N377" s="240"/>
      <c r="O377" s="240"/>
      <c r="P377" s="240"/>
      <c r="Q377" s="240"/>
      <c r="R377" s="240"/>
      <c r="S377" s="240"/>
      <c r="T377" s="241"/>
      <c r="U377" s="12"/>
      <c r="V377" s="12"/>
      <c r="W377" s="12"/>
      <c r="X377" s="12"/>
      <c r="Y377" s="12"/>
      <c r="Z377" s="12"/>
      <c r="AA377" s="12"/>
      <c r="AB377" s="12"/>
      <c r="AC377" s="12"/>
      <c r="AD377" s="12"/>
      <c r="AE377" s="12"/>
      <c r="AT377" s="242" t="s">
        <v>162</v>
      </c>
      <c r="AU377" s="242" t="s">
        <v>84</v>
      </c>
      <c r="AV377" s="12" t="s">
        <v>93</v>
      </c>
      <c r="AW377" s="12" t="s">
        <v>32</v>
      </c>
      <c r="AX377" s="12" t="s">
        <v>84</v>
      </c>
      <c r="AY377" s="242" t="s">
        <v>151</v>
      </c>
    </row>
    <row r="378" spans="1:65" s="2" customFormat="1" ht="24.15" customHeight="1">
      <c r="A378" s="38"/>
      <c r="B378" s="39"/>
      <c r="C378" s="212" t="s">
        <v>793</v>
      </c>
      <c r="D378" s="212" t="s">
        <v>152</v>
      </c>
      <c r="E378" s="213" t="s">
        <v>794</v>
      </c>
      <c r="F378" s="214" t="s">
        <v>795</v>
      </c>
      <c r="G378" s="215" t="s">
        <v>194</v>
      </c>
      <c r="H378" s="216">
        <v>12.005</v>
      </c>
      <c r="I378" s="217"/>
      <c r="J378" s="218">
        <f>ROUND(I378*H378,2)</f>
        <v>0</v>
      </c>
      <c r="K378" s="219"/>
      <c r="L378" s="44"/>
      <c r="M378" s="220" t="s">
        <v>1</v>
      </c>
      <c r="N378" s="221" t="s">
        <v>41</v>
      </c>
      <c r="O378" s="91"/>
      <c r="P378" s="222">
        <f>O378*H378</f>
        <v>0</v>
      </c>
      <c r="Q378" s="222">
        <v>0</v>
      </c>
      <c r="R378" s="222">
        <f>Q378*H378</f>
        <v>0</v>
      </c>
      <c r="S378" s="222">
        <v>0</v>
      </c>
      <c r="T378" s="223">
        <f>S378*H378</f>
        <v>0</v>
      </c>
      <c r="U378" s="38"/>
      <c r="V378" s="38"/>
      <c r="W378" s="38"/>
      <c r="X378" s="38"/>
      <c r="Y378" s="38"/>
      <c r="Z378" s="38"/>
      <c r="AA378" s="38"/>
      <c r="AB378" s="38"/>
      <c r="AC378" s="38"/>
      <c r="AD378" s="38"/>
      <c r="AE378" s="38"/>
      <c r="AR378" s="224" t="s">
        <v>156</v>
      </c>
      <c r="AT378" s="224" t="s">
        <v>152</v>
      </c>
      <c r="AU378" s="224" t="s">
        <v>84</v>
      </c>
      <c r="AY378" s="17" t="s">
        <v>151</v>
      </c>
      <c r="BE378" s="225">
        <f>IF(N378="základní",J378,0)</f>
        <v>0</v>
      </c>
      <c r="BF378" s="225">
        <f>IF(N378="snížená",J378,0)</f>
        <v>0</v>
      </c>
      <c r="BG378" s="225">
        <f>IF(N378="zákl. přenesená",J378,0)</f>
        <v>0</v>
      </c>
      <c r="BH378" s="225">
        <f>IF(N378="sníž. přenesená",J378,0)</f>
        <v>0</v>
      </c>
      <c r="BI378" s="225">
        <f>IF(N378="nulová",J378,0)</f>
        <v>0</v>
      </c>
      <c r="BJ378" s="17" t="s">
        <v>84</v>
      </c>
      <c r="BK378" s="225">
        <f>ROUND(I378*H378,2)</f>
        <v>0</v>
      </c>
      <c r="BL378" s="17" t="s">
        <v>156</v>
      </c>
      <c r="BM378" s="224" t="s">
        <v>796</v>
      </c>
    </row>
    <row r="379" spans="1:47" s="2" customFormat="1" ht="12">
      <c r="A379" s="38"/>
      <c r="B379" s="39"/>
      <c r="C379" s="40"/>
      <c r="D379" s="226" t="s">
        <v>158</v>
      </c>
      <c r="E379" s="40"/>
      <c r="F379" s="227" t="s">
        <v>797</v>
      </c>
      <c r="G379" s="40"/>
      <c r="H379" s="40"/>
      <c r="I379" s="228"/>
      <c r="J379" s="40"/>
      <c r="K379" s="40"/>
      <c r="L379" s="44"/>
      <c r="M379" s="229"/>
      <c r="N379" s="230"/>
      <c r="O379" s="91"/>
      <c r="P379" s="91"/>
      <c r="Q379" s="91"/>
      <c r="R379" s="91"/>
      <c r="S379" s="91"/>
      <c r="T379" s="92"/>
      <c r="U379" s="38"/>
      <c r="V379" s="38"/>
      <c r="W379" s="38"/>
      <c r="X379" s="38"/>
      <c r="Y379" s="38"/>
      <c r="Z379" s="38"/>
      <c r="AA379" s="38"/>
      <c r="AB379" s="38"/>
      <c r="AC379" s="38"/>
      <c r="AD379" s="38"/>
      <c r="AE379" s="38"/>
      <c r="AT379" s="17" t="s">
        <v>158</v>
      </c>
      <c r="AU379" s="17" t="s">
        <v>84</v>
      </c>
    </row>
    <row r="380" spans="1:47" s="2" customFormat="1" ht="12">
      <c r="A380" s="38"/>
      <c r="B380" s="39"/>
      <c r="C380" s="40"/>
      <c r="D380" s="226" t="s">
        <v>160</v>
      </c>
      <c r="E380" s="40"/>
      <c r="F380" s="231" t="s">
        <v>798</v>
      </c>
      <c r="G380" s="40"/>
      <c r="H380" s="40"/>
      <c r="I380" s="228"/>
      <c r="J380" s="40"/>
      <c r="K380" s="40"/>
      <c r="L380" s="44"/>
      <c r="M380" s="229"/>
      <c r="N380" s="230"/>
      <c r="O380" s="91"/>
      <c r="P380" s="91"/>
      <c r="Q380" s="91"/>
      <c r="R380" s="91"/>
      <c r="S380" s="91"/>
      <c r="T380" s="92"/>
      <c r="U380" s="38"/>
      <c r="V380" s="38"/>
      <c r="W380" s="38"/>
      <c r="X380" s="38"/>
      <c r="Y380" s="38"/>
      <c r="Z380" s="38"/>
      <c r="AA380" s="38"/>
      <c r="AB380" s="38"/>
      <c r="AC380" s="38"/>
      <c r="AD380" s="38"/>
      <c r="AE380" s="38"/>
      <c r="AT380" s="17" t="s">
        <v>160</v>
      </c>
      <c r="AU380" s="17" t="s">
        <v>84</v>
      </c>
    </row>
    <row r="381" spans="1:51" s="13" customFormat="1" ht="12">
      <c r="A381" s="13"/>
      <c r="B381" s="243"/>
      <c r="C381" s="244"/>
      <c r="D381" s="226" t="s">
        <v>162</v>
      </c>
      <c r="E381" s="245" t="s">
        <v>1</v>
      </c>
      <c r="F381" s="246" t="s">
        <v>589</v>
      </c>
      <c r="G381" s="244"/>
      <c r="H381" s="245" t="s">
        <v>1</v>
      </c>
      <c r="I381" s="247"/>
      <c r="J381" s="244"/>
      <c r="K381" s="244"/>
      <c r="L381" s="248"/>
      <c r="M381" s="249"/>
      <c r="N381" s="250"/>
      <c r="O381" s="250"/>
      <c r="P381" s="250"/>
      <c r="Q381" s="250"/>
      <c r="R381" s="250"/>
      <c r="S381" s="250"/>
      <c r="T381" s="251"/>
      <c r="U381" s="13"/>
      <c r="V381" s="13"/>
      <c r="W381" s="13"/>
      <c r="X381" s="13"/>
      <c r="Y381" s="13"/>
      <c r="Z381" s="13"/>
      <c r="AA381" s="13"/>
      <c r="AB381" s="13"/>
      <c r="AC381" s="13"/>
      <c r="AD381" s="13"/>
      <c r="AE381" s="13"/>
      <c r="AT381" s="252" t="s">
        <v>162</v>
      </c>
      <c r="AU381" s="252" t="s">
        <v>84</v>
      </c>
      <c r="AV381" s="13" t="s">
        <v>84</v>
      </c>
      <c r="AW381" s="13" t="s">
        <v>32</v>
      </c>
      <c r="AX381" s="13" t="s">
        <v>76</v>
      </c>
      <c r="AY381" s="252" t="s">
        <v>151</v>
      </c>
    </row>
    <row r="382" spans="1:51" s="12" customFormat="1" ht="12">
      <c r="A382" s="12"/>
      <c r="B382" s="232"/>
      <c r="C382" s="233"/>
      <c r="D382" s="226" t="s">
        <v>162</v>
      </c>
      <c r="E382" s="234" t="s">
        <v>799</v>
      </c>
      <c r="F382" s="235" t="s">
        <v>800</v>
      </c>
      <c r="G382" s="233"/>
      <c r="H382" s="236">
        <v>12.005</v>
      </c>
      <c r="I382" s="237"/>
      <c r="J382" s="233"/>
      <c r="K382" s="233"/>
      <c r="L382" s="238"/>
      <c r="M382" s="239"/>
      <c r="N382" s="240"/>
      <c r="O382" s="240"/>
      <c r="P382" s="240"/>
      <c r="Q382" s="240"/>
      <c r="R382" s="240"/>
      <c r="S382" s="240"/>
      <c r="T382" s="241"/>
      <c r="U382" s="12"/>
      <c r="V382" s="12"/>
      <c r="W382" s="12"/>
      <c r="X382" s="12"/>
      <c r="Y382" s="12"/>
      <c r="Z382" s="12"/>
      <c r="AA382" s="12"/>
      <c r="AB382" s="12"/>
      <c r="AC382" s="12"/>
      <c r="AD382" s="12"/>
      <c r="AE382" s="12"/>
      <c r="AT382" s="242" t="s">
        <v>162</v>
      </c>
      <c r="AU382" s="242" t="s">
        <v>84</v>
      </c>
      <c r="AV382" s="12" t="s">
        <v>93</v>
      </c>
      <c r="AW382" s="12" t="s">
        <v>32</v>
      </c>
      <c r="AX382" s="12" t="s">
        <v>84</v>
      </c>
      <c r="AY382" s="242" t="s">
        <v>151</v>
      </c>
    </row>
    <row r="383" spans="1:65" s="2" customFormat="1" ht="14.4" customHeight="1">
      <c r="A383" s="38"/>
      <c r="B383" s="39"/>
      <c r="C383" s="212" t="s">
        <v>801</v>
      </c>
      <c r="D383" s="212" t="s">
        <v>152</v>
      </c>
      <c r="E383" s="213" t="s">
        <v>802</v>
      </c>
      <c r="F383" s="214" t="s">
        <v>803</v>
      </c>
      <c r="G383" s="215" t="s">
        <v>194</v>
      </c>
      <c r="H383" s="216">
        <v>10</v>
      </c>
      <c r="I383" s="217"/>
      <c r="J383" s="218">
        <f>ROUND(I383*H383,2)</f>
        <v>0</v>
      </c>
      <c r="K383" s="219"/>
      <c r="L383" s="44"/>
      <c r="M383" s="220" t="s">
        <v>1</v>
      </c>
      <c r="N383" s="221" t="s">
        <v>41</v>
      </c>
      <c r="O383" s="91"/>
      <c r="P383" s="222">
        <f>O383*H383</f>
        <v>0</v>
      </c>
      <c r="Q383" s="222">
        <v>0</v>
      </c>
      <c r="R383" s="222">
        <f>Q383*H383</f>
        <v>0</v>
      </c>
      <c r="S383" s="222">
        <v>0</v>
      </c>
      <c r="T383" s="223">
        <f>S383*H383</f>
        <v>0</v>
      </c>
      <c r="U383" s="38"/>
      <c r="V383" s="38"/>
      <c r="W383" s="38"/>
      <c r="X383" s="38"/>
      <c r="Y383" s="38"/>
      <c r="Z383" s="38"/>
      <c r="AA383" s="38"/>
      <c r="AB383" s="38"/>
      <c r="AC383" s="38"/>
      <c r="AD383" s="38"/>
      <c r="AE383" s="38"/>
      <c r="AR383" s="224" t="s">
        <v>156</v>
      </c>
      <c r="AT383" s="224" t="s">
        <v>152</v>
      </c>
      <c r="AU383" s="224" t="s">
        <v>84</v>
      </c>
      <c r="AY383" s="17" t="s">
        <v>151</v>
      </c>
      <c r="BE383" s="225">
        <f>IF(N383="základní",J383,0)</f>
        <v>0</v>
      </c>
      <c r="BF383" s="225">
        <f>IF(N383="snížená",J383,0)</f>
        <v>0</v>
      </c>
      <c r="BG383" s="225">
        <f>IF(N383="zákl. přenesená",J383,0)</f>
        <v>0</v>
      </c>
      <c r="BH383" s="225">
        <f>IF(N383="sníž. přenesená",J383,0)</f>
        <v>0</v>
      </c>
      <c r="BI383" s="225">
        <f>IF(N383="nulová",J383,0)</f>
        <v>0</v>
      </c>
      <c r="BJ383" s="17" t="s">
        <v>84</v>
      </c>
      <c r="BK383" s="225">
        <f>ROUND(I383*H383,2)</f>
        <v>0</v>
      </c>
      <c r="BL383" s="17" t="s">
        <v>156</v>
      </c>
      <c r="BM383" s="224" t="s">
        <v>804</v>
      </c>
    </row>
    <row r="384" spans="1:47" s="2" customFormat="1" ht="12">
      <c r="A384" s="38"/>
      <c r="B384" s="39"/>
      <c r="C384" s="40"/>
      <c r="D384" s="226" t="s">
        <v>158</v>
      </c>
      <c r="E384" s="40"/>
      <c r="F384" s="227" t="s">
        <v>805</v>
      </c>
      <c r="G384" s="40"/>
      <c r="H384" s="40"/>
      <c r="I384" s="228"/>
      <c r="J384" s="40"/>
      <c r="K384" s="40"/>
      <c r="L384" s="44"/>
      <c r="M384" s="229"/>
      <c r="N384" s="230"/>
      <c r="O384" s="91"/>
      <c r="P384" s="91"/>
      <c r="Q384" s="91"/>
      <c r="R384" s="91"/>
      <c r="S384" s="91"/>
      <c r="T384" s="92"/>
      <c r="U384" s="38"/>
      <c r="V384" s="38"/>
      <c r="W384" s="38"/>
      <c r="X384" s="38"/>
      <c r="Y384" s="38"/>
      <c r="Z384" s="38"/>
      <c r="AA384" s="38"/>
      <c r="AB384" s="38"/>
      <c r="AC384" s="38"/>
      <c r="AD384" s="38"/>
      <c r="AE384" s="38"/>
      <c r="AT384" s="17" t="s">
        <v>158</v>
      </c>
      <c r="AU384" s="17" t="s">
        <v>84</v>
      </c>
    </row>
    <row r="385" spans="1:47" s="2" customFormat="1" ht="12">
      <c r="A385" s="38"/>
      <c r="B385" s="39"/>
      <c r="C385" s="40"/>
      <c r="D385" s="226" t="s">
        <v>160</v>
      </c>
      <c r="E385" s="40"/>
      <c r="F385" s="231" t="s">
        <v>806</v>
      </c>
      <c r="G385" s="40"/>
      <c r="H385" s="40"/>
      <c r="I385" s="228"/>
      <c r="J385" s="40"/>
      <c r="K385" s="40"/>
      <c r="L385" s="44"/>
      <c r="M385" s="229"/>
      <c r="N385" s="230"/>
      <c r="O385" s="91"/>
      <c r="P385" s="91"/>
      <c r="Q385" s="91"/>
      <c r="R385" s="91"/>
      <c r="S385" s="91"/>
      <c r="T385" s="92"/>
      <c r="U385" s="38"/>
      <c r="V385" s="38"/>
      <c r="W385" s="38"/>
      <c r="X385" s="38"/>
      <c r="Y385" s="38"/>
      <c r="Z385" s="38"/>
      <c r="AA385" s="38"/>
      <c r="AB385" s="38"/>
      <c r="AC385" s="38"/>
      <c r="AD385" s="38"/>
      <c r="AE385" s="38"/>
      <c r="AT385" s="17" t="s">
        <v>160</v>
      </c>
      <c r="AU385" s="17" t="s">
        <v>84</v>
      </c>
    </row>
    <row r="386" spans="1:51" s="12" customFormat="1" ht="12">
      <c r="A386" s="12"/>
      <c r="B386" s="232"/>
      <c r="C386" s="233"/>
      <c r="D386" s="226" t="s">
        <v>162</v>
      </c>
      <c r="E386" s="234" t="s">
        <v>807</v>
      </c>
      <c r="F386" s="235" t="s">
        <v>808</v>
      </c>
      <c r="G386" s="233"/>
      <c r="H386" s="236">
        <v>10</v>
      </c>
      <c r="I386" s="237"/>
      <c r="J386" s="233"/>
      <c r="K386" s="233"/>
      <c r="L386" s="238"/>
      <c r="M386" s="239"/>
      <c r="N386" s="240"/>
      <c r="O386" s="240"/>
      <c r="P386" s="240"/>
      <c r="Q386" s="240"/>
      <c r="R386" s="240"/>
      <c r="S386" s="240"/>
      <c r="T386" s="241"/>
      <c r="U386" s="12"/>
      <c r="V386" s="12"/>
      <c r="W386" s="12"/>
      <c r="X386" s="12"/>
      <c r="Y386" s="12"/>
      <c r="Z386" s="12"/>
      <c r="AA386" s="12"/>
      <c r="AB386" s="12"/>
      <c r="AC386" s="12"/>
      <c r="AD386" s="12"/>
      <c r="AE386" s="12"/>
      <c r="AT386" s="242" t="s">
        <v>162</v>
      </c>
      <c r="AU386" s="242" t="s">
        <v>84</v>
      </c>
      <c r="AV386" s="12" t="s">
        <v>93</v>
      </c>
      <c r="AW386" s="12" t="s">
        <v>32</v>
      </c>
      <c r="AX386" s="12" t="s">
        <v>84</v>
      </c>
      <c r="AY386" s="242" t="s">
        <v>151</v>
      </c>
    </row>
    <row r="387" spans="1:65" s="2" customFormat="1" ht="14.4" customHeight="1">
      <c r="A387" s="38"/>
      <c r="B387" s="39"/>
      <c r="C387" s="212" t="s">
        <v>809</v>
      </c>
      <c r="D387" s="212" t="s">
        <v>152</v>
      </c>
      <c r="E387" s="213" t="s">
        <v>810</v>
      </c>
      <c r="F387" s="214" t="s">
        <v>811</v>
      </c>
      <c r="G387" s="215" t="s">
        <v>194</v>
      </c>
      <c r="H387" s="216">
        <v>15.714</v>
      </c>
      <c r="I387" s="217"/>
      <c r="J387" s="218">
        <f>ROUND(I387*H387,2)</f>
        <v>0</v>
      </c>
      <c r="K387" s="219"/>
      <c r="L387" s="44"/>
      <c r="M387" s="220" t="s">
        <v>1</v>
      </c>
      <c r="N387" s="221" t="s">
        <v>41</v>
      </c>
      <c r="O387" s="91"/>
      <c r="P387" s="222">
        <f>O387*H387</f>
        <v>0</v>
      </c>
      <c r="Q387" s="222">
        <v>0</v>
      </c>
      <c r="R387" s="222">
        <f>Q387*H387</f>
        <v>0</v>
      </c>
      <c r="S387" s="222">
        <v>0</v>
      </c>
      <c r="T387" s="223">
        <f>S387*H387</f>
        <v>0</v>
      </c>
      <c r="U387" s="38"/>
      <c r="V387" s="38"/>
      <c r="W387" s="38"/>
      <c r="X387" s="38"/>
      <c r="Y387" s="38"/>
      <c r="Z387" s="38"/>
      <c r="AA387" s="38"/>
      <c r="AB387" s="38"/>
      <c r="AC387" s="38"/>
      <c r="AD387" s="38"/>
      <c r="AE387" s="38"/>
      <c r="AR387" s="224" t="s">
        <v>156</v>
      </c>
      <c r="AT387" s="224" t="s">
        <v>152</v>
      </c>
      <c r="AU387" s="224" t="s">
        <v>84</v>
      </c>
      <c r="AY387" s="17" t="s">
        <v>151</v>
      </c>
      <c r="BE387" s="225">
        <f>IF(N387="základní",J387,0)</f>
        <v>0</v>
      </c>
      <c r="BF387" s="225">
        <f>IF(N387="snížená",J387,0)</f>
        <v>0</v>
      </c>
      <c r="BG387" s="225">
        <f>IF(N387="zákl. přenesená",J387,0)</f>
        <v>0</v>
      </c>
      <c r="BH387" s="225">
        <f>IF(N387="sníž. přenesená",J387,0)</f>
        <v>0</v>
      </c>
      <c r="BI387" s="225">
        <f>IF(N387="nulová",J387,0)</f>
        <v>0</v>
      </c>
      <c r="BJ387" s="17" t="s">
        <v>84</v>
      </c>
      <c r="BK387" s="225">
        <f>ROUND(I387*H387,2)</f>
        <v>0</v>
      </c>
      <c r="BL387" s="17" t="s">
        <v>156</v>
      </c>
      <c r="BM387" s="224" t="s">
        <v>812</v>
      </c>
    </row>
    <row r="388" spans="1:47" s="2" customFormat="1" ht="12">
      <c r="A388" s="38"/>
      <c r="B388" s="39"/>
      <c r="C388" s="40"/>
      <c r="D388" s="226" t="s">
        <v>158</v>
      </c>
      <c r="E388" s="40"/>
      <c r="F388" s="227" t="s">
        <v>813</v>
      </c>
      <c r="G388" s="40"/>
      <c r="H388" s="40"/>
      <c r="I388" s="228"/>
      <c r="J388" s="40"/>
      <c r="K388" s="40"/>
      <c r="L388" s="44"/>
      <c r="M388" s="229"/>
      <c r="N388" s="230"/>
      <c r="O388" s="91"/>
      <c r="P388" s="91"/>
      <c r="Q388" s="91"/>
      <c r="R388" s="91"/>
      <c r="S388" s="91"/>
      <c r="T388" s="92"/>
      <c r="U388" s="38"/>
      <c r="V388" s="38"/>
      <c r="W388" s="38"/>
      <c r="X388" s="38"/>
      <c r="Y388" s="38"/>
      <c r="Z388" s="38"/>
      <c r="AA388" s="38"/>
      <c r="AB388" s="38"/>
      <c r="AC388" s="38"/>
      <c r="AD388" s="38"/>
      <c r="AE388" s="38"/>
      <c r="AT388" s="17" t="s">
        <v>158</v>
      </c>
      <c r="AU388" s="17" t="s">
        <v>84</v>
      </c>
    </row>
    <row r="389" spans="1:47" s="2" customFormat="1" ht="12">
      <c r="A389" s="38"/>
      <c r="B389" s="39"/>
      <c r="C389" s="40"/>
      <c r="D389" s="226" t="s">
        <v>160</v>
      </c>
      <c r="E389" s="40"/>
      <c r="F389" s="231" t="s">
        <v>814</v>
      </c>
      <c r="G389" s="40"/>
      <c r="H389" s="40"/>
      <c r="I389" s="228"/>
      <c r="J389" s="40"/>
      <c r="K389" s="40"/>
      <c r="L389" s="44"/>
      <c r="M389" s="229"/>
      <c r="N389" s="230"/>
      <c r="O389" s="91"/>
      <c r="P389" s="91"/>
      <c r="Q389" s="91"/>
      <c r="R389" s="91"/>
      <c r="S389" s="91"/>
      <c r="T389" s="92"/>
      <c r="U389" s="38"/>
      <c r="V389" s="38"/>
      <c r="W389" s="38"/>
      <c r="X389" s="38"/>
      <c r="Y389" s="38"/>
      <c r="Z389" s="38"/>
      <c r="AA389" s="38"/>
      <c r="AB389" s="38"/>
      <c r="AC389" s="38"/>
      <c r="AD389" s="38"/>
      <c r="AE389" s="38"/>
      <c r="AT389" s="17" t="s">
        <v>160</v>
      </c>
      <c r="AU389" s="17" t="s">
        <v>84</v>
      </c>
    </row>
    <row r="390" spans="1:51" s="13" customFormat="1" ht="12">
      <c r="A390" s="13"/>
      <c r="B390" s="243"/>
      <c r="C390" s="244"/>
      <c r="D390" s="226" t="s">
        <v>162</v>
      </c>
      <c r="E390" s="245" t="s">
        <v>1</v>
      </c>
      <c r="F390" s="246" t="s">
        <v>198</v>
      </c>
      <c r="G390" s="244"/>
      <c r="H390" s="245" t="s">
        <v>1</v>
      </c>
      <c r="I390" s="247"/>
      <c r="J390" s="244"/>
      <c r="K390" s="244"/>
      <c r="L390" s="248"/>
      <c r="M390" s="249"/>
      <c r="N390" s="250"/>
      <c r="O390" s="250"/>
      <c r="P390" s="250"/>
      <c r="Q390" s="250"/>
      <c r="R390" s="250"/>
      <c r="S390" s="250"/>
      <c r="T390" s="251"/>
      <c r="U390" s="13"/>
      <c r="V390" s="13"/>
      <c r="W390" s="13"/>
      <c r="X390" s="13"/>
      <c r="Y390" s="13"/>
      <c r="Z390" s="13"/>
      <c r="AA390" s="13"/>
      <c r="AB390" s="13"/>
      <c r="AC390" s="13"/>
      <c r="AD390" s="13"/>
      <c r="AE390" s="13"/>
      <c r="AT390" s="252" t="s">
        <v>162</v>
      </c>
      <c r="AU390" s="252" t="s">
        <v>84</v>
      </c>
      <c r="AV390" s="13" t="s">
        <v>84</v>
      </c>
      <c r="AW390" s="13" t="s">
        <v>32</v>
      </c>
      <c r="AX390" s="13" t="s">
        <v>76</v>
      </c>
      <c r="AY390" s="252" t="s">
        <v>151</v>
      </c>
    </row>
    <row r="391" spans="1:51" s="12" customFormat="1" ht="12">
      <c r="A391" s="12"/>
      <c r="B391" s="232"/>
      <c r="C391" s="233"/>
      <c r="D391" s="226" t="s">
        <v>162</v>
      </c>
      <c r="E391" s="234" t="s">
        <v>380</v>
      </c>
      <c r="F391" s="235" t="s">
        <v>767</v>
      </c>
      <c r="G391" s="233"/>
      <c r="H391" s="236">
        <v>62.62</v>
      </c>
      <c r="I391" s="237"/>
      <c r="J391" s="233"/>
      <c r="K391" s="233"/>
      <c r="L391" s="238"/>
      <c r="M391" s="239"/>
      <c r="N391" s="240"/>
      <c r="O391" s="240"/>
      <c r="P391" s="240"/>
      <c r="Q391" s="240"/>
      <c r="R391" s="240"/>
      <c r="S391" s="240"/>
      <c r="T391" s="241"/>
      <c r="U391" s="12"/>
      <c r="V391" s="12"/>
      <c r="W391" s="12"/>
      <c r="X391" s="12"/>
      <c r="Y391" s="12"/>
      <c r="Z391" s="12"/>
      <c r="AA391" s="12"/>
      <c r="AB391" s="12"/>
      <c r="AC391" s="12"/>
      <c r="AD391" s="12"/>
      <c r="AE391" s="12"/>
      <c r="AT391" s="242" t="s">
        <v>162</v>
      </c>
      <c r="AU391" s="242" t="s">
        <v>84</v>
      </c>
      <c r="AV391" s="12" t="s">
        <v>93</v>
      </c>
      <c r="AW391" s="12" t="s">
        <v>32</v>
      </c>
      <c r="AX391" s="12" t="s">
        <v>76</v>
      </c>
      <c r="AY391" s="242" t="s">
        <v>151</v>
      </c>
    </row>
    <row r="392" spans="1:51" s="12" customFormat="1" ht="12">
      <c r="A392" s="12"/>
      <c r="B392" s="232"/>
      <c r="C392" s="233"/>
      <c r="D392" s="226" t="s">
        <v>162</v>
      </c>
      <c r="E392" s="234" t="s">
        <v>381</v>
      </c>
      <c r="F392" s="235" t="s">
        <v>768</v>
      </c>
      <c r="G392" s="233"/>
      <c r="H392" s="236">
        <v>10.149</v>
      </c>
      <c r="I392" s="237"/>
      <c r="J392" s="233"/>
      <c r="K392" s="233"/>
      <c r="L392" s="238"/>
      <c r="M392" s="239"/>
      <c r="N392" s="240"/>
      <c r="O392" s="240"/>
      <c r="P392" s="240"/>
      <c r="Q392" s="240"/>
      <c r="R392" s="240"/>
      <c r="S392" s="240"/>
      <c r="T392" s="241"/>
      <c r="U392" s="12"/>
      <c r="V392" s="12"/>
      <c r="W392" s="12"/>
      <c r="X392" s="12"/>
      <c r="Y392" s="12"/>
      <c r="Z392" s="12"/>
      <c r="AA392" s="12"/>
      <c r="AB392" s="12"/>
      <c r="AC392" s="12"/>
      <c r="AD392" s="12"/>
      <c r="AE392" s="12"/>
      <c r="AT392" s="242" t="s">
        <v>162</v>
      </c>
      <c r="AU392" s="242" t="s">
        <v>84</v>
      </c>
      <c r="AV392" s="12" t="s">
        <v>93</v>
      </c>
      <c r="AW392" s="12" t="s">
        <v>32</v>
      </c>
      <c r="AX392" s="12" t="s">
        <v>76</v>
      </c>
      <c r="AY392" s="242" t="s">
        <v>151</v>
      </c>
    </row>
    <row r="393" spans="1:51" s="12" customFormat="1" ht="12">
      <c r="A393" s="12"/>
      <c r="B393" s="232"/>
      <c r="C393" s="233"/>
      <c r="D393" s="226" t="s">
        <v>162</v>
      </c>
      <c r="E393" s="234" t="s">
        <v>382</v>
      </c>
      <c r="F393" s="235" t="s">
        <v>769</v>
      </c>
      <c r="G393" s="233"/>
      <c r="H393" s="236">
        <v>5.8</v>
      </c>
      <c r="I393" s="237"/>
      <c r="J393" s="233"/>
      <c r="K393" s="233"/>
      <c r="L393" s="238"/>
      <c r="M393" s="239"/>
      <c r="N393" s="240"/>
      <c r="O393" s="240"/>
      <c r="P393" s="240"/>
      <c r="Q393" s="240"/>
      <c r="R393" s="240"/>
      <c r="S393" s="240"/>
      <c r="T393" s="241"/>
      <c r="U393" s="12"/>
      <c r="V393" s="12"/>
      <c r="W393" s="12"/>
      <c r="X393" s="12"/>
      <c r="Y393" s="12"/>
      <c r="Z393" s="12"/>
      <c r="AA393" s="12"/>
      <c r="AB393" s="12"/>
      <c r="AC393" s="12"/>
      <c r="AD393" s="12"/>
      <c r="AE393" s="12"/>
      <c r="AT393" s="242" t="s">
        <v>162</v>
      </c>
      <c r="AU393" s="242" t="s">
        <v>84</v>
      </c>
      <c r="AV393" s="12" t="s">
        <v>93</v>
      </c>
      <c r="AW393" s="12" t="s">
        <v>32</v>
      </c>
      <c r="AX393" s="12" t="s">
        <v>76</v>
      </c>
      <c r="AY393" s="242" t="s">
        <v>151</v>
      </c>
    </row>
    <row r="394" spans="1:51" s="12" customFormat="1" ht="12">
      <c r="A394" s="12"/>
      <c r="B394" s="232"/>
      <c r="C394" s="233"/>
      <c r="D394" s="226" t="s">
        <v>162</v>
      </c>
      <c r="E394" s="234" t="s">
        <v>815</v>
      </c>
      <c r="F394" s="235" t="s">
        <v>816</v>
      </c>
      <c r="G394" s="233"/>
      <c r="H394" s="236">
        <v>78.569</v>
      </c>
      <c r="I394" s="237"/>
      <c r="J394" s="233"/>
      <c r="K394" s="233"/>
      <c r="L394" s="238"/>
      <c r="M394" s="239"/>
      <c r="N394" s="240"/>
      <c r="O394" s="240"/>
      <c r="P394" s="240"/>
      <c r="Q394" s="240"/>
      <c r="R394" s="240"/>
      <c r="S394" s="240"/>
      <c r="T394" s="241"/>
      <c r="U394" s="12"/>
      <c r="V394" s="12"/>
      <c r="W394" s="12"/>
      <c r="X394" s="12"/>
      <c r="Y394" s="12"/>
      <c r="Z394" s="12"/>
      <c r="AA394" s="12"/>
      <c r="AB394" s="12"/>
      <c r="AC394" s="12"/>
      <c r="AD394" s="12"/>
      <c r="AE394" s="12"/>
      <c r="AT394" s="242" t="s">
        <v>162</v>
      </c>
      <c r="AU394" s="242" t="s">
        <v>84</v>
      </c>
      <c r="AV394" s="12" t="s">
        <v>93</v>
      </c>
      <c r="AW394" s="12" t="s">
        <v>32</v>
      </c>
      <c r="AX394" s="12" t="s">
        <v>76</v>
      </c>
      <c r="AY394" s="242" t="s">
        <v>151</v>
      </c>
    </row>
    <row r="395" spans="1:51" s="12" customFormat="1" ht="12">
      <c r="A395" s="12"/>
      <c r="B395" s="232"/>
      <c r="C395" s="233"/>
      <c r="D395" s="226" t="s">
        <v>162</v>
      </c>
      <c r="E395" s="234" t="s">
        <v>817</v>
      </c>
      <c r="F395" s="235" t="s">
        <v>818</v>
      </c>
      <c r="G395" s="233"/>
      <c r="H395" s="236">
        <v>15.714</v>
      </c>
      <c r="I395" s="237"/>
      <c r="J395" s="233"/>
      <c r="K395" s="233"/>
      <c r="L395" s="238"/>
      <c r="M395" s="239"/>
      <c r="N395" s="240"/>
      <c r="O395" s="240"/>
      <c r="P395" s="240"/>
      <c r="Q395" s="240"/>
      <c r="R395" s="240"/>
      <c r="S395" s="240"/>
      <c r="T395" s="241"/>
      <c r="U395" s="12"/>
      <c r="V395" s="12"/>
      <c r="W395" s="12"/>
      <c r="X395" s="12"/>
      <c r="Y395" s="12"/>
      <c r="Z395" s="12"/>
      <c r="AA395" s="12"/>
      <c r="AB395" s="12"/>
      <c r="AC395" s="12"/>
      <c r="AD395" s="12"/>
      <c r="AE395" s="12"/>
      <c r="AT395" s="242" t="s">
        <v>162</v>
      </c>
      <c r="AU395" s="242" t="s">
        <v>84</v>
      </c>
      <c r="AV395" s="12" t="s">
        <v>93</v>
      </c>
      <c r="AW395" s="12" t="s">
        <v>32</v>
      </c>
      <c r="AX395" s="12" t="s">
        <v>84</v>
      </c>
      <c r="AY395" s="242" t="s">
        <v>151</v>
      </c>
    </row>
    <row r="396" spans="1:65" s="2" customFormat="1" ht="24.15" customHeight="1">
      <c r="A396" s="38"/>
      <c r="B396" s="39"/>
      <c r="C396" s="212" t="s">
        <v>819</v>
      </c>
      <c r="D396" s="212" t="s">
        <v>152</v>
      </c>
      <c r="E396" s="213" t="s">
        <v>820</v>
      </c>
      <c r="F396" s="214" t="s">
        <v>821</v>
      </c>
      <c r="G396" s="215" t="s">
        <v>194</v>
      </c>
      <c r="H396" s="216">
        <v>3.84</v>
      </c>
      <c r="I396" s="217"/>
      <c r="J396" s="218">
        <f>ROUND(I396*H396,2)</f>
        <v>0</v>
      </c>
      <c r="K396" s="219"/>
      <c r="L396" s="44"/>
      <c r="M396" s="220" t="s">
        <v>1</v>
      </c>
      <c r="N396" s="221" t="s">
        <v>41</v>
      </c>
      <c r="O396" s="91"/>
      <c r="P396" s="222">
        <f>O396*H396</f>
        <v>0</v>
      </c>
      <c r="Q396" s="222">
        <v>0</v>
      </c>
      <c r="R396" s="222">
        <f>Q396*H396</f>
        <v>0</v>
      </c>
      <c r="S396" s="222">
        <v>0</v>
      </c>
      <c r="T396" s="223">
        <f>S396*H396</f>
        <v>0</v>
      </c>
      <c r="U396" s="38"/>
      <c r="V396" s="38"/>
      <c r="W396" s="38"/>
      <c r="X396" s="38"/>
      <c r="Y396" s="38"/>
      <c r="Z396" s="38"/>
      <c r="AA396" s="38"/>
      <c r="AB396" s="38"/>
      <c r="AC396" s="38"/>
      <c r="AD396" s="38"/>
      <c r="AE396" s="38"/>
      <c r="AR396" s="224" t="s">
        <v>156</v>
      </c>
      <c r="AT396" s="224" t="s">
        <v>152</v>
      </c>
      <c r="AU396" s="224" t="s">
        <v>84</v>
      </c>
      <c r="AY396" s="17" t="s">
        <v>151</v>
      </c>
      <c r="BE396" s="225">
        <f>IF(N396="základní",J396,0)</f>
        <v>0</v>
      </c>
      <c r="BF396" s="225">
        <f>IF(N396="snížená",J396,0)</f>
        <v>0</v>
      </c>
      <c r="BG396" s="225">
        <f>IF(N396="zákl. přenesená",J396,0)</f>
        <v>0</v>
      </c>
      <c r="BH396" s="225">
        <f>IF(N396="sníž. přenesená",J396,0)</f>
        <v>0</v>
      </c>
      <c r="BI396" s="225">
        <f>IF(N396="nulová",J396,0)</f>
        <v>0</v>
      </c>
      <c r="BJ396" s="17" t="s">
        <v>84</v>
      </c>
      <c r="BK396" s="225">
        <f>ROUND(I396*H396,2)</f>
        <v>0</v>
      </c>
      <c r="BL396" s="17" t="s">
        <v>156</v>
      </c>
      <c r="BM396" s="224" t="s">
        <v>822</v>
      </c>
    </row>
    <row r="397" spans="1:47" s="2" customFormat="1" ht="12">
      <c r="A397" s="38"/>
      <c r="B397" s="39"/>
      <c r="C397" s="40"/>
      <c r="D397" s="226" t="s">
        <v>158</v>
      </c>
      <c r="E397" s="40"/>
      <c r="F397" s="227" t="s">
        <v>823</v>
      </c>
      <c r="G397" s="40"/>
      <c r="H397" s="40"/>
      <c r="I397" s="228"/>
      <c r="J397" s="40"/>
      <c r="K397" s="40"/>
      <c r="L397" s="44"/>
      <c r="M397" s="229"/>
      <c r="N397" s="230"/>
      <c r="O397" s="91"/>
      <c r="P397" s="91"/>
      <c r="Q397" s="91"/>
      <c r="R397" s="91"/>
      <c r="S397" s="91"/>
      <c r="T397" s="92"/>
      <c r="U397" s="38"/>
      <c r="V397" s="38"/>
      <c r="W397" s="38"/>
      <c r="X397" s="38"/>
      <c r="Y397" s="38"/>
      <c r="Z397" s="38"/>
      <c r="AA397" s="38"/>
      <c r="AB397" s="38"/>
      <c r="AC397" s="38"/>
      <c r="AD397" s="38"/>
      <c r="AE397" s="38"/>
      <c r="AT397" s="17" t="s">
        <v>158</v>
      </c>
      <c r="AU397" s="17" t="s">
        <v>84</v>
      </c>
    </row>
    <row r="398" spans="1:47" s="2" customFormat="1" ht="12">
      <c r="A398" s="38"/>
      <c r="B398" s="39"/>
      <c r="C398" s="40"/>
      <c r="D398" s="226" t="s">
        <v>160</v>
      </c>
      <c r="E398" s="40"/>
      <c r="F398" s="231" t="s">
        <v>824</v>
      </c>
      <c r="G398" s="40"/>
      <c r="H398" s="40"/>
      <c r="I398" s="228"/>
      <c r="J398" s="40"/>
      <c r="K398" s="40"/>
      <c r="L398" s="44"/>
      <c r="M398" s="229"/>
      <c r="N398" s="230"/>
      <c r="O398" s="91"/>
      <c r="P398" s="91"/>
      <c r="Q398" s="91"/>
      <c r="R398" s="91"/>
      <c r="S398" s="91"/>
      <c r="T398" s="92"/>
      <c r="U398" s="38"/>
      <c r="V398" s="38"/>
      <c r="W398" s="38"/>
      <c r="X398" s="38"/>
      <c r="Y398" s="38"/>
      <c r="Z398" s="38"/>
      <c r="AA398" s="38"/>
      <c r="AB398" s="38"/>
      <c r="AC398" s="38"/>
      <c r="AD398" s="38"/>
      <c r="AE398" s="38"/>
      <c r="AT398" s="17" t="s">
        <v>160</v>
      </c>
      <c r="AU398" s="17" t="s">
        <v>84</v>
      </c>
    </row>
    <row r="399" spans="1:51" s="13" customFormat="1" ht="12">
      <c r="A399" s="13"/>
      <c r="B399" s="243"/>
      <c r="C399" s="244"/>
      <c r="D399" s="226" t="s">
        <v>162</v>
      </c>
      <c r="E399" s="245" t="s">
        <v>1</v>
      </c>
      <c r="F399" s="246" t="s">
        <v>198</v>
      </c>
      <c r="G399" s="244"/>
      <c r="H399" s="245" t="s">
        <v>1</v>
      </c>
      <c r="I399" s="247"/>
      <c r="J399" s="244"/>
      <c r="K399" s="244"/>
      <c r="L399" s="248"/>
      <c r="M399" s="249"/>
      <c r="N399" s="250"/>
      <c r="O399" s="250"/>
      <c r="P399" s="250"/>
      <c r="Q399" s="250"/>
      <c r="R399" s="250"/>
      <c r="S399" s="250"/>
      <c r="T399" s="251"/>
      <c r="U399" s="13"/>
      <c r="V399" s="13"/>
      <c r="W399" s="13"/>
      <c r="X399" s="13"/>
      <c r="Y399" s="13"/>
      <c r="Z399" s="13"/>
      <c r="AA399" s="13"/>
      <c r="AB399" s="13"/>
      <c r="AC399" s="13"/>
      <c r="AD399" s="13"/>
      <c r="AE399" s="13"/>
      <c r="AT399" s="252" t="s">
        <v>162</v>
      </c>
      <c r="AU399" s="252" t="s">
        <v>84</v>
      </c>
      <c r="AV399" s="13" t="s">
        <v>84</v>
      </c>
      <c r="AW399" s="13" t="s">
        <v>32</v>
      </c>
      <c r="AX399" s="13" t="s">
        <v>76</v>
      </c>
      <c r="AY399" s="252" t="s">
        <v>151</v>
      </c>
    </row>
    <row r="400" spans="1:51" s="12" customFormat="1" ht="12">
      <c r="A400" s="12"/>
      <c r="B400" s="232"/>
      <c r="C400" s="233"/>
      <c r="D400" s="226" t="s">
        <v>162</v>
      </c>
      <c r="E400" s="234" t="s">
        <v>825</v>
      </c>
      <c r="F400" s="235" t="s">
        <v>826</v>
      </c>
      <c r="G400" s="233"/>
      <c r="H400" s="236">
        <v>3.84</v>
      </c>
      <c r="I400" s="237"/>
      <c r="J400" s="233"/>
      <c r="K400" s="233"/>
      <c r="L400" s="238"/>
      <c r="M400" s="239"/>
      <c r="N400" s="240"/>
      <c r="O400" s="240"/>
      <c r="P400" s="240"/>
      <c r="Q400" s="240"/>
      <c r="R400" s="240"/>
      <c r="S400" s="240"/>
      <c r="T400" s="241"/>
      <c r="U400" s="12"/>
      <c r="V400" s="12"/>
      <c r="W400" s="12"/>
      <c r="X400" s="12"/>
      <c r="Y400" s="12"/>
      <c r="Z400" s="12"/>
      <c r="AA400" s="12"/>
      <c r="AB400" s="12"/>
      <c r="AC400" s="12"/>
      <c r="AD400" s="12"/>
      <c r="AE400" s="12"/>
      <c r="AT400" s="242" t="s">
        <v>162</v>
      </c>
      <c r="AU400" s="242" t="s">
        <v>84</v>
      </c>
      <c r="AV400" s="12" t="s">
        <v>93</v>
      </c>
      <c r="AW400" s="12" t="s">
        <v>32</v>
      </c>
      <c r="AX400" s="12" t="s">
        <v>84</v>
      </c>
      <c r="AY400" s="242" t="s">
        <v>151</v>
      </c>
    </row>
    <row r="401" spans="1:63" s="11" customFormat="1" ht="25.9" customHeight="1">
      <c r="A401" s="11"/>
      <c r="B401" s="198"/>
      <c r="C401" s="199"/>
      <c r="D401" s="200" t="s">
        <v>75</v>
      </c>
      <c r="E401" s="201" t="s">
        <v>183</v>
      </c>
      <c r="F401" s="201" t="s">
        <v>827</v>
      </c>
      <c r="G401" s="199"/>
      <c r="H401" s="199"/>
      <c r="I401" s="202"/>
      <c r="J401" s="203">
        <f>BK401</f>
        <v>0</v>
      </c>
      <c r="K401" s="199"/>
      <c r="L401" s="204"/>
      <c r="M401" s="205"/>
      <c r="N401" s="206"/>
      <c r="O401" s="206"/>
      <c r="P401" s="207">
        <f>SUM(P402:P476)</f>
        <v>0</v>
      </c>
      <c r="Q401" s="206"/>
      <c r="R401" s="207">
        <f>SUM(R402:R476)</f>
        <v>0</v>
      </c>
      <c r="S401" s="206"/>
      <c r="T401" s="208">
        <f>SUM(T402:T476)</f>
        <v>0</v>
      </c>
      <c r="U401" s="11"/>
      <c r="V401" s="11"/>
      <c r="W401" s="11"/>
      <c r="X401" s="11"/>
      <c r="Y401" s="11"/>
      <c r="Z401" s="11"/>
      <c r="AA401" s="11"/>
      <c r="AB401" s="11"/>
      <c r="AC401" s="11"/>
      <c r="AD401" s="11"/>
      <c r="AE401" s="11"/>
      <c r="AR401" s="209" t="s">
        <v>84</v>
      </c>
      <c r="AT401" s="210" t="s">
        <v>75</v>
      </c>
      <c r="AU401" s="210" t="s">
        <v>76</v>
      </c>
      <c r="AY401" s="209" t="s">
        <v>151</v>
      </c>
      <c r="BK401" s="211">
        <f>SUM(BK402:BK476)</f>
        <v>0</v>
      </c>
    </row>
    <row r="402" spans="1:65" s="2" customFormat="1" ht="24.15" customHeight="1">
      <c r="A402" s="38"/>
      <c r="B402" s="39"/>
      <c r="C402" s="212" t="s">
        <v>828</v>
      </c>
      <c r="D402" s="212" t="s">
        <v>152</v>
      </c>
      <c r="E402" s="213" t="s">
        <v>829</v>
      </c>
      <c r="F402" s="214" t="s">
        <v>830</v>
      </c>
      <c r="G402" s="215" t="s">
        <v>348</v>
      </c>
      <c r="H402" s="216">
        <v>115</v>
      </c>
      <c r="I402" s="217"/>
      <c r="J402" s="218">
        <f>ROUND(I402*H402,2)</f>
        <v>0</v>
      </c>
      <c r="K402" s="219"/>
      <c r="L402" s="44"/>
      <c r="M402" s="220" t="s">
        <v>1</v>
      </c>
      <c r="N402" s="221" t="s">
        <v>41</v>
      </c>
      <c r="O402" s="91"/>
      <c r="P402" s="222">
        <f>O402*H402</f>
        <v>0</v>
      </c>
      <c r="Q402" s="222">
        <v>0</v>
      </c>
      <c r="R402" s="222">
        <f>Q402*H402</f>
        <v>0</v>
      </c>
      <c r="S402" s="222">
        <v>0</v>
      </c>
      <c r="T402" s="223">
        <f>S402*H402</f>
        <v>0</v>
      </c>
      <c r="U402" s="38"/>
      <c r="V402" s="38"/>
      <c r="W402" s="38"/>
      <c r="X402" s="38"/>
      <c r="Y402" s="38"/>
      <c r="Z402" s="38"/>
      <c r="AA402" s="38"/>
      <c r="AB402" s="38"/>
      <c r="AC402" s="38"/>
      <c r="AD402" s="38"/>
      <c r="AE402" s="38"/>
      <c r="AR402" s="224" t="s">
        <v>156</v>
      </c>
      <c r="AT402" s="224" t="s">
        <v>152</v>
      </c>
      <c r="AU402" s="224" t="s">
        <v>84</v>
      </c>
      <c r="AY402" s="17" t="s">
        <v>151</v>
      </c>
      <c r="BE402" s="225">
        <f>IF(N402="základní",J402,0)</f>
        <v>0</v>
      </c>
      <c r="BF402" s="225">
        <f>IF(N402="snížená",J402,0)</f>
        <v>0</v>
      </c>
      <c r="BG402" s="225">
        <f>IF(N402="zákl. přenesená",J402,0)</f>
        <v>0</v>
      </c>
      <c r="BH402" s="225">
        <f>IF(N402="sníž. přenesená",J402,0)</f>
        <v>0</v>
      </c>
      <c r="BI402" s="225">
        <f>IF(N402="nulová",J402,0)</f>
        <v>0</v>
      </c>
      <c r="BJ402" s="17" t="s">
        <v>84</v>
      </c>
      <c r="BK402" s="225">
        <f>ROUND(I402*H402,2)</f>
        <v>0</v>
      </c>
      <c r="BL402" s="17" t="s">
        <v>156</v>
      </c>
      <c r="BM402" s="224" t="s">
        <v>831</v>
      </c>
    </row>
    <row r="403" spans="1:47" s="2" customFormat="1" ht="12">
      <c r="A403" s="38"/>
      <c r="B403" s="39"/>
      <c r="C403" s="40"/>
      <c r="D403" s="226" t="s">
        <v>158</v>
      </c>
      <c r="E403" s="40"/>
      <c r="F403" s="227" t="s">
        <v>832</v>
      </c>
      <c r="G403" s="40"/>
      <c r="H403" s="40"/>
      <c r="I403" s="228"/>
      <c r="J403" s="40"/>
      <c r="K403" s="40"/>
      <c r="L403" s="44"/>
      <c r="M403" s="229"/>
      <c r="N403" s="230"/>
      <c r="O403" s="91"/>
      <c r="P403" s="91"/>
      <c r="Q403" s="91"/>
      <c r="R403" s="91"/>
      <c r="S403" s="91"/>
      <c r="T403" s="92"/>
      <c r="U403" s="38"/>
      <c r="V403" s="38"/>
      <c r="W403" s="38"/>
      <c r="X403" s="38"/>
      <c r="Y403" s="38"/>
      <c r="Z403" s="38"/>
      <c r="AA403" s="38"/>
      <c r="AB403" s="38"/>
      <c r="AC403" s="38"/>
      <c r="AD403" s="38"/>
      <c r="AE403" s="38"/>
      <c r="AT403" s="17" t="s">
        <v>158</v>
      </c>
      <c r="AU403" s="17" t="s">
        <v>84</v>
      </c>
    </row>
    <row r="404" spans="1:47" s="2" customFormat="1" ht="12">
      <c r="A404" s="38"/>
      <c r="B404" s="39"/>
      <c r="C404" s="40"/>
      <c r="D404" s="226" t="s">
        <v>160</v>
      </c>
      <c r="E404" s="40"/>
      <c r="F404" s="231" t="s">
        <v>833</v>
      </c>
      <c r="G404" s="40"/>
      <c r="H404" s="40"/>
      <c r="I404" s="228"/>
      <c r="J404" s="40"/>
      <c r="K404" s="40"/>
      <c r="L404" s="44"/>
      <c r="M404" s="229"/>
      <c r="N404" s="230"/>
      <c r="O404" s="91"/>
      <c r="P404" s="91"/>
      <c r="Q404" s="91"/>
      <c r="R404" s="91"/>
      <c r="S404" s="91"/>
      <c r="T404" s="92"/>
      <c r="U404" s="38"/>
      <c r="V404" s="38"/>
      <c r="W404" s="38"/>
      <c r="X404" s="38"/>
      <c r="Y404" s="38"/>
      <c r="Z404" s="38"/>
      <c r="AA404" s="38"/>
      <c r="AB404" s="38"/>
      <c r="AC404" s="38"/>
      <c r="AD404" s="38"/>
      <c r="AE404" s="38"/>
      <c r="AT404" s="17" t="s">
        <v>160</v>
      </c>
      <c r="AU404" s="17" t="s">
        <v>84</v>
      </c>
    </row>
    <row r="405" spans="1:51" s="13" customFormat="1" ht="12">
      <c r="A405" s="13"/>
      <c r="B405" s="243"/>
      <c r="C405" s="244"/>
      <c r="D405" s="226" t="s">
        <v>162</v>
      </c>
      <c r="E405" s="245" t="s">
        <v>1</v>
      </c>
      <c r="F405" s="246" t="s">
        <v>834</v>
      </c>
      <c r="G405" s="244"/>
      <c r="H405" s="245" t="s">
        <v>1</v>
      </c>
      <c r="I405" s="247"/>
      <c r="J405" s="244"/>
      <c r="K405" s="244"/>
      <c r="L405" s="248"/>
      <c r="M405" s="249"/>
      <c r="N405" s="250"/>
      <c r="O405" s="250"/>
      <c r="P405" s="250"/>
      <c r="Q405" s="250"/>
      <c r="R405" s="250"/>
      <c r="S405" s="250"/>
      <c r="T405" s="251"/>
      <c r="U405" s="13"/>
      <c r="V405" s="13"/>
      <c r="W405" s="13"/>
      <c r="X405" s="13"/>
      <c r="Y405" s="13"/>
      <c r="Z405" s="13"/>
      <c r="AA405" s="13"/>
      <c r="AB405" s="13"/>
      <c r="AC405" s="13"/>
      <c r="AD405" s="13"/>
      <c r="AE405" s="13"/>
      <c r="AT405" s="252" t="s">
        <v>162</v>
      </c>
      <c r="AU405" s="252" t="s">
        <v>84</v>
      </c>
      <c r="AV405" s="13" t="s">
        <v>84</v>
      </c>
      <c r="AW405" s="13" t="s">
        <v>32</v>
      </c>
      <c r="AX405" s="13" t="s">
        <v>76</v>
      </c>
      <c r="AY405" s="252" t="s">
        <v>151</v>
      </c>
    </row>
    <row r="406" spans="1:51" s="12" customFormat="1" ht="12">
      <c r="A406" s="12"/>
      <c r="B406" s="232"/>
      <c r="C406" s="233"/>
      <c r="D406" s="226" t="s">
        <v>162</v>
      </c>
      <c r="E406" s="234" t="s">
        <v>835</v>
      </c>
      <c r="F406" s="235" t="s">
        <v>836</v>
      </c>
      <c r="G406" s="233"/>
      <c r="H406" s="236">
        <v>115</v>
      </c>
      <c r="I406" s="237"/>
      <c r="J406" s="233"/>
      <c r="K406" s="233"/>
      <c r="L406" s="238"/>
      <c r="M406" s="239"/>
      <c r="N406" s="240"/>
      <c r="O406" s="240"/>
      <c r="P406" s="240"/>
      <c r="Q406" s="240"/>
      <c r="R406" s="240"/>
      <c r="S406" s="240"/>
      <c r="T406" s="241"/>
      <c r="U406" s="12"/>
      <c r="V406" s="12"/>
      <c r="W406" s="12"/>
      <c r="X406" s="12"/>
      <c r="Y406" s="12"/>
      <c r="Z406" s="12"/>
      <c r="AA406" s="12"/>
      <c r="AB406" s="12"/>
      <c r="AC406" s="12"/>
      <c r="AD406" s="12"/>
      <c r="AE406" s="12"/>
      <c r="AT406" s="242" t="s">
        <v>162</v>
      </c>
      <c r="AU406" s="242" t="s">
        <v>84</v>
      </c>
      <c r="AV406" s="12" t="s">
        <v>93</v>
      </c>
      <c r="AW406" s="12" t="s">
        <v>32</v>
      </c>
      <c r="AX406" s="12" t="s">
        <v>84</v>
      </c>
      <c r="AY406" s="242" t="s">
        <v>151</v>
      </c>
    </row>
    <row r="407" spans="1:65" s="2" customFormat="1" ht="14.4" customHeight="1">
      <c r="A407" s="38"/>
      <c r="B407" s="39"/>
      <c r="C407" s="212" t="s">
        <v>837</v>
      </c>
      <c r="D407" s="212" t="s">
        <v>152</v>
      </c>
      <c r="E407" s="213" t="s">
        <v>838</v>
      </c>
      <c r="F407" s="214" t="s">
        <v>839</v>
      </c>
      <c r="G407" s="215" t="s">
        <v>194</v>
      </c>
      <c r="H407" s="216">
        <v>25</v>
      </c>
      <c r="I407" s="217"/>
      <c r="J407" s="218">
        <f>ROUND(I407*H407,2)</f>
        <v>0</v>
      </c>
      <c r="K407" s="219"/>
      <c r="L407" s="44"/>
      <c r="M407" s="220" t="s">
        <v>1</v>
      </c>
      <c r="N407" s="221" t="s">
        <v>41</v>
      </c>
      <c r="O407" s="91"/>
      <c r="P407" s="222">
        <f>O407*H407</f>
        <v>0</v>
      </c>
      <c r="Q407" s="222">
        <v>0</v>
      </c>
      <c r="R407" s="222">
        <f>Q407*H407</f>
        <v>0</v>
      </c>
      <c r="S407" s="222">
        <v>0</v>
      </c>
      <c r="T407" s="223">
        <f>S407*H407</f>
        <v>0</v>
      </c>
      <c r="U407" s="38"/>
      <c r="V407" s="38"/>
      <c r="W407" s="38"/>
      <c r="X407" s="38"/>
      <c r="Y407" s="38"/>
      <c r="Z407" s="38"/>
      <c r="AA407" s="38"/>
      <c r="AB407" s="38"/>
      <c r="AC407" s="38"/>
      <c r="AD407" s="38"/>
      <c r="AE407" s="38"/>
      <c r="AR407" s="224" t="s">
        <v>156</v>
      </c>
      <c r="AT407" s="224" t="s">
        <v>152</v>
      </c>
      <c r="AU407" s="224" t="s">
        <v>84</v>
      </c>
      <c r="AY407" s="17" t="s">
        <v>151</v>
      </c>
      <c r="BE407" s="225">
        <f>IF(N407="základní",J407,0)</f>
        <v>0</v>
      </c>
      <c r="BF407" s="225">
        <f>IF(N407="snížená",J407,0)</f>
        <v>0</v>
      </c>
      <c r="BG407" s="225">
        <f>IF(N407="zákl. přenesená",J407,0)</f>
        <v>0</v>
      </c>
      <c r="BH407" s="225">
        <f>IF(N407="sníž. přenesená",J407,0)</f>
        <v>0</v>
      </c>
      <c r="BI407" s="225">
        <f>IF(N407="nulová",J407,0)</f>
        <v>0</v>
      </c>
      <c r="BJ407" s="17" t="s">
        <v>84</v>
      </c>
      <c r="BK407" s="225">
        <f>ROUND(I407*H407,2)</f>
        <v>0</v>
      </c>
      <c r="BL407" s="17" t="s">
        <v>156</v>
      </c>
      <c r="BM407" s="224" t="s">
        <v>840</v>
      </c>
    </row>
    <row r="408" spans="1:47" s="2" customFormat="1" ht="12">
      <c r="A408" s="38"/>
      <c r="B408" s="39"/>
      <c r="C408" s="40"/>
      <c r="D408" s="226" t="s">
        <v>158</v>
      </c>
      <c r="E408" s="40"/>
      <c r="F408" s="227" t="s">
        <v>841</v>
      </c>
      <c r="G408" s="40"/>
      <c r="H408" s="40"/>
      <c r="I408" s="228"/>
      <c r="J408" s="40"/>
      <c r="K408" s="40"/>
      <c r="L408" s="44"/>
      <c r="M408" s="229"/>
      <c r="N408" s="230"/>
      <c r="O408" s="91"/>
      <c r="P408" s="91"/>
      <c r="Q408" s="91"/>
      <c r="R408" s="91"/>
      <c r="S408" s="91"/>
      <c r="T408" s="92"/>
      <c r="U408" s="38"/>
      <c r="V408" s="38"/>
      <c r="W408" s="38"/>
      <c r="X408" s="38"/>
      <c r="Y408" s="38"/>
      <c r="Z408" s="38"/>
      <c r="AA408" s="38"/>
      <c r="AB408" s="38"/>
      <c r="AC408" s="38"/>
      <c r="AD408" s="38"/>
      <c r="AE408" s="38"/>
      <c r="AT408" s="17" t="s">
        <v>158</v>
      </c>
      <c r="AU408" s="17" t="s">
        <v>84</v>
      </c>
    </row>
    <row r="409" spans="1:47" s="2" customFormat="1" ht="12">
      <c r="A409" s="38"/>
      <c r="B409" s="39"/>
      <c r="C409" s="40"/>
      <c r="D409" s="226" t="s">
        <v>160</v>
      </c>
      <c r="E409" s="40"/>
      <c r="F409" s="231" t="s">
        <v>833</v>
      </c>
      <c r="G409" s="40"/>
      <c r="H409" s="40"/>
      <c r="I409" s="228"/>
      <c r="J409" s="40"/>
      <c r="K409" s="40"/>
      <c r="L409" s="44"/>
      <c r="M409" s="229"/>
      <c r="N409" s="230"/>
      <c r="O409" s="91"/>
      <c r="P409" s="91"/>
      <c r="Q409" s="91"/>
      <c r="R409" s="91"/>
      <c r="S409" s="91"/>
      <c r="T409" s="92"/>
      <c r="U409" s="38"/>
      <c r="V409" s="38"/>
      <c r="W409" s="38"/>
      <c r="X409" s="38"/>
      <c r="Y409" s="38"/>
      <c r="Z409" s="38"/>
      <c r="AA409" s="38"/>
      <c r="AB409" s="38"/>
      <c r="AC409" s="38"/>
      <c r="AD409" s="38"/>
      <c r="AE409" s="38"/>
      <c r="AT409" s="17" t="s">
        <v>160</v>
      </c>
      <c r="AU409" s="17" t="s">
        <v>84</v>
      </c>
    </row>
    <row r="410" spans="1:51" s="12" customFormat="1" ht="12">
      <c r="A410" s="12"/>
      <c r="B410" s="232"/>
      <c r="C410" s="233"/>
      <c r="D410" s="226" t="s">
        <v>162</v>
      </c>
      <c r="E410" s="234" t="s">
        <v>842</v>
      </c>
      <c r="F410" s="235" t="s">
        <v>466</v>
      </c>
      <c r="G410" s="233"/>
      <c r="H410" s="236">
        <v>25</v>
      </c>
      <c r="I410" s="237"/>
      <c r="J410" s="233"/>
      <c r="K410" s="233"/>
      <c r="L410" s="238"/>
      <c r="M410" s="239"/>
      <c r="N410" s="240"/>
      <c r="O410" s="240"/>
      <c r="P410" s="240"/>
      <c r="Q410" s="240"/>
      <c r="R410" s="240"/>
      <c r="S410" s="240"/>
      <c r="T410" s="241"/>
      <c r="U410" s="12"/>
      <c r="V410" s="12"/>
      <c r="W410" s="12"/>
      <c r="X410" s="12"/>
      <c r="Y410" s="12"/>
      <c r="Z410" s="12"/>
      <c r="AA410" s="12"/>
      <c r="AB410" s="12"/>
      <c r="AC410" s="12"/>
      <c r="AD410" s="12"/>
      <c r="AE410" s="12"/>
      <c r="AT410" s="242" t="s">
        <v>162</v>
      </c>
      <c r="AU410" s="242" t="s">
        <v>84</v>
      </c>
      <c r="AV410" s="12" t="s">
        <v>93</v>
      </c>
      <c r="AW410" s="12" t="s">
        <v>32</v>
      </c>
      <c r="AX410" s="12" t="s">
        <v>84</v>
      </c>
      <c r="AY410" s="242" t="s">
        <v>151</v>
      </c>
    </row>
    <row r="411" spans="1:65" s="2" customFormat="1" ht="24.15" customHeight="1">
      <c r="A411" s="38"/>
      <c r="B411" s="39"/>
      <c r="C411" s="212" t="s">
        <v>843</v>
      </c>
      <c r="D411" s="212" t="s">
        <v>152</v>
      </c>
      <c r="E411" s="213" t="s">
        <v>844</v>
      </c>
      <c r="F411" s="214" t="s">
        <v>845</v>
      </c>
      <c r="G411" s="215" t="s">
        <v>348</v>
      </c>
      <c r="H411" s="216">
        <v>101</v>
      </c>
      <c r="I411" s="217"/>
      <c r="J411" s="218">
        <f>ROUND(I411*H411,2)</f>
        <v>0</v>
      </c>
      <c r="K411" s="219"/>
      <c r="L411" s="44"/>
      <c r="M411" s="220" t="s">
        <v>1</v>
      </c>
      <c r="N411" s="221" t="s">
        <v>41</v>
      </c>
      <c r="O411" s="91"/>
      <c r="P411" s="222">
        <f>O411*H411</f>
        <v>0</v>
      </c>
      <c r="Q411" s="222">
        <v>0</v>
      </c>
      <c r="R411" s="222">
        <f>Q411*H411</f>
        <v>0</v>
      </c>
      <c r="S411" s="222">
        <v>0</v>
      </c>
      <c r="T411" s="223">
        <f>S411*H411</f>
        <v>0</v>
      </c>
      <c r="U411" s="38"/>
      <c r="V411" s="38"/>
      <c r="W411" s="38"/>
      <c r="X411" s="38"/>
      <c r="Y411" s="38"/>
      <c r="Z411" s="38"/>
      <c r="AA411" s="38"/>
      <c r="AB411" s="38"/>
      <c r="AC411" s="38"/>
      <c r="AD411" s="38"/>
      <c r="AE411" s="38"/>
      <c r="AR411" s="224" t="s">
        <v>156</v>
      </c>
      <c r="AT411" s="224" t="s">
        <v>152</v>
      </c>
      <c r="AU411" s="224" t="s">
        <v>84</v>
      </c>
      <c r="AY411" s="17" t="s">
        <v>151</v>
      </c>
      <c r="BE411" s="225">
        <f>IF(N411="základní",J411,0)</f>
        <v>0</v>
      </c>
      <c r="BF411" s="225">
        <f>IF(N411="snížená",J411,0)</f>
        <v>0</v>
      </c>
      <c r="BG411" s="225">
        <f>IF(N411="zákl. přenesená",J411,0)</f>
        <v>0</v>
      </c>
      <c r="BH411" s="225">
        <f>IF(N411="sníž. přenesená",J411,0)</f>
        <v>0</v>
      </c>
      <c r="BI411" s="225">
        <f>IF(N411="nulová",J411,0)</f>
        <v>0</v>
      </c>
      <c r="BJ411" s="17" t="s">
        <v>84</v>
      </c>
      <c r="BK411" s="225">
        <f>ROUND(I411*H411,2)</f>
        <v>0</v>
      </c>
      <c r="BL411" s="17" t="s">
        <v>156</v>
      </c>
      <c r="BM411" s="224" t="s">
        <v>846</v>
      </c>
    </row>
    <row r="412" spans="1:47" s="2" customFormat="1" ht="12">
      <c r="A412" s="38"/>
      <c r="B412" s="39"/>
      <c r="C412" s="40"/>
      <c r="D412" s="226" t="s">
        <v>158</v>
      </c>
      <c r="E412" s="40"/>
      <c r="F412" s="227" t="s">
        <v>832</v>
      </c>
      <c r="G412" s="40"/>
      <c r="H412" s="40"/>
      <c r="I412" s="228"/>
      <c r="J412" s="40"/>
      <c r="K412" s="40"/>
      <c r="L412" s="44"/>
      <c r="M412" s="229"/>
      <c r="N412" s="230"/>
      <c r="O412" s="91"/>
      <c r="P412" s="91"/>
      <c r="Q412" s="91"/>
      <c r="R412" s="91"/>
      <c r="S412" s="91"/>
      <c r="T412" s="92"/>
      <c r="U412" s="38"/>
      <c r="V412" s="38"/>
      <c r="W412" s="38"/>
      <c r="X412" s="38"/>
      <c r="Y412" s="38"/>
      <c r="Z412" s="38"/>
      <c r="AA412" s="38"/>
      <c r="AB412" s="38"/>
      <c r="AC412" s="38"/>
      <c r="AD412" s="38"/>
      <c r="AE412" s="38"/>
      <c r="AT412" s="17" t="s">
        <v>158</v>
      </c>
      <c r="AU412" s="17" t="s">
        <v>84</v>
      </c>
    </row>
    <row r="413" spans="1:47" s="2" customFormat="1" ht="12">
      <c r="A413" s="38"/>
      <c r="B413" s="39"/>
      <c r="C413" s="40"/>
      <c r="D413" s="226" t="s">
        <v>160</v>
      </c>
      <c r="E413" s="40"/>
      <c r="F413" s="231" t="s">
        <v>833</v>
      </c>
      <c r="G413" s="40"/>
      <c r="H413" s="40"/>
      <c r="I413" s="228"/>
      <c r="J413" s="40"/>
      <c r="K413" s="40"/>
      <c r="L413" s="44"/>
      <c r="M413" s="229"/>
      <c r="N413" s="230"/>
      <c r="O413" s="91"/>
      <c r="P413" s="91"/>
      <c r="Q413" s="91"/>
      <c r="R413" s="91"/>
      <c r="S413" s="91"/>
      <c r="T413" s="92"/>
      <c r="U413" s="38"/>
      <c r="V413" s="38"/>
      <c r="W413" s="38"/>
      <c r="X413" s="38"/>
      <c r="Y413" s="38"/>
      <c r="Z413" s="38"/>
      <c r="AA413" s="38"/>
      <c r="AB413" s="38"/>
      <c r="AC413" s="38"/>
      <c r="AD413" s="38"/>
      <c r="AE413" s="38"/>
      <c r="AT413" s="17" t="s">
        <v>160</v>
      </c>
      <c r="AU413" s="17" t="s">
        <v>84</v>
      </c>
    </row>
    <row r="414" spans="1:51" s="13" customFormat="1" ht="12">
      <c r="A414" s="13"/>
      <c r="B414" s="243"/>
      <c r="C414" s="244"/>
      <c r="D414" s="226" t="s">
        <v>162</v>
      </c>
      <c r="E414" s="245" t="s">
        <v>1</v>
      </c>
      <c r="F414" s="246" t="s">
        <v>834</v>
      </c>
      <c r="G414" s="244"/>
      <c r="H414" s="245" t="s">
        <v>1</v>
      </c>
      <c r="I414" s="247"/>
      <c r="J414" s="244"/>
      <c r="K414" s="244"/>
      <c r="L414" s="248"/>
      <c r="M414" s="249"/>
      <c r="N414" s="250"/>
      <c r="O414" s="250"/>
      <c r="P414" s="250"/>
      <c r="Q414" s="250"/>
      <c r="R414" s="250"/>
      <c r="S414" s="250"/>
      <c r="T414" s="251"/>
      <c r="U414" s="13"/>
      <c r="V414" s="13"/>
      <c r="W414" s="13"/>
      <c r="X414" s="13"/>
      <c r="Y414" s="13"/>
      <c r="Z414" s="13"/>
      <c r="AA414" s="13"/>
      <c r="AB414" s="13"/>
      <c r="AC414" s="13"/>
      <c r="AD414" s="13"/>
      <c r="AE414" s="13"/>
      <c r="AT414" s="252" t="s">
        <v>162</v>
      </c>
      <c r="AU414" s="252" t="s">
        <v>84</v>
      </c>
      <c r="AV414" s="13" t="s">
        <v>84</v>
      </c>
      <c r="AW414" s="13" t="s">
        <v>32</v>
      </c>
      <c r="AX414" s="13" t="s">
        <v>76</v>
      </c>
      <c r="AY414" s="252" t="s">
        <v>151</v>
      </c>
    </row>
    <row r="415" spans="1:51" s="12" customFormat="1" ht="12">
      <c r="A415" s="12"/>
      <c r="B415" s="232"/>
      <c r="C415" s="233"/>
      <c r="D415" s="226" t="s">
        <v>162</v>
      </c>
      <c r="E415" s="234" t="s">
        <v>168</v>
      </c>
      <c r="F415" s="235" t="s">
        <v>847</v>
      </c>
      <c r="G415" s="233"/>
      <c r="H415" s="236">
        <v>101</v>
      </c>
      <c r="I415" s="237"/>
      <c r="J415" s="233"/>
      <c r="K415" s="233"/>
      <c r="L415" s="238"/>
      <c r="M415" s="239"/>
      <c r="N415" s="240"/>
      <c r="O415" s="240"/>
      <c r="P415" s="240"/>
      <c r="Q415" s="240"/>
      <c r="R415" s="240"/>
      <c r="S415" s="240"/>
      <c r="T415" s="241"/>
      <c r="U415" s="12"/>
      <c r="V415" s="12"/>
      <c r="W415" s="12"/>
      <c r="X415" s="12"/>
      <c r="Y415" s="12"/>
      <c r="Z415" s="12"/>
      <c r="AA415" s="12"/>
      <c r="AB415" s="12"/>
      <c r="AC415" s="12"/>
      <c r="AD415" s="12"/>
      <c r="AE415" s="12"/>
      <c r="AT415" s="242" t="s">
        <v>162</v>
      </c>
      <c r="AU415" s="242" t="s">
        <v>84</v>
      </c>
      <c r="AV415" s="12" t="s">
        <v>93</v>
      </c>
      <c r="AW415" s="12" t="s">
        <v>32</v>
      </c>
      <c r="AX415" s="12" t="s">
        <v>84</v>
      </c>
      <c r="AY415" s="242" t="s">
        <v>151</v>
      </c>
    </row>
    <row r="416" spans="1:65" s="2" customFormat="1" ht="24.15" customHeight="1">
      <c r="A416" s="38"/>
      <c r="B416" s="39"/>
      <c r="C416" s="212" t="s">
        <v>848</v>
      </c>
      <c r="D416" s="212" t="s">
        <v>152</v>
      </c>
      <c r="E416" s="213" t="s">
        <v>849</v>
      </c>
      <c r="F416" s="214" t="s">
        <v>845</v>
      </c>
      <c r="G416" s="215" t="s">
        <v>348</v>
      </c>
      <c r="H416" s="216">
        <v>101</v>
      </c>
      <c r="I416" s="217"/>
      <c r="J416" s="218">
        <f>ROUND(I416*H416,2)</f>
        <v>0</v>
      </c>
      <c r="K416" s="219"/>
      <c r="L416" s="44"/>
      <c r="M416" s="220" t="s">
        <v>1</v>
      </c>
      <c r="N416" s="221" t="s">
        <v>41</v>
      </c>
      <c r="O416" s="91"/>
      <c r="P416" s="222">
        <f>O416*H416</f>
        <v>0</v>
      </c>
      <c r="Q416" s="222">
        <v>0</v>
      </c>
      <c r="R416" s="222">
        <f>Q416*H416</f>
        <v>0</v>
      </c>
      <c r="S416" s="222">
        <v>0</v>
      </c>
      <c r="T416" s="223">
        <f>S416*H416</f>
        <v>0</v>
      </c>
      <c r="U416" s="38"/>
      <c r="V416" s="38"/>
      <c r="W416" s="38"/>
      <c r="X416" s="38"/>
      <c r="Y416" s="38"/>
      <c r="Z416" s="38"/>
      <c r="AA416" s="38"/>
      <c r="AB416" s="38"/>
      <c r="AC416" s="38"/>
      <c r="AD416" s="38"/>
      <c r="AE416" s="38"/>
      <c r="AR416" s="224" t="s">
        <v>156</v>
      </c>
      <c r="AT416" s="224" t="s">
        <v>152</v>
      </c>
      <c r="AU416" s="224" t="s">
        <v>84</v>
      </c>
      <c r="AY416" s="17" t="s">
        <v>151</v>
      </c>
      <c r="BE416" s="225">
        <f>IF(N416="základní",J416,0)</f>
        <v>0</v>
      </c>
      <c r="BF416" s="225">
        <f>IF(N416="snížená",J416,0)</f>
        <v>0</v>
      </c>
      <c r="BG416" s="225">
        <f>IF(N416="zákl. přenesená",J416,0)</f>
        <v>0</v>
      </c>
      <c r="BH416" s="225">
        <f>IF(N416="sníž. přenesená",J416,0)</f>
        <v>0</v>
      </c>
      <c r="BI416" s="225">
        <f>IF(N416="nulová",J416,0)</f>
        <v>0</v>
      </c>
      <c r="BJ416" s="17" t="s">
        <v>84</v>
      </c>
      <c r="BK416" s="225">
        <f>ROUND(I416*H416,2)</f>
        <v>0</v>
      </c>
      <c r="BL416" s="17" t="s">
        <v>156</v>
      </c>
      <c r="BM416" s="224" t="s">
        <v>850</v>
      </c>
    </row>
    <row r="417" spans="1:47" s="2" customFormat="1" ht="12">
      <c r="A417" s="38"/>
      <c r="B417" s="39"/>
      <c r="C417" s="40"/>
      <c r="D417" s="226" t="s">
        <v>158</v>
      </c>
      <c r="E417" s="40"/>
      <c r="F417" s="227" t="s">
        <v>851</v>
      </c>
      <c r="G417" s="40"/>
      <c r="H417" s="40"/>
      <c r="I417" s="228"/>
      <c r="J417" s="40"/>
      <c r="K417" s="40"/>
      <c r="L417" s="44"/>
      <c r="M417" s="229"/>
      <c r="N417" s="230"/>
      <c r="O417" s="91"/>
      <c r="P417" s="91"/>
      <c r="Q417" s="91"/>
      <c r="R417" s="91"/>
      <c r="S417" s="91"/>
      <c r="T417" s="92"/>
      <c r="U417" s="38"/>
      <c r="V417" s="38"/>
      <c r="W417" s="38"/>
      <c r="X417" s="38"/>
      <c r="Y417" s="38"/>
      <c r="Z417" s="38"/>
      <c r="AA417" s="38"/>
      <c r="AB417" s="38"/>
      <c r="AC417" s="38"/>
      <c r="AD417" s="38"/>
      <c r="AE417" s="38"/>
      <c r="AT417" s="17" t="s">
        <v>158</v>
      </c>
      <c r="AU417" s="17" t="s">
        <v>84</v>
      </c>
    </row>
    <row r="418" spans="1:47" s="2" customFormat="1" ht="12">
      <c r="A418" s="38"/>
      <c r="B418" s="39"/>
      <c r="C418" s="40"/>
      <c r="D418" s="226" t="s">
        <v>160</v>
      </c>
      <c r="E418" s="40"/>
      <c r="F418" s="231" t="s">
        <v>833</v>
      </c>
      <c r="G418" s="40"/>
      <c r="H418" s="40"/>
      <c r="I418" s="228"/>
      <c r="J418" s="40"/>
      <c r="K418" s="40"/>
      <c r="L418" s="44"/>
      <c r="M418" s="229"/>
      <c r="N418" s="230"/>
      <c r="O418" s="91"/>
      <c r="P418" s="91"/>
      <c r="Q418" s="91"/>
      <c r="R418" s="91"/>
      <c r="S418" s="91"/>
      <c r="T418" s="92"/>
      <c r="U418" s="38"/>
      <c r="V418" s="38"/>
      <c r="W418" s="38"/>
      <c r="X418" s="38"/>
      <c r="Y418" s="38"/>
      <c r="Z418" s="38"/>
      <c r="AA418" s="38"/>
      <c r="AB418" s="38"/>
      <c r="AC418" s="38"/>
      <c r="AD418" s="38"/>
      <c r="AE418" s="38"/>
      <c r="AT418" s="17" t="s">
        <v>160</v>
      </c>
      <c r="AU418" s="17" t="s">
        <v>84</v>
      </c>
    </row>
    <row r="419" spans="1:51" s="13" customFormat="1" ht="12">
      <c r="A419" s="13"/>
      <c r="B419" s="243"/>
      <c r="C419" s="244"/>
      <c r="D419" s="226" t="s">
        <v>162</v>
      </c>
      <c r="E419" s="245" t="s">
        <v>1</v>
      </c>
      <c r="F419" s="246" t="s">
        <v>834</v>
      </c>
      <c r="G419" s="244"/>
      <c r="H419" s="245" t="s">
        <v>1</v>
      </c>
      <c r="I419" s="247"/>
      <c r="J419" s="244"/>
      <c r="K419" s="244"/>
      <c r="L419" s="248"/>
      <c r="M419" s="249"/>
      <c r="N419" s="250"/>
      <c r="O419" s="250"/>
      <c r="P419" s="250"/>
      <c r="Q419" s="250"/>
      <c r="R419" s="250"/>
      <c r="S419" s="250"/>
      <c r="T419" s="251"/>
      <c r="U419" s="13"/>
      <c r="V419" s="13"/>
      <c r="W419" s="13"/>
      <c r="X419" s="13"/>
      <c r="Y419" s="13"/>
      <c r="Z419" s="13"/>
      <c r="AA419" s="13"/>
      <c r="AB419" s="13"/>
      <c r="AC419" s="13"/>
      <c r="AD419" s="13"/>
      <c r="AE419" s="13"/>
      <c r="AT419" s="252" t="s">
        <v>162</v>
      </c>
      <c r="AU419" s="252" t="s">
        <v>84</v>
      </c>
      <c r="AV419" s="13" t="s">
        <v>84</v>
      </c>
      <c r="AW419" s="13" t="s">
        <v>32</v>
      </c>
      <c r="AX419" s="13" t="s">
        <v>76</v>
      </c>
      <c r="AY419" s="252" t="s">
        <v>151</v>
      </c>
    </row>
    <row r="420" spans="1:51" s="12" customFormat="1" ht="12">
      <c r="A420" s="12"/>
      <c r="B420" s="232"/>
      <c r="C420" s="233"/>
      <c r="D420" s="226" t="s">
        <v>162</v>
      </c>
      <c r="E420" s="234" t="s">
        <v>852</v>
      </c>
      <c r="F420" s="235" t="s">
        <v>847</v>
      </c>
      <c r="G420" s="233"/>
      <c r="H420" s="236">
        <v>101</v>
      </c>
      <c r="I420" s="237"/>
      <c r="J420" s="233"/>
      <c r="K420" s="233"/>
      <c r="L420" s="238"/>
      <c r="M420" s="239"/>
      <c r="N420" s="240"/>
      <c r="O420" s="240"/>
      <c r="P420" s="240"/>
      <c r="Q420" s="240"/>
      <c r="R420" s="240"/>
      <c r="S420" s="240"/>
      <c r="T420" s="241"/>
      <c r="U420" s="12"/>
      <c r="V420" s="12"/>
      <c r="W420" s="12"/>
      <c r="X420" s="12"/>
      <c r="Y420" s="12"/>
      <c r="Z420" s="12"/>
      <c r="AA420" s="12"/>
      <c r="AB420" s="12"/>
      <c r="AC420" s="12"/>
      <c r="AD420" s="12"/>
      <c r="AE420" s="12"/>
      <c r="AT420" s="242" t="s">
        <v>162</v>
      </c>
      <c r="AU420" s="242" t="s">
        <v>84</v>
      </c>
      <c r="AV420" s="12" t="s">
        <v>93</v>
      </c>
      <c r="AW420" s="12" t="s">
        <v>32</v>
      </c>
      <c r="AX420" s="12" t="s">
        <v>84</v>
      </c>
      <c r="AY420" s="242" t="s">
        <v>151</v>
      </c>
    </row>
    <row r="421" spans="1:65" s="2" customFormat="1" ht="24.15" customHeight="1">
      <c r="A421" s="38"/>
      <c r="B421" s="39"/>
      <c r="C421" s="212" t="s">
        <v>853</v>
      </c>
      <c r="D421" s="212" t="s">
        <v>152</v>
      </c>
      <c r="E421" s="213" t="s">
        <v>854</v>
      </c>
      <c r="F421" s="214" t="s">
        <v>855</v>
      </c>
      <c r="G421" s="215" t="s">
        <v>348</v>
      </c>
      <c r="H421" s="216">
        <v>2</v>
      </c>
      <c r="I421" s="217"/>
      <c r="J421" s="218">
        <f>ROUND(I421*H421,2)</f>
        <v>0</v>
      </c>
      <c r="K421" s="219"/>
      <c r="L421" s="44"/>
      <c r="M421" s="220" t="s">
        <v>1</v>
      </c>
      <c r="N421" s="221" t="s">
        <v>41</v>
      </c>
      <c r="O421" s="91"/>
      <c r="P421" s="222">
        <f>O421*H421</f>
        <v>0</v>
      </c>
      <c r="Q421" s="222">
        <v>0</v>
      </c>
      <c r="R421" s="222">
        <f>Q421*H421</f>
        <v>0</v>
      </c>
      <c r="S421" s="222">
        <v>0</v>
      </c>
      <c r="T421" s="223">
        <f>S421*H421</f>
        <v>0</v>
      </c>
      <c r="U421" s="38"/>
      <c r="V421" s="38"/>
      <c r="W421" s="38"/>
      <c r="X421" s="38"/>
      <c r="Y421" s="38"/>
      <c r="Z421" s="38"/>
      <c r="AA421" s="38"/>
      <c r="AB421" s="38"/>
      <c r="AC421" s="38"/>
      <c r="AD421" s="38"/>
      <c r="AE421" s="38"/>
      <c r="AR421" s="224" t="s">
        <v>156</v>
      </c>
      <c r="AT421" s="224" t="s">
        <v>152</v>
      </c>
      <c r="AU421" s="224" t="s">
        <v>84</v>
      </c>
      <c r="AY421" s="17" t="s">
        <v>151</v>
      </c>
      <c r="BE421" s="225">
        <f>IF(N421="základní",J421,0)</f>
        <v>0</v>
      </c>
      <c r="BF421" s="225">
        <f>IF(N421="snížená",J421,0)</f>
        <v>0</v>
      </c>
      <c r="BG421" s="225">
        <f>IF(N421="zákl. přenesená",J421,0)</f>
        <v>0</v>
      </c>
      <c r="BH421" s="225">
        <f>IF(N421="sníž. přenesená",J421,0)</f>
        <v>0</v>
      </c>
      <c r="BI421" s="225">
        <f>IF(N421="nulová",J421,0)</f>
        <v>0</v>
      </c>
      <c r="BJ421" s="17" t="s">
        <v>84</v>
      </c>
      <c r="BK421" s="225">
        <f>ROUND(I421*H421,2)</f>
        <v>0</v>
      </c>
      <c r="BL421" s="17" t="s">
        <v>156</v>
      </c>
      <c r="BM421" s="224" t="s">
        <v>856</v>
      </c>
    </row>
    <row r="422" spans="1:47" s="2" customFormat="1" ht="12">
      <c r="A422" s="38"/>
      <c r="B422" s="39"/>
      <c r="C422" s="40"/>
      <c r="D422" s="226" t="s">
        <v>158</v>
      </c>
      <c r="E422" s="40"/>
      <c r="F422" s="227" t="s">
        <v>857</v>
      </c>
      <c r="G422" s="40"/>
      <c r="H422" s="40"/>
      <c r="I422" s="228"/>
      <c r="J422" s="40"/>
      <c r="K422" s="40"/>
      <c r="L422" s="44"/>
      <c r="M422" s="229"/>
      <c r="N422" s="230"/>
      <c r="O422" s="91"/>
      <c r="P422" s="91"/>
      <c r="Q422" s="91"/>
      <c r="R422" s="91"/>
      <c r="S422" s="91"/>
      <c r="T422" s="92"/>
      <c r="U422" s="38"/>
      <c r="V422" s="38"/>
      <c r="W422" s="38"/>
      <c r="X422" s="38"/>
      <c r="Y422" s="38"/>
      <c r="Z422" s="38"/>
      <c r="AA422" s="38"/>
      <c r="AB422" s="38"/>
      <c r="AC422" s="38"/>
      <c r="AD422" s="38"/>
      <c r="AE422" s="38"/>
      <c r="AT422" s="17" t="s">
        <v>158</v>
      </c>
      <c r="AU422" s="17" t="s">
        <v>84</v>
      </c>
    </row>
    <row r="423" spans="1:47" s="2" customFormat="1" ht="12">
      <c r="A423" s="38"/>
      <c r="B423" s="39"/>
      <c r="C423" s="40"/>
      <c r="D423" s="226" t="s">
        <v>160</v>
      </c>
      <c r="E423" s="40"/>
      <c r="F423" s="231" t="s">
        <v>833</v>
      </c>
      <c r="G423" s="40"/>
      <c r="H423" s="40"/>
      <c r="I423" s="228"/>
      <c r="J423" s="40"/>
      <c r="K423" s="40"/>
      <c r="L423" s="44"/>
      <c r="M423" s="229"/>
      <c r="N423" s="230"/>
      <c r="O423" s="91"/>
      <c r="P423" s="91"/>
      <c r="Q423" s="91"/>
      <c r="R423" s="91"/>
      <c r="S423" s="91"/>
      <c r="T423" s="92"/>
      <c r="U423" s="38"/>
      <c r="V423" s="38"/>
      <c r="W423" s="38"/>
      <c r="X423" s="38"/>
      <c r="Y423" s="38"/>
      <c r="Z423" s="38"/>
      <c r="AA423" s="38"/>
      <c r="AB423" s="38"/>
      <c r="AC423" s="38"/>
      <c r="AD423" s="38"/>
      <c r="AE423" s="38"/>
      <c r="AT423" s="17" t="s">
        <v>160</v>
      </c>
      <c r="AU423" s="17" t="s">
        <v>84</v>
      </c>
    </row>
    <row r="424" spans="1:65" s="2" customFormat="1" ht="14.4" customHeight="1">
      <c r="A424" s="38"/>
      <c r="B424" s="39"/>
      <c r="C424" s="212" t="s">
        <v>858</v>
      </c>
      <c r="D424" s="212" t="s">
        <v>152</v>
      </c>
      <c r="E424" s="213" t="s">
        <v>859</v>
      </c>
      <c r="F424" s="214" t="s">
        <v>860</v>
      </c>
      <c r="G424" s="215" t="s">
        <v>348</v>
      </c>
      <c r="H424" s="216">
        <v>10.4</v>
      </c>
      <c r="I424" s="217"/>
      <c r="J424" s="218">
        <f>ROUND(I424*H424,2)</f>
        <v>0</v>
      </c>
      <c r="K424" s="219"/>
      <c r="L424" s="44"/>
      <c r="M424" s="220" t="s">
        <v>1</v>
      </c>
      <c r="N424" s="221" t="s">
        <v>41</v>
      </c>
      <c r="O424" s="91"/>
      <c r="P424" s="222">
        <f>O424*H424</f>
        <v>0</v>
      </c>
      <c r="Q424" s="222">
        <v>0</v>
      </c>
      <c r="R424" s="222">
        <f>Q424*H424</f>
        <v>0</v>
      </c>
      <c r="S424" s="222">
        <v>0</v>
      </c>
      <c r="T424" s="223">
        <f>S424*H424</f>
        <v>0</v>
      </c>
      <c r="U424" s="38"/>
      <c r="V424" s="38"/>
      <c r="W424" s="38"/>
      <c r="X424" s="38"/>
      <c r="Y424" s="38"/>
      <c r="Z424" s="38"/>
      <c r="AA424" s="38"/>
      <c r="AB424" s="38"/>
      <c r="AC424" s="38"/>
      <c r="AD424" s="38"/>
      <c r="AE424" s="38"/>
      <c r="AR424" s="224" t="s">
        <v>156</v>
      </c>
      <c r="AT424" s="224" t="s">
        <v>152</v>
      </c>
      <c r="AU424" s="224" t="s">
        <v>84</v>
      </c>
      <c r="AY424" s="17" t="s">
        <v>151</v>
      </c>
      <c r="BE424" s="225">
        <f>IF(N424="základní",J424,0)</f>
        <v>0</v>
      </c>
      <c r="BF424" s="225">
        <f>IF(N424="snížená",J424,0)</f>
        <v>0</v>
      </c>
      <c r="BG424" s="225">
        <f>IF(N424="zákl. přenesená",J424,0)</f>
        <v>0</v>
      </c>
      <c r="BH424" s="225">
        <f>IF(N424="sníž. přenesená",J424,0)</f>
        <v>0</v>
      </c>
      <c r="BI424" s="225">
        <f>IF(N424="nulová",J424,0)</f>
        <v>0</v>
      </c>
      <c r="BJ424" s="17" t="s">
        <v>84</v>
      </c>
      <c r="BK424" s="225">
        <f>ROUND(I424*H424,2)</f>
        <v>0</v>
      </c>
      <c r="BL424" s="17" t="s">
        <v>156</v>
      </c>
      <c r="BM424" s="224" t="s">
        <v>861</v>
      </c>
    </row>
    <row r="425" spans="1:47" s="2" customFormat="1" ht="12">
      <c r="A425" s="38"/>
      <c r="B425" s="39"/>
      <c r="C425" s="40"/>
      <c r="D425" s="226" t="s">
        <v>158</v>
      </c>
      <c r="E425" s="40"/>
      <c r="F425" s="227" t="s">
        <v>470</v>
      </c>
      <c r="G425" s="40"/>
      <c r="H425" s="40"/>
      <c r="I425" s="228"/>
      <c r="J425" s="40"/>
      <c r="K425" s="40"/>
      <c r="L425" s="44"/>
      <c r="M425" s="229"/>
      <c r="N425" s="230"/>
      <c r="O425" s="91"/>
      <c r="P425" s="91"/>
      <c r="Q425" s="91"/>
      <c r="R425" s="91"/>
      <c r="S425" s="91"/>
      <c r="T425" s="92"/>
      <c r="U425" s="38"/>
      <c r="V425" s="38"/>
      <c r="W425" s="38"/>
      <c r="X425" s="38"/>
      <c r="Y425" s="38"/>
      <c r="Z425" s="38"/>
      <c r="AA425" s="38"/>
      <c r="AB425" s="38"/>
      <c r="AC425" s="38"/>
      <c r="AD425" s="38"/>
      <c r="AE425" s="38"/>
      <c r="AT425" s="17" t="s">
        <v>158</v>
      </c>
      <c r="AU425" s="17" t="s">
        <v>84</v>
      </c>
    </row>
    <row r="426" spans="1:47" s="2" customFormat="1" ht="12">
      <c r="A426" s="38"/>
      <c r="B426" s="39"/>
      <c r="C426" s="40"/>
      <c r="D426" s="226" t="s">
        <v>160</v>
      </c>
      <c r="E426" s="40"/>
      <c r="F426" s="231" t="s">
        <v>862</v>
      </c>
      <c r="G426" s="40"/>
      <c r="H426" s="40"/>
      <c r="I426" s="228"/>
      <c r="J426" s="40"/>
      <c r="K426" s="40"/>
      <c r="L426" s="44"/>
      <c r="M426" s="229"/>
      <c r="N426" s="230"/>
      <c r="O426" s="91"/>
      <c r="P426" s="91"/>
      <c r="Q426" s="91"/>
      <c r="R426" s="91"/>
      <c r="S426" s="91"/>
      <c r="T426" s="92"/>
      <c r="U426" s="38"/>
      <c r="V426" s="38"/>
      <c r="W426" s="38"/>
      <c r="X426" s="38"/>
      <c r="Y426" s="38"/>
      <c r="Z426" s="38"/>
      <c r="AA426" s="38"/>
      <c r="AB426" s="38"/>
      <c r="AC426" s="38"/>
      <c r="AD426" s="38"/>
      <c r="AE426" s="38"/>
      <c r="AT426" s="17" t="s">
        <v>160</v>
      </c>
      <c r="AU426" s="17" t="s">
        <v>84</v>
      </c>
    </row>
    <row r="427" spans="1:51" s="13" customFormat="1" ht="12">
      <c r="A427" s="13"/>
      <c r="B427" s="243"/>
      <c r="C427" s="244"/>
      <c r="D427" s="226" t="s">
        <v>162</v>
      </c>
      <c r="E427" s="245" t="s">
        <v>1</v>
      </c>
      <c r="F427" s="246" t="s">
        <v>198</v>
      </c>
      <c r="G427" s="244"/>
      <c r="H427" s="245" t="s">
        <v>1</v>
      </c>
      <c r="I427" s="247"/>
      <c r="J427" s="244"/>
      <c r="K427" s="244"/>
      <c r="L427" s="248"/>
      <c r="M427" s="249"/>
      <c r="N427" s="250"/>
      <c r="O427" s="250"/>
      <c r="P427" s="250"/>
      <c r="Q427" s="250"/>
      <c r="R427" s="250"/>
      <c r="S427" s="250"/>
      <c r="T427" s="251"/>
      <c r="U427" s="13"/>
      <c r="V427" s="13"/>
      <c r="W427" s="13"/>
      <c r="X427" s="13"/>
      <c r="Y427" s="13"/>
      <c r="Z427" s="13"/>
      <c r="AA427" s="13"/>
      <c r="AB427" s="13"/>
      <c r="AC427" s="13"/>
      <c r="AD427" s="13"/>
      <c r="AE427" s="13"/>
      <c r="AT427" s="252" t="s">
        <v>162</v>
      </c>
      <c r="AU427" s="252" t="s">
        <v>84</v>
      </c>
      <c r="AV427" s="13" t="s">
        <v>84</v>
      </c>
      <c r="AW427" s="13" t="s">
        <v>32</v>
      </c>
      <c r="AX427" s="13" t="s">
        <v>76</v>
      </c>
      <c r="AY427" s="252" t="s">
        <v>151</v>
      </c>
    </row>
    <row r="428" spans="1:51" s="12" customFormat="1" ht="12">
      <c r="A428" s="12"/>
      <c r="B428" s="232"/>
      <c r="C428" s="233"/>
      <c r="D428" s="226" t="s">
        <v>162</v>
      </c>
      <c r="E428" s="234" t="s">
        <v>863</v>
      </c>
      <c r="F428" s="235" t="s">
        <v>864</v>
      </c>
      <c r="G428" s="233"/>
      <c r="H428" s="236">
        <v>10.4</v>
      </c>
      <c r="I428" s="237"/>
      <c r="J428" s="233"/>
      <c r="K428" s="233"/>
      <c r="L428" s="238"/>
      <c r="M428" s="239"/>
      <c r="N428" s="240"/>
      <c r="O428" s="240"/>
      <c r="P428" s="240"/>
      <c r="Q428" s="240"/>
      <c r="R428" s="240"/>
      <c r="S428" s="240"/>
      <c r="T428" s="241"/>
      <c r="U428" s="12"/>
      <c r="V428" s="12"/>
      <c r="W428" s="12"/>
      <c r="X428" s="12"/>
      <c r="Y428" s="12"/>
      <c r="Z428" s="12"/>
      <c r="AA428" s="12"/>
      <c r="AB428" s="12"/>
      <c r="AC428" s="12"/>
      <c r="AD428" s="12"/>
      <c r="AE428" s="12"/>
      <c r="AT428" s="242" t="s">
        <v>162</v>
      </c>
      <c r="AU428" s="242" t="s">
        <v>84</v>
      </c>
      <c r="AV428" s="12" t="s">
        <v>93</v>
      </c>
      <c r="AW428" s="12" t="s">
        <v>32</v>
      </c>
      <c r="AX428" s="12" t="s">
        <v>84</v>
      </c>
      <c r="AY428" s="242" t="s">
        <v>151</v>
      </c>
    </row>
    <row r="429" spans="1:65" s="2" customFormat="1" ht="14.4" customHeight="1">
      <c r="A429" s="38"/>
      <c r="B429" s="39"/>
      <c r="C429" s="212" t="s">
        <v>865</v>
      </c>
      <c r="D429" s="212" t="s">
        <v>152</v>
      </c>
      <c r="E429" s="213" t="s">
        <v>866</v>
      </c>
      <c r="F429" s="214" t="s">
        <v>867</v>
      </c>
      <c r="G429" s="215" t="s">
        <v>348</v>
      </c>
      <c r="H429" s="216">
        <v>127</v>
      </c>
      <c r="I429" s="217"/>
      <c r="J429" s="218">
        <f>ROUND(I429*H429,2)</f>
        <v>0</v>
      </c>
      <c r="K429" s="219"/>
      <c r="L429" s="44"/>
      <c r="M429" s="220" t="s">
        <v>1</v>
      </c>
      <c r="N429" s="221" t="s">
        <v>41</v>
      </c>
      <c r="O429" s="91"/>
      <c r="P429" s="222">
        <f>O429*H429</f>
        <v>0</v>
      </c>
      <c r="Q429" s="222">
        <v>0</v>
      </c>
      <c r="R429" s="222">
        <f>Q429*H429</f>
        <v>0</v>
      </c>
      <c r="S429" s="222">
        <v>0</v>
      </c>
      <c r="T429" s="223">
        <f>S429*H429</f>
        <v>0</v>
      </c>
      <c r="U429" s="38"/>
      <c r="V429" s="38"/>
      <c r="W429" s="38"/>
      <c r="X429" s="38"/>
      <c r="Y429" s="38"/>
      <c r="Z429" s="38"/>
      <c r="AA429" s="38"/>
      <c r="AB429" s="38"/>
      <c r="AC429" s="38"/>
      <c r="AD429" s="38"/>
      <c r="AE429" s="38"/>
      <c r="AR429" s="224" t="s">
        <v>156</v>
      </c>
      <c r="AT429" s="224" t="s">
        <v>152</v>
      </c>
      <c r="AU429" s="224" t="s">
        <v>84</v>
      </c>
      <c r="AY429" s="17" t="s">
        <v>151</v>
      </c>
      <c r="BE429" s="225">
        <f>IF(N429="základní",J429,0)</f>
        <v>0</v>
      </c>
      <c r="BF429" s="225">
        <f>IF(N429="snížená",J429,0)</f>
        <v>0</v>
      </c>
      <c r="BG429" s="225">
        <f>IF(N429="zákl. přenesená",J429,0)</f>
        <v>0</v>
      </c>
      <c r="BH429" s="225">
        <f>IF(N429="sníž. přenesená",J429,0)</f>
        <v>0</v>
      </c>
      <c r="BI429" s="225">
        <f>IF(N429="nulová",J429,0)</f>
        <v>0</v>
      </c>
      <c r="BJ429" s="17" t="s">
        <v>84</v>
      </c>
      <c r="BK429" s="225">
        <f>ROUND(I429*H429,2)</f>
        <v>0</v>
      </c>
      <c r="BL429" s="17" t="s">
        <v>156</v>
      </c>
      <c r="BM429" s="224" t="s">
        <v>868</v>
      </c>
    </row>
    <row r="430" spans="1:47" s="2" customFormat="1" ht="12">
      <c r="A430" s="38"/>
      <c r="B430" s="39"/>
      <c r="C430" s="40"/>
      <c r="D430" s="226" t="s">
        <v>158</v>
      </c>
      <c r="E430" s="40"/>
      <c r="F430" s="227" t="s">
        <v>755</v>
      </c>
      <c r="G430" s="40"/>
      <c r="H430" s="40"/>
      <c r="I430" s="228"/>
      <c r="J430" s="40"/>
      <c r="K430" s="40"/>
      <c r="L430" s="44"/>
      <c r="M430" s="229"/>
      <c r="N430" s="230"/>
      <c r="O430" s="91"/>
      <c r="P430" s="91"/>
      <c r="Q430" s="91"/>
      <c r="R430" s="91"/>
      <c r="S430" s="91"/>
      <c r="T430" s="92"/>
      <c r="U430" s="38"/>
      <c r="V430" s="38"/>
      <c r="W430" s="38"/>
      <c r="X430" s="38"/>
      <c r="Y430" s="38"/>
      <c r="Z430" s="38"/>
      <c r="AA430" s="38"/>
      <c r="AB430" s="38"/>
      <c r="AC430" s="38"/>
      <c r="AD430" s="38"/>
      <c r="AE430" s="38"/>
      <c r="AT430" s="17" t="s">
        <v>158</v>
      </c>
      <c r="AU430" s="17" t="s">
        <v>84</v>
      </c>
    </row>
    <row r="431" spans="1:47" s="2" customFormat="1" ht="12">
      <c r="A431" s="38"/>
      <c r="B431" s="39"/>
      <c r="C431" s="40"/>
      <c r="D431" s="226" t="s">
        <v>160</v>
      </c>
      <c r="E431" s="40"/>
      <c r="F431" s="231" t="s">
        <v>869</v>
      </c>
      <c r="G431" s="40"/>
      <c r="H431" s="40"/>
      <c r="I431" s="228"/>
      <c r="J431" s="40"/>
      <c r="K431" s="40"/>
      <c r="L431" s="44"/>
      <c r="M431" s="229"/>
      <c r="N431" s="230"/>
      <c r="O431" s="91"/>
      <c r="P431" s="91"/>
      <c r="Q431" s="91"/>
      <c r="R431" s="91"/>
      <c r="S431" s="91"/>
      <c r="T431" s="92"/>
      <c r="U431" s="38"/>
      <c r="V431" s="38"/>
      <c r="W431" s="38"/>
      <c r="X431" s="38"/>
      <c r="Y431" s="38"/>
      <c r="Z431" s="38"/>
      <c r="AA431" s="38"/>
      <c r="AB431" s="38"/>
      <c r="AC431" s="38"/>
      <c r="AD431" s="38"/>
      <c r="AE431" s="38"/>
      <c r="AT431" s="17" t="s">
        <v>160</v>
      </c>
      <c r="AU431" s="17" t="s">
        <v>84</v>
      </c>
    </row>
    <row r="432" spans="1:51" s="13" customFormat="1" ht="12">
      <c r="A432" s="13"/>
      <c r="B432" s="243"/>
      <c r="C432" s="244"/>
      <c r="D432" s="226" t="s">
        <v>162</v>
      </c>
      <c r="E432" s="245" t="s">
        <v>1</v>
      </c>
      <c r="F432" s="246" t="s">
        <v>870</v>
      </c>
      <c r="G432" s="244"/>
      <c r="H432" s="245" t="s">
        <v>1</v>
      </c>
      <c r="I432" s="247"/>
      <c r="J432" s="244"/>
      <c r="K432" s="244"/>
      <c r="L432" s="248"/>
      <c r="M432" s="249"/>
      <c r="N432" s="250"/>
      <c r="O432" s="250"/>
      <c r="P432" s="250"/>
      <c r="Q432" s="250"/>
      <c r="R432" s="250"/>
      <c r="S432" s="250"/>
      <c r="T432" s="251"/>
      <c r="U432" s="13"/>
      <c r="V432" s="13"/>
      <c r="W432" s="13"/>
      <c r="X432" s="13"/>
      <c r="Y432" s="13"/>
      <c r="Z432" s="13"/>
      <c r="AA432" s="13"/>
      <c r="AB432" s="13"/>
      <c r="AC432" s="13"/>
      <c r="AD432" s="13"/>
      <c r="AE432" s="13"/>
      <c r="AT432" s="252" t="s">
        <v>162</v>
      </c>
      <c r="AU432" s="252" t="s">
        <v>84</v>
      </c>
      <c r="AV432" s="13" t="s">
        <v>84</v>
      </c>
      <c r="AW432" s="13" t="s">
        <v>32</v>
      </c>
      <c r="AX432" s="13" t="s">
        <v>76</v>
      </c>
      <c r="AY432" s="252" t="s">
        <v>151</v>
      </c>
    </row>
    <row r="433" spans="1:51" s="12" customFormat="1" ht="12">
      <c r="A433" s="12"/>
      <c r="B433" s="232"/>
      <c r="C433" s="233"/>
      <c r="D433" s="226" t="s">
        <v>162</v>
      </c>
      <c r="E433" s="234" t="s">
        <v>871</v>
      </c>
      <c r="F433" s="235" t="s">
        <v>872</v>
      </c>
      <c r="G433" s="233"/>
      <c r="H433" s="236">
        <v>127</v>
      </c>
      <c r="I433" s="237"/>
      <c r="J433" s="233"/>
      <c r="K433" s="233"/>
      <c r="L433" s="238"/>
      <c r="M433" s="239"/>
      <c r="N433" s="240"/>
      <c r="O433" s="240"/>
      <c r="P433" s="240"/>
      <c r="Q433" s="240"/>
      <c r="R433" s="240"/>
      <c r="S433" s="240"/>
      <c r="T433" s="241"/>
      <c r="U433" s="12"/>
      <c r="V433" s="12"/>
      <c r="W433" s="12"/>
      <c r="X433" s="12"/>
      <c r="Y433" s="12"/>
      <c r="Z433" s="12"/>
      <c r="AA433" s="12"/>
      <c r="AB433" s="12"/>
      <c r="AC433" s="12"/>
      <c r="AD433" s="12"/>
      <c r="AE433" s="12"/>
      <c r="AT433" s="242" t="s">
        <v>162</v>
      </c>
      <c r="AU433" s="242" t="s">
        <v>84</v>
      </c>
      <c r="AV433" s="12" t="s">
        <v>93</v>
      </c>
      <c r="AW433" s="12" t="s">
        <v>32</v>
      </c>
      <c r="AX433" s="12" t="s">
        <v>84</v>
      </c>
      <c r="AY433" s="242" t="s">
        <v>151</v>
      </c>
    </row>
    <row r="434" spans="1:65" s="2" customFormat="1" ht="24.15" customHeight="1">
      <c r="A434" s="38"/>
      <c r="B434" s="39"/>
      <c r="C434" s="212" t="s">
        <v>873</v>
      </c>
      <c r="D434" s="212" t="s">
        <v>152</v>
      </c>
      <c r="E434" s="213" t="s">
        <v>874</v>
      </c>
      <c r="F434" s="214" t="s">
        <v>875</v>
      </c>
      <c r="G434" s="215" t="s">
        <v>348</v>
      </c>
      <c r="H434" s="216">
        <v>352.8</v>
      </c>
      <c r="I434" s="217"/>
      <c r="J434" s="218">
        <f>ROUND(I434*H434,2)</f>
        <v>0</v>
      </c>
      <c r="K434" s="219"/>
      <c r="L434" s="44"/>
      <c r="M434" s="220" t="s">
        <v>1</v>
      </c>
      <c r="N434" s="221" t="s">
        <v>41</v>
      </c>
      <c r="O434" s="91"/>
      <c r="P434" s="222">
        <f>O434*H434</f>
        <v>0</v>
      </c>
      <c r="Q434" s="222">
        <v>0</v>
      </c>
      <c r="R434" s="222">
        <f>Q434*H434</f>
        <v>0</v>
      </c>
      <c r="S434" s="222">
        <v>0</v>
      </c>
      <c r="T434" s="223">
        <f>S434*H434</f>
        <v>0</v>
      </c>
      <c r="U434" s="38"/>
      <c r="V434" s="38"/>
      <c r="W434" s="38"/>
      <c r="X434" s="38"/>
      <c r="Y434" s="38"/>
      <c r="Z434" s="38"/>
      <c r="AA434" s="38"/>
      <c r="AB434" s="38"/>
      <c r="AC434" s="38"/>
      <c r="AD434" s="38"/>
      <c r="AE434" s="38"/>
      <c r="AR434" s="224" t="s">
        <v>156</v>
      </c>
      <c r="AT434" s="224" t="s">
        <v>152</v>
      </c>
      <c r="AU434" s="224" t="s">
        <v>84</v>
      </c>
      <c r="AY434" s="17" t="s">
        <v>151</v>
      </c>
      <c r="BE434" s="225">
        <f>IF(N434="základní",J434,0)</f>
        <v>0</v>
      </c>
      <c r="BF434" s="225">
        <f>IF(N434="snížená",J434,0)</f>
        <v>0</v>
      </c>
      <c r="BG434" s="225">
        <f>IF(N434="zákl. přenesená",J434,0)</f>
        <v>0</v>
      </c>
      <c r="BH434" s="225">
        <f>IF(N434="sníž. přenesená",J434,0)</f>
        <v>0</v>
      </c>
      <c r="BI434" s="225">
        <f>IF(N434="nulová",J434,0)</f>
        <v>0</v>
      </c>
      <c r="BJ434" s="17" t="s">
        <v>84</v>
      </c>
      <c r="BK434" s="225">
        <f>ROUND(I434*H434,2)</f>
        <v>0</v>
      </c>
      <c r="BL434" s="17" t="s">
        <v>156</v>
      </c>
      <c r="BM434" s="224" t="s">
        <v>876</v>
      </c>
    </row>
    <row r="435" spans="1:47" s="2" customFormat="1" ht="12">
      <c r="A435" s="38"/>
      <c r="B435" s="39"/>
      <c r="C435" s="40"/>
      <c r="D435" s="226" t="s">
        <v>158</v>
      </c>
      <c r="E435" s="40"/>
      <c r="F435" s="227" t="s">
        <v>755</v>
      </c>
      <c r="G435" s="40"/>
      <c r="H435" s="40"/>
      <c r="I435" s="228"/>
      <c r="J435" s="40"/>
      <c r="K435" s="40"/>
      <c r="L435" s="44"/>
      <c r="M435" s="229"/>
      <c r="N435" s="230"/>
      <c r="O435" s="91"/>
      <c r="P435" s="91"/>
      <c r="Q435" s="91"/>
      <c r="R435" s="91"/>
      <c r="S435" s="91"/>
      <c r="T435" s="92"/>
      <c r="U435" s="38"/>
      <c r="V435" s="38"/>
      <c r="W435" s="38"/>
      <c r="X435" s="38"/>
      <c r="Y435" s="38"/>
      <c r="Z435" s="38"/>
      <c r="AA435" s="38"/>
      <c r="AB435" s="38"/>
      <c r="AC435" s="38"/>
      <c r="AD435" s="38"/>
      <c r="AE435" s="38"/>
      <c r="AT435" s="17" t="s">
        <v>158</v>
      </c>
      <c r="AU435" s="17" t="s">
        <v>84</v>
      </c>
    </row>
    <row r="436" spans="1:47" s="2" customFormat="1" ht="12">
      <c r="A436" s="38"/>
      <c r="B436" s="39"/>
      <c r="C436" s="40"/>
      <c r="D436" s="226" t="s">
        <v>160</v>
      </c>
      <c r="E436" s="40"/>
      <c r="F436" s="231" t="s">
        <v>869</v>
      </c>
      <c r="G436" s="40"/>
      <c r="H436" s="40"/>
      <c r="I436" s="228"/>
      <c r="J436" s="40"/>
      <c r="K436" s="40"/>
      <c r="L436" s="44"/>
      <c r="M436" s="229"/>
      <c r="N436" s="230"/>
      <c r="O436" s="91"/>
      <c r="P436" s="91"/>
      <c r="Q436" s="91"/>
      <c r="R436" s="91"/>
      <c r="S436" s="91"/>
      <c r="T436" s="92"/>
      <c r="U436" s="38"/>
      <c r="V436" s="38"/>
      <c r="W436" s="38"/>
      <c r="X436" s="38"/>
      <c r="Y436" s="38"/>
      <c r="Z436" s="38"/>
      <c r="AA436" s="38"/>
      <c r="AB436" s="38"/>
      <c r="AC436" s="38"/>
      <c r="AD436" s="38"/>
      <c r="AE436" s="38"/>
      <c r="AT436" s="17" t="s">
        <v>160</v>
      </c>
      <c r="AU436" s="17" t="s">
        <v>84</v>
      </c>
    </row>
    <row r="437" spans="1:51" s="13" customFormat="1" ht="12">
      <c r="A437" s="13"/>
      <c r="B437" s="243"/>
      <c r="C437" s="244"/>
      <c r="D437" s="226" t="s">
        <v>162</v>
      </c>
      <c r="E437" s="245" t="s">
        <v>1</v>
      </c>
      <c r="F437" s="246" t="s">
        <v>834</v>
      </c>
      <c r="G437" s="244"/>
      <c r="H437" s="245" t="s">
        <v>1</v>
      </c>
      <c r="I437" s="247"/>
      <c r="J437" s="244"/>
      <c r="K437" s="244"/>
      <c r="L437" s="248"/>
      <c r="M437" s="249"/>
      <c r="N437" s="250"/>
      <c r="O437" s="250"/>
      <c r="P437" s="250"/>
      <c r="Q437" s="250"/>
      <c r="R437" s="250"/>
      <c r="S437" s="250"/>
      <c r="T437" s="251"/>
      <c r="U437" s="13"/>
      <c r="V437" s="13"/>
      <c r="W437" s="13"/>
      <c r="X437" s="13"/>
      <c r="Y437" s="13"/>
      <c r="Z437" s="13"/>
      <c r="AA437" s="13"/>
      <c r="AB437" s="13"/>
      <c r="AC437" s="13"/>
      <c r="AD437" s="13"/>
      <c r="AE437" s="13"/>
      <c r="AT437" s="252" t="s">
        <v>162</v>
      </c>
      <c r="AU437" s="252" t="s">
        <v>84</v>
      </c>
      <c r="AV437" s="13" t="s">
        <v>84</v>
      </c>
      <c r="AW437" s="13" t="s">
        <v>32</v>
      </c>
      <c r="AX437" s="13" t="s">
        <v>76</v>
      </c>
      <c r="AY437" s="252" t="s">
        <v>151</v>
      </c>
    </row>
    <row r="438" spans="1:51" s="12" customFormat="1" ht="12">
      <c r="A438" s="12"/>
      <c r="B438" s="232"/>
      <c r="C438" s="233"/>
      <c r="D438" s="226" t="s">
        <v>162</v>
      </c>
      <c r="E438" s="234" t="s">
        <v>877</v>
      </c>
      <c r="F438" s="235" t="s">
        <v>878</v>
      </c>
      <c r="G438" s="233"/>
      <c r="H438" s="236">
        <v>98.8</v>
      </c>
      <c r="I438" s="237"/>
      <c r="J438" s="233"/>
      <c r="K438" s="233"/>
      <c r="L438" s="238"/>
      <c r="M438" s="239"/>
      <c r="N438" s="240"/>
      <c r="O438" s="240"/>
      <c r="P438" s="240"/>
      <c r="Q438" s="240"/>
      <c r="R438" s="240"/>
      <c r="S438" s="240"/>
      <c r="T438" s="241"/>
      <c r="U438" s="12"/>
      <c r="V438" s="12"/>
      <c r="W438" s="12"/>
      <c r="X438" s="12"/>
      <c r="Y438" s="12"/>
      <c r="Z438" s="12"/>
      <c r="AA438" s="12"/>
      <c r="AB438" s="12"/>
      <c r="AC438" s="12"/>
      <c r="AD438" s="12"/>
      <c r="AE438" s="12"/>
      <c r="AT438" s="242" t="s">
        <v>162</v>
      </c>
      <c r="AU438" s="242" t="s">
        <v>84</v>
      </c>
      <c r="AV438" s="12" t="s">
        <v>93</v>
      </c>
      <c r="AW438" s="12" t="s">
        <v>32</v>
      </c>
      <c r="AX438" s="12" t="s">
        <v>76</v>
      </c>
      <c r="AY438" s="242" t="s">
        <v>151</v>
      </c>
    </row>
    <row r="439" spans="1:51" s="12" customFormat="1" ht="12">
      <c r="A439" s="12"/>
      <c r="B439" s="232"/>
      <c r="C439" s="233"/>
      <c r="D439" s="226" t="s">
        <v>162</v>
      </c>
      <c r="E439" s="234" t="s">
        <v>365</v>
      </c>
      <c r="F439" s="235" t="s">
        <v>879</v>
      </c>
      <c r="G439" s="233"/>
      <c r="H439" s="236">
        <v>254</v>
      </c>
      <c r="I439" s="237"/>
      <c r="J439" s="233"/>
      <c r="K439" s="233"/>
      <c r="L439" s="238"/>
      <c r="M439" s="239"/>
      <c r="N439" s="240"/>
      <c r="O439" s="240"/>
      <c r="P439" s="240"/>
      <c r="Q439" s="240"/>
      <c r="R439" s="240"/>
      <c r="S439" s="240"/>
      <c r="T439" s="241"/>
      <c r="U439" s="12"/>
      <c r="V439" s="12"/>
      <c r="W439" s="12"/>
      <c r="X439" s="12"/>
      <c r="Y439" s="12"/>
      <c r="Z439" s="12"/>
      <c r="AA439" s="12"/>
      <c r="AB439" s="12"/>
      <c r="AC439" s="12"/>
      <c r="AD439" s="12"/>
      <c r="AE439" s="12"/>
      <c r="AT439" s="242" t="s">
        <v>162</v>
      </c>
      <c r="AU439" s="242" t="s">
        <v>84</v>
      </c>
      <c r="AV439" s="12" t="s">
        <v>93</v>
      </c>
      <c r="AW439" s="12" t="s">
        <v>32</v>
      </c>
      <c r="AX439" s="12" t="s">
        <v>76</v>
      </c>
      <c r="AY439" s="242" t="s">
        <v>151</v>
      </c>
    </row>
    <row r="440" spans="1:51" s="12" customFormat="1" ht="12">
      <c r="A440" s="12"/>
      <c r="B440" s="232"/>
      <c r="C440" s="233"/>
      <c r="D440" s="226" t="s">
        <v>162</v>
      </c>
      <c r="E440" s="234" t="s">
        <v>880</v>
      </c>
      <c r="F440" s="235" t="s">
        <v>881</v>
      </c>
      <c r="G440" s="233"/>
      <c r="H440" s="236">
        <v>352.8</v>
      </c>
      <c r="I440" s="237"/>
      <c r="J440" s="233"/>
      <c r="K440" s="233"/>
      <c r="L440" s="238"/>
      <c r="M440" s="239"/>
      <c r="N440" s="240"/>
      <c r="O440" s="240"/>
      <c r="P440" s="240"/>
      <c r="Q440" s="240"/>
      <c r="R440" s="240"/>
      <c r="S440" s="240"/>
      <c r="T440" s="241"/>
      <c r="U440" s="12"/>
      <c r="V440" s="12"/>
      <c r="W440" s="12"/>
      <c r="X440" s="12"/>
      <c r="Y440" s="12"/>
      <c r="Z440" s="12"/>
      <c r="AA440" s="12"/>
      <c r="AB440" s="12"/>
      <c r="AC440" s="12"/>
      <c r="AD440" s="12"/>
      <c r="AE440" s="12"/>
      <c r="AT440" s="242" t="s">
        <v>162</v>
      </c>
      <c r="AU440" s="242" t="s">
        <v>84</v>
      </c>
      <c r="AV440" s="12" t="s">
        <v>93</v>
      </c>
      <c r="AW440" s="12" t="s">
        <v>32</v>
      </c>
      <c r="AX440" s="12" t="s">
        <v>84</v>
      </c>
      <c r="AY440" s="242" t="s">
        <v>151</v>
      </c>
    </row>
    <row r="441" spans="1:65" s="2" customFormat="1" ht="24.15" customHeight="1">
      <c r="A441" s="38"/>
      <c r="B441" s="39"/>
      <c r="C441" s="212" t="s">
        <v>882</v>
      </c>
      <c r="D441" s="212" t="s">
        <v>152</v>
      </c>
      <c r="E441" s="213" t="s">
        <v>883</v>
      </c>
      <c r="F441" s="214" t="s">
        <v>884</v>
      </c>
      <c r="G441" s="215" t="s">
        <v>348</v>
      </c>
      <c r="H441" s="216">
        <v>176.4</v>
      </c>
      <c r="I441" s="217"/>
      <c r="J441" s="218">
        <f>ROUND(I441*H441,2)</f>
        <v>0</v>
      </c>
      <c r="K441" s="219"/>
      <c r="L441" s="44"/>
      <c r="M441" s="220" t="s">
        <v>1</v>
      </c>
      <c r="N441" s="221" t="s">
        <v>41</v>
      </c>
      <c r="O441" s="91"/>
      <c r="P441" s="222">
        <f>O441*H441</f>
        <v>0</v>
      </c>
      <c r="Q441" s="222">
        <v>0</v>
      </c>
      <c r="R441" s="222">
        <f>Q441*H441</f>
        <v>0</v>
      </c>
      <c r="S441" s="222">
        <v>0</v>
      </c>
      <c r="T441" s="223">
        <f>S441*H441</f>
        <v>0</v>
      </c>
      <c r="U441" s="38"/>
      <c r="V441" s="38"/>
      <c r="W441" s="38"/>
      <c r="X441" s="38"/>
      <c r="Y441" s="38"/>
      <c r="Z441" s="38"/>
      <c r="AA441" s="38"/>
      <c r="AB441" s="38"/>
      <c r="AC441" s="38"/>
      <c r="AD441" s="38"/>
      <c r="AE441" s="38"/>
      <c r="AR441" s="224" t="s">
        <v>156</v>
      </c>
      <c r="AT441" s="224" t="s">
        <v>152</v>
      </c>
      <c r="AU441" s="224" t="s">
        <v>84</v>
      </c>
      <c r="AY441" s="17" t="s">
        <v>151</v>
      </c>
      <c r="BE441" s="225">
        <f>IF(N441="základní",J441,0)</f>
        <v>0</v>
      </c>
      <c r="BF441" s="225">
        <f>IF(N441="snížená",J441,0)</f>
        <v>0</v>
      </c>
      <c r="BG441" s="225">
        <f>IF(N441="zákl. přenesená",J441,0)</f>
        <v>0</v>
      </c>
      <c r="BH441" s="225">
        <f>IF(N441="sníž. přenesená",J441,0)</f>
        <v>0</v>
      </c>
      <c r="BI441" s="225">
        <f>IF(N441="nulová",J441,0)</f>
        <v>0</v>
      </c>
      <c r="BJ441" s="17" t="s">
        <v>84</v>
      </c>
      <c r="BK441" s="225">
        <f>ROUND(I441*H441,2)</f>
        <v>0</v>
      </c>
      <c r="BL441" s="17" t="s">
        <v>156</v>
      </c>
      <c r="BM441" s="224" t="s">
        <v>885</v>
      </c>
    </row>
    <row r="442" spans="1:47" s="2" customFormat="1" ht="12">
      <c r="A442" s="38"/>
      <c r="B442" s="39"/>
      <c r="C442" s="40"/>
      <c r="D442" s="226" t="s">
        <v>158</v>
      </c>
      <c r="E442" s="40"/>
      <c r="F442" s="227" t="s">
        <v>886</v>
      </c>
      <c r="G442" s="40"/>
      <c r="H442" s="40"/>
      <c r="I442" s="228"/>
      <c r="J442" s="40"/>
      <c r="K442" s="40"/>
      <c r="L442" s="44"/>
      <c r="M442" s="229"/>
      <c r="N442" s="230"/>
      <c r="O442" s="91"/>
      <c r="P442" s="91"/>
      <c r="Q442" s="91"/>
      <c r="R442" s="91"/>
      <c r="S442" s="91"/>
      <c r="T442" s="92"/>
      <c r="U442" s="38"/>
      <c r="V442" s="38"/>
      <c r="W442" s="38"/>
      <c r="X442" s="38"/>
      <c r="Y442" s="38"/>
      <c r="Z442" s="38"/>
      <c r="AA442" s="38"/>
      <c r="AB442" s="38"/>
      <c r="AC442" s="38"/>
      <c r="AD442" s="38"/>
      <c r="AE442" s="38"/>
      <c r="AT442" s="17" t="s">
        <v>158</v>
      </c>
      <c r="AU442" s="17" t="s">
        <v>84</v>
      </c>
    </row>
    <row r="443" spans="1:47" s="2" customFormat="1" ht="12">
      <c r="A443" s="38"/>
      <c r="B443" s="39"/>
      <c r="C443" s="40"/>
      <c r="D443" s="226" t="s">
        <v>160</v>
      </c>
      <c r="E443" s="40"/>
      <c r="F443" s="231" t="s">
        <v>887</v>
      </c>
      <c r="G443" s="40"/>
      <c r="H443" s="40"/>
      <c r="I443" s="228"/>
      <c r="J443" s="40"/>
      <c r="K443" s="40"/>
      <c r="L443" s="44"/>
      <c r="M443" s="229"/>
      <c r="N443" s="230"/>
      <c r="O443" s="91"/>
      <c r="P443" s="91"/>
      <c r="Q443" s="91"/>
      <c r="R443" s="91"/>
      <c r="S443" s="91"/>
      <c r="T443" s="92"/>
      <c r="U443" s="38"/>
      <c r="V443" s="38"/>
      <c r="W443" s="38"/>
      <c r="X443" s="38"/>
      <c r="Y443" s="38"/>
      <c r="Z443" s="38"/>
      <c r="AA443" s="38"/>
      <c r="AB443" s="38"/>
      <c r="AC443" s="38"/>
      <c r="AD443" s="38"/>
      <c r="AE443" s="38"/>
      <c r="AT443" s="17" t="s">
        <v>160</v>
      </c>
      <c r="AU443" s="17" t="s">
        <v>84</v>
      </c>
    </row>
    <row r="444" spans="1:51" s="13" customFormat="1" ht="12">
      <c r="A444" s="13"/>
      <c r="B444" s="243"/>
      <c r="C444" s="244"/>
      <c r="D444" s="226" t="s">
        <v>162</v>
      </c>
      <c r="E444" s="245" t="s">
        <v>1</v>
      </c>
      <c r="F444" s="246" t="s">
        <v>834</v>
      </c>
      <c r="G444" s="244"/>
      <c r="H444" s="245" t="s">
        <v>1</v>
      </c>
      <c r="I444" s="247"/>
      <c r="J444" s="244"/>
      <c r="K444" s="244"/>
      <c r="L444" s="248"/>
      <c r="M444" s="249"/>
      <c r="N444" s="250"/>
      <c r="O444" s="250"/>
      <c r="P444" s="250"/>
      <c r="Q444" s="250"/>
      <c r="R444" s="250"/>
      <c r="S444" s="250"/>
      <c r="T444" s="251"/>
      <c r="U444" s="13"/>
      <c r="V444" s="13"/>
      <c r="W444" s="13"/>
      <c r="X444" s="13"/>
      <c r="Y444" s="13"/>
      <c r="Z444" s="13"/>
      <c r="AA444" s="13"/>
      <c r="AB444" s="13"/>
      <c r="AC444" s="13"/>
      <c r="AD444" s="13"/>
      <c r="AE444" s="13"/>
      <c r="AT444" s="252" t="s">
        <v>162</v>
      </c>
      <c r="AU444" s="252" t="s">
        <v>84</v>
      </c>
      <c r="AV444" s="13" t="s">
        <v>84</v>
      </c>
      <c r="AW444" s="13" t="s">
        <v>32</v>
      </c>
      <c r="AX444" s="13" t="s">
        <v>76</v>
      </c>
      <c r="AY444" s="252" t="s">
        <v>151</v>
      </c>
    </row>
    <row r="445" spans="1:51" s="12" customFormat="1" ht="12">
      <c r="A445" s="12"/>
      <c r="B445" s="232"/>
      <c r="C445" s="233"/>
      <c r="D445" s="226" t="s">
        <v>162</v>
      </c>
      <c r="E445" s="234" t="s">
        <v>888</v>
      </c>
      <c r="F445" s="235" t="s">
        <v>889</v>
      </c>
      <c r="G445" s="233"/>
      <c r="H445" s="236">
        <v>49.4</v>
      </c>
      <c r="I445" s="237"/>
      <c r="J445" s="233"/>
      <c r="K445" s="233"/>
      <c r="L445" s="238"/>
      <c r="M445" s="239"/>
      <c r="N445" s="240"/>
      <c r="O445" s="240"/>
      <c r="P445" s="240"/>
      <c r="Q445" s="240"/>
      <c r="R445" s="240"/>
      <c r="S445" s="240"/>
      <c r="T445" s="241"/>
      <c r="U445" s="12"/>
      <c r="V445" s="12"/>
      <c r="W445" s="12"/>
      <c r="X445" s="12"/>
      <c r="Y445" s="12"/>
      <c r="Z445" s="12"/>
      <c r="AA445" s="12"/>
      <c r="AB445" s="12"/>
      <c r="AC445" s="12"/>
      <c r="AD445" s="12"/>
      <c r="AE445" s="12"/>
      <c r="AT445" s="242" t="s">
        <v>162</v>
      </c>
      <c r="AU445" s="242" t="s">
        <v>84</v>
      </c>
      <c r="AV445" s="12" t="s">
        <v>93</v>
      </c>
      <c r="AW445" s="12" t="s">
        <v>32</v>
      </c>
      <c r="AX445" s="12" t="s">
        <v>76</v>
      </c>
      <c r="AY445" s="242" t="s">
        <v>151</v>
      </c>
    </row>
    <row r="446" spans="1:51" s="12" customFormat="1" ht="12">
      <c r="A446" s="12"/>
      <c r="B446" s="232"/>
      <c r="C446" s="233"/>
      <c r="D446" s="226" t="s">
        <v>162</v>
      </c>
      <c r="E446" s="234" t="s">
        <v>367</v>
      </c>
      <c r="F446" s="235" t="s">
        <v>890</v>
      </c>
      <c r="G446" s="233"/>
      <c r="H446" s="236">
        <v>127</v>
      </c>
      <c r="I446" s="237"/>
      <c r="J446" s="233"/>
      <c r="K446" s="233"/>
      <c r="L446" s="238"/>
      <c r="M446" s="239"/>
      <c r="N446" s="240"/>
      <c r="O446" s="240"/>
      <c r="P446" s="240"/>
      <c r="Q446" s="240"/>
      <c r="R446" s="240"/>
      <c r="S446" s="240"/>
      <c r="T446" s="241"/>
      <c r="U446" s="12"/>
      <c r="V446" s="12"/>
      <c r="W446" s="12"/>
      <c r="X446" s="12"/>
      <c r="Y446" s="12"/>
      <c r="Z446" s="12"/>
      <c r="AA446" s="12"/>
      <c r="AB446" s="12"/>
      <c r="AC446" s="12"/>
      <c r="AD446" s="12"/>
      <c r="AE446" s="12"/>
      <c r="AT446" s="242" t="s">
        <v>162</v>
      </c>
      <c r="AU446" s="242" t="s">
        <v>84</v>
      </c>
      <c r="AV446" s="12" t="s">
        <v>93</v>
      </c>
      <c r="AW446" s="12" t="s">
        <v>32</v>
      </c>
      <c r="AX446" s="12" t="s">
        <v>76</v>
      </c>
      <c r="AY446" s="242" t="s">
        <v>151</v>
      </c>
    </row>
    <row r="447" spans="1:51" s="12" customFormat="1" ht="12">
      <c r="A447" s="12"/>
      <c r="B447" s="232"/>
      <c r="C447" s="233"/>
      <c r="D447" s="226" t="s">
        <v>162</v>
      </c>
      <c r="E447" s="234" t="s">
        <v>891</v>
      </c>
      <c r="F447" s="235" t="s">
        <v>892</v>
      </c>
      <c r="G447" s="233"/>
      <c r="H447" s="236">
        <v>176.4</v>
      </c>
      <c r="I447" s="237"/>
      <c r="J447" s="233"/>
      <c r="K447" s="233"/>
      <c r="L447" s="238"/>
      <c r="M447" s="239"/>
      <c r="N447" s="240"/>
      <c r="O447" s="240"/>
      <c r="P447" s="240"/>
      <c r="Q447" s="240"/>
      <c r="R447" s="240"/>
      <c r="S447" s="240"/>
      <c r="T447" s="241"/>
      <c r="U447" s="12"/>
      <c r="V447" s="12"/>
      <c r="W447" s="12"/>
      <c r="X447" s="12"/>
      <c r="Y447" s="12"/>
      <c r="Z447" s="12"/>
      <c r="AA447" s="12"/>
      <c r="AB447" s="12"/>
      <c r="AC447" s="12"/>
      <c r="AD447" s="12"/>
      <c r="AE447" s="12"/>
      <c r="AT447" s="242" t="s">
        <v>162</v>
      </c>
      <c r="AU447" s="242" t="s">
        <v>84</v>
      </c>
      <c r="AV447" s="12" t="s">
        <v>93</v>
      </c>
      <c r="AW447" s="12" t="s">
        <v>32</v>
      </c>
      <c r="AX447" s="12" t="s">
        <v>84</v>
      </c>
      <c r="AY447" s="242" t="s">
        <v>151</v>
      </c>
    </row>
    <row r="448" spans="1:65" s="2" customFormat="1" ht="24.15" customHeight="1">
      <c r="A448" s="38"/>
      <c r="B448" s="39"/>
      <c r="C448" s="212" t="s">
        <v>893</v>
      </c>
      <c r="D448" s="212" t="s">
        <v>152</v>
      </c>
      <c r="E448" s="213" t="s">
        <v>894</v>
      </c>
      <c r="F448" s="214" t="s">
        <v>895</v>
      </c>
      <c r="G448" s="215" t="s">
        <v>348</v>
      </c>
      <c r="H448" s="216">
        <v>176.4</v>
      </c>
      <c r="I448" s="217"/>
      <c r="J448" s="218">
        <f>ROUND(I448*H448,2)</f>
        <v>0</v>
      </c>
      <c r="K448" s="219"/>
      <c r="L448" s="44"/>
      <c r="M448" s="220" t="s">
        <v>1</v>
      </c>
      <c r="N448" s="221" t="s">
        <v>41</v>
      </c>
      <c r="O448" s="91"/>
      <c r="P448" s="222">
        <f>O448*H448</f>
        <v>0</v>
      </c>
      <c r="Q448" s="222">
        <v>0</v>
      </c>
      <c r="R448" s="222">
        <f>Q448*H448</f>
        <v>0</v>
      </c>
      <c r="S448" s="222">
        <v>0</v>
      </c>
      <c r="T448" s="223">
        <f>S448*H448</f>
        <v>0</v>
      </c>
      <c r="U448" s="38"/>
      <c r="V448" s="38"/>
      <c r="W448" s="38"/>
      <c r="X448" s="38"/>
      <c r="Y448" s="38"/>
      <c r="Z448" s="38"/>
      <c r="AA448" s="38"/>
      <c r="AB448" s="38"/>
      <c r="AC448" s="38"/>
      <c r="AD448" s="38"/>
      <c r="AE448" s="38"/>
      <c r="AR448" s="224" t="s">
        <v>156</v>
      </c>
      <c r="AT448" s="224" t="s">
        <v>152</v>
      </c>
      <c r="AU448" s="224" t="s">
        <v>84</v>
      </c>
      <c r="AY448" s="17" t="s">
        <v>151</v>
      </c>
      <c r="BE448" s="225">
        <f>IF(N448="základní",J448,0)</f>
        <v>0</v>
      </c>
      <c r="BF448" s="225">
        <f>IF(N448="snížená",J448,0)</f>
        <v>0</v>
      </c>
      <c r="BG448" s="225">
        <f>IF(N448="zákl. přenesená",J448,0)</f>
        <v>0</v>
      </c>
      <c r="BH448" s="225">
        <f>IF(N448="sníž. přenesená",J448,0)</f>
        <v>0</v>
      </c>
      <c r="BI448" s="225">
        <f>IF(N448="nulová",J448,0)</f>
        <v>0</v>
      </c>
      <c r="BJ448" s="17" t="s">
        <v>84</v>
      </c>
      <c r="BK448" s="225">
        <f>ROUND(I448*H448,2)</f>
        <v>0</v>
      </c>
      <c r="BL448" s="17" t="s">
        <v>156</v>
      </c>
      <c r="BM448" s="224" t="s">
        <v>896</v>
      </c>
    </row>
    <row r="449" spans="1:47" s="2" customFormat="1" ht="12">
      <c r="A449" s="38"/>
      <c r="B449" s="39"/>
      <c r="C449" s="40"/>
      <c r="D449" s="226" t="s">
        <v>158</v>
      </c>
      <c r="E449" s="40"/>
      <c r="F449" s="227" t="s">
        <v>886</v>
      </c>
      <c r="G449" s="40"/>
      <c r="H449" s="40"/>
      <c r="I449" s="228"/>
      <c r="J449" s="40"/>
      <c r="K449" s="40"/>
      <c r="L449" s="44"/>
      <c r="M449" s="229"/>
      <c r="N449" s="230"/>
      <c r="O449" s="91"/>
      <c r="P449" s="91"/>
      <c r="Q449" s="91"/>
      <c r="R449" s="91"/>
      <c r="S449" s="91"/>
      <c r="T449" s="92"/>
      <c r="U449" s="38"/>
      <c r="V449" s="38"/>
      <c r="W449" s="38"/>
      <c r="X449" s="38"/>
      <c r="Y449" s="38"/>
      <c r="Z449" s="38"/>
      <c r="AA449" s="38"/>
      <c r="AB449" s="38"/>
      <c r="AC449" s="38"/>
      <c r="AD449" s="38"/>
      <c r="AE449" s="38"/>
      <c r="AT449" s="17" t="s">
        <v>158</v>
      </c>
      <c r="AU449" s="17" t="s">
        <v>84</v>
      </c>
    </row>
    <row r="450" spans="1:47" s="2" customFormat="1" ht="12">
      <c r="A450" s="38"/>
      <c r="B450" s="39"/>
      <c r="C450" s="40"/>
      <c r="D450" s="226" t="s">
        <v>160</v>
      </c>
      <c r="E450" s="40"/>
      <c r="F450" s="231" t="s">
        <v>887</v>
      </c>
      <c r="G450" s="40"/>
      <c r="H450" s="40"/>
      <c r="I450" s="228"/>
      <c r="J450" s="40"/>
      <c r="K450" s="40"/>
      <c r="L450" s="44"/>
      <c r="M450" s="229"/>
      <c r="N450" s="230"/>
      <c r="O450" s="91"/>
      <c r="P450" s="91"/>
      <c r="Q450" s="91"/>
      <c r="R450" s="91"/>
      <c r="S450" s="91"/>
      <c r="T450" s="92"/>
      <c r="U450" s="38"/>
      <c r="V450" s="38"/>
      <c r="W450" s="38"/>
      <c r="X450" s="38"/>
      <c r="Y450" s="38"/>
      <c r="Z450" s="38"/>
      <c r="AA450" s="38"/>
      <c r="AB450" s="38"/>
      <c r="AC450" s="38"/>
      <c r="AD450" s="38"/>
      <c r="AE450" s="38"/>
      <c r="AT450" s="17" t="s">
        <v>160</v>
      </c>
      <c r="AU450" s="17" t="s">
        <v>84</v>
      </c>
    </row>
    <row r="451" spans="1:51" s="13" customFormat="1" ht="12">
      <c r="A451" s="13"/>
      <c r="B451" s="243"/>
      <c r="C451" s="244"/>
      <c r="D451" s="226" t="s">
        <v>162</v>
      </c>
      <c r="E451" s="245" t="s">
        <v>1</v>
      </c>
      <c r="F451" s="246" t="s">
        <v>870</v>
      </c>
      <c r="G451" s="244"/>
      <c r="H451" s="245" t="s">
        <v>1</v>
      </c>
      <c r="I451" s="247"/>
      <c r="J451" s="244"/>
      <c r="K451" s="244"/>
      <c r="L451" s="248"/>
      <c r="M451" s="249"/>
      <c r="N451" s="250"/>
      <c r="O451" s="250"/>
      <c r="P451" s="250"/>
      <c r="Q451" s="250"/>
      <c r="R451" s="250"/>
      <c r="S451" s="250"/>
      <c r="T451" s="251"/>
      <c r="U451" s="13"/>
      <c r="V451" s="13"/>
      <c r="W451" s="13"/>
      <c r="X451" s="13"/>
      <c r="Y451" s="13"/>
      <c r="Z451" s="13"/>
      <c r="AA451" s="13"/>
      <c r="AB451" s="13"/>
      <c r="AC451" s="13"/>
      <c r="AD451" s="13"/>
      <c r="AE451" s="13"/>
      <c r="AT451" s="252" t="s">
        <v>162</v>
      </c>
      <c r="AU451" s="252" t="s">
        <v>84</v>
      </c>
      <c r="AV451" s="13" t="s">
        <v>84</v>
      </c>
      <c r="AW451" s="13" t="s">
        <v>32</v>
      </c>
      <c r="AX451" s="13" t="s">
        <v>76</v>
      </c>
      <c r="AY451" s="252" t="s">
        <v>151</v>
      </c>
    </row>
    <row r="452" spans="1:51" s="12" customFormat="1" ht="12">
      <c r="A452" s="12"/>
      <c r="B452" s="232"/>
      <c r="C452" s="233"/>
      <c r="D452" s="226" t="s">
        <v>162</v>
      </c>
      <c r="E452" s="234" t="s">
        <v>897</v>
      </c>
      <c r="F452" s="235" t="s">
        <v>889</v>
      </c>
      <c r="G452" s="233"/>
      <c r="H452" s="236">
        <v>49.4</v>
      </c>
      <c r="I452" s="237"/>
      <c r="J452" s="233"/>
      <c r="K452" s="233"/>
      <c r="L452" s="238"/>
      <c r="M452" s="239"/>
      <c r="N452" s="240"/>
      <c r="O452" s="240"/>
      <c r="P452" s="240"/>
      <c r="Q452" s="240"/>
      <c r="R452" s="240"/>
      <c r="S452" s="240"/>
      <c r="T452" s="241"/>
      <c r="U452" s="12"/>
      <c r="V452" s="12"/>
      <c r="W452" s="12"/>
      <c r="X452" s="12"/>
      <c r="Y452" s="12"/>
      <c r="Z452" s="12"/>
      <c r="AA452" s="12"/>
      <c r="AB452" s="12"/>
      <c r="AC452" s="12"/>
      <c r="AD452" s="12"/>
      <c r="AE452" s="12"/>
      <c r="AT452" s="242" t="s">
        <v>162</v>
      </c>
      <c r="AU452" s="242" t="s">
        <v>84</v>
      </c>
      <c r="AV452" s="12" t="s">
        <v>93</v>
      </c>
      <c r="AW452" s="12" t="s">
        <v>32</v>
      </c>
      <c r="AX452" s="12" t="s">
        <v>76</v>
      </c>
      <c r="AY452" s="242" t="s">
        <v>151</v>
      </c>
    </row>
    <row r="453" spans="1:51" s="12" customFormat="1" ht="12">
      <c r="A453" s="12"/>
      <c r="B453" s="232"/>
      <c r="C453" s="233"/>
      <c r="D453" s="226" t="s">
        <v>162</v>
      </c>
      <c r="E453" s="234" t="s">
        <v>369</v>
      </c>
      <c r="F453" s="235" t="s">
        <v>872</v>
      </c>
      <c r="G453" s="233"/>
      <c r="H453" s="236">
        <v>127</v>
      </c>
      <c r="I453" s="237"/>
      <c r="J453" s="233"/>
      <c r="K453" s="233"/>
      <c r="L453" s="238"/>
      <c r="M453" s="239"/>
      <c r="N453" s="240"/>
      <c r="O453" s="240"/>
      <c r="P453" s="240"/>
      <c r="Q453" s="240"/>
      <c r="R453" s="240"/>
      <c r="S453" s="240"/>
      <c r="T453" s="241"/>
      <c r="U453" s="12"/>
      <c r="V453" s="12"/>
      <c r="W453" s="12"/>
      <c r="X453" s="12"/>
      <c r="Y453" s="12"/>
      <c r="Z453" s="12"/>
      <c r="AA453" s="12"/>
      <c r="AB453" s="12"/>
      <c r="AC453" s="12"/>
      <c r="AD453" s="12"/>
      <c r="AE453" s="12"/>
      <c r="AT453" s="242" t="s">
        <v>162</v>
      </c>
      <c r="AU453" s="242" t="s">
        <v>84</v>
      </c>
      <c r="AV453" s="12" t="s">
        <v>93</v>
      </c>
      <c r="AW453" s="12" t="s">
        <v>32</v>
      </c>
      <c r="AX453" s="12" t="s">
        <v>76</v>
      </c>
      <c r="AY453" s="242" t="s">
        <v>151</v>
      </c>
    </row>
    <row r="454" spans="1:51" s="12" customFormat="1" ht="12">
      <c r="A454" s="12"/>
      <c r="B454" s="232"/>
      <c r="C454" s="233"/>
      <c r="D454" s="226" t="s">
        <v>162</v>
      </c>
      <c r="E454" s="234" t="s">
        <v>898</v>
      </c>
      <c r="F454" s="235" t="s">
        <v>899</v>
      </c>
      <c r="G454" s="233"/>
      <c r="H454" s="236">
        <v>176.4</v>
      </c>
      <c r="I454" s="237"/>
      <c r="J454" s="233"/>
      <c r="K454" s="233"/>
      <c r="L454" s="238"/>
      <c r="M454" s="239"/>
      <c r="N454" s="240"/>
      <c r="O454" s="240"/>
      <c r="P454" s="240"/>
      <c r="Q454" s="240"/>
      <c r="R454" s="240"/>
      <c r="S454" s="240"/>
      <c r="T454" s="241"/>
      <c r="U454" s="12"/>
      <c r="V454" s="12"/>
      <c r="W454" s="12"/>
      <c r="X454" s="12"/>
      <c r="Y454" s="12"/>
      <c r="Z454" s="12"/>
      <c r="AA454" s="12"/>
      <c r="AB454" s="12"/>
      <c r="AC454" s="12"/>
      <c r="AD454" s="12"/>
      <c r="AE454" s="12"/>
      <c r="AT454" s="242" t="s">
        <v>162</v>
      </c>
      <c r="AU454" s="242" t="s">
        <v>84</v>
      </c>
      <c r="AV454" s="12" t="s">
        <v>93</v>
      </c>
      <c r="AW454" s="12" t="s">
        <v>32</v>
      </c>
      <c r="AX454" s="12" t="s">
        <v>84</v>
      </c>
      <c r="AY454" s="242" t="s">
        <v>151</v>
      </c>
    </row>
    <row r="455" spans="1:65" s="2" customFormat="1" ht="24.15" customHeight="1">
      <c r="A455" s="38"/>
      <c r="B455" s="39"/>
      <c r="C455" s="212" t="s">
        <v>900</v>
      </c>
      <c r="D455" s="212" t="s">
        <v>152</v>
      </c>
      <c r="E455" s="213" t="s">
        <v>901</v>
      </c>
      <c r="F455" s="214" t="s">
        <v>902</v>
      </c>
      <c r="G455" s="215" t="s">
        <v>348</v>
      </c>
      <c r="H455" s="216">
        <v>127</v>
      </c>
      <c r="I455" s="217"/>
      <c r="J455" s="218">
        <f>ROUND(I455*H455,2)</f>
        <v>0</v>
      </c>
      <c r="K455" s="219"/>
      <c r="L455" s="44"/>
      <c r="M455" s="220" t="s">
        <v>1</v>
      </c>
      <c r="N455" s="221" t="s">
        <v>41</v>
      </c>
      <c r="O455" s="91"/>
      <c r="P455" s="222">
        <f>O455*H455</f>
        <v>0</v>
      </c>
      <c r="Q455" s="222">
        <v>0</v>
      </c>
      <c r="R455" s="222">
        <f>Q455*H455</f>
        <v>0</v>
      </c>
      <c r="S455" s="222">
        <v>0</v>
      </c>
      <c r="T455" s="223">
        <f>S455*H455</f>
        <v>0</v>
      </c>
      <c r="U455" s="38"/>
      <c r="V455" s="38"/>
      <c r="W455" s="38"/>
      <c r="X455" s="38"/>
      <c r="Y455" s="38"/>
      <c r="Z455" s="38"/>
      <c r="AA455" s="38"/>
      <c r="AB455" s="38"/>
      <c r="AC455" s="38"/>
      <c r="AD455" s="38"/>
      <c r="AE455" s="38"/>
      <c r="AR455" s="224" t="s">
        <v>156</v>
      </c>
      <c r="AT455" s="224" t="s">
        <v>152</v>
      </c>
      <c r="AU455" s="224" t="s">
        <v>84</v>
      </c>
      <c r="AY455" s="17" t="s">
        <v>151</v>
      </c>
      <c r="BE455" s="225">
        <f>IF(N455="základní",J455,0)</f>
        <v>0</v>
      </c>
      <c r="BF455" s="225">
        <f>IF(N455="snížená",J455,0)</f>
        <v>0</v>
      </c>
      <c r="BG455" s="225">
        <f>IF(N455="zákl. přenesená",J455,0)</f>
        <v>0</v>
      </c>
      <c r="BH455" s="225">
        <f>IF(N455="sníž. přenesená",J455,0)</f>
        <v>0</v>
      </c>
      <c r="BI455" s="225">
        <f>IF(N455="nulová",J455,0)</f>
        <v>0</v>
      </c>
      <c r="BJ455" s="17" t="s">
        <v>84</v>
      </c>
      <c r="BK455" s="225">
        <f>ROUND(I455*H455,2)</f>
        <v>0</v>
      </c>
      <c r="BL455" s="17" t="s">
        <v>156</v>
      </c>
      <c r="BM455" s="224" t="s">
        <v>903</v>
      </c>
    </row>
    <row r="456" spans="1:47" s="2" customFormat="1" ht="12">
      <c r="A456" s="38"/>
      <c r="B456" s="39"/>
      <c r="C456" s="40"/>
      <c r="D456" s="226" t="s">
        <v>158</v>
      </c>
      <c r="E456" s="40"/>
      <c r="F456" s="227" t="s">
        <v>886</v>
      </c>
      <c r="G456" s="40"/>
      <c r="H456" s="40"/>
      <c r="I456" s="228"/>
      <c r="J456" s="40"/>
      <c r="K456" s="40"/>
      <c r="L456" s="44"/>
      <c r="M456" s="229"/>
      <c r="N456" s="230"/>
      <c r="O456" s="91"/>
      <c r="P456" s="91"/>
      <c r="Q456" s="91"/>
      <c r="R456" s="91"/>
      <c r="S456" s="91"/>
      <c r="T456" s="92"/>
      <c r="U456" s="38"/>
      <c r="V456" s="38"/>
      <c r="W456" s="38"/>
      <c r="X456" s="38"/>
      <c r="Y456" s="38"/>
      <c r="Z456" s="38"/>
      <c r="AA456" s="38"/>
      <c r="AB456" s="38"/>
      <c r="AC456" s="38"/>
      <c r="AD456" s="38"/>
      <c r="AE456" s="38"/>
      <c r="AT456" s="17" t="s">
        <v>158</v>
      </c>
      <c r="AU456" s="17" t="s">
        <v>84</v>
      </c>
    </row>
    <row r="457" spans="1:47" s="2" customFormat="1" ht="12">
      <c r="A457" s="38"/>
      <c r="B457" s="39"/>
      <c r="C457" s="40"/>
      <c r="D457" s="226" t="s">
        <v>160</v>
      </c>
      <c r="E457" s="40"/>
      <c r="F457" s="231" t="s">
        <v>887</v>
      </c>
      <c r="G457" s="40"/>
      <c r="H457" s="40"/>
      <c r="I457" s="228"/>
      <c r="J457" s="40"/>
      <c r="K457" s="40"/>
      <c r="L457" s="44"/>
      <c r="M457" s="229"/>
      <c r="N457" s="230"/>
      <c r="O457" s="91"/>
      <c r="P457" s="91"/>
      <c r="Q457" s="91"/>
      <c r="R457" s="91"/>
      <c r="S457" s="91"/>
      <c r="T457" s="92"/>
      <c r="U457" s="38"/>
      <c r="V457" s="38"/>
      <c r="W457" s="38"/>
      <c r="X457" s="38"/>
      <c r="Y457" s="38"/>
      <c r="Z457" s="38"/>
      <c r="AA457" s="38"/>
      <c r="AB457" s="38"/>
      <c r="AC457" s="38"/>
      <c r="AD457" s="38"/>
      <c r="AE457" s="38"/>
      <c r="AT457" s="17" t="s">
        <v>160</v>
      </c>
      <c r="AU457" s="17" t="s">
        <v>84</v>
      </c>
    </row>
    <row r="458" spans="1:51" s="13" customFormat="1" ht="12">
      <c r="A458" s="13"/>
      <c r="B458" s="243"/>
      <c r="C458" s="244"/>
      <c r="D458" s="226" t="s">
        <v>162</v>
      </c>
      <c r="E458" s="245" t="s">
        <v>1</v>
      </c>
      <c r="F458" s="246" t="s">
        <v>870</v>
      </c>
      <c r="G458" s="244"/>
      <c r="H458" s="245" t="s">
        <v>1</v>
      </c>
      <c r="I458" s="247"/>
      <c r="J458" s="244"/>
      <c r="K458" s="244"/>
      <c r="L458" s="248"/>
      <c r="M458" s="249"/>
      <c r="N458" s="250"/>
      <c r="O458" s="250"/>
      <c r="P458" s="250"/>
      <c r="Q458" s="250"/>
      <c r="R458" s="250"/>
      <c r="S458" s="250"/>
      <c r="T458" s="251"/>
      <c r="U458" s="13"/>
      <c r="V458" s="13"/>
      <c r="W458" s="13"/>
      <c r="X458" s="13"/>
      <c r="Y458" s="13"/>
      <c r="Z458" s="13"/>
      <c r="AA458" s="13"/>
      <c r="AB458" s="13"/>
      <c r="AC458" s="13"/>
      <c r="AD458" s="13"/>
      <c r="AE458" s="13"/>
      <c r="AT458" s="252" t="s">
        <v>162</v>
      </c>
      <c r="AU458" s="252" t="s">
        <v>84</v>
      </c>
      <c r="AV458" s="13" t="s">
        <v>84</v>
      </c>
      <c r="AW458" s="13" t="s">
        <v>32</v>
      </c>
      <c r="AX458" s="13" t="s">
        <v>76</v>
      </c>
      <c r="AY458" s="252" t="s">
        <v>151</v>
      </c>
    </row>
    <row r="459" spans="1:51" s="12" customFormat="1" ht="12">
      <c r="A459" s="12"/>
      <c r="B459" s="232"/>
      <c r="C459" s="233"/>
      <c r="D459" s="226" t="s">
        <v>162</v>
      </c>
      <c r="E459" s="234" t="s">
        <v>904</v>
      </c>
      <c r="F459" s="235" t="s">
        <v>872</v>
      </c>
      <c r="G459" s="233"/>
      <c r="H459" s="236">
        <v>127</v>
      </c>
      <c r="I459" s="237"/>
      <c r="J459" s="233"/>
      <c r="K459" s="233"/>
      <c r="L459" s="238"/>
      <c r="M459" s="239"/>
      <c r="N459" s="240"/>
      <c r="O459" s="240"/>
      <c r="P459" s="240"/>
      <c r="Q459" s="240"/>
      <c r="R459" s="240"/>
      <c r="S459" s="240"/>
      <c r="T459" s="241"/>
      <c r="U459" s="12"/>
      <c r="V459" s="12"/>
      <c r="W459" s="12"/>
      <c r="X459" s="12"/>
      <c r="Y459" s="12"/>
      <c r="Z459" s="12"/>
      <c r="AA459" s="12"/>
      <c r="AB459" s="12"/>
      <c r="AC459" s="12"/>
      <c r="AD459" s="12"/>
      <c r="AE459" s="12"/>
      <c r="AT459" s="242" t="s">
        <v>162</v>
      </c>
      <c r="AU459" s="242" t="s">
        <v>84</v>
      </c>
      <c r="AV459" s="12" t="s">
        <v>93</v>
      </c>
      <c r="AW459" s="12" t="s">
        <v>32</v>
      </c>
      <c r="AX459" s="12" t="s">
        <v>84</v>
      </c>
      <c r="AY459" s="242" t="s">
        <v>151</v>
      </c>
    </row>
    <row r="460" spans="1:65" s="2" customFormat="1" ht="24.15" customHeight="1">
      <c r="A460" s="38"/>
      <c r="B460" s="39"/>
      <c r="C460" s="212" t="s">
        <v>905</v>
      </c>
      <c r="D460" s="212" t="s">
        <v>152</v>
      </c>
      <c r="E460" s="213" t="s">
        <v>906</v>
      </c>
      <c r="F460" s="214" t="s">
        <v>907</v>
      </c>
      <c r="G460" s="215" t="s">
        <v>348</v>
      </c>
      <c r="H460" s="216">
        <v>49.4</v>
      </c>
      <c r="I460" s="217"/>
      <c r="J460" s="218">
        <f>ROUND(I460*H460,2)</f>
        <v>0</v>
      </c>
      <c r="K460" s="219"/>
      <c r="L460" s="44"/>
      <c r="M460" s="220" t="s">
        <v>1</v>
      </c>
      <c r="N460" s="221" t="s">
        <v>41</v>
      </c>
      <c r="O460" s="91"/>
      <c r="P460" s="222">
        <f>O460*H460</f>
        <v>0</v>
      </c>
      <c r="Q460" s="222">
        <v>0</v>
      </c>
      <c r="R460" s="222">
        <f>Q460*H460</f>
        <v>0</v>
      </c>
      <c r="S460" s="222">
        <v>0</v>
      </c>
      <c r="T460" s="223">
        <f>S460*H460</f>
        <v>0</v>
      </c>
      <c r="U460" s="38"/>
      <c r="V460" s="38"/>
      <c r="W460" s="38"/>
      <c r="X460" s="38"/>
      <c r="Y460" s="38"/>
      <c r="Z460" s="38"/>
      <c r="AA460" s="38"/>
      <c r="AB460" s="38"/>
      <c r="AC460" s="38"/>
      <c r="AD460" s="38"/>
      <c r="AE460" s="38"/>
      <c r="AR460" s="224" t="s">
        <v>156</v>
      </c>
      <c r="AT460" s="224" t="s">
        <v>152</v>
      </c>
      <c r="AU460" s="224" t="s">
        <v>84</v>
      </c>
      <c r="AY460" s="17" t="s">
        <v>151</v>
      </c>
      <c r="BE460" s="225">
        <f>IF(N460="základní",J460,0)</f>
        <v>0</v>
      </c>
      <c r="BF460" s="225">
        <f>IF(N460="snížená",J460,0)</f>
        <v>0</v>
      </c>
      <c r="BG460" s="225">
        <f>IF(N460="zákl. přenesená",J460,0)</f>
        <v>0</v>
      </c>
      <c r="BH460" s="225">
        <f>IF(N460="sníž. přenesená",J460,0)</f>
        <v>0</v>
      </c>
      <c r="BI460" s="225">
        <f>IF(N460="nulová",J460,0)</f>
        <v>0</v>
      </c>
      <c r="BJ460" s="17" t="s">
        <v>84</v>
      </c>
      <c r="BK460" s="225">
        <f>ROUND(I460*H460,2)</f>
        <v>0</v>
      </c>
      <c r="BL460" s="17" t="s">
        <v>156</v>
      </c>
      <c r="BM460" s="224" t="s">
        <v>908</v>
      </c>
    </row>
    <row r="461" spans="1:47" s="2" customFormat="1" ht="12">
      <c r="A461" s="38"/>
      <c r="B461" s="39"/>
      <c r="C461" s="40"/>
      <c r="D461" s="226" t="s">
        <v>158</v>
      </c>
      <c r="E461" s="40"/>
      <c r="F461" s="227" t="s">
        <v>909</v>
      </c>
      <c r="G461" s="40"/>
      <c r="H461" s="40"/>
      <c r="I461" s="228"/>
      <c r="J461" s="40"/>
      <c r="K461" s="40"/>
      <c r="L461" s="44"/>
      <c r="M461" s="229"/>
      <c r="N461" s="230"/>
      <c r="O461" s="91"/>
      <c r="P461" s="91"/>
      <c r="Q461" s="91"/>
      <c r="R461" s="91"/>
      <c r="S461" s="91"/>
      <c r="T461" s="92"/>
      <c r="U461" s="38"/>
      <c r="V461" s="38"/>
      <c r="W461" s="38"/>
      <c r="X461" s="38"/>
      <c r="Y461" s="38"/>
      <c r="Z461" s="38"/>
      <c r="AA461" s="38"/>
      <c r="AB461" s="38"/>
      <c r="AC461" s="38"/>
      <c r="AD461" s="38"/>
      <c r="AE461" s="38"/>
      <c r="AT461" s="17" t="s">
        <v>158</v>
      </c>
      <c r="AU461" s="17" t="s">
        <v>84</v>
      </c>
    </row>
    <row r="462" spans="1:47" s="2" customFormat="1" ht="12">
      <c r="A462" s="38"/>
      <c r="B462" s="39"/>
      <c r="C462" s="40"/>
      <c r="D462" s="226" t="s">
        <v>160</v>
      </c>
      <c r="E462" s="40"/>
      <c r="F462" s="231" t="s">
        <v>887</v>
      </c>
      <c r="G462" s="40"/>
      <c r="H462" s="40"/>
      <c r="I462" s="228"/>
      <c r="J462" s="40"/>
      <c r="K462" s="40"/>
      <c r="L462" s="44"/>
      <c r="M462" s="229"/>
      <c r="N462" s="230"/>
      <c r="O462" s="91"/>
      <c r="P462" s="91"/>
      <c r="Q462" s="91"/>
      <c r="R462" s="91"/>
      <c r="S462" s="91"/>
      <c r="T462" s="92"/>
      <c r="U462" s="38"/>
      <c r="V462" s="38"/>
      <c r="W462" s="38"/>
      <c r="X462" s="38"/>
      <c r="Y462" s="38"/>
      <c r="Z462" s="38"/>
      <c r="AA462" s="38"/>
      <c r="AB462" s="38"/>
      <c r="AC462" s="38"/>
      <c r="AD462" s="38"/>
      <c r="AE462" s="38"/>
      <c r="AT462" s="17" t="s">
        <v>160</v>
      </c>
      <c r="AU462" s="17" t="s">
        <v>84</v>
      </c>
    </row>
    <row r="463" spans="1:51" s="13" customFormat="1" ht="12">
      <c r="A463" s="13"/>
      <c r="B463" s="243"/>
      <c r="C463" s="244"/>
      <c r="D463" s="226" t="s">
        <v>162</v>
      </c>
      <c r="E463" s="245" t="s">
        <v>1</v>
      </c>
      <c r="F463" s="246" t="s">
        <v>870</v>
      </c>
      <c r="G463" s="244"/>
      <c r="H463" s="245" t="s">
        <v>1</v>
      </c>
      <c r="I463" s="247"/>
      <c r="J463" s="244"/>
      <c r="K463" s="244"/>
      <c r="L463" s="248"/>
      <c r="M463" s="249"/>
      <c r="N463" s="250"/>
      <c r="O463" s="250"/>
      <c r="P463" s="250"/>
      <c r="Q463" s="250"/>
      <c r="R463" s="250"/>
      <c r="S463" s="250"/>
      <c r="T463" s="251"/>
      <c r="U463" s="13"/>
      <c r="V463" s="13"/>
      <c r="W463" s="13"/>
      <c r="X463" s="13"/>
      <c r="Y463" s="13"/>
      <c r="Z463" s="13"/>
      <c r="AA463" s="13"/>
      <c r="AB463" s="13"/>
      <c r="AC463" s="13"/>
      <c r="AD463" s="13"/>
      <c r="AE463" s="13"/>
      <c r="AT463" s="252" t="s">
        <v>162</v>
      </c>
      <c r="AU463" s="252" t="s">
        <v>84</v>
      </c>
      <c r="AV463" s="13" t="s">
        <v>84</v>
      </c>
      <c r="AW463" s="13" t="s">
        <v>32</v>
      </c>
      <c r="AX463" s="13" t="s">
        <v>76</v>
      </c>
      <c r="AY463" s="252" t="s">
        <v>151</v>
      </c>
    </row>
    <row r="464" spans="1:51" s="12" customFormat="1" ht="12">
      <c r="A464" s="12"/>
      <c r="B464" s="232"/>
      <c r="C464" s="233"/>
      <c r="D464" s="226" t="s">
        <v>162</v>
      </c>
      <c r="E464" s="234" t="s">
        <v>910</v>
      </c>
      <c r="F464" s="235" t="s">
        <v>889</v>
      </c>
      <c r="G464" s="233"/>
      <c r="H464" s="236">
        <v>49.4</v>
      </c>
      <c r="I464" s="237"/>
      <c r="J464" s="233"/>
      <c r="K464" s="233"/>
      <c r="L464" s="238"/>
      <c r="M464" s="239"/>
      <c r="N464" s="240"/>
      <c r="O464" s="240"/>
      <c r="P464" s="240"/>
      <c r="Q464" s="240"/>
      <c r="R464" s="240"/>
      <c r="S464" s="240"/>
      <c r="T464" s="241"/>
      <c r="U464" s="12"/>
      <c r="V464" s="12"/>
      <c r="W464" s="12"/>
      <c r="X464" s="12"/>
      <c r="Y464" s="12"/>
      <c r="Z464" s="12"/>
      <c r="AA464" s="12"/>
      <c r="AB464" s="12"/>
      <c r="AC464" s="12"/>
      <c r="AD464" s="12"/>
      <c r="AE464" s="12"/>
      <c r="AT464" s="242" t="s">
        <v>162</v>
      </c>
      <c r="AU464" s="242" t="s">
        <v>84</v>
      </c>
      <c r="AV464" s="12" t="s">
        <v>93</v>
      </c>
      <c r="AW464" s="12" t="s">
        <v>32</v>
      </c>
      <c r="AX464" s="12" t="s">
        <v>84</v>
      </c>
      <c r="AY464" s="242" t="s">
        <v>151</v>
      </c>
    </row>
    <row r="465" spans="1:65" s="2" customFormat="1" ht="14.4" customHeight="1">
      <c r="A465" s="38"/>
      <c r="B465" s="39"/>
      <c r="C465" s="212" t="s">
        <v>911</v>
      </c>
      <c r="D465" s="212" t="s">
        <v>152</v>
      </c>
      <c r="E465" s="213" t="s">
        <v>912</v>
      </c>
      <c r="F465" s="214" t="s">
        <v>913</v>
      </c>
      <c r="G465" s="215" t="s">
        <v>348</v>
      </c>
      <c r="H465" s="216">
        <v>49.4</v>
      </c>
      <c r="I465" s="217"/>
      <c r="J465" s="218">
        <f>ROUND(I465*H465,2)</f>
        <v>0</v>
      </c>
      <c r="K465" s="219"/>
      <c r="L465" s="44"/>
      <c r="M465" s="220" t="s">
        <v>1</v>
      </c>
      <c r="N465" s="221" t="s">
        <v>41</v>
      </c>
      <c r="O465" s="91"/>
      <c r="P465" s="222">
        <f>O465*H465</f>
        <v>0</v>
      </c>
      <c r="Q465" s="222">
        <v>0</v>
      </c>
      <c r="R465" s="222">
        <f>Q465*H465</f>
        <v>0</v>
      </c>
      <c r="S465" s="222">
        <v>0</v>
      </c>
      <c r="T465" s="223">
        <f>S465*H465</f>
        <v>0</v>
      </c>
      <c r="U465" s="38"/>
      <c r="V465" s="38"/>
      <c r="W465" s="38"/>
      <c r="X465" s="38"/>
      <c r="Y465" s="38"/>
      <c r="Z465" s="38"/>
      <c r="AA465" s="38"/>
      <c r="AB465" s="38"/>
      <c r="AC465" s="38"/>
      <c r="AD465" s="38"/>
      <c r="AE465" s="38"/>
      <c r="AR465" s="224" t="s">
        <v>156</v>
      </c>
      <c r="AT465" s="224" t="s">
        <v>152</v>
      </c>
      <c r="AU465" s="224" t="s">
        <v>84</v>
      </c>
      <c r="AY465" s="17" t="s">
        <v>151</v>
      </c>
      <c r="BE465" s="225">
        <f>IF(N465="základní",J465,0)</f>
        <v>0</v>
      </c>
      <c r="BF465" s="225">
        <f>IF(N465="snížená",J465,0)</f>
        <v>0</v>
      </c>
      <c r="BG465" s="225">
        <f>IF(N465="zákl. přenesená",J465,0)</f>
        <v>0</v>
      </c>
      <c r="BH465" s="225">
        <f>IF(N465="sníž. přenesená",J465,0)</f>
        <v>0</v>
      </c>
      <c r="BI465" s="225">
        <f>IF(N465="nulová",J465,0)</f>
        <v>0</v>
      </c>
      <c r="BJ465" s="17" t="s">
        <v>84</v>
      </c>
      <c r="BK465" s="225">
        <f>ROUND(I465*H465,2)</f>
        <v>0</v>
      </c>
      <c r="BL465" s="17" t="s">
        <v>156</v>
      </c>
      <c r="BM465" s="224" t="s">
        <v>914</v>
      </c>
    </row>
    <row r="466" spans="1:47" s="2" customFormat="1" ht="12">
      <c r="A466" s="38"/>
      <c r="B466" s="39"/>
      <c r="C466" s="40"/>
      <c r="D466" s="226" t="s">
        <v>158</v>
      </c>
      <c r="E466" s="40"/>
      <c r="F466" s="227" t="s">
        <v>470</v>
      </c>
      <c r="G466" s="40"/>
      <c r="H466" s="40"/>
      <c r="I466" s="228"/>
      <c r="J466" s="40"/>
      <c r="K466" s="40"/>
      <c r="L466" s="44"/>
      <c r="M466" s="229"/>
      <c r="N466" s="230"/>
      <c r="O466" s="91"/>
      <c r="P466" s="91"/>
      <c r="Q466" s="91"/>
      <c r="R466" s="91"/>
      <c r="S466" s="91"/>
      <c r="T466" s="92"/>
      <c r="U466" s="38"/>
      <c r="V466" s="38"/>
      <c r="W466" s="38"/>
      <c r="X466" s="38"/>
      <c r="Y466" s="38"/>
      <c r="Z466" s="38"/>
      <c r="AA466" s="38"/>
      <c r="AB466" s="38"/>
      <c r="AC466" s="38"/>
      <c r="AD466" s="38"/>
      <c r="AE466" s="38"/>
      <c r="AT466" s="17" t="s">
        <v>158</v>
      </c>
      <c r="AU466" s="17" t="s">
        <v>84</v>
      </c>
    </row>
    <row r="467" spans="1:47" s="2" customFormat="1" ht="12">
      <c r="A467" s="38"/>
      <c r="B467" s="39"/>
      <c r="C467" s="40"/>
      <c r="D467" s="226" t="s">
        <v>160</v>
      </c>
      <c r="E467" s="40"/>
      <c r="F467" s="231" t="s">
        <v>915</v>
      </c>
      <c r="G467" s="40"/>
      <c r="H467" s="40"/>
      <c r="I467" s="228"/>
      <c r="J467" s="40"/>
      <c r="K467" s="40"/>
      <c r="L467" s="44"/>
      <c r="M467" s="229"/>
      <c r="N467" s="230"/>
      <c r="O467" s="91"/>
      <c r="P467" s="91"/>
      <c r="Q467" s="91"/>
      <c r="R467" s="91"/>
      <c r="S467" s="91"/>
      <c r="T467" s="92"/>
      <c r="U467" s="38"/>
      <c r="V467" s="38"/>
      <c r="W467" s="38"/>
      <c r="X467" s="38"/>
      <c r="Y467" s="38"/>
      <c r="Z467" s="38"/>
      <c r="AA467" s="38"/>
      <c r="AB467" s="38"/>
      <c r="AC467" s="38"/>
      <c r="AD467" s="38"/>
      <c r="AE467" s="38"/>
      <c r="AT467" s="17" t="s">
        <v>160</v>
      </c>
      <c r="AU467" s="17" t="s">
        <v>84</v>
      </c>
    </row>
    <row r="468" spans="1:51" s="13" customFormat="1" ht="12">
      <c r="A468" s="13"/>
      <c r="B468" s="243"/>
      <c r="C468" s="244"/>
      <c r="D468" s="226" t="s">
        <v>162</v>
      </c>
      <c r="E468" s="245" t="s">
        <v>1</v>
      </c>
      <c r="F468" s="246" t="s">
        <v>834</v>
      </c>
      <c r="G468" s="244"/>
      <c r="H468" s="245" t="s">
        <v>1</v>
      </c>
      <c r="I468" s="247"/>
      <c r="J468" s="244"/>
      <c r="K468" s="244"/>
      <c r="L468" s="248"/>
      <c r="M468" s="249"/>
      <c r="N468" s="250"/>
      <c r="O468" s="250"/>
      <c r="P468" s="250"/>
      <c r="Q468" s="250"/>
      <c r="R468" s="250"/>
      <c r="S468" s="250"/>
      <c r="T468" s="251"/>
      <c r="U468" s="13"/>
      <c r="V468" s="13"/>
      <c r="W468" s="13"/>
      <c r="X468" s="13"/>
      <c r="Y468" s="13"/>
      <c r="Z468" s="13"/>
      <c r="AA468" s="13"/>
      <c r="AB468" s="13"/>
      <c r="AC468" s="13"/>
      <c r="AD468" s="13"/>
      <c r="AE468" s="13"/>
      <c r="AT468" s="252" t="s">
        <v>162</v>
      </c>
      <c r="AU468" s="252" t="s">
        <v>84</v>
      </c>
      <c r="AV468" s="13" t="s">
        <v>84</v>
      </c>
      <c r="AW468" s="13" t="s">
        <v>32</v>
      </c>
      <c r="AX468" s="13" t="s">
        <v>76</v>
      </c>
      <c r="AY468" s="252" t="s">
        <v>151</v>
      </c>
    </row>
    <row r="469" spans="1:51" s="12" customFormat="1" ht="12">
      <c r="A469" s="12"/>
      <c r="B469" s="232"/>
      <c r="C469" s="233"/>
      <c r="D469" s="226" t="s">
        <v>162</v>
      </c>
      <c r="E469" s="234" t="s">
        <v>916</v>
      </c>
      <c r="F469" s="235" t="s">
        <v>889</v>
      </c>
      <c r="G469" s="233"/>
      <c r="H469" s="236">
        <v>49.4</v>
      </c>
      <c r="I469" s="237"/>
      <c r="J469" s="233"/>
      <c r="K469" s="233"/>
      <c r="L469" s="238"/>
      <c r="M469" s="239"/>
      <c r="N469" s="240"/>
      <c r="O469" s="240"/>
      <c r="P469" s="240"/>
      <c r="Q469" s="240"/>
      <c r="R469" s="240"/>
      <c r="S469" s="240"/>
      <c r="T469" s="241"/>
      <c r="U469" s="12"/>
      <c r="V469" s="12"/>
      <c r="W469" s="12"/>
      <c r="X469" s="12"/>
      <c r="Y469" s="12"/>
      <c r="Z469" s="12"/>
      <c r="AA469" s="12"/>
      <c r="AB469" s="12"/>
      <c r="AC469" s="12"/>
      <c r="AD469" s="12"/>
      <c r="AE469" s="12"/>
      <c r="AT469" s="242" t="s">
        <v>162</v>
      </c>
      <c r="AU469" s="242" t="s">
        <v>84</v>
      </c>
      <c r="AV469" s="12" t="s">
        <v>93</v>
      </c>
      <c r="AW469" s="12" t="s">
        <v>32</v>
      </c>
      <c r="AX469" s="12" t="s">
        <v>84</v>
      </c>
      <c r="AY469" s="242" t="s">
        <v>151</v>
      </c>
    </row>
    <row r="470" spans="1:65" s="2" customFormat="1" ht="24.15" customHeight="1">
      <c r="A470" s="38"/>
      <c r="B470" s="39"/>
      <c r="C470" s="212" t="s">
        <v>917</v>
      </c>
      <c r="D470" s="212" t="s">
        <v>152</v>
      </c>
      <c r="E470" s="213" t="s">
        <v>918</v>
      </c>
      <c r="F470" s="214" t="s">
        <v>919</v>
      </c>
      <c r="G470" s="215" t="s">
        <v>348</v>
      </c>
      <c r="H470" s="216">
        <v>2</v>
      </c>
      <c r="I470" s="217"/>
      <c r="J470" s="218">
        <f>ROUND(I470*H470,2)</f>
        <v>0</v>
      </c>
      <c r="K470" s="219"/>
      <c r="L470" s="44"/>
      <c r="M470" s="220" t="s">
        <v>1</v>
      </c>
      <c r="N470" s="221" t="s">
        <v>41</v>
      </c>
      <c r="O470" s="91"/>
      <c r="P470" s="222">
        <f>O470*H470</f>
        <v>0</v>
      </c>
      <c r="Q470" s="222">
        <v>0</v>
      </c>
      <c r="R470" s="222">
        <f>Q470*H470</f>
        <v>0</v>
      </c>
      <c r="S470" s="222">
        <v>0</v>
      </c>
      <c r="T470" s="223">
        <f>S470*H470</f>
        <v>0</v>
      </c>
      <c r="U470" s="38"/>
      <c r="V470" s="38"/>
      <c r="W470" s="38"/>
      <c r="X470" s="38"/>
      <c r="Y470" s="38"/>
      <c r="Z470" s="38"/>
      <c r="AA470" s="38"/>
      <c r="AB470" s="38"/>
      <c r="AC470" s="38"/>
      <c r="AD470" s="38"/>
      <c r="AE470" s="38"/>
      <c r="AR470" s="224" t="s">
        <v>156</v>
      </c>
      <c r="AT470" s="224" t="s">
        <v>152</v>
      </c>
      <c r="AU470" s="224" t="s">
        <v>84</v>
      </c>
      <c r="AY470" s="17" t="s">
        <v>151</v>
      </c>
      <c r="BE470" s="225">
        <f>IF(N470="základní",J470,0)</f>
        <v>0</v>
      </c>
      <c r="BF470" s="225">
        <f>IF(N470="snížená",J470,0)</f>
        <v>0</v>
      </c>
      <c r="BG470" s="225">
        <f>IF(N470="zákl. přenesená",J470,0)</f>
        <v>0</v>
      </c>
      <c r="BH470" s="225">
        <f>IF(N470="sníž. přenesená",J470,0)</f>
        <v>0</v>
      </c>
      <c r="BI470" s="225">
        <f>IF(N470="nulová",J470,0)</f>
        <v>0</v>
      </c>
      <c r="BJ470" s="17" t="s">
        <v>84</v>
      </c>
      <c r="BK470" s="225">
        <f>ROUND(I470*H470,2)</f>
        <v>0</v>
      </c>
      <c r="BL470" s="17" t="s">
        <v>156</v>
      </c>
      <c r="BM470" s="224" t="s">
        <v>920</v>
      </c>
    </row>
    <row r="471" spans="1:47" s="2" customFormat="1" ht="12">
      <c r="A471" s="38"/>
      <c r="B471" s="39"/>
      <c r="C471" s="40"/>
      <c r="D471" s="226" t="s">
        <v>158</v>
      </c>
      <c r="E471" s="40"/>
      <c r="F471" s="227" t="s">
        <v>921</v>
      </c>
      <c r="G471" s="40"/>
      <c r="H471" s="40"/>
      <c r="I471" s="228"/>
      <c r="J471" s="40"/>
      <c r="K471" s="40"/>
      <c r="L471" s="44"/>
      <c r="M471" s="229"/>
      <c r="N471" s="230"/>
      <c r="O471" s="91"/>
      <c r="P471" s="91"/>
      <c r="Q471" s="91"/>
      <c r="R471" s="91"/>
      <c r="S471" s="91"/>
      <c r="T471" s="92"/>
      <c r="U471" s="38"/>
      <c r="V471" s="38"/>
      <c r="W471" s="38"/>
      <c r="X471" s="38"/>
      <c r="Y471" s="38"/>
      <c r="Z471" s="38"/>
      <c r="AA471" s="38"/>
      <c r="AB471" s="38"/>
      <c r="AC471" s="38"/>
      <c r="AD471" s="38"/>
      <c r="AE471" s="38"/>
      <c r="AT471" s="17" t="s">
        <v>158</v>
      </c>
      <c r="AU471" s="17" t="s">
        <v>84</v>
      </c>
    </row>
    <row r="472" spans="1:47" s="2" customFormat="1" ht="12">
      <c r="A472" s="38"/>
      <c r="B472" s="39"/>
      <c r="C472" s="40"/>
      <c r="D472" s="226" t="s">
        <v>160</v>
      </c>
      <c r="E472" s="40"/>
      <c r="F472" s="231" t="s">
        <v>922</v>
      </c>
      <c r="G472" s="40"/>
      <c r="H472" s="40"/>
      <c r="I472" s="228"/>
      <c r="J472" s="40"/>
      <c r="K472" s="40"/>
      <c r="L472" s="44"/>
      <c r="M472" s="229"/>
      <c r="N472" s="230"/>
      <c r="O472" s="91"/>
      <c r="P472" s="91"/>
      <c r="Q472" s="91"/>
      <c r="R472" s="91"/>
      <c r="S472" s="91"/>
      <c r="T472" s="92"/>
      <c r="U472" s="38"/>
      <c r="V472" s="38"/>
      <c r="W472" s="38"/>
      <c r="X472" s="38"/>
      <c r="Y472" s="38"/>
      <c r="Z472" s="38"/>
      <c r="AA472" s="38"/>
      <c r="AB472" s="38"/>
      <c r="AC472" s="38"/>
      <c r="AD472" s="38"/>
      <c r="AE472" s="38"/>
      <c r="AT472" s="17" t="s">
        <v>160</v>
      </c>
      <c r="AU472" s="17" t="s">
        <v>84</v>
      </c>
    </row>
    <row r="473" spans="1:65" s="2" customFormat="1" ht="14.4" customHeight="1">
      <c r="A473" s="38"/>
      <c r="B473" s="39"/>
      <c r="C473" s="212" t="s">
        <v>923</v>
      </c>
      <c r="D473" s="212" t="s">
        <v>152</v>
      </c>
      <c r="E473" s="213" t="s">
        <v>924</v>
      </c>
      <c r="F473" s="214" t="s">
        <v>925</v>
      </c>
      <c r="G473" s="215" t="s">
        <v>194</v>
      </c>
      <c r="H473" s="216">
        <v>7.5</v>
      </c>
      <c r="I473" s="217"/>
      <c r="J473" s="218">
        <f>ROUND(I473*H473,2)</f>
        <v>0</v>
      </c>
      <c r="K473" s="219"/>
      <c r="L473" s="44"/>
      <c r="M473" s="220" t="s">
        <v>1</v>
      </c>
      <c r="N473" s="221" t="s">
        <v>41</v>
      </c>
      <c r="O473" s="91"/>
      <c r="P473" s="222">
        <f>O473*H473</f>
        <v>0</v>
      </c>
      <c r="Q473" s="222">
        <v>0</v>
      </c>
      <c r="R473" s="222">
        <f>Q473*H473</f>
        <v>0</v>
      </c>
      <c r="S473" s="222">
        <v>0</v>
      </c>
      <c r="T473" s="223">
        <f>S473*H473</f>
        <v>0</v>
      </c>
      <c r="U473" s="38"/>
      <c r="V473" s="38"/>
      <c r="W473" s="38"/>
      <c r="X473" s="38"/>
      <c r="Y473" s="38"/>
      <c r="Z473" s="38"/>
      <c r="AA473" s="38"/>
      <c r="AB473" s="38"/>
      <c r="AC473" s="38"/>
      <c r="AD473" s="38"/>
      <c r="AE473" s="38"/>
      <c r="AR473" s="224" t="s">
        <v>156</v>
      </c>
      <c r="AT473" s="224" t="s">
        <v>152</v>
      </c>
      <c r="AU473" s="224" t="s">
        <v>84</v>
      </c>
      <c r="AY473" s="17" t="s">
        <v>151</v>
      </c>
      <c r="BE473" s="225">
        <f>IF(N473="základní",J473,0)</f>
        <v>0</v>
      </c>
      <c r="BF473" s="225">
        <f>IF(N473="snížená",J473,0)</f>
        <v>0</v>
      </c>
      <c r="BG473" s="225">
        <f>IF(N473="zákl. přenesená",J473,0)</f>
        <v>0</v>
      </c>
      <c r="BH473" s="225">
        <f>IF(N473="sníž. přenesená",J473,0)</f>
        <v>0</v>
      </c>
      <c r="BI473" s="225">
        <f>IF(N473="nulová",J473,0)</f>
        <v>0</v>
      </c>
      <c r="BJ473" s="17" t="s">
        <v>84</v>
      </c>
      <c r="BK473" s="225">
        <f>ROUND(I473*H473,2)</f>
        <v>0</v>
      </c>
      <c r="BL473" s="17" t="s">
        <v>156</v>
      </c>
      <c r="BM473" s="224" t="s">
        <v>926</v>
      </c>
    </row>
    <row r="474" spans="1:47" s="2" customFormat="1" ht="12">
      <c r="A474" s="38"/>
      <c r="B474" s="39"/>
      <c r="C474" s="40"/>
      <c r="D474" s="226" t="s">
        <v>158</v>
      </c>
      <c r="E474" s="40"/>
      <c r="F474" s="227" t="s">
        <v>927</v>
      </c>
      <c r="G474" s="40"/>
      <c r="H474" s="40"/>
      <c r="I474" s="228"/>
      <c r="J474" s="40"/>
      <c r="K474" s="40"/>
      <c r="L474" s="44"/>
      <c r="M474" s="229"/>
      <c r="N474" s="230"/>
      <c r="O474" s="91"/>
      <c r="P474" s="91"/>
      <c r="Q474" s="91"/>
      <c r="R474" s="91"/>
      <c r="S474" s="91"/>
      <c r="T474" s="92"/>
      <c r="U474" s="38"/>
      <c r="V474" s="38"/>
      <c r="W474" s="38"/>
      <c r="X474" s="38"/>
      <c r="Y474" s="38"/>
      <c r="Z474" s="38"/>
      <c r="AA474" s="38"/>
      <c r="AB474" s="38"/>
      <c r="AC474" s="38"/>
      <c r="AD474" s="38"/>
      <c r="AE474" s="38"/>
      <c r="AT474" s="17" t="s">
        <v>158</v>
      </c>
      <c r="AU474" s="17" t="s">
        <v>84</v>
      </c>
    </row>
    <row r="475" spans="1:47" s="2" customFormat="1" ht="12">
      <c r="A475" s="38"/>
      <c r="B475" s="39"/>
      <c r="C475" s="40"/>
      <c r="D475" s="226" t="s">
        <v>160</v>
      </c>
      <c r="E475" s="40"/>
      <c r="F475" s="231" t="s">
        <v>928</v>
      </c>
      <c r="G475" s="40"/>
      <c r="H475" s="40"/>
      <c r="I475" s="228"/>
      <c r="J475" s="40"/>
      <c r="K475" s="40"/>
      <c r="L475" s="44"/>
      <c r="M475" s="229"/>
      <c r="N475" s="230"/>
      <c r="O475" s="91"/>
      <c r="P475" s="91"/>
      <c r="Q475" s="91"/>
      <c r="R475" s="91"/>
      <c r="S475" s="91"/>
      <c r="T475" s="92"/>
      <c r="U475" s="38"/>
      <c r="V475" s="38"/>
      <c r="W475" s="38"/>
      <c r="X475" s="38"/>
      <c r="Y475" s="38"/>
      <c r="Z475" s="38"/>
      <c r="AA475" s="38"/>
      <c r="AB475" s="38"/>
      <c r="AC475" s="38"/>
      <c r="AD475" s="38"/>
      <c r="AE475" s="38"/>
      <c r="AT475" s="17" t="s">
        <v>160</v>
      </c>
      <c r="AU475" s="17" t="s">
        <v>84</v>
      </c>
    </row>
    <row r="476" spans="1:51" s="12" customFormat="1" ht="12">
      <c r="A476" s="12"/>
      <c r="B476" s="232"/>
      <c r="C476" s="233"/>
      <c r="D476" s="226" t="s">
        <v>162</v>
      </c>
      <c r="E476" s="234" t="s">
        <v>929</v>
      </c>
      <c r="F476" s="235" t="s">
        <v>461</v>
      </c>
      <c r="G476" s="233"/>
      <c r="H476" s="236">
        <v>7.5</v>
      </c>
      <c r="I476" s="237"/>
      <c r="J476" s="233"/>
      <c r="K476" s="233"/>
      <c r="L476" s="238"/>
      <c r="M476" s="239"/>
      <c r="N476" s="240"/>
      <c r="O476" s="240"/>
      <c r="P476" s="240"/>
      <c r="Q476" s="240"/>
      <c r="R476" s="240"/>
      <c r="S476" s="240"/>
      <c r="T476" s="241"/>
      <c r="U476" s="12"/>
      <c r="V476" s="12"/>
      <c r="W476" s="12"/>
      <c r="X476" s="12"/>
      <c r="Y476" s="12"/>
      <c r="Z476" s="12"/>
      <c r="AA476" s="12"/>
      <c r="AB476" s="12"/>
      <c r="AC476" s="12"/>
      <c r="AD476" s="12"/>
      <c r="AE476" s="12"/>
      <c r="AT476" s="242" t="s">
        <v>162</v>
      </c>
      <c r="AU476" s="242" t="s">
        <v>84</v>
      </c>
      <c r="AV476" s="12" t="s">
        <v>93</v>
      </c>
      <c r="AW476" s="12" t="s">
        <v>32</v>
      </c>
      <c r="AX476" s="12" t="s">
        <v>84</v>
      </c>
      <c r="AY476" s="242" t="s">
        <v>151</v>
      </c>
    </row>
    <row r="477" spans="1:63" s="11" customFormat="1" ht="25.9" customHeight="1">
      <c r="A477" s="11"/>
      <c r="B477" s="198"/>
      <c r="C477" s="199"/>
      <c r="D477" s="200" t="s">
        <v>75</v>
      </c>
      <c r="E477" s="201" t="s">
        <v>392</v>
      </c>
      <c r="F477" s="201" t="s">
        <v>930</v>
      </c>
      <c r="G477" s="199"/>
      <c r="H477" s="199"/>
      <c r="I477" s="202"/>
      <c r="J477" s="203">
        <f>BK477</f>
        <v>0</v>
      </c>
      <c r="K477" s="199"/>
      <c r="L477" s="204"/>
      <c r="M477" s="205"/>
      <c r="N477" s="206"/>
      <c r="O477" s="206"/>
      <c r="P477" s="207">
        <f>SUM(P478:P482)</f>
        <v>0</v>
      </c>
      <c r="Q477" s="206"/>
      <c r="R477" s="207">
        <f>SUM(R478:R482)</f>
        <v>0</v>
      </c>
      <c r="S477" s="206"/>
      <c r="T477" s="208">
        <f>SUM(T478:T482)</f>
        <v>0</v>
      </c>
      <c r="U477" s="11"/>
      <c r="V477" s="11"/>
      <c r="W477" s="11"/>
      <c r="X477" s="11"/>
      <c r="Y477" s="11"/>
      <c r="Z477" s="11"/>
      <c r="AA477" s="11"/>
      <c r="AB477" s="11"/>
      <c r="AC477" s="11"/>
      <c r="AD477" s="11"/>
      <c r="AE477" s="11"/>
      <c r="AR477" s="209" t="s">
        <v>84</v>
      </c>
      <c r="AT477" s="210" t="s">
        <v>75</v>
      </c>
      <c r="AU477" s="210" t="s">
        <v>76</v>
      </c>
      <c r="AY477" s="209" t="s">
        <v>151</v>
      </c>
      <c r="BK477" s="211">
        <f>SUM(BK478:BK482)</f>
        <v>0</v>
      </c>
    </row>
    <row r="478" spans="1:65" s="2" customFormat="1" ht="24.15" customHeight="1">
      <c r="A478" s="38"/>
      <c r="B478" s="39"/>
      <c r="C478" s="212" t="s">
        <v>931</v>
      </c>
      <c r="D478" s="212" t="s">
        <v>152</v>
      </c>
      <c r="E478" s="213" t="s">
        <v>932</v>
      </c>
      <c r="F478" s="214" t="s">
        <v>933</v>
      </c>
      <c r="G478" s="215" t="s">
        <v>348</v>
      </c>
      <c r="H478" s="216">
        <v>13.32</v>
      </c>
      <c r="I478" s="217"/>
      <c r="J478" s="218">
        <f>ROUND(I478*H478,2)</f>
        <v>0</v>
      </c>
      <c r="K478" s="219"/>
      <c r="L478" s="44"/>
      <c r="M478" s="220" t="s">
        <v>1</v>
      </c>
      <c r="N478" s="221" t="s">
        <v>41</v>
      </c>
      <c r="O478" s="91"/>
      <c r="P478" s="222">
        <f>O478*H478</f>
        <v>0</v>
      </c>
      <c r="Q478" s="222">
        <v>0</v>
      </c>
      <c r="R478" s="222">
        <f>Q478*H478</f>
        <v>0</v>
      </c>
      <c r="S478" s="222">
        <v>0</v>
      </c>
      <c r="T478" s="223">
        <f>S478*H478</f>
        <v>0</v>
      </c>
      <c r="U478" s="38"/>
      <c r="V478" s="38"/>
      <c r="W478" s="38"/>
      <c r="X478" s="38"/>
      <c r="Y478" s="38"/>
      <c r="Z478" s="38"/>
      <c r="AA478" s="38"/>
      <c r="AB478" s="38"/>
      <c r="AC478" s="38"/>
      <c r="AD478" s="38"/>
      <c r="AE478" s="38"/>
      <c r="AR478" s="224" t="s">
        <v>156</v>
      </c>
      <c r="AT478" s="224" t="s">
        <v>152</v>
      </c>
      <c r="AU478" s="224" t="s">
        <v>84</v>
      </c>
      <c r="AY478" s="17" t="s">
        <v>151</v>
      </c>
      <c r="BE478" s="225">
        <f>IF(N478="základní",J478,0)</f>
        <v>0</v>
      </c>
      <c r="BF478" s="225">
        <f>IF(N478="snížená",J478,0)</f>
        <v>0</v>
      </c>
      <c r="BG478" s="225">
        <f>IF(N478="zákl. přenesená",J478,0)</f>
        <v>0</v>
      </c>
      <c r="BH478" s="225">
        <f>IF(N478="sníž. přenesená",J478,0)</f>
        <v>0</v>
      </c>
      <c r="BI478" s="225">
        <f>IF(N478="nulová",J478,0)</f>
        <v>0</v>
      </c>
      <c r="BJ478" s="17" t="s">
        <v>84</v>
      </c>
      <c r="BK478" s="225">
        <f>ROUND(I478*H478,2)</f>
        <v>0</v>
      </c>
      <c r="BL478" s="17" t="s">
        <v>156</v>
      </c>
      <c r="BM478" s="224" t="s">
        <v>934</v>
      </c>
    </row>
    <row r="479" spans="1:47" s="2" customFormat="1" ht="12">
      <c r="A479" s="38"/>
      <c r="B479" s="39"/>
      <c r="C479" s="40"/>
      <c r="D479" s="226" t="s">
        <v>158</v>
      </c>
      <c r="E479" s="40"/>
      <c r="F479" s="227" t="s">
        <v>470</v>
      </c>
      <c r="G479" s="40"/>
      <c r="H479" s="40"/>
      <c r="I479" s="228"/>
      <c r="J479" s="40"/>
      <c r="K479" s="40"/>
      <c r="L479" s="44"/>
      <c r="M479" s="229"/>
      <c r="N479" s="230"/>
      <c r="O479" s="91"/>
      <c r="P479" s="91"/>
      <c r="Q479" s="91"/>
      <c r="R479" s="91"/>
      <c r="S479" s="91"/>
      <c r="T479" s="92"/>
      <c r="U479" s="38"/>
      <c r="V479" s="38"/>
      <c r="W479" s="38"/>
      <c r="X479" s="38"/>
      <c r="Y479" s="38"/>
      <c r="Z479" s="38"/>
      <c r="AA479" s="38"/>
      <c r="AB479" s="38"/>
      <c r="AC479" s="38"/>
      <c r="AD479" s="38"/>
      <c r="AE479" s="38"/>
      <c r="AT479" s="17" t="s">
        <v>158</v>
      </c>
      <c r="AU479" s="17" t="s">
        <v>84</v>
      </c>
    </row>
    <row r="480" spans="1:47" s="2" customFormat="1" ht="12">
      <c r="A480" s="38"/>
      <c r="B480" s="39"/>
      <c r="C480" s="40"/>
      <c r="D480" s="226" t="s">
        <v>160</v>
      </c>
      <c r="E480" s="40"/>
      <c r="F480" s="231" t="s">
        <v>935</v>
      </c>
      <c r="G480" s="40"/>
      <c r="H480" s="40"/>
      <c r="I480" s="228"/>
      <c r="J480" s="40"/>
      <c r="K480" s="40"/>
      <c r="L480" s="44"/>
      <c r="M480" s="229"/>
      <c r="N480" s="230"/>
      <c r="O480" s="91"/>
      <c r="P480" s="91"/>
      <c r="Q480" s="91"/>
      <c r="R480" s="91"/>
      <c r="S480" s="91"/>
      <c r="T480" s="92"/>
      <c r="U480" s="38"/>
      <c r="V480" s="38"/>
      <c r="W480" s="38"/>
      <c r="X480" s="38"/>
      <c r="Y480" s="38"/>
      <c r="Z480" s="38"/>
      <c r="AA480" s="38"/>
      <c r="AB480" s="38"/>
      <c r="AC480" s="38"/>
      <c r="AD480" s="38"/>
      <c r="AE480" s="38"/>
      <c r="AT480" s="17" t="s">
        <v>160</v>
      </c>
      <c r="AU480" s="17" t="s">
        <v>84</v>
      </c>
    </row>
    <row r="481" spans="1:51" s="13" customFormat="1" ht="12">
      <c r="A481" s="13"/>
      <c r="B481" s="243"/>
      <c r="C481" s="244"/>
      <c r="D481" s="226" t="s">
        <v>162</v>
      </c>
      <c r="E481" s="245" t="s">
        <v>1</v>
      </c>
      <c r="F481" s="246" t="s">
        <v>711</v>
      </c>
      <c r="G481" s="244"/>
      <c r="H481" s="245" t="s">
        <v>1</v>
      </c>
      <c r="I481" s="247"/>
      <c r="J481" s="244"/>
      <c r="K481" s="244"/>
      <c r="L481" s="248"/>
      <c r="M481" s="249"/>
      <c r="N481" s="250"/>
      <c r="O481" s="250"/>
      <c r="P481" s="250"/>
      <c r="Q481" s="250"/>
      <c r="R481" s="250"/>
      <c r="S481" s="250"/>
      <c r="T481" s="251"/>
      <c r="U481" s="13"/>
      <c r="V481" s="13"/>
      <c r="W481" s="13"/>
      <c r="X481" s="13"/>
      <c r="Y481" s="13"/>
      <c r="Z481" s="13"/>
      <c r="AA481" s="13"/>
      <c r="AB481" s="13"/>
      <c r="AC481" s="13"/>
      <c r="AD481" s="13"/>
      <c r="AE481" s="13"/>
      <c r="AT481" s="252" t="s">
        <v>162</v>
      </c>
      <c r="AU481" s="252" t="s">
        <v>84</v>
      </c>
      <c r="AV481" s="13" t="s">
        <v>84</v>
      </c>
      <c r="AW481" s="13" t="s">
        <v>32</v>
      </c>
      <c r="AX481" s="13" t="s">
        <v>76</v>
      </c>
      <c r="AY481" s="252" t="s">
        <v>151</v>
      </c>
    </row>
    <row r="482" spans="1:51" s="12" customFormat="1" ht="12">
      <c r="A482" s="12"/>
      <c r="B482" s="232"/>
      <c r="C482" s="233"/>
      <c r="D482" s="226" t="s">
        <v>162</v>
      </c>
      <c r="E482" s="234" t="s">
        <v>163</v>
      </c>
      <c r="F482" s="235" t="s">
        <v>936</v>
      </c>
      <c r="G482" s="233"/>
      <c r="H482" s="236">
        <v>13.32</v>
      </c>
      <c r="I482" s="237"/>
      <c r="J482" s="233"/>
      <c r="K482" s="233"/>
      <c r="L482" s="238"/>
      <c r="M482" s="239"/>
      <c r="N482" s="240"/>
      <c r="O482" s="240"/>
      <c r="P482" s="240"/>
      <c r="Q482" s="240"/>
      <c r="R482" s="240"/>
      <c r="S482" s="240"/>
      <c r="T482" s="241"/>
      <c r="U482" s="12"/>
      <c r="V482" s="12"/>
      <c r="W482" s="12"/>
      <c r="X482" s="12"/>
      <c r="Y482" s="12"/>
      <c r="Z482" s="12"/>
      <c r="AA482" s="12"/>
      <c r="AB482" s="12"/>
      <c r="AC482" s="12"/>
      <c r="AD482" s="12"/>
      <c r="AE482" s="12"/>
      <c r="AT482" s="242" t="s">
        <v>162</v>
      </c>
      <c r="AU482" s="242" t="s">
        <v>84</v>
      </c>
      <c r="AV482" s="12" t="s">
        <v>93</v>
      </c>
      <c r="AW482" s="12" t="s">
        <v>32</v>
      </c>
      <c r="AX482" s="12" t="s">
        <v>84</v>
      </c>
      <c r="AY482" s="242" t="s">
        <v>151</v>
      </c>
    </row>
    <row r="483" spans="1:63" s="11" customFormat="1" ht="25.9" customHeight="1">
      <c r="A483" s="11"/>
      <c r="B483" s="198"/>
      <c r="C483" s="199"/>
      <c r="D483" s="200" t="s">
        <v>75</v>
      </c>
      <c r="E483" s="201" t="s">
        <v>396</v>
      </c>
      <c r="F483" s="201" t="s">
        <v>937</v>
      </c>
      <c r="G483" s="199"/>
      <c r="H483" s="199"/>
      <c r="I483" s="202"/>
      <c r="J483" s="203">
        <f>BK483</f>
        <v>0</v>
      </c>
      <c r="K483" s="199"/>
      <c r="L483" s="204"/>
      <c r="M483" s="205"/>
      <c r="N483" s="206"/>
      <c r="O483" s="206"/>
      <c r="P483" s="207">
        <f>SUM(P484:P523)</f>
        <v>0</v>
      </c>
      <c r="Q483" s="206"/>
      <c r="R483" s="207">
        <f>SUM(R484:R523)</f>
        <v>0</v>
      </c>
      <c r="S483" s="206"/>
      <c r="T483" s="208">
        <f>SUM(T484:T523)</f>
        <v>0</v>
      </c>
      <c r="U483" s="11"/>
      <c r="V483" s="11"/>
      <c r="W483" s="11"/>
      <c r="X483" s="11"/>
      <c r="Y483" s="11"/>
      <c r="Z483" s="11"/>
      <c r="AA483" s="11"/>
      <c r="AB483" s="11"/>
      <c r="AC483" s="11"/>
      <c r="AD483" s="11"/>
      <c r="AE483" s="11"/>
      <c r="AR483" s="209" t="s">
        <v>93</v>
      </c>
      <c r="AT483" s="210" t="s">
        <v>75</v>
      </c>
      <c r="AU483" s="210" t="s">
        <v>76</v>
      </c>
      <c r="AY483" s="209" t="s">
        <v>151</v>
      </c>
      <c r="BK483" s="211">
        <f>SUM(BK484:BK523)</f>
        <v>0</v>
      </c>
    </row>
    <row r="484" spans="1:65" s="2" customFormat="1" ht="24.15" customHeight="1">
      <c r="A484" s="38"/>
      <c r="B484" s="39"/>
      <c r="C484" s="212" t="s">
        <v>938</v>
      </c>
      <c r="D484" s="212" t="s">
        <v>152</v>
      </c>
      <c r="E484" s="213" t="s">
        <v>939</v>
      </c>
      <c r="F484" s="214" t="s">
        <v>940</v>
      </c>
      <c r="G484" s="215" t="s">
        <v>348</v>
      </c>
      <c r="H484" s="216">
        <v>31.795</v>
      </c>
      <c r="I484" s="217"/>
      <c r="J484" s="218">
        <f>ROUND(I484*H484,2)</f>
        <v>0</v>
      </c>
      <c r="K484" s="219"/>
      <c r="L484" s="44"/>
      <c r="M484" s="220" t="s">
        <v>1</v>
      </c>
      <c r="N484" s="221" t="s">
        <v>41</v>
      </c>
      <c r="O484" s="91"/>
      <c r="P484" s="222">
        <f>O484*H484</f>
        <v>0</v>
      </c>
      <c r="Q484" s="222">
        <v>0</v>
      </c>
      <c r="R484" s="222">
        <f>Q484*H484</f>
        <v>0</v>
      </c>
      <c r="S484" s="222">
        <v>0</v>
      </c>
      <c r="T484" s="223">
        <f>S484*H484</f>
        <v>0</v>
      </c>
      <c r="U484" s="38"/>
      <c r="V484" s="38"/>
      <c r="W484" s="38"/>
      <c r="X484" s="38"/>
      <c r="Y484" s="38"/>
      <c r="Z484" s="38"/>
      <c r="AA484" s="38"/>
      <c r="AB484" s="38"/>
      <c r="AC484" s="38"/>
      <c r="AD484" s="38"/>
      <c r="AE484" s="38"/>
      <c r="AR484" s="224" t="s">
        <v>255</v>
      </c>
      <c r="AT484" s="224" t="s">
        <v>152</v>
      </c>
      <c r="AU484" s="224" t="s">
        <v>84</v>
      </c>
      <c r="AY484" s="17" t="s">
        <v>151</v>
      </c>
      <c r="BE484" s="225">
        <f>IF(N484="základní",J484,0)</f>
        <v>0</v>
      </c>
      <c r="BF484" s="225">
        <f>IF(N484="snížená",J484,0)</f>
        <v>0</v>
      </c>
      <c r="BG484" s="225">
        <f>IF(N484="zákl. přenesená",J484,0)</f>
        <v>0</v>
      </c>
      <c r="BH484" s="225">
        <f>IF(N484="sníž. přenesená",J484,0)</f>
        <v>0</v>
      </c>
      <c r="BI484" s="225">
        <f>IF(N484="nulová",J484,0)</f>
        <v>0</v>
      </c>
      <c r="BJ484" s="17" t="s">
        <v>84</v>
      </c>
      <c r="BK484" s="225">
        <f>ROUND(I484*H484,2)</f>
        <v>0</v>
      </c>
      <c r="BL484" s="17" t="s">
        <v>255</v>
      </c>
      <c r="BM484" s="224" t="s">
        <v>941</v>
      </c>
    </row>
    <row r="485" spans="1:47" s="2" customFormat="1" ht="12">
      <c r="A485" s="38"/>
      <c r="B485" s="39"/>
      <c r="C485" s="40"/>
      <c r="D485" s="226" t="s">
        <v>158</v>
      </c>
      <c r="E485" s="40"/>
      <c r="F485" s="227" t="s">
        <v>942</v>
      </c>
      <c r="G485" s="40"/>
      <c r="H485" s="40"/>
      <c r="I485" s="228"/>
      <c r="J485" s="40"/>
      <c r="K485" s="40"/>
      <c r="L485" s="44"/>
      <c r="M485" s="229"/>
      <c r="N485" s="230"/>
      <c r="O485" s="91"/>
      <c r="P485" s="91"/>
      <c r="Q485" s="91"/>
      <c r="R485" s="91"/>
      <c r="S485" s="91"/>
      <c r="T485" s="92"/>
      <c r="U485" s="38"/>
      <c r="V485" s="38"/>
      <c r="W485" s="38"/>
      <c r="X485" s="38"/>
      <c r="Y485" s="38"/>
      <c r="Z485" s="38"/>
      <c r="AA485" s="38"/>
      <c r="AB485" s="38"/>
      <c r="AC485" s="38"/>
      <c r="AD485" s="38"/>
      <c r="AE485" s="38"/>
      <c r="AT485" s="17" t="s">
        <v>158</v>
      </c>
      <c r="AU485" s="17" t="s">
        <v>84</v>
      </c>
    </row>
    <row r="486" spans="1:47" s="2" customFormat="1" ht="12">
      <c r="A486" s="38"/>
      <c r="B486" s="39"/>
      <c r="C486" s="40"/>
      <c r="D486" s="226" t="s">
        <v>160</v>
      </c>
      <c r="E486" s="40"/>
      <c r="F486" s="231" t="s">
        <v>943</v>
      </c>
      <c r="G486" s="40"/>
      <c r="H486" s="40"/>
      <c r="I486" s="228"/>
      <c r="J486" s="40"/>
      <c r="K486" s="40"/>
      <c r="L486" s="44"/>
      <c r="M486" s="229"/>
      <c r="N486" s="230"/>
      <c r="O486" s="91"/>
      <c r="P486" s="91"/>
      <c r="Q486" s="91"/>
      <c r="R486" s="91"/>
      <c r="S486" s="91"/>
      <c r="T486" s="92"/>
      <c r="U486" s="38"/>
      <c r="V486" s="38"/>
      <c r="W486" s="38"/>
      <c r="X486" s="38"/>
      <c r="Y486" s="38"/>
      <c r="Z486" s="38"/>
      <c r="AA486" s="38"/>
      <c r="AB486" s="38"/>
      <c r="AC486" s="38"/>
      <c r="AD486" s="38"/>
      <c r="AE486" s="38"/>
      <c r="AT486" s="17" t="s">
        <v>160</v>
      </c>
      <c r="AU486" s="17" t="s">
        <v>84</v>
      </c>
    </row>
    <row r="487" spans="1:51" s="13" customFormat="1" ht="12">
      <c r="A487" s="13"/>
      <c r="B487" s="243"/>
      <c r="C487" s="244"/>
      <c r="D487" s="226" t="s">
        <v>162</v>
      </c>
      <c r="E487" s="245" t="s">
        <v>1</v>
      </c>
      <c r="F487" s="246" t="s">
        <v>727</v>
      </c>
      <c r="G487" s="244"/>
      <c r="H487" s="245" t="s">
        <v>1</v>
      </c>
      <c r="I487" s="247"/>
      <c r="J487" s="244"/>
      <c r="K487" s="244"/>
      <c r="L487" s="248"/>
      <c r="M487" s="249"/>
      <c r="N487" s="250"/>
      <c r="O487" s="250"/>
      <c r="P487" s="250"/>
      <c r="Q487" s="250"/>
      <c r="R487" s="250"/>
      <c r="S487" s="250"/>
      <c r="T487" s="251"/>
      <c r="U487" s="13"/>
      <c r="V487" s="13"/>
      <c r="W487" s="13"/>
      <c r="X487" s="13"/>
      <c r="Y487" s="13"/>
      <c r="Z487" s="13"/>
      <c r="AA487" s="13"/>
      <c r="AB487" s="13"/>
      <c r="AC487" s="13"/>
      <c r="AD487" s="13"/>
      <c r="AE487" s="13"/>
      <c r="AT487" s="252" t="s">
        <v>162</v>
      </c>
      <c r="AU487" s="252" t="s">
        <v>84</v>
      </c>
      <c r="AV487" s="13" t="s">
        <v>84</v>
      </c>
      <c r="AW487" s="13" t="s">
        <v>32</v>
      </c>
      <c r="AX487" s="13" t="s">
        <v>76</v>
      </c>
      <c r="AY487" s="252" t="s">
        <v>151</v>
      </c>
    </row>
    <row r="488" spans="1:51" s="12" customFormat="1" ht="12">
      <c r="A488" s="12"/>
      <c r="B488" s="232"/>
      <c r="C488" s="233"/>
      <c r="D488" s="226" t="s">
        <v>162</v>
      </c>
      <c r="E488" s="234" t="s">
        <v>218</v>
      </c>
      <c r="F488" s="235" t="s">
        <v>944</v>
      </c>
      <c r="G488" s="233"/>
      <c r="H488" s="236">
        <v>19.63</v>
      </c>
      <c r="I488" s="237"/>
      <c r="J488" s="233"/>
      <c r="K488" s="233"/>
      <c r="L488" s="238"/>
      <c r="M488" s="239"/>
      <c r="N488" s="240"/>
      <c r="O488" s="240"/>
      <c r="P488" s="240"/>
      <c r="Q488" s="240"/>
      <c r="R488" s="240"/>
      <c r="S488" s="240"/>
      <c r="T488" s="241"/>
      <c r="U488" s="12"/>
      <c r="V488" s="12"/>
      <c r="W488" s="12"/>
      <c r="X488" s="12"/>
      <c r="Y488" s="12"/>
      <c r="Z488" s="12"/>
      <c r="AA488" s="12"/>
      <c r="AB488" s="12"/>
      <c r="AC488" s="12"/>
      <c r="AD488" s="12"/>
      <c r="AE488" s="12"/>
      <c r="AT488" s="242" t="s">
        <v>162</v>
      </c>
      <c r="AU488" s="242" t="s">
        <v>84</v>
      </c>
      <c r="AV488" s="12" t="s">
        <v>93</v>
      </c>
      <c r="AW488" s="12" t="s">
        <v>32</v>
      </c>
      <c r="AX488" s="12" t="s">
        <v>76</v>
      </c>
      <c r="AY488" s="242" t="s">
        <v>151</v>
      </c>
    </row>
    <row r="489" spans="1:51" s="12" customFormat="1" ht="12">
      <c r="A489" s="12"/>
      <c r="B489" s="232"/>
      <c r="C489" s="233"/>
      <c r="D489" s="226" t="s">
        <v>162</v>
      </c>
      <c r="E489" s="234" t="s">
        <v>358</v>
      </c>
      <c r="F489" s="235" t="s">
        <v>945</v>
      </c>
      <c r="G489" s="233"/>
      <c r="H489" s="236">
        <v>12.165</v>
      </c>
      <c r="I489" s="237"/>
      <c r="J489" s="233"/>
      <c r="K489" s="233"/>
      <c r="L489" s="238"/>
      <c r="M489" s="239"/>
      <c r="N489" s="240"/>
      <c r="O489" s="240"/>
      <c r="P489" s="240"/>
      <c r="Q489" s="240"/>
      <c r="R489" s="240"/>
      <c r="S489" s="240"/>
      <c r="T489" s="241"/>
      <c r="U489" s="12"/>
      <c r="V489" s="12"/>
      <c r="W489" s="12"/>
      <c r="X489" s="12"/>
      <c r="Y489" s="12"/>
      <c r="Z489" s="12"/>
      <c r="AA489" s="12"/>
      <c r="AB489" s="12"/>
      <c r="AC489" s="12"/>
      <c r="AD489" s="12"/>
      <c r="AE489" s="12"/>
      <c r="AT489" s="242" t="s">
        <v>162</v>
      </c>
      <c r="AU489" s="242" t="s">
        <v>84</v>
      </c>
      <c r="AV489" s="12" t="s">
        <v>93</v>
      </c>
      <c r="AW489" s="12" t="s">
        <v>32</v>
      </c>
      <c r="AX489" s="12" t="s">
        <v>76</v>
      </c>
      <c r="AY489" s="242" t="s">
        <v>151</v>
      </c>
    </row>
    <row r="490" spans="1:51" s="12" customFormat="1" ht="12">
      <c r="A490" s="12"/>
      <c r="B490" s="232"/>
      <c r="C490" s="233"/>
      <c r="D490" s="226" t="s">
        <v>162</v>
      </c>
      <c r="E490" s="234" t="s">
        <v>946</v>
      </c>
      <c r="F490" s="235" t="s">
        <v>947</v>
      </c>
      <c r="G490" s="233"/>
      <c r="H490" s="236">
        <v>31.795</v>
      </c>
      <c r="I490" s="237"/>
      <c r="J490" s="233"/>
      <c r="K490" s="233"/>
      <c r="L490" s="238"/>
      <c r="M490" s="239"/>
      <c r="N490" s="240"/>
      <c r="O490" s="240"/>
      <c r="P490" s="240"/>
      <c r="Q490" s="240"/>
      <c r="R490" s="240"/>
      <c r="S490" s="240"/>
      <c r="T490" s="241"/>
      <c r="U490" s="12"/>
      <c r="V490" s="12"/>
      <c r="W490" s="12"/>
      <c r="X490" s="12"/>
      <c r="Y490" s="12"/>
      <c r="Z490" s="12"/>
      <c r="AA490" s="12"/>
      <c r="AB490" s="12"/>
      <c r="AC490" s="12"/>
      <c r="AD490" s="12"/>
      <c r="AE490" s="12"/>
      <c r="AT490" s="242" t="s">
        <v>162</v>
      </c>
      <c r="AU490" s="242" t="s">
        <v>84</v>
      </c>
      <c r="AV490" s="12" t="s">
        <v>93</v>
      </c>
      <c r="AW490" s="12" t="s">
        <v>32</v>
      </c>
      <c r="AX490" s="12" t="s">
        <v>84</v>
      </c>
      <c r="AY490" s="242" t="s">
        <v>151</v>
      </c>
    </row>
    <row r="491" spans="1:65" s="2" customFormat="1" ht="24.15" customHeight="1">
      <c r="A491" s="38"/>
      <c r="B491" s="39"/>
      <c r="C491" s="212" t="s">
        <v>948</v>
      </c>
      <c r="D491" s="212" t="s">
        <v>152</v>
      </c>
      <c r="E491" s="213" t="s">
        <v>949</v>
      </c>
      <c r="F491" s="214" t="s">
        <v>950</v>
      </c>
      <c r="G491" s="215" t="s">
        <v>348</v>
      </c>
      <c r="H491" s="216">
        <v>4.57</v>
      </c>
      <c r="I491" s="217"/>
      <c r="J491" s="218">
        <f>ROUND(I491*H491,2)</f>
        <v>0</v>
      </c>
      <c r="K491" s="219"/>
      <c r="L491" s="44"/>
      <c r="M491" s="220" t="s">
        <v>1</v>
      </c>
      <c r="N491" s="221" t="s">
        <v>41</v>
      </c>
      <c r="O491" s="91"/>
      <c r="P491" s="222">
        <f>O491*H491</f>
        <v>0</v>
      </c>
      <c r="Q491" s="222">
        <v>0</v>
      </c>
      <c r="R491" s="222">
        <f>Q491*H491</f>
        <v>0</v>
      </c>
      <c r="S491" s="222">
        <v>0</v>
      </c>
      <c r="T491" s="223">
        <f>S491*H491</f>
        <v>0</v>
      </c>
      <c r="U491" s="38"/>
      <c r="V491" s="38"/>
      <c r="W491" s="38"/>
      <c r="X491" s="38"/>
      <c r="Y491" s="38"/>
      <c r="Z491" s="38"/>
      <c r="AA491" s="38"/>
      <c r="AB491" s="38"/>
      <c r="AC491" s="38"/>
      <c r="AD491" s="38"/>
      <c r="AE491" s="38"/>
      <c r="AR491" s="224" t="s">
        <v>255</v>
      </c>
      <c r="AT491" s="224" t="s">
        <v>152</v>
      </c>
      <c r="AU491" s="224" t="s">
        <v>84</v>
      </c>
      <c r="AY491" s="17" t="s">
        <v>151</v>
      </c>
      <c r="BE491" s="225">
        <f>IF(N491="základní",J491,0)</f>
        <v>0</v>
      </c>
      <c r="BF491" s="225">
        <f>IF(N491="snížená",J491,0)</f>
        <v>0</v>
      </c>
      <c r="BG491" s="225">
        <f>IF(N491="zákl. přenesená",J491,0)</f>
        <v>0</v>
      </c>
      <c r="BH491" s="225">
        <f>IF(N491="sníž. přenesená",J491,0)</f>
        <v>0</v>
      </c>
      <c r="BI491" s="225">
        <f>IF(N491="nulová",J491,0)</f>
        <v>0</v>
      </c>
      <c r="BJ491" s="17" t="s">
        <v>84</v>
      </c>
      <c r="BK491" s="225">
        <f>ROUND(I491*H491,2)</f>
        <v>0</v>
      </c>
      <c r="BL491" s="17" t="s">
        <v>255</v>
      </c>
      <c r="BM491" s="224" t="s">
        <v>951</v>
      </c>
    </row>
    <row r="492" spans="1:47" s="2" customFormat="1" ht="12">
      <c r="A492" s="38"/>
      <c r="B492" s="39"/>
      <c r="C492" s="40"/>
      <c r="D492" s="226" t="s">
        <v>158</v>
      </c>
      <c r="E492" s="40"/>
      <c r="F492" s="227" t="s">
        <v>952</v>
      </c>
      <c r="G492" s="40"/>
      <c r="H492" s="40"/>
      <c r="I492" s="228"/>
      <c r="J492" s="40"/>
      <c r="K492" s="40"/>
      <c r="L492" s="44"/>
      <c r="M492" s="229"/>
      <c r="N492" s="230"/>
      <c r="O492" s="91"/>
      <c r="P492" s="91"/>
      <c r="Q492" s="91"/>
      <c r="R492" s="91"/>
      <c r="S492" s="91"/>
      <c r="T492" s="92"/>
      <c r="U492" s="38"/>
      <c r="V492" s="38"/>
      <c r="W492" s="38"/>
      <c r="X492" s="38"/>
      <c r="Y492" s="38"/>
      <c r="Z492" s="38"/>
      <c r="AA492" s="38"/>
      <c r="AB492" s="38"/>
      <c r="AC492" s="38"/>
      <c r="AD492" s="38"/>
      <c r="AE492" s="38"/>
      <c r="AT492" s="17" t="s">
        <v>158</v>
      </c>
      <c r="AU492" s="17" t="s">
        <v>84</v>
      </c>
    </row>
    <row r="493" spans="1:47" s="2" customFormat="1" ht="12">
      <c r="A493" s="38"/>
      <c r="B493" s="39"/>
      <c r="C493" s="40"/>
      <c r="D493" s="226" t="s">
        <v>160</v>
      </c>
      <c r="E493" s="40"/>
      <c r="F493" s="231" t="s">
        <v>953</v>
      </c>
      <c r="G493" s="40"/>
      <c r="H493" s="40"/>
      <c r="I493" s="228"/>
      <c r="J493" s="40"/>
      <c r="K493" s="40"/>
      <c r="L493" s="44"/>
      <c r="M493" s="229"/>
      <c r="N493" s="230"/>
      <c r="O493" s="91"/>
      <c r="P493" s="91"/>
      <c r="Q493" s="91"/>
      <c r="R493" s="91"/>
      <c r="S493" s="91"/>
      <c r="T493" s="92"/>
      <c r="U493" s="38"/>
      <c r="V493" s="38"/>
      <c r="W493" s="38"/>
      <c r="X493" s="38"/>
      <c r="Y493" s="38"/>
      <c r="Z493" s="38"/>
      <c r="AA493" s="38"/>
      <c r="AB493" s="38"/>
      <c r="AC493" s="38"/>
      <c r="AD493" s="38"/>
      <c r="AE493" s="38"/>
      <c r="AT493" s="17" t="s">
        <v>160</v>
      </c>
      <c r="AU493" s="17" t="s">
        <v>84</v>
      </c>
    </row>
    <row r="494" spans="1:51" s="13" customFormat="1" ht="12">
      <c r="A494" s="13"/>
      <c r="B494" s="243"/>
      <c r="C494" s="244"/>
      <c r="D494" s="226" t="s">
        <v>162</v>
      </c>
      <c r="E494" s="245" t="s">
        <v>1</v>
      </c>
      <c r="F494" s="246" t="s">
        <v>727</v>
      </c>
      <c r="G494" s="244"/>
      <c r="H494" s="245" t="s">
        <v>1</v>
      </c>
      <c r="I494" s="247"/>
      <c r="J494" s="244"/>
      <c r="K494" s="244"/>
      <c r="L494" s="248"/>
      <c r="M494" s="249"/>
      <c r="N494" s="250"/>
      <c r="O494" s="250"/>
      <c r="P494" s="250"/>
      <c r="Q494" s="250"/>
      <c r="R494" s="250"/>
      <c r="S494" s="250"/>
      <c r="T494" s="251"/>
      <c r="U494" s="13"/>
      <c r="V494" s="13"/>
      <c r="W494" s="13"/>
      <c r="X494" s="13"/>
      <c r="Y494" s="13"/>
      <c r="Z494" s="13"/>
      <c r="AA494" s="13"/>
      <c r="AB494" s="13"/>
      <c r="AC494" s="13"/>
      <c r="AD494" s="13"/>
      <c r="AE494" s="13"/>
      <c r="AT494" s="252" t="s">
        <v>162</v>
      </c>
      <c r="AU494" s="252" t="s">
        <v>84</v>
      </c>
      <c r="AV494" s="13" t="s">
        <v>84</v>
      </c>
      <c r="AW494" s="13" t="s">
        <v>32</v>
      </c>
      <c r="AX494" s="13" t="s">
        <v>76</v>
      </c>
      <c r="AY494" s="252" t="s">
        <v>151</v>
      </c>
    </row>
    <row r="495" spans="1:51" s="12" customFormat="1" ht="12">
      <c r="A495" s="12"/>
      <c r="B495" s="232"/>
      <c r="C495" s="233"/>
      <c r="D495" s="226" t="s">
        <v>162</v>
      </c>
      <c r="E495" s="234" t="s">
        <v>261</v>
      </c>
      <c r="F495" s="235" t="s">
        <v>954</v>
      </c>
      <c r="G495" s="233"/>
      <c r="H495" s="236">
        <v>4.57</v>
      </c>
      <c r="I495" s="237"/>
      <c r="J495" s="233"/>
      <c r="K495" s="233"/>
      <c r="L495" s="238"/>
      <c r="M495" s="239"/>
      <c r="N495" s="240"/>
      <c r="O495" s="240"/>
      <c r="P495" s="240"/>
      <c r="Q495" s="240"/>
      <c r="R495" s="240"/>
      <c r="S495" s="240"/>
      <c r="T495" s="241"/>
      <c r="U495" s="12"/>
      <c r="V495" s="12"/>
      <c r="W495" s="12"/>
      <c r="X495" s="12"/>
      <c r="Y495" s="12"/>
      <c r="Z495" s="12"/>
      <c r="AA495" s="12"/>
      <c r="AB495" s="12"/>
      <c r="AC495" s="12"/>
      <c r="AD495" s="12"/>
      <c r="AE495" s="12"/>
      <c r="AT495" s="242" t="s">
        <v>162</v>
      </c>
      <c r="AU495" s="242" t="s">
        <v>84</v>
      </c>
      <c r="AV495" s="12" t="s">
        <v>93</v>
      </c>
      <c r="AW495" s="12" t="s">
        <v>32</v>
      </c>
      <c r="AX495" s="12" t="s">
        <v>84</v>
      </c>
      <c r="AY495" s="242" t="s">
        <v>151</v>
      </c>
    </row>
    <row r="496" spans="1:65" s="2" customFormat="1" ht="24.15" customHeight="1">
      <c r="A496" s="38"/>
      <c r="B496" s="39"/>
      <c r="C496" s="212" t="s">
        <v>955</v>
      </c>
      <c r="D496" s="212" t="s">
        <v>152</v>
      </c>
      <c r="E496" s="213" t="s">
        <v>956</v>
      </c>
      <c r="F496" s="214" t="s">
        <v>957</v>
      </c>
      <c r="G496" s="215" t="s">
        <v>348</v>
      </c>
      <c r="H496" s="216">
        <v>65.36</v>
      </c>
      <c r="I496" s="217"/>
      <c r="J496" s="218">
        <f>ROUND(I496*H496,2)</f>
        <v>0</v>
      </c>
      <c r="K496" s="219"/>
      <c r="L496" s="44"/>
      <c r="M496" s="220" t="s">
        <v>1</v>
      </c>
      <c r="N496" s="221" t="s">
        <v>41</v>
      </c>
      <c r="O496" s="91"/>
      <c r="P496" s="222">
        <f>O496*H496</f>
        <v>0</v>
      </c>
      <c r="Q496" s="222">
        <v>0</v>
      </c>
      <c r="R496" s="222">
        <f>Q496*H496</f>
        <v>0</v>
      </c>
      <c r="S496" s="222">
        <v>0</v>
      </c>
      <c r="T496" s="223">
        <f>S496*H496</f>
        <v>0</v>
      </c>
      <c r="U496" s="38"/>
      <c r="V496" s="38"/>
      <c r="W496" s="38"/>
      <c r="X496" s="38"/>
      <c r="Y496" s="38"/>
      <c r="Z496" s="38"/>
      <c r="AA496" s="38"/>
      <c r="AB496" s="38"/>
      <c r="AC496" s="38"/>
      <c r="AD496" s="38"/>
      <c r="AE496" s="38"/>
      <c r="AR496" s="224" t="s">
        <v>255</v>
      </c>
      <c r="AT496" s="224" t="s">
        <v>152</v>
      </c>
      <c r="AU496" s="224" t="s">
        <v>84</v>
      </c>
      <c r="AY496" s="17" t="s">
        <v>151</v>
      </c>
      <c r="BE496" s="225">
        <f>IF(N496="základní",J496,0)</f>
        <v>0</v>
      </c>
      <c r="BF496" s="225">
        <f>IF(N496="snížená",J496,0)</f>
        <v>0</v>
      </c>
      <c r="BG496" s="225">
        <f>IF(N496="zákl. přenesená",J496,0)</f>
        <v>0</v>
      </c>
      <c r="BH496" s="225">
        <f>IF(N496="sníž. přenesená",J496,0)</f>
        <v>0</v>
      </c>
      <c r="BI496" s="225">
        <f>IF(N496="nulová",J496,0)</f>
        <v>0</v>
      </c>
      <c r="BJ496" s="17" t="s">
        <v>84</v>
      </c>
      <c r="BK496" s="225">
        <f>ROUND(I496*H496,2)</f>
        <v>0</v>
      </c>
      <c r="BL496" s="17" t="s">
        <v>255</v>
      </c>
      <c r="BM496" s="224" t="s">
        <v>958</v>
      </c>
    </row>
    <row r="497" spans="1:47" s="2" customFormat="1" ht="12">
      <c r="A497" s="38"/>
      <c r="B497" s="39"/>
      <c r="C497" s="40"/>
      <c r="D497" s="226" t="s">
        <v>158</v>
      </c>
      <c r="E497" s="40"/>
      <c r="F497" s="227" t="s">
        <v>959</v>
      </c>
      <c r="G497" s="40"/>
      <c r="H497" s="40"/>
      <c r="I497" s="228"/>
      <c r="J497" s="40"/>
      <c r="K497" s="40"/>
      <c r="L497" s="44"/>
      <c r="M497" s="229"/>
      <c r="N497" s="230"/>
      <c r="O497" s="91"/>
      <c r="P497" s="91"/>
      <c r="Q497" s="91"/>
      <c r="R497" s="91"/>
      <c r="S497" s="91"/>
      <c r="T497" s="92"/>
      <c r="U497" s="38"/>
      <c r="V497" s="38"/>
      <c r="W497" s="38"/>
      <c r="X497" s="38"/>
      <c r="Y497" s="38"/>
      <c r="Z497" s="38"/>
      <c r="AA497" s="38"/>
      <c r="AB497" s="38"/>
      <c r="AC497" s="38"/>
      <c r="AD497" s="38"/>
      <c r="AE497" s="38"/>
      <c r="AT497" s="17" t="s">
        <v>158</v>
      </c>
      <c r="AU497" s="17" t="s">
        <v>84</v>
      </c>
    </row>
    <row r="498" spans="1:47" s="2" customFormat="1" ht="12">
      <c r="A498" s="38"/>
      <c r="B498" s="39"/>
      <c r="C498" s="40"/>
      <c r="D498" s="226" t="s">
        <v>160</v>
      </c>
      <c r="E498" s="40"/>
      <c r="F498" s="231" t="s">
        <v>960</v>
      </c>
      <c r="G498" s="40"/>
      <c r="H498" s="40"/>
      <c r="I498" s="228"/>
      <c r="J498" s="40"/>
      <c r="K498" s="40"/>
      <c r="L498" s="44"/>
      <c r="M498" s="229"/>
      <c r="N498" s="230"/>
      <c r="O498" s="91"/>
      <c r="P498" s="91"/>
      <c r="Q498" s="91"/>
      <c r="R498" s="91"/>
      <c r="S498" s="91"/>
      <c r="T498" s="92"/>
      <c r="U498" s="38"/>
      <c r="V498" s="38"/>
      <c r="W498" s="38"/>
      <c r="X498" s="38"/>
      <c r="Y498" s="38"/>
      <c r="Z498" s="38"/>
      <c r="AA498" s="38"/>
      <c r="AB498" s="38"/>
      <c r="AC498" s="38"/>
      <c r="AD498" s="38"/>
      <c r="AE498" s="38"/>
      <c r="AT498" s="17" t="s">
        <v>160</v>
      </c>
      <c r="AU498" s="17" t="s">
        <v>84</v>
      </c>
    </row>
    <row r="499" spans="1:51" s="13" customFormat="1" ht="12">
      <c r="A499" s="13"/>
      <c r="B499" s="243"/>
      <c r="C499" s="244"/>
      <c r="D499" s="226" t="s">
        <v>162</v>
      </c>
      <c r="E499" s="245" t="s">
        <v>1</v>
      </c>
      <c r="F499" s="246" t="s">
        <v>834</v>
      </c>
      <c r="G499" s="244"/>
      <c r="H499" s="245" t="s">
        <v>1</v>
      </c>
      <c r="I499" s="247"/>
      <c r="J499" s="244"/>
      <c r="K499" s="244"/>
      <c r="L499" s="248"/>
      <c r="M499" s="249"/>
      <c r="N499" s="250"/>
      <c r="O499" s="250"/>
      <c r="P499" s="250"/>
      <c r="Q499" s="250"/>
      <c r="R499" s="250"/>
      <c r="S499" s="250"/>
      <c r="T499" s="251"/>
      <c r="U499" s="13"/>
      <c r="V499" s="13"/>
      <c r="W499" s="13"/>
      <c r="X499" s="13"/>
      <c r="Y499" s="13"/>
      <c r="Z499" s="13"/>
      <c r="AA499" s="13"/>
      <c r="AB499" s="13"/>
      <c r="AC499" s="13"/>
      <c r="AD499" s="13"/>
      <c r="AE499" s="13"/>
      <c r="AT499" s="252" t="s">
        <v>162</v>
      </c>
      <c r="AU499" s="252" t="s">
        <v>84</v>
      </c>
      <c r="AV499" s="13" t="s">
        <v>84</v>
      </c>
      <c r="AW499" s="13" t="s">
        <v>32</v>
      </c>
      <c r="AX499" s="13" t="s">
        <v>76</v>
      </c>
      <c r="AY499" s="252" t="s">
        <v>151</v>
      </c>
    </row>
    <row r="500" spans="1:51" s="12" customFormat="1" ht="12">
      <c r="A500" s="12"/>
      <c r="B500" s="232"/>
      <c r="C500" s="233"/>
      <c r="D500" s="226" t="s">
        <v>162</v>
      </c>
      <c r="E500" s="234" t="s">
        <v>181</v>
      </c>
      <c r="F500" s="235" t="s">
        <v>961</v>
      </c>
      <c r="G500" s="233"/>
      <c r="H500" s="236">
        <v>65.36</v>
      </c>
      <c r="I500" s="237"/>
      <c r="J500" s="233"/>
      <c r="K500" s="233"/>
      <c r="L500" s="238"/>
      <c r="M500" s="239"/>
      <c r="N500" s="240"/>
      <c r="O500" s="240"/>
      <c r="P500" s="240"/>
      <c r="Q500" s="240"/>
      <c r="R500" s="240"/>
      <c r="S500" s="240"/>
      <c r="T500" s="241"/>
      <c r="U500" s="12"/>
      <c r="V500" s="12"/>
      <c r="W500" s="12"/>
      <c r="X500" s="12"/>
      <c r="Y500" s="12"/>
      <c r="Z500" s="12"/>
      <c r="AA500" s="12"/>
      <c r="AB500" s="12"/>
      <c r="AC500" s="12"/>
      <c r="AD500" s="12"/>
      <c r="AE500" s="12"/>
      <c r="AT500" s="242" t="s">
        <v>162</v>
      </c>
      <c r="AU500" s="242" t="s">
        <v>84</v>
      </c>
      <c r="AV500" s="12" t="s">
        <v>93</v>
      </c>
      <c r="AW500" s="12" t="s">
        <v>32</v>
      </c>
      <c r="AX500" s="12" t="s">
        <v>84</v>
      </c>
      <c r="AY500" s="242" t="s">
        <v>151</v>
      </c>
    </row>
    <row r="501" spans="1:65" s="2" customFormat="1" ht="24.15" customHeight="1">
      <c r="A501" s="38"/>
      <c r="B501" s="39"/>
      <c r="C501" s="212" t="s">
        <v>962</v>
      </c>
      <c r="D501" s="212" t="s">
        <v>152</v>
      </c>
      <c r="E501" s="213" t="s">
        <v>963</v>
      </c>
      <c r="F501" s="214" t="s">
        <v>964</v>
      </c>
      <c r="G501" s="215" t="s">
        <v>348</v>
      </c>
      <c r="H501" s="216">
        <v>24.11</v>
      </c>
      <c r="I501" s="217"/>
      <c r="J501" s="218">
        <f>ROUND(I501*H501,2)</f>
        <v>0</v>
      </c>
      <c r="K501" s="219"/>
      <c r="L501" s="44"/>
      <c r="M501" s="220" t="s">
        <v>1</v>
      </c>
      <c r="N501" s="221" t="s">
        <v>41</v>
      </c>
      <c r="O501" s="91"/>
      <c r="P501" s="222">
        <f>O501*H501</f>
        <v>0</v>
      </c>
      <c r="Q501" s="222">
        <v>0</v>
      </c>
      <c r="R501" s="222">
        <f>Q501*H501</f>
        <v>0</v>
      </c>
      <c r="S501" s="222">
        <v>0</v>
      </c>
      <c r="T501" s="223">
        <f>S501*H501</f>
        <v>0</v>
      </c>
      <c r="U501" s="38"/>
      <c r="V501" s="38"/>
      <c r="W501" s="38"/>
      <c r="X501" s="38"/>
      <c r="Y501" s="38"/>
      <c r="Z501" s="38"/>
      <c r="AA501" s="38"/>
      <c r="AB501" s="38"/>
      <c r="AC501" s="38"/>
      <c r="AD501" s="38"/>
      <c r="AE501" s="38"/>
      <c r="AR501" s="224" t="s">
        <v>255</v>
      </c>
      <c r="AT501" s="224" t="s">
        <v>152</v>
      </c>
      <c r="AU501" s="224" t="s">
        <v>84</v>
      </c>
      <c r="AY501" s="17" t="s">
        <v>151</v>
      </c>
      <c r="BE501" s="225">
        <f>IF(N501="základní",J501,0)</f>
        <v>0</v>
      </c>
      <c r="BF501" s="225">
        <f>IF(N501="snížená",J501,0)</f>
        <v>0</v>
      </c>
      <c r="BG501" s="225">
        <f>IF(N501="zákl. přenesená",J501,0)</f>
        <v>0</v>
      </c>
      <c r="BH501" s="225">
        <f>IF(N501="sníž. přenesená",J501,0)</f>
        <v>0</v>
      </c>
      <c r="BI501" s="225">
        <f>IF(N501="nulová",J501,0)</f>
        <v>0</v>
      </c>
      <c r="BJ501" s="17" t="s">
        <v>84</v>
      </c>
      <c r="BK501" s="225">
        <f>ROUND(I501*H501,2)</f>
        <v>0</v>
      </c>
      <c r="BL501" s="17" t="s">
        <v>255</v>
      </c>
      <c r="BM501" s="224" t="s">
        <v>965</v>
      </c>
    </row>
    <row r="502" spans="1:47" s="2" customFormat="1" ht="12">
      <c r="A502" s="38"/>
      <c r="B502" s="39"/>
      <c r="C502" s="40"/>
      <c r="D502" s="226" t="s">
        <v>158</v>
      </c>
      <c r="E502" s="40"/>
      <c r="F502" s="227" t="s">
        <v>966</v>
      </c>
      <c r="G502" s="40"/>
      <c r="H502" s="40"/>
      <c r="I502" s="228"/>
      <c r="J502" s="40"/>
      <c r="K502" s="40"/>
      <c r="L502" s="44"/>
      <c r="M502" s="229"/>
      <c r="N502" s="230"/>
      <c r="O502" s="91"/>
      <c r="P502" s="91"/>
      <c r="Q502" s="91"/>
      <c r="R502" s="91"/>
      <c r="S502" s="91"/>
      <c r="T502" s="92"/>
      <c r="U502" s="38"/>
      <c r="V502" s="38"/>
      <c r="W502" s="38"/>
      <c r="X502" s="38"/>
      <c r="Y502" s="38"/>
      <c r="Z502" s="38"/>
      <c r="AA502" s="38"/>
      <c r="AB502" s="38"/>
      <c r="AC502" s="38"/>
      <c r="AD502" s="38"/>
      <c r="AE502" s="38"/>
      <c r="AT502" s="17" t="s">
        <v>158</v>
      </c>
      <c r="AU502" s="17" t="s">
        <v>84</v>
      </c>
    </row>
    <row r="503" spans="1:47" s="2" customFormat="1" ht="12">
      <c r="A503" s="38"/>
      <c r="B503" s="39"/>
      <c r="C503" s="40"/>
      <c r="D503" s="226" t="s">
        <v>160</v>
      </c>
      <c r="E503" s="40"/>
      <c r="F503" s="231" t="s">
        <v>967</v>
      </c>
      <c r="G503" s="40"/>
      <c r="H503" s="40"/>
      <c r="I503" s="228"/>
      <c r="J503" s="40"/>
      <c r="K503" s="40"/>
      <c r="L503" s="44"/>
      <c r="M503" s="229"/>
      <c r="N503" s="230"/>
      <c r="O503" s="91"/>
      <c r="P503" s="91"/>
      <c r="Q503" s="91"/>
      <c r="R503" s="91"/>
      <c r="S503" s="91"/>
      <c r="T503" s="92"/>
      <c r="U503" s="38"/>
      <c r="V503" s="38"/>
      <c r="W503" s="38"/>
      <c r="X503" s="38"/>
      <c r="Y503" s="38"/>
      <c r="Z503" s="38"/>
      <c r="AA503" s="38"/>
      <c r="AB503" s="38"/>
      <c r="AC503" s="38"/>
      <c r="AD503" s="38"/>
      <c r="AE503" s="38"/>
      <c r="AT503" s="17" t="s">
        <v>160</v>
      </c>
      <c r="AU503" s="17" t="s">
        <v>84</v>
      </c>
    </row>
    <row r="504" spans="1:51" s="13" customFormat="1" ht="12">
      <c r="A504" s="13"/>
      <c r="B504" s="243"/>
      <c r="C504" s="244"/>
      <c r="D504" s="226" t="s">
        <v>162</v>
      </c>
      <c r="E504" s="245" t="s">
        <v>1</v>
      </c>
      <c r="F504" s="246" t="s">
        <v>727</v>
      </c>
      <c r="G504" s="244"/>
      <c r="H504" s="245" t="s">
        <v>1</v>
      </c>
      <c r="I504" s="247"/>
      <c r="J504" s="244"/>
      <c r="K504" s="244"/>
      <c r="L504" s="248"/>
      <c r="M504" s="249"/>
      <c r="N504" s="250"/>
      <c r="O504" s="250"/>
      <c r="P504" s="250"/>
      <c r="Q504" s="250"/>
      <c r="R504" s="250"/>
      <c r="S504" s="250"/>
      <c r="T504" s="251"/>
      <c r="U504" s="13"/>
      <c r="V504" s="13"/>
      <c r="W504" s="13"/>
      <c r="X504" s="13"/>
      <c r="Y504" s="13"/>
      <c r="Z504" s="13"/>
      <c r="AA504" s="13"/>
      <c r="AB504" s="13"/>
      <c r="AC504" s="13"/>
      <c r="AD504" s="13"/>
      <c r="AE504" s="13"/>
      <c r="AT504" s="252" t="s">
        <v>162</v>
      </c>
      <c r="AU504" s="252" t="s">
        <v>84</v>
      </c>
      <c r="AV504" s="13" t="s">
        <v>84</v>
      </c>
      <c r="AW504" s="13" t="s">
        <v>32</v>
      </c>
      <c r="AX504" s="13" t="s">
        <v>76</v>
      </c>
      <c r="AY504" s="252" t="s">
        <v>151</v>
      </c>
    </row>
    <row r="505" spans="1:51" s="12" customFormat="1" ht="12">
      <c r="A505" s="12"/>
      <c r="B505" s="232"/>
      <c r="C505" s="233"/>
      <c r="D505" s="226" t="s">
        <v>162</v>
      </c>
      <c r="E505" s="234" t="s">
        <v>243</v>
      </c>
      <c r="F505" s="235" t="s">
        <v>968</v>
      </c>
      <c r="G505" s="233"/>
      <c r="H505" s="236">
        <v>18.81</v>
      </c>
      <c r="I505" s="237"/>
      <c r="J505" s="233"/>
      <c r="K505" s="233"/>
      <c r="L505" s="238"/>
      <c r="M505" s="239"/>
      <c r="N505" s="240"/>
      <c r="O505" s="240"/>
      <c r="P505" s="240"/>
      <c r="Q505" s="240"/>
      <c r="R505" s="240"/>
      <c r="S505" s="240"/>
      <c r="T505" s="241"/>
      <c r="U505" s="12"/>
      <c r="V505" s="12"/>
      <c r="W505" s="12"/>
      <c r="X505" s="12"/>
      <c r="Y505" s="12"/>
      <c r="Z505" s="12"/>
      <c r="AA505" s="12"/>
      <c r="AB505" s="12"/>
      <c r="AC505" s="12"/>
      <c r="AD505" s="12"/>
      <c r="AE505" s="12"/>
      <c r="AT505" s="242" t="s">
        <v>162</v>
      </c>
      <c r="AU505" s="242" t="s">
        <v>84</v>
      </c>
      <c r="AV505" s="12" t="s">
        <v>93</v>
      </c>
      <c r="AW505" s="12" t="s">
        <v>32</v>
      </c>
      <c r="AX505" s="12" t="s">
        <v>76</v>
      </c>
      <c r="AY505" s="242" t="s">
        <v>151</v>
      </c>
    </row>
    <row r="506" spans="1:51" s="12" customFormat="1" ht="12">
      <c r="A506" s="12"/>
      <c r="B506" s="232"/>
      <c r="C506" s="233"/>
      <c r="D506" s="226" t="s">
        <v>162</v>
      </c>
      <c r="E506" s="234" t="s">
        <v>360</v>
      </c>
      <c r="F506" s="235" t="s">
        <v>969</v>
      </c>
      <c r="G506" s="233"/>
      <c r="H506" s="236">
        <v>5.3</v>
      </c>
      <c r="I506" s="237"/>
      <c r="J506" s="233"/>
      <c r="K506" s="233"/>
      <c r="L506" s="238"/>
      <c r="M506" s="239"/>
      <c r="N506" s="240"/>
      <c r="O506" s="240"/>
      <c r="P506" s="240"/>
      <c r="Q506" s="240"/>
      <c r="R506" s="240"/>
      <c r="S506" s="240"/>
      <c r="T506" s="241"/>
      <c r="U506" s="12"/>
      <c r="V506" s="12"/>
      <c r="W506" s="12"/>
      <c r="X506" s="12"/>
      <c r="Y506" s="12"/>
      <c r="Z506" s="12"/>
      <c r="AA506" s="12"/>
      <c r="AB506" s="12"/>
      <c r="AC506" s="12"/>
      <c r="AD506" s="12"/>
      <c r="AE506" s="12"/>
      <c r="AT506" s="242" t="s">
        <v>162</v>
      </c>
      <c r="AU506" s="242" t="s">
        <v>84</v>
      </c>
      <c r="AV506" s="12" t="s">
        <v>93</v>
      </c>
      <c r="AW506" s="12" t="s">
        <v>32</v>
      </c>
      <c r="AX506" s="12" t="s">
        <v>76</v>
      </c>
      <c r="AY506" s="242" t="s">
        <v>151</v>
      </c>
    </row>
    <row r="507" spans="1:51" s="12" customFormat="1" ht="12">
      <c r="A507" s="12"/>
      <c r="B507" s="232"/>
      <c r="C507" s="233"/>
      <c r="D507" s="226" t="s">
        <v>162</v>
      </c>
      <c r="E507" s="234" t="s">
        <v>970</v>
      </c>
      <c r="F507" s="235" t="s">
        <v>971</v>
      </c>
      <c r="G507" s="233"/>
      <c r="H507" s="236">
        <v>24.11</v>
      </c>
      <c r="I507" s="237"/>
      <c r="J507" s="233"/>
      <c r="K507" s="233"/>
      <c r="L507" s="238"/>
      <c r="M507" s="239"/>
      <c r="N507" s="240"/>
      <c r="O507" s="240"/>
      <c r="P507" s="240"/>
      <c r="Q507" s="240"/>
      <c r="R507" s="240"/>
      <c r="S507" s="240"/>
      <c r="T507" s="241"/>
      <c r="U507" s="12"/>
      <c r="V507" s="12"/>
      <c r="W507" s="12"/>
      <c r="X507" s="12"/>
      <c r="Y507" s="12"/>
      <c r="Z507" s="12"/>
      <c r="AA507" s="12"/>
      <c r="AB507" s="12"/>
      <c r="AC507" s="12"/>
      <c r="AD507" s="12"/>
      <c r="AE507" s="12"/>
      <c r="AT507" s="242" t="s">
        <v>162</v>
      </c>
      <c r="AU507" s="242" t="s">
        <v>84</v>
      </c>
      <c r="AV507" s="12" t="s">
        <v>93</v>
      </c>
      <c r="AW507" s="12" t="s">
        <v>32</v>
      </c>
      <c r="AX507" s="12" t="s">
        <v>84</v>
      </c>
      <c r="AY507" s="242" t="s">
        <v>151</v>
      </c>
    </row>
    <row r="508" spans="1:65" s="2" customFormat="1" ht="14.4" customHeight="1">
      <c r="A508" s="38"/>
      <c r="B508" s="39"/>
      <c r="C508" s="212" t="s">
        <v>972</v>
      </c>
      <c r="D508" s="212" t="s">
        <v>152</v>
      </c>
      <c r="E508" s="213" t="s">
        <v>973</v>
      </c>
      <c r="F508" s="214" t="s">
        <v>974</v>
      </c>
      <c r="G508" s="215" t="s">
        <v>348</v>
      </c>
      <c r="H508" s="216">
        <v>92.195</v>
      </c>
      <c r="I508" s="217"/>
      <c r="J508" s="218">
        <f>ROUND(I508*H508,2)</f>
        <v>0</v>
      </c>
      <c r="K508" s="219"/>
      <c r="L508" s="44"/>
      <c r="M508" s="220" t="s">
        <v>1</v>
      </c>
      <c r="N508" s="221" t="s">
        <v>41</v>
      </c>
      <c r="O508" s="91"/>
      <c r="P508" s="222">
        <f>O508*H508</f>
        <v>0</v>
      </c>
      <c r="Q508" s="222">
        <v>0</v>
      </c>
      <c r="R508" s="222">
        <f>Q508*H508</f>
        <v>0</v>
      </c>
      <c r="S508" s="222">
        <v>0</v>
      </c>
      <c r="T508" s="223">
        <f>S508*H508</f>
        <v>0</v>
      </c>
      <c r="U508" s="38"/>
      <c r="V508" s="38"/>
      <c r="W508" s="38"/>
      <c r="X508" s="38"/>
      <c r="Y508" s="38"/>
      <c r="Z508" s="38"/>
      <c r="AA508" s="38"/>
      <c r="AB508" s="38"/>
      <c r="AC508" s="38"/>
      <c r="AD508" s="38"/>
      <c r="AE508" s="38"/>
      <c r="AR508" s="224" t="s">
        <v>255</v>
      </c>
      <c r="AT508" s="224" t="s">
        <v>152</v>
      </c>
      <c r="AU508" s="224" t="s">
        <v>84</v>
      </c>
      <c r="AY508" s="17" t="s">
        <v>151</v>
      </c>
      <c r="BE508" s="225">
        <f>IF(N508="základní",J508,0)</f>
        <v>0</v>
      </c>
      <c r="BF508" s="225">
        <f>IF(N508="snížená",J508,0)</f>
        <v>0</v>
      </c>
      <c r="BG508" s="225">
        <f>IF(N508="zákl. přenesená",J508,0)</f>
        <v>0</v>
      </c>
      <c r="BH508" s="225">
        <f>IF(N508="sníž. přenesená",J508,0)</f>
        <v>0</v>
      </c>
      <c r="BI508" s="225">
        <f>IF(N508="nulová",J508,0)</f>
        <v>0</v>
      </c>
      <c r="BJ508" s="17" t="s">
        <v>84</v>
      </c>
      <c r="BK508" s="225">
        <f>ROUND(I508*H508,2)</f>
        <v>0</v>
      </c>
      <c r="BL508" s="17" t="s">
        <v>255</v>
      </c>
      <c r="BM508" s="224" t="s">
        <v>975</v>
      </c>
    </row>
    <row r="509" spans="1:47" s="2" customFormat="1" ht="12">
      <c r="A509" s="38"/>
      <c r="B509" s="39"/>
      <c r="C509" s="40"/>
      <c r="D509" s="226" t="s">
        <v>158</v>
      </c>
      <c r="E509" s="40"/>
      <c r="F509" s="227" t="s">
        <v>976</v>
      </c>
      <c r="G509" s="40"/>
      <c r="H509" s="40"/>
      <c r="I509" s="228"/>
      <c r="J509" s="40"/>
      <c r="K509" s="40"/>
      <c r="L509" s="44"/>
      <c r="M509" s="229"/>
      <c r="N509" s="230"/>
      <c r="O509" s="91"/>
      <c r="P509" s="91"/>
      <c r="Q509" s="91"/>
      <c r="R509" s="91"/>
      <c r="S509" s="91"/>
      <c r="T509" s="92"/>
      <c r="U509" s="38"/>
      <c r="V509" s="38"/>
      <c r="W509" s="38"/>
      <c r="X509" s="38"/>
      <c r="Y509" s="38"/>
      <c r="Z509" s="38"/>
      <c r="AA509" s="38"/>
      <c r="AB509" s="38"/>
      <c r="AC509" s="38"/>
      <c r="AD509" s="38"/>
      <c r="AE509" s="38"/>
      <c r="AT509" s="17" t="s">
        <v>158</v>
      </c>
      <c r="AU509" s="17" t="s">
        <v>84</v>
      </c>
    </row>
    <row r="510" spans="1:47" s="2" customFormat="1" ht="12">
      <c r="A510" s="38"/>
      <c r="B510" s="39"/>
      <c r="C510" s="40"/>
      <c r="D510" s="226" t="s">
        <v>160</v>
      </c>
      <c r="E510" s="40"/>
      <c r="F510" s="231" t="s">
        <v>967</v>
      </c>
      <c r="G510" s="40"/>
      <c r="H510" s="40"/>
      <c r="I510" s="228"/>
      <c r="J510" s="40"/>
      <c r="K510" s="40"/>
      <c r="L510" s="44"/>
      <c r="M510" s="229"/>
      <c r="N510" s="230"/>
      <c r="O510" s="91"/>
      <c r="P510" s="91"/>
      <c r="Q510" s="91"/>
      <c r="R510" s="91"/>
      <c r="S510" s="91"/>
      <c r="T510" s="92"/>
      <c r="U510" s="38"/>
      <c r="V510" s="38"/>
      <c r="W510" s="38"/>
      <c r="X510" s="38"/>
      <c r="Y510" s="38"/>
      <c r="Z510" s="38"/>
      <c r="AA510" s="38"/>
      <c r="AB510" s="38"/>
      <c r="AC510" s="38"/>
      <c r="AD510" s="38"/>
      <c r="AE510" s="38"/>
      <c r="AT510" s="17" t="s">
        <v>160</v>
      </c>
      <c r="AU510" s="17" t="s">
        <v>84</v>
      </c>
    </row>
    <row r="511" spans="1:51" s="12" customFormat="1" ht="12">
      <c r="A511" s="12"/>
      <c r="B511" s="232"/>
      <c r="C511" s="233"/>
      <c r="D511" s="226" t="s">
        <v>162</v>
      </c>
      <c r="E511" s="234" t="s">
        <v>977</v>
      </c>
      <c r="F511" s="235" t="s">
        <v>978</v>
      </c>
      <c r="G511" s="233"/>
      <c r="H511" s="236">
        <v>31.795</v>
      </c>
      <c r="I511" s="237"/>
      <c r="J511" s="233"/>
      <c r="K511" s="233"/>
      <c r="L511" s="238"/>
      <c r="M511" s="239"/>
      <c r="N511" s="240"/>
      <c r="O511" s="240"/>
      <c r="P511" s="240"/>
      <c r="Q511" s="240"/>
      <c r="R511" s="240"/>
      <c r="S511" s="240"/>
      <c r="T511" s="241"/>
      <c r="U511" s="12"/>
      <c r="V511" s="12"/>
      <c r="W511" s="12"/>
      <c r="X511" s="12"/>
      <c r="Y511" s="12"/>
      <c r="Z511" s="12"/>
      <c r="AA511" s="12"/>
      <c r="AB511" s="12"/>
      <c r="AC511" s="12"/>
      <c r="AD511" s="12"/>
      <c r="AE511" s="12"/>
      <c r="AT511" s="242" t="s">
        <v>162</v>
      </c>
      <c r="AU511" s="242" t="s">
        <v>84</v>
      </c>
      <c r="AV511" s="12" t="s">
        <v>93</v>
      </c>
      <c r="AW511" s="12" t="s">
        <v>32</v>
      </c>
      <c r="AX511" s="12" t="s">
        <v>76</v>
      </c>
      <c r="AY511" s="242" t="s">
        <v>151</v>
      </c>
    </row>
    <row r="512" spans="1:51" s="12" customFormat="1" ht="12">
      <c r="A512" s="12"/>
      <c r="B512" s="232"/>
      <c r="C512" s="233"/>
      <c r="D512" s="226" t="s">
        <v>162</v>
      </c>
      <c r="E512" s="234" t="s">
        <v>362</v>
      </c>
      <c r="F512" s="235" t="s">
        <v>979</v>
      </c>
      <c r="G512" s="233"/>
      <c r="H512" s="236">
        <v>60.4</v>
      </c>
      <c r="I512" s="237"/>
      <c r="J512" s="233"/>
      <c r="K512" s="233"/>
      <c r="L512" s="238"/>
      <c r="M512" s="239"/>
      <c r="N512" s="240"/>
      <c r="O512" s="240"/>
      <c r="P512" s="240"/>
      <c r="Q512" s="240"/>
      <c r="R512" s="240"/>
      <c r="S512" s="240"/>
      <c r="T512" s="241"/>
      <c r="U512" s="12"/>
      <c r="V512" s="12"/>
      <c r="W512" s="12"/>
      <c r="X512" s="12"/>
      <c r="Y512" s="12"/>
      <c r="Z512" s="12"/>
      <c r="AA512" s="12"/>
      <c r="AB512" s="12"/>
      <c r="AC512" s="12"/>
      <c r="AD512" s="12"/>
      <c r="AE512" s="12"/>
      <c r="AT512" s="242" t="s">
        <v>162</v>
      </c>
      <c r="AU512" s="242" t="s">
        <v>84</v>
      </c>
      <c r="AV512" s="12" t="s">
        <v>93</v>
      </c>
      <c r="AW512" s="12" t="s">
        <v>32</v>
      </c>
      <c r="AX512" s="12" t="s">
        <v>76</v>
      </c>
      <c r="AY512" s="242" t="s">
        <v>151</v>
      </c>
    </row>
    <row r="513" spans="1:51" s="12" customFormat="1" ht="12">
      <c r="A513" s="12"/>
      <c r="B513" s="232"/>
      <c r="C513" s="233"/>
      <c r="D513" s="226" t="s">
        <v>162</v>
      </c>
      <c r="E513" s="234" t="s">
        <v>980</v>
      </c>
      <c r="F513" s="235" t="s">
        <v>981</v>
      </c>
      <c r="G513" s="233"/>
      <c r="H513" s="236">
        <v>92.195</v>
      </c>
      <c r="I513" s="237"/>
      <c r="J513" s="233"/>
      <c r="K513" s="233"/>
      <c r="L513" s="238"/>
      <c r="M513" s="239"/>
      <c r="N513" s="240"/>
      <c r="O513" s="240"/>
      <c r="P513" s="240"/>
      <c r="Q513" s="240"/>
      <c r="R513" s="240"/>
      <c r="S513" s="240"/>
      <c r="T513" s="241"/>
      <c r="U513" s="12"/>
      <c r="V513" s="12"/>
      <c r="W513" s="12"/>
      <c r="X513" s="12"/>
      <c r="Y513" s="12"/>
      <c r="Z513" s="12"/>
      <c r="AA513" s="12"/>
      <c r="AB513" s="12"/>
      <c r="AC513" s="12"/>
      <c r="AD513" s="12"/>
      <c r="AE513" s="12"/>
      <c r="AT513" s="242" t="s">
        <v>162</v>
      </c>
      <c r="AU513" s="242" t="s">
        <v>84</v>
      </c>
      <c r="AV513" s="12" t="s">
        <v>93</v>
      </c>
      <c r="AW513" s="12" t="s">
        <v>32</v>
      </c>
      <c r="AX513" s="12" t="s">
        <v>84</v>
      </c>
      <c r="AY513" s="242" t="s">
        <v>151</v>
      </c>
    </row>
    <row r="514" spans="1:65" s="2" customFormat="1" ht="14.4" customHeight="1">
      <c r="A514" s="38"/>
      <c r="B514" s="39"/>
      <c r="C514" s="212" t="s">
        <v>982</v>
      </c>
      <c r="D514" s="212" t="s">
        <v>152</v>
      </c>
      <c r="E514" s="213" t="s">
        <v>983</v>
      </c>
      <c r="F514" s="214" t="s">
        <v>984</v>
      </c>
      <c r="G514" s="215" t="s">
        <v>348</v>
      </c>
      <c r="H514" s="216">
        <v>7.56</v>
      </c>
      <c r="I514" s="217"/>
      <c r="J514" s="218">
        <f>ROUND(I514*H514,2)</f>
        <v>0</v>
      </c>
      <c r="K514" s="219"/>
      <c r="L514" s="44"/>
      <c r="M514" s="220" t="s">
        <v>1</v>
      </c>
      <c r="N514" s="221" t="s">
        <v>41</v>
      </c>
      <c r="O514" s="91"/>
      <c r="P514" s="222">
        <f>O514*H514</f>
        <v>0</v>
      </c>
      <c r="Q514" s="222">
        <v>0</v>
      </c>
      <c r="R514" s="222">
        <f>Q514*H514</f>
        <v>0</v>
      </c>
      <c r="S514" s="222">
        <v>0</v>
      </c>
      <c r="T514" s="223">
        <f>S514*H514</f>
        <v>0</v>
      </c>
      <c r="U514" s="38"/>
      <c r="V514" s="38"/>
      <c r="W514" s="38"/>
      <c r="X514" s="38"/>
      <c r="Y514" s="38"/>
      <c r="Z514" s="38"/>
      <c r="AA514" s="38"/>
      <c r="AB514" s="38"/>
      <c r="AC514" s="38"/>
      <c r="AD514" s="38"/>
      <c r="AE514" s="38"/>
      <c r="AR514" s="224" t="s">
        <v>255</v>
      </c>
      <c r="AT514" s="224" t="s">
        <v>152</v>
      </c>
      <c r="AU514" s="224" t="s">
        <v>84</v>
      </c>
      <c r="AY514" s="17" t="s">
        <v>151</v>
      </c>
      <c r="BE514" s="225">
        <f>IF(N514="základní",J514,0)</f>
        <v>0</v>
      </c>
      <c r="BF514" s="225">
        <f>IF(N514="snížená",J514,0)</f>
        <v>0</v>
      </c>
      <c r="BG514" s="225">
        <f>IF(N514="zákl. přenesená",J514,0)</f>
        <v>0</v>
      </c>
      <c r="BH514" s="225">
        <f>IF(N514="sníž. přenesená",J514,0)</f>
        <v>0</v>
      </c>
      <c r="BI514" s="225">
        <f>IF(N514="nulová",J514,0)</f>
        <v>0</v>
      </c>
      <c r="BJ514" s="17" t="s">
        <v>84</v>
      </c>
      <c r="BK514" s="225">
        <f>ROUND(I514*H514,2)</f>
        <v>0</v>
      </c>
      <c r="BL514" s="17" t="s">
        <v>255</v>
      </c>
      <c r="BM514" s="224" t="s">
        <v>985</v>
      </c>
    </row>
    <row r="515" spans="1:47" s="2" customFormat="1" ht="12">
      <c r="A515" s="38"/>
      <c r="B515" s="39"/>
      <c r="C515" s="40"/>
      <c r="D515" s="226" t="s">
        <v>158</v>
      </c>
      <c r="E515" s="40"/>
      <c r="F515" s="227" t="s">
        <v>986</v>
      </c>
      <c r="G515" s="40"/>
      <c r="H515" s="40"/>
      <c r="I515" s="228"/>
      <c r="J515" s="40"/>
      <c r="K515" s="40"/>
      <c r="L515" s="44"/>
      <c r="M515" s="229"/>
      <c r="N515" s="230"/>
      <c r="O515" s="91"/>
      <c r="P515" s="91"/>
      <c r="Q515" s="91"/>
      <c r="R515" s="91"/>
      <c r="S515" s="91"/>
      <c r="T515" s="92"/>
      <c r="U515" s="38"/>
      <c r="V515" s="38"/>
      <c r="W515" s="38"/>
      <c r="X515" s="38"/>
      <c r="Y515" s="38"/>
      <c r="Z515" s="38"/>
      <c r="AA515" s="38"/>
      <c r="AB515" s="38"/>
      <c r="AC515" s="38"/>
      <c r="AD515" s="38"/>
      <c r="AE515" s="38"/>
      <c r="AT515" s="17" t="s">
        <v>158</v>
      </c>
      <c r="AU515" s="17" t="s">
        <v>84</v>
      </c>
    </row>
    <row r="516" spans="1:47" s="2" customFormat="1" ht="12">
      <c r="A516" s="38"/>
      <c r="B516" s="39"/>
      <c r="C516" s="40"/>
      <c r="D516" s="226" t="s">
        <v>160</v>
      </c>
      <c r="E516" s="40"/>
      <c r="F516" s="231" t="s">
        <v>987</v>
      </c>
      <c r="G516" s="40"/>
      <c r="H516" s="40"/>
      <c r="I516" s="228"/>
      <c r="J516" s="40"/>
      <c r="K516" s="40"/>
      <c r="L516" s="44"/>
      <c r="M516" s="229"/>
      <c r="N516" s="230"/>
      <c r="O516" s="91"/>
      <c r="P516" s="91"/>
      <c r="Q516" s="91"/>
      <c r="R516" s="91"/>
      <c r="S516" s="91"/>
      <c r="T516" s="92"/>
      <c r="U516" s="38"/>
      <c r="V516" s="38"/>
      <c r="W516" s="38"/>
      <c r="X516" s="38"/>
      <c r="Y516" s="38"/>
      <c r="Z516" s="38"/>
      <c r="AA516" s="38"/>
      <c r="AB516" s="38"/>
      <c r="AC516" s="38"/>
      <c r="AD516" s="38"/>
      <c r="AE516" s="38"/>
      <c r="AT516" s="17" t="s">
        <v>160</v>
      </c>
      <c r="AU516" s="17" t="s">
        <v>84</v>
      </c>
    </row>
    <row r="517" spans="1:51" s="13" customFormat="1" ht="12">
      <c r="A517" s="13"/>
      <c r="B517" s="243"/>
      <c r="C517" s="244"/>
      <c r="D517" s="226" t="s">
        <v>162</v>
      </c>
      <c r="E517" s="245" t="s">
        <v>1</v>
      </c>
      <c r="F517" s="246" t="s">
        <v>727</v>
      </c>
      <c r="G517" s="244"/>
      <c r="H517" s="245" t="s">
        <v>1</v>
      </c>
      <c r="I517" s="247"/>
      <c r="J517" s="244"/>
      <c r="K517" s="244"/>
      <c r="L517" s="248"/>
      <c r="M517" s="249"/>
      <c r="N517" s="250"/>
      <c r="O517" s="250"/>
      <c r="P517" s="250"/>
      <c r="Q517" s="250"/>
      <c r="R517" s="250"/>
      <c r="S517" s="250"/>
      <c r="T517" s="251"/>
      <c r="U517" s="13"/>
      <c r="V517" s="13"/>
      <c r="W517" s="13"/>
      <c r="X517" s="13"/>
      <c r="Y517" s="13"/>
      <c r="Z517" s="13"/>
      <c r="AA517" s="13"/>
      <c r="AB517" s="13"/>
      <c r="AC517" s="13"/>
      <c r="AD517" s="13"/>
      <c r="AE517" s="13"/>
      <c r="AT517" s="252" t="s">
        <v>162</v>
      </c>
      <c r="AU517" s="252" t="s">
        <v>84</v>
      </c>
      <c r="AV517" s="13" t="s">
        <v>84</v>
      </c>
      <c r="AW517" s="13" t="s">
        <v>32</v>
      </c>
      <c r="AX517" s="13" t="s">
        <v>76</v>
      </c>
      <c r="AY517" s="252" t="s">
        <v>151</v>
      </c>
    </row>
    <row r="518" spans="1:51" s="12" customFormat="1" ht="12">
      <c r="A518" s="12"/>
      <c r="B518" s="232"/>
      <c r="C518" s="233"/>
      <c r="D518" s="226" t="s">
        <v>162</v>
      </c>
      <c r="E518" s="234" t="s">
        <v>175</v>
      </c>
      <c r="F518" s="235" t="s">
        <v>988</v>
      </c>
      <c r="G518" s="233"/>
      <c r="H518" s="236">
        <v>7.56</v>
      </c>
      <c r="I518" s="237"/>
      <c r="J518" s="233"/>
      <c r="K518" s="233"/>
      <c r="L518" s="238"/>
      <c r="M518" s="239"/>
      <c r="N518" s="240"/>
      <c r="O518" s="240"/>
      <c r="P518" s="240"/>
      <c r="Q518" s="240"/>
      <c r="R518" s="240"/>
      <c r="S518" s="240"/>
      <c r="T518" s="241"/>
      <c r="U518" s="12"/>
      <c r="V518" s="12"/>
      <c r="W518" s="12"/>
      <c r="X518" s="12"/>
      <c r="Y518" s="12"/>
      <c r="Z518" s="12"/>
      <c r="AA518" s="12"/>
      <c r="AB518" s="12"/>
      <c r="AC518" s="12"/>
      <c r="AD518" s="12"/>
      <c r="AE518" s="12"/>
      <c r="AT518" s="242" t="s">
        <v>162</v>
      </c>
      <c r="AU518" s="242" t="s">
        <v>84</v>
      </c>
      <c r="AV518" s="12" t="s">
        <v>93</v>
      </c>
      <c r="AW518" s="12" t="s">
        <v>32</v>
      </c>
      <c r="AX518" s="12" t="s">
        <v>84</v>
      </c>
      <c r="AY518" s="242" t="s">
        <v>151</v>
      </c>
    </row>
    <row r="519" spans="1:65" s="2" customFormat="1" ht="14.4" customHeight="1">
      <c r="A519" s="38"/>
      <c r="B519" s="39"/>
      <c r="C519" s="212" t="s">
        <v>989</v>
      </c>
      <c r="D519" s="212" t="s">
        <v>152</v>
      </c>
      <c r="E519" s="213" t="s">
        <v>990</v>
      </c>
      <c r="F519" s="214" t="s">
        <v>991</v>
      </c>
      <c r="G519" s="215" t="s">
        <v>348</v>
      </c>
      <c r="H519" s="216">
        <v>6.75</v>
      </c>
      <c r="I519" s="217"/>
      <c r="J519" s="218">
        <f>ROUND(I519*H519,2)</f>
        <v>0</v>
      </c>
      <c r="K519" s="219"/>
      <c r="L519" s="44"/>
      <c r="M519" s="220" t="s">
        <v>1</v>
      </c>
      <c r="N519" s="221" t="s">
        <v>41</v>
      </c>
      <c r="O519" s="91"/>
      <c r="P519" s="222">
        <f>O519*H519</f>
        <v>0</v>
      </c>
      <c r="Q519" s="222">
        <v>0</v>
      </c>
      <c r="R519" s="222">
        <f>Q519*H519</f>
        <v>0</v>
      </c>
      <c r="S519" s="222">
        <v>0</v>
      </c>
      <c r="T519" s="223">
        <f>S519*H519</f>
        <v>0</v>
      </c>
      <c r="U519" s="38"/>
      <c r="V519" s="38"/>
      <c r="W519" s="38"/>
      <c r="X519" s="38"/>
      <c r="Y519" s="38"/>
      <c r="Z519" s="38"/>
      <c r="AA519" s="38"/>
      <c r="AB519" s="38"/>
      <c r="AC519" s="38"/>
      <c r="AD519" s="38"/>
      <c r="AE519" s="38"/>
      <c r="AR519" s="224" t="s">
        <v>255</v>
      </c>
      <c r="AT519" s="224" t="s">
        <v>152</v>
      </c>
      <c r="AU519" s="224" t="s">
        <v>84</v>
      </c>
      <c r="AY519" s="17" t="s">
        <v>151</v>
      </c>
      <c r="BE519" s="225">
        <f>IF(N519="základní",J519,0)</f>
        <v>0</v>
      </c>
      <c r="BF519" s="225">
        <f>IF(N519="snížená",J519,0)</f>
        <v>0</v>
      </c>
      <c r="BG519" s="225">
        <f>IF(N519="zákl. přenesená",J519,0)</f>
        <v>0</v>
      </c>
      <c r="BH519" s="225">
        <f>IF(N519="sníž. přenesená",J519,0)</f>
        <v>0</v>
      </c>
      <c r="BI519" s="225">
        <f>IF(N519="nulová",J519,0)</f>
        <v>0</v>
      </c>
      <c r="BJ519" s="17" t="s">
        <v>84</v>
      </c>
      <c r="BK519" s="225">
        <f>ROUND(I519*H519,2)</f>
        <v>0</v>
      </c>
      <c r="BL519" s="17" t="s">
        <v>255</v>
      </c>
      <c r="BM519" s="224" t="s">
        <v>992</v>
      </c>
    </row>
    <row r="520" spans="1:47" s="2" customFormat="1" ht="12">
      <c r="A520" s="38"/>
      <c r="B520" s="39"/>
      <c r="C520" s="40"/>
      <c r="D520" s="226" t="s">
        <v>158</v>
      </c>
      <c r="E520" s="40"/>
      <c r="F520" s="227" t="s">
        <v>993</v>
      </c>
      <c r="G520" s="40"/>
      <c r="H520" s="40"/>
      <c r="I520" s="228"/>
      <c r="J520" s="40"/>
      <c r="K520" s="40"/>
      <c r="L520" s="44"/>
      <c r="M520" s="229"/>
      <c r="N520" s="230"/>
      <c r="O520" s="91"/>
      <c r="P520" s="91"/>
      <c r="Q520" s="91"/>
      <c r="R520" s="91"/>
      <c r="S520" s="91"/>
      <c r="T520" s="92"/>
      <c r="U520" s="38"/>
      <c r="V520" s="38"/>
      <c r="W520" s="38"/>
      <c r="X520" s="38"/>
      <c r="Y520" s="38"/>
      <c r="Z520" s="38"/>
      <c r="AA520" s="38"/>
      <c r="AB520" s="38"/>
      <c r="AC520" s="38"/>
      <c r="AD520" s="38"/>
      <c r="AE520" s="38"/>
      <c r="AT520" s="17" t="s">
        <v>158</v>
      </c>
      <c r="AU520" s="17" t="s">
        <v>84</v>
      </c>
    </row>
    <row r="521" spans="1:47" s="2" customFormat="1" ht="12">
      <c r="A521" s="38"/>
      <c r="B521" s="39"/>
      <c r="C521" s="40"/>
      <c r="D521" s="226" t="s">
        <v>160</v>
      </c>
      <c r="E521" s="40"/>
      <c r="F521" s="231" t="s">
        <v>987</v>
      </c>
      <c r="G521" s="40"/>
      <c r="H521" s="40"/>
      <c r="I521" s="228"/>
      <c r="J521" s="40"/>
      <c r="K521" s="40"/>
      <c r="L521" s="44"/>
      <c r="M521" s="229"/>
      <c r="N521" s="230"/>
      <c r="O521" s="91"/>
      <c r="P521" s="91"/>
      <c r="Q521" s="91"/>
      <c r="R521" s="91"/>
      <c r="S521" s="91"/>
      <c r="T521" s="92"/>
      <c r="U521" s="38"/>
      <c r="V521" s="38"/>
      <c r="W521" s="38"/>
      <c r="X521" s="38"/>
      <c r="Y521" s="38"/>
      <c r="Z521" s="38"/>
      <c r="AA521" s="38"/>
      <c r="AB521" s="38"/>
      <c r="AC521" s="38"/>
      <c r="AD521" s="38"/>
      <c r="AE521" s="38"/>
      <c r="AT521" s="17" t="s">
        <v>160</v>
      </c>
      <c r="AU521" s="17" t="s">
        <v>84</v>
      </c>
    </row>
    <row r="522" spans="1:51" s="13" customFormat="1" ht="12">
      <c r="A522" s="13"/>
      <c r="B522" s="243"/>
      <c r="C522" s="244"/>
      <c r="D522" s="226" t="s">
        <v>162</v>
      </c>
      <c r="E522" s="245" t="s">
        <v>1</v>
      </c>
      <c r="F522" s="246" t="s">
        <v>834</v>
      </c>
      <c r="G522" s="244"/>
      <c r="H522" s="245" t="s">
        <v>1</v>
      </c>
      <c r="I522" s="247"/>
      <c r="J522" s="244"/>
      <c r="K522" s="244"/>
      <c r="L522" s="248"/>
      <c r="M522" s="249"/>
      <c r="N522" s="250"/>
      <c r="O522" s="250"/>
      <c r="P522" s="250"/>
      <c r="Q522" s="250"/>
      <c r="R522" s="250"/>
      <c r="S522" s="250"/>
      <c r="T522" s="251"/>
      <c r="U522" s="13"/>
      <c r="V522" s="13"/>
      <c r="W522" s="13"/>
      <c r="X522" s="13"/>
      <c r="Y522" s="13"/>
      <c r="Z522" s="13"/>
      <c r="AA522" s="13"/>
      <c r="AB522" s="13"/>
      <c r="AC522" s="13"/>
      <c r="AD522" s="13"/>
      <c r="AE522" s="13"/>
      <c r="AT522" s="252" t="s">
        <v>162</v>
      </c>
      <c r="AU522" s="252" t="s">
        <v>84</v>
      </c>
      <c r="AV522" s="13" t="s">
        <v>84</v>
      </c>
      <c r="AW522" s="13" t="s">
        <v>32</v>
      </c>
      <c r="AX522" s="13" t="s">
        <v>76</v>
      </c>
      <c r="AY522" s="252" t="s">
        <v>151</v>
      </c>
    </row>
    <row r="523" spans="1:51" s="12" customFormat="1" ht="12">
      <c r="A523" s="12"/>
      <c r="B523" s="232"/>
      <c r="C523" s="233"/>
      <c r="D523" s="226" t="s">
        <v>162</v>
      </c>
      <c r="E523" s="234" t="s">
        <v>994</v>
      </c>
      <c r="F523" s="235" t="s">
        <v>995</v>
      </c>
      <c r="G523" s="233"/>
      <c r="H523" s="236">
        <v>6.75</v>
      </c>
      <c r="I523" s="237"/>
      <c r="J523" s="233"/>
      <c r="K523" s="233"/>
      <c r="L523" s="238"/>
      <c r="M523" s="239"/>
      <c r="N523" s="240"/>
      <c r="O523" s="240"/>
      <c r="P523" s="240"/>
      <c r="Q523" s="240"/>
      <c r="R523" s="240"/>
      <c r="S523" s="240"/>
      <c r="T523" s="241"/>
      <c r="U523" s="12"/>
      <c r="V523" s="12"/>
      <c r="W523" s="12"/>
      <c r="X523" s="12"/>
      <c r="Y523" s="12"/>
      <c r="Z523" s="12"/>
      <c r="AA523" s="12"/>
      <c r="AB523" s="12"/>
      <c r="AC523" s="12"/>
      <c r="AD523" s="12"/>
      <c r="AE523" s="12"/>
      <c r="AT523" s="242" t="s">
        <v>162</v>
      </c>
      <c r="AU523" s="242" t="s">
        <v>84</v>
      </c>
      <c r="AV523" s="12" t="s">
        <v>93</v>
      </c>
      <c r="AW523" s="12" t="s">
        <v>32</v>
      </c>
      <c r="AX523" s="12" t="s">
        <v>84</v>
      </c>
      <c r="AY523" s="242" t="s">
        <v>151</v>
      </c>
    </row>
    <row r="524" spans="1:63" s="11" customFormat="1" ht="25.9" customHeight="1">
      <c r="A524" s="11"/>
      <c r="B524" s="198"/>
      <c r="C524" s="199"/>
      <c r="D524" s="200" t="s">
        <v>75</v>
      </c>
      <c r="E524" s="201" t="s">
        <v>191</v>
      </c>
      <c r="F524" s="201" t="s">
        <v>996</v>
      </c>
      <c r="G524" s="199"/>
      <c r="H524" s="199"/>
      <c r="I524" s="202"/>
      <c r="J524" s="203">
        <f>BK524</f>
        <v>0</v>
      </c>
      <c r="K524" s="199"/>
      <c r="L524" s="204"/>
      <c r="M524" s="205"/>
      <c r="N524" s="206"/>
      <c r="O524" s="206"/>
      <c r="P524" s="207">
        <f>SUM(P525:P533)</f>
        <v>0</v>
      </c>
      <c r="Q524" s="206"/>
      <c r="R524" s="207">
        <f>SUM(R525:R533)</f>
        <v>0</v>
      </c>
      <c r="S524" s="206"/>
      <c r="T524" s="208">
        <f>SUM(T525:T533)</f>
        <v>0</v>
      </c>
      <c r="U524" s="11"/>
      <c r="V524" s="11"/>
      <c r="W524" s="11"/>
      <c r="X524" s="11"/>
      <c r="Y524" s="11"/>
      <c r="Z524" s="11"/>
      <c r="AA524" s="11"/>
      <c r="AB524" s="11"/>
      <c r="AC524" s="11"/>
      <c r="AD524" s="11"/>
      <c r="AE524" s="11"/>
      <c r="AR524" s="209" t="s">
        <v>84</v>
      </c>
      <c r="AT524" s="210" t="s">
        <v>75</v>
      </c>
      <c r="AU524" s="210" t="s">
        <v>76</v>
      </c>
      <c r="AY524" s="209" t="s">
        <v>151</v>
      </c>
      <c r="BK524" s="211">
        <f>SUM(BK525:BK533)</f>
        <v>0</v>
      </c>
    </row>
    <row r="525" spans="1:65" s="2" customFormat="1" ht="14.4" customHeight="1">
      <c r="A525" s="38"/>
      <c r="B525" s="39"/>
      <c r="C525" s="212" t="s">
        <v>997</v>
      </c>
      <c r="D525" s="212" t="s">
        <v>152</v>
      </c>
      <c r="E525" s="213" t="s">
        <v>998</v>
      </c>
      <c r="F525" s="214" t="s">
        <v>999</v>
      </c>
      <c r="G525" s="215" t="s">
        <v>267</v>
      </c>
      <c r="H525" s="216">
        <v>18</v>
      </c>
      <c r="I525" s="217"/>
      <c r="J525" s="218">
        <f>ROUND(I525*H525,2)</f>
        <v>0</v>
      </c>
      <c r="K525" s="219"/>
      <c r="L525" s="44"/>
      <c r="M525" s="220" t="s">
        <v>1</v>
      </c>
      <c r="N525" s="221" t="s">
        <v>41</v>
      </c>
      <c r="O525" s="91"/>
      <c r="P525" s="222">
        <f>O525*H525</f>
        <v>0</v>
      </c>
      <c r="Q525" s="222">
        <v>0</v>
      </c>
      <c r="R525" s="222">
        <f>Q525*H525</f>
        <v>0</v>
      </c>
      <c r="S525" s="222">
        <v>0</v>
      </c>
      <c r="T525" s="223">
        <f>S525*H525</f>
        <v>0</v>
      </c>
      <c r="U525" s="38"/>
      <c r="V525" s="38"/>
      <c r="W525" s="38"/>
      <c r="X525" s="38"/>
      <c r="Y525" s="38"/>
      <c r="Z525" s="38"/>
      <c r="AA525" s="38"/>
      <c r="AB525" s="38"/>
      <c r="AC525" s="38"/>
      <c r="AD525" s="38"/>
      <c r="AE525" s="38"/>
      <c r="AR525" s="224" t="s">
        <v>156</v>
      </c>
      <c r="AT525" s="224" t="s">
        <v>152</v>
      </c>
      <c r="AU525" s="224" t="s">
        <v>84</v>
      </c>
      <c r="AY525" s="17" t="s">
        <v>151</v>
      </c>
      <c r="BE525" s="225">
        <f>IF(N525="základní",J525,0)</f>
        <v>0</v>
      </c>
      <c r="BF525" s="225">
        <f>IF(N525="snížená",J525,0)</f>
        <v>0</v>
      </c>
      <c r="BG525" s="225">
        <f>IF(N525="zákl. přenesená",J525,0)</f>
        <v>0</v>
      </c>
      <c r="BH525" s="225">
        <f>IF(N525="sníž. přenesená",J525,0)</f>
        <v>0</v>
      </c>
      <c r="BI525" s="225">
        <f>IF(N525="nulová",J525,0)</f>
        <v>0</v>
      </c>
      <c r="BJ525" s="17" t="s">
        <v>84</v>
      </c>
      <c r="BK525" s="225">
        <f>ROUND(I525*H525,2)</f>
        <v>0</v>
      </c>
      <c r="BL525" s="17" t="s">
        <v>156</v>
      </c>
      <c r="BM525" s="224" t="s">
        <v>1000</v>
      </c>
    </row>
    <row r="526" spans="1:47" s="2" customFormat="1" ht="12">
      <c r="A526" s="38"/>
      <c r="B526" s="39"/>
      <c r="C526" s="40"/>
      <c r="D526" s="226" t="s">
        <v>158</v>
      </c>
      <c r="E526" s="40"/>
      <c r="F526" s="227" t="s">
        <v>1001</v>
      </c>
      <c r="G526" s="40"/>
      <c r="H526" s="40"/>
      <c r="I526" s="228"/>
      <c r="J526" s="40"/>
      <c r="K526" s="40"/>
      <c r="L526" s="44"/>
      <c r="M526" s="229"/>
      <c r="N526" s="230"/>
      <c r="O526" s="91"/>
      <c r="P526" s="91"/>
      <c r="Q526" s="91"/>
      <c r="R526" s="91"/>
      <c r="S526" s="91"/>
      <c r="T526" s="92"/>
      <c r="U526" s="38"/>
      <c r="V526" s="38"/>
      <c r="W526" s="38"/>
      <c r="X526" s="38"/>
      <c r="Y526" s="38"/>
      <c r="Z526" s="38"/>
      <c r="AA526" s="38"/>
      <c r="AB526" s="38"/>
      <c r="AC526" s="38"/>
      <c r="AD526" s="38"/>
      <c r="AE526" s="38"/>
      <c r="AT526" s="17" t="s">
        <v>158</v>
      </c>
      <c r="AU526" s="17" t="s">
        <v>84</v>
      </c>
    </row>
    <row r="527" spans="1:47" s="2" customFormat="1" ht="12">
      <c r="A527" s="38"/>
      <c r="B527" s="39"/>
      <c r="C527" s="40"/>
      <c r="D527" s="226" t="s">
        <v>160</v>
      </c>
      <c r="E527" s="40"/>
      <c r="F527" s="231" t="s">
        <v>1002</v>
      </c>
      <c r="G527" s="40"/>
      <c r="H527" s="40"/>
      <c r="I527" s="228"/>
      <c r="J527" s="40"/>
      <c r="K527" s="40"/>
      <c r="L527" s="44"/>
      <c r="M527" s="229"/>
      <c r="N527" s="230"/>
      <c r="O527" s="91"/>
      <c r="P527" s="91"/>
      <c r="Q527" s="91"/>
      <c r="R527" s="91"/>
      <c r="S527" s="91"/>
      <c r="T527" s="92"/>
      <c r="U527" s="38"/>
      <c r="V527" s="38"/>
      <c r="W527" s="38"/>
      <c r="X527" s="38"/>
      <c r="Y527" s="38"/>
      <c r="Z527" s="38"/>
      <c r="AA527" s="38"/>
      <c r="AB527" s="38"/>
      <c r="AC527" s="38"/>
      <c r="AD527" s="38"/>
      <c r="AE527" s="38"/>
      <c r="AT527" s="17" t="s">
        <v>160</v>
      </c>
      <c r="AU527" s="17" t="s">
        <v>84</v>
      </c>
    </row>
    <row r="528" spans="1:51" s="13" customFormat="1" ht="12">
      <c r="A528" s="13"/>
      <c r="B528" s="243"/>
      <c r="C528" s="244"/>
      <c r="D528" s="226" t="s">
        <v>162</v>
      </c>
      <c r="E528" s="245" t="s">
        <v>1</v>
      </c>
      <c r="F528" s="246" t="s">
        <v>198</v>
      </c>
      <c r="G528" s="244"/>
      <c r="H528" s="245" t="s">
        <v>1</v>
      </c>
      <c r="I528" s="247"/>
      <c r="J528" s="244"/>
      <c r="K528" s="244"/>
      <c r="L528" s="248"/>
      <c r="M528" s="249"/>
      <c r="N528" s="250"/>
      <c r="O528" s="250"/>
      <c r="P528" s="250"/>
      <c r="Q528" s="250"/>
      <c r="R528" s="250"/>
      <c r="S528" s="250"/>
      <c r="T528" s="251"/>
      <c r="U528" s="13"/>
      <c r="V528" s="13"/>
      <c r="W528" s="13"/>
      <c r="X528" s="13"/>
      <c r="Y528" s="13"/>
      <c r="Z528" s="13"/>
      <c r="AA528" s="13"/>
      <c r="AB528" s="13"/>
      <c r="AC528" s="13"/>
      <c r="AD528" s="13"/>
      <c r="AE528" s="13"/>
      <c r="AT528" s="252" t="s">
        <v>162</v>
      </c>
      <c r="AU528" s="252" t="s">
        <v>84</v>
      </c>
      <c r="AV528" s="13" t="s">
        <v>84</v>
      </c>
      <c r="AW528" s="13" t="s">
        <v>32</v>
      </c>
      <c r="AX528" s="13" t="s">
        <v>76</v>
      </c>
      <c r="AY528" s="252" t="s">
        <v>151</v>
      </c>
    </row>
    <row r="529" spans="1:51" s="12" customFormat="1" ht="12">
      <c r="A529" s="12"/>
      <c r="B529" s="232"/>
      <c r="C529" s="233"/>
      <c r="D529" s="226" t="s">
        <v>162</v>
      </c>
      <c r="E529" s="234" t="s">
        <v>127</v>
      </c>
      <c r="F529" s="235" t="s">
        <v>1003</v>
      </c>
      <c r="G529" s="233"/>
      <c r="H529" s="236">
        <v>18</v>
      </c>
      <c r="I529" s="237"/>
      <c r="J529" s="233"/>
      <c r="K529" s="233"/>
      <c r="L529" s="238"/>
      <c r="M529" s="239"/>
      <c r="N529" s="240"/>
      <c r="O529" s="240"/>
      <c r="P529" s="240"/>
      <c r="Q529" s="240"/>
      <c r="R529" s="240"/>
      <c r="S529" s="240"/>
      <c r="T529" s="241"/>
      <c r="U529" s="12"/>
      <c r="V529" s="12"/>
      <c r="W529" s="12"/>
      <c r="X529" s="12"/>
      <c r="Y529" s="12"/>
      <c r="Z529" s="12"/>
      <c r="AA529" s="12"/>
      <c r="AB529" s="12"/>
      <c r="AC529" s="12"/>
      <c r="AD529" s="12"/>
      <c r="AE529" s="12"/>
      <c r="AT529" s="242" t="s">
        <v>162</v>
      </c>
      <c r="AU529" s="242" t="s">
        <v>84</v>
      </c>
      <c r="AV529" s="12" t="s">
        <v>93</v>
      </c>
      <c r="AW529" s="12" t="s">
        <v>32</v>
      </c>
      <c r="AX529" s="12" t="s">
        <v>84</v>
      </c>
      <c r="AY529" s="242" t="s">
        <v>151</v>
      </c>
    </row>
    <row r="530" spans="1:65" s="2" customFormat="1" ht="14.4" customHeight="1">
      <c r="A530" s="38"/>
      <c r="B530" s="39"/>
      <c r="C530" s="212" t="s">
        <v>1004</v>
      </c>
      <c r="D530" s="212" t="s">
        <v>152</v>
      </c>
      <c r="E530" s="213" t="s">
        <v>1005</v>
      </c>
      <c r="F530" s="214" t="s">
        <v>1006</v>
      </c>
      <c r="G530" s="215" t="s">
        <v>267</v>
      </c>
      <c r="H530" s="216">
        <v>1.6</v>
      </c>
      <c r="I530" s="217"/>
      <c r="J530" s="218">
        <f>ROUND(I530*H530,2)</f>
        <v>0</v>
      </c>
      <c r="K530" s="219"/>
      <c r="L530" s="44"/>
      <c r="M530" s="220" t="s">
        <v>1</v>
      </c>
      <c r="N530" s="221" t="s">
        <v>41</v>
      </c>
      <c r="O530" s="91"/>
      <c r="P530" s="222">
        <f>O530*H530</f>
        <v>0</v>
      </c>
      <c r="Q530" s="222">
        <v>0</v>
      </c>
      <c r="R530" s="222">
        <f>Q530*H530</f>
        <v>0</v>
      </c>
      <c r="S530" s="222">
        <v>0</v>
      </c>
      <c r="T530" s="223">
        <f>S530*H530</f>
        <v>0</v>
      </c>
      <c r="U530" s="38"/>
      <c r="V530" s="38"/>
      <c r="W530" s="38"/>
      <c r="X530" s="38"/>
      <c r="Y530" s="38"/>
      <c r="Z530" s="38"/>
      <c r="AA530" s="38"/>
      <c r="AB530" s="38"/>
      <c r="AC530" s="38"/>
      <c r="AD530" s="38"/>
      <c r="AE530" s="38"/>
      <c r="AR530" s="224" t="s">
        <v>156</v>
      </c>
      <c r="AT530" s="224" t="s">
        <v>152</v>
      </c>
      <c r="AU530" s="224" t="s">
        <v>84</v>
      </c>
      <c r="AY530" s="17" t="s">
        <v>151</v>
      </c>
      <c r="BE530" s="225">
        <f>IF(N530="základní",J530,0)</f>
        <v>0</v>
      </c>
      <c r="BF530" s="225">
        <f>IF(N530="snížená",J530,0)</f>
        <v>0</v>
      </c>
      <c r="BG530" s="225">
        <f>IF(N530="zákl. přenesená",J530,0)</f>
        <v>0</v>
      </c>
      <c r="BH530" s="225">
        <f>IF(N530="sníž. přenesená",J530,0)</f>
        <v>0</v>
      </c>
      <c r="BI530" s="225">
        <f>IF(N530="nulová",J530,0)</f>
        <v>0</v>
      </c>
      <c r="BJ530" s="17" t="s">
        <v>84</v>
      </c>
      <c r="BK530" s="225">
        <f>ROUND(I530*H530,2)</f>
        <v>0</v>
      </c>
      <c r="BL530" s="17" t="s">
        <v>156</v>
      </c>
      <c r="BM530" s="224" t="s">
        <v>1007</v>
      </c>
    </row>
    <row r="531" spans="1:47" s="2" customFormat="1" ht="12">
      <c r="A531" s="38"/>
      <c r="B531" s="39"/>
      <c r="C531" s="40"/>
      <c r="D531" s="226" t="s">
        <v>158</v>
      </c>
      <c r="E531" s="40"/>
      <c r="F531" s="227" t="s">
        <v>1008</v>
      </c>
      <c r="G531" s="40"/>
      <c r="H531" s="40"/>
      <c r="I531" s="228"/>
      <c r="J531" s="40"/>
      <c r="K531" s="40"/>
      <c r="L531" s="44"/>
      <c r="M531" s="229"/>
      <c r="N531" s="230"/>
      <c r="O531" s="91"/>
      <c r="P531" s="91"/>
      <c r="Q531" s="91"/>
      <c r="R531" s="91"/>
      <c r="S531" s="91"/>
      <c r="T531" s="92"/>
      <c r="U531" s="38"/>
      <c r="V531" s="38"/>
      <c r="W531" s="38"/>
      <c r="X531" s="38"/>
      <c r="Y531" s="38"/>
      <c r="Z531" s="38"/>
      <c r="AA531" s="38"/>
      <c r="AB531" s="38"/>
      <c r="AC531" s="38"/>
      <c r="AD531" s="38"/>
      <c r="AE531" s="38"/>
      <c r="AT531" s="17" t="s">
        <v>158</v>
      </c>
      <c r="AU531" s="17" t="s">
        <v>84</v>
      </c>
    </row>
    <row r="532" spans="1:47" s="2" customFormat="1" ht="12">
      <c r="A532" s="38"/>
      <c r="B532" s="39"/>
      <c r="C532" s="40"/>
      <c r="D532" s="226" t="s">
        <v>160</v>
      </c>
      <c r="E532" s="40"/>
      <c r="F532" s="231" t="s">
        <v>1009</v>
      </c>
      <c r="G532" s="40"/>
      <c r="H532" s="40"/>
      <c r="I532" s="228"/>
      <c r="J532" s="40"/>
      <c r="K532" s="40"/>
      <c r="L532" s="44"/>
      <c r="M532" s="229"/>
      <c r="N532" s="230"/>
      <c r="O532" s="91"/>
      <c r="P532" s="91"/>
      <c r="Q532" s="91"/>
      <c r="R532" s="91"/>
      <c r="S532" s="91"/>
      <c r="T532" s="92"/>
      <c r="U532" s="38"/>
      <c r="V532" s="38"/>
      <c r="W532" s="38"/>
      <c r="X532" s="38"/>
      <c r="Y532" s="38"/>
      <c r="Z532" s="38"/>
      <c r="AA532" s="38"/>
      <c r="AB532" s="38"/>
      <c r="AC532" s="38"/>
      <c r="AD532" s="38"/>
      <c r="AE532" s="38"/>
      <c r="AT532" s="17" t="s">
        <v>160</v>
      </c>
      <c r="AU532" s="17" t="s">
        <v>84</v>
      </c>
    </row>
    <row r="533" spans="1:51" s="12" customFormat="1" ht="12">
      <c r="A533" s="12"/>
      <c r="B533" s="232"/>
      <c r="C533" s="233"/>
      <c r="D533" s="226" t="s">
        <v>162</v>
      </c>
      <c r="E533" s="234" t="s">
        <v>207</v>
      </c>
      <c r="F533" s="235" t="s">
        <v>1010</v>
      </c>
      <c r="G533" s="233"/>
      <c r="H533" s="236">
        <v>1.6</v>
      </c>
      <c r="I533" s="237"/>
      <c r="J533" s="233"/>
      <c r="K533" s="233"/>
      <c r="L533" s="238"/>
      <c r="M533" s="239"/>
      <c r="N533" s="240"/>
      <c r="O533" s="240"/>
      <c r="P533" s="240"/>
      <c r="Q533" s="240"/>
      <c r="R533" s="240"/>
      <c r="S533" s="240"/>
      <c r="T533" s="241"/>
      <c r="U533" s="12"/>
      <c r="V533" s="12"/>
      <c r="W533" s="12"/>
      <c r="X533" s="12"/>
      <c r="Y533" s="12"/>
      <c r="Z533" s="12"/>
      <c r="AA533" s="12"/>
      <c r="AB533" s="12"/>
      <c r="AC533" s="12"/>
      <c r="AD533" s="12"/>
      <c r="AE533" s="12"/>
      <c r="AT533" s="242" t="s">
        <v>162</v>
      </c>
      <c r="AU533" s="242" t="s">
        <v>84</v>
      </c>
      <c r="AV533" s="12" t="s">
        <v>93</v>
      </c>
      <c r="AW533" s="12" t="s">
        <v>32</v>
      </c>
      <c r="AX533" s="12" t="s">
        <v>84</v>
      </c>
      <c r="AY533" s="242" t="s">
        <v>151</v>
      </c>
    </row>
    <row r="534" spans="1:63" s="11" customFormat="1" ht="25.9" customHeight="1">
      <c r="A534" s="11"/>
      <c r="B534" s="198"/>
      <c r="C534" s="199"/>
      <c r="D534" s="200" t="s">
        <v>75</v>
      </c>
      <c r="E534" s="201" t="s">
        <v>201</v>
      </c>
      <c r="F534" s="201" t="s">
        <v>263</v>
      </c>
      <c r="G534" s="199"/>
      <c r="H534" s="199"/>
      <c r="I534" s="202"/>
      <c r="J534" s="203">
        <f>BK534</f>
        <v>0</v>
      </c>
      <c r="K534" s="199"/>
      <c r="L534" s="204"/>
      <c r="M534" s="205"/>
      <c r="N534" s="206"/>
      <c r="O534" s="206"/>
      <c r="P534" s="207">
        <f>SUM(P535:P596)</f>
        <v>0</v>
      </c>
      <c r="Q534" s="206"/>
      <c r="R534" s="207">
        <f>SUM(R535:R596)</f>
        <v>0</v>
      </c>
      <c r="S534" s="206"/>
      <c r="T534" s="208">
        <f>SUM(T535:T596)</f>
        <v>0</v>
      </c>
      <c r="U534" s="11"/>
      <c r="V534" s="11"/>
      <c r="W534" s="11"/>
      <c r="X534" s="11"/>
      <c r="Y534" s="11"/>
      <c r="Z534" s="11"/>
      <c r="AA534" s="11"/>
      <c r="AB534" s="11"/>
      <c r="AC534" s="11"/>
      <c r="AD534" s="11"/>
      <c r="AE534" s="11"/>
      <c r="AR534" s="209" t="s">
        <v>84</v>
      </c>
      <c r="AT534" s="210" t="s">
        <v>75</v>
      </c>
      <c r="AU534" s="210" t="s">
        <v>76</v>
      </c>
      <c r="AY534" s="209" t="s">
        <v>151</v>
      </c>
      <c r="BK534" s="211">
        <f>SUM(BK535:BK596)</f>
        <v>0</v>
      </c>
    </row>
    <row r="535" spans="1:65" s="2" customFormat="1" ht="24.15" customHeight="1">
      <c r="A535" s="38"/>
      <c r="B535" s="39"/>
      <c r="C535" s="212" t="s">
        <v>1011</v>
      </c>
      <c r="D535" s="212" t="s">
        <v>152</v>
      </c>
      <c r="E535" s="213" t="s">
        <v>1012</v>
      </c>
      <c r="F535" s="214" t="s">
        <v>1013</v>
      </c>
      <c r="G535" s="215" t="s">
        <v>267</v>
      </c>
      <c r="H535" s="216">
        <v>22.5</v>
      </c>
      <c r="I535" s="217"/>
      <c r="J535" s="218">
        <f>ROUND(I535*H535,2)</f>
        <v>0</v>
      </c>
      <c r="K535" s="219"/>
      <c r="L535" s="44"/>
      <c r="M535" s="220" t="s">
        <v>1</v>
      </c>
      <c r="N535" s="221" t="s">
        <v>41</v>
      </c>
      <c r="O535" s="91"/>
      <c r="P535" s="222">
        <f>O535*H535</f>
        <v>0</v>
      </c>
      <c r="Q535" s="222">
        <v>0</v>
      </c>
      <c r="R535" s="222">
        <f>Q535*H535</f>
        <v>0</v>
      </c>
      <c r="S535" s="222">
        <v>0</v>
      </c>
      <c r="T535" s="223">
        <f>S535*H535</f>
        <v>0</v>
      </c>
      <c r="U535" s="38"/>
      <c r="V535" s="38"/>
      <c r="W535" s="38"/>
      <c r="X535" s="38"/>
      <c r="Y535" s="38"/>
      <c r="Z535" s="38"/>
      <c r="AA535" s="38"/>
      <c r="AB535" s="38"/>
      <c r="AC535" s="38"/>
      <c r="AD535" s="38"/>
      <c r="AE535" s="38"/>
      <c r="AR535" s="224" t="s">
        <v>156</v>
      </c>
      <c r="AT535" s="224" t="s">
        <v>152</v>
      </c>
      <c r="AU535" s="224" t="s">
        <v>84</v>
      </c>
      <c r="AY535" s="17" t="s">
        <v>151</v>
      </c>
      <c r="BE535" s="225">
        <f>IF(N535="základní",J535,0)</f>
        <v>0</v>
      </c>
      <c r="BF535" s="225">
        <f>IF(N535="snížená",J535,0)</f>
        <v>0</v>
      </c>
      <c r="BG535" s="225">
        <f>IF(N535="zákl. přenesená",J535,0)</f>
        <v>0</v>
      </c>
      <c r="BH535" s="225">
        <f>IF(N535="sníž. přenesená",J535,0)</f>
        <v>0</v>
      </c>
      <c r="BI535" s="225">
        <f>IF(N535="nulová",J535,0)</f>
        <v>0</v>
      </c>
      <c r="BJ535" s="17" t="s">
        <v>84</v>
      </c>
      <c r="BK535" s="225">
        <f>ROUND(I535*H535,2)</f>
        <v>0</v>
      </c>
      <c r="BL535" s="17" t="s">
        <v>156</v>
      </c>
      <c r="BM535" s="224" t="s">
        <v>1014</v>
      </c>
    </row>
    <row r="536" spans="1:47" s="2" customFormat="1" ht="12">
      <c r="A536" s="38"/>
      <c r="B536" s="39"/>
      <c r="C536" s="40"/>
      <c r="D536" s="226" t="s">
        <v>158</v>
      </c>
      <c r="E536" s="40"/>
      <c r="F536" s="227" t="s">
        <v>1015</v>
      </c>
      <c r="G536" s="40"/>
      <c r="H536" s="40"/>
      <c r="I536" s="228"/>
      <c r="J536" s="40"/>
      <c r="K536" s="40"/>
      <c r="L536" s="44"/>
      <c r="M536" s="229"/>
      <c r="N536" s="230"/>
      <c r="O536" s="91"/>
      <c r="P536" s="91"/>
      <c r="Q536" s="91"/>
      <c r="R536" s="91"/>
      <c r="S536" s="91"/>
      <c r="T536" s="92"/>
      <c r="U536" s="38"/>
      <c r="V536" s="38"/>
      <c r="W536" s="38"/>
      <c r="X536" s="38"/>
      <c r="Y536" s="38"/>
      <c r="Z536" s="38"/>
      <c r="AA536" s="38"/>
      <c r="AB536" s="38"/>
      <c r="AC536" s="38"/>
      <c r="AD536" s="38"/>
      <c r="AE536" s="38"/>
      <c r="AT536" s="17" t="s">
        <v>158</v>
      </c>
      <c r="AU536" s="17" t="s">
        <v>84</v>
      </c>
    </row>
    <row r="537" spans="1:47" s="2" customFormat="1" ht="12">
      <c r="A537" s="38"/>
      <c r="B537" s="39"/>
      <c r="C537" s="40"/>
      <c r="D537" s="226" t="s">
        <v>160</v>
      </c>
      <c r="E537" s="40"/>
      <c r="F537" s="231" t="s">
        <v>1016</v>
      </c>
      <c r="G537" s="40"/>
      <c r="H537" s="40"/>
      <c r="I537" s="228"/>
      <c r="J537" s="40"/>
      <c r="K537" s="40"/>
      <c r="L537" s="44"/>
      <c r="M537" s="229"/>
      <c r="N537" s="230"/>
      <c r="O537" s="91"/>
      <c r="P537" s="91"/>
      <c r="Q537" s="91"/>
      <c r="R537" s="91"/>
      <c r="S537" s="91"/>
      <c r="T537" s="92"/>
      <c r="U537" s="38"/>
      <c r="V537" s="38"/>
      <c r="W537" s="38"/>
      <c r="X537" s="38"/>
      <c r="Y537" s="38"/>
      <c r="Z537" s="38"/>
      <c r="AA537" s="38"/>
      <c r="AB537" s="38"/>
      <c r="AC537" s="38"/>
      <c r="AD537" s="38"/>
      <c r="AE537" s="38"/>
      <c r="AT537" s="17" t="s">
        <v>160</v>
      </c>
      <c r="AU537" s="17" t="s">
        <v>84</v>
      </c>
    </row>
    <row r="538" spans="1:51" s="13" customFormat="1" ht="12">
      <c r="A538" s="13"/>
      <c r="B538" s="243"/>
      <c r="C538" s="244"/>
      <c r="D538" s="226" t="s">
        <v>162</v>
      </c>
      <c r="E538" s="245" t="s">
        <v>1</v>
      </c>
      <c r="F538" s="246" t="s">
        <v>198</v>
      </c>
      <c r="G538" s="244"/>
      <c r="H538" s="245" t="s">
        <v>1</v>
      </c>
      <c r="I538" s="247"/>
      <c r="J538" s="244"/>
      <c r="K538" s="244"/>
      <c r="L538" s="248"/>
      <c r="M538" s="249"/>
      <c r="N538" s="250"/>
      <c r="O538" s="250"/>
      <c r="P538" s="250"/>
      <c r="Q538" s="250"/>
      <c r="R538" s="250"/>
      <c r="S538" s="250"/>
      <c r="T538" s="251"/>
      <c r="U538" s="13"/>
      <c r="V538" s="13"/>
      <c r="W538" s="13"/>
      <c r="X538" s="13"/>
      <c r="Y538" s="13"/>
      <c r="Z538" s="13"/>
      <c r="AA538" s="13"/>
      <c r="AB538" s="13"/>
      <c r="AC538" s="13"/>
      <c r="AD538" s="13"/>
      <c r="AE538" s="13"/>
      <c r="AT538" s="252" t="s">
        <v>162</v>
      </c>
      <c r="AU538" s="252" t="s">
        <v>84</v>
      </c>
      <c r="AV538" s="13" t="s">
        <v>84</v>
      </c>
      <c r="AW538" s="13" t="s">
        <v>32</v>
      </c>
      <c r="AX538" s="13" t="s">
        <v>76</v>
      </c>
      <c r="AY538" s="252" t="s">
        <v>151</v>
      </c>
    </row>
    <row r="539" spans="1:51" s="12" customFormat="1" ht="12">
      <c r="A539" s="12"/>
      <c r="B539" s="232"/>
      <c r="C539" s="233"/>
      <c r="D539" s="226" t="s">
        <v>162</v>
      </c>
      <c r="E539" s="234" t="s">
        <v>271</v>
      </c>
      <c r="F539" s="235" t="s">
        <v>1017</v>
      </c>
      <c r="G539" s="233"/>
      <c r="H539" s="236">
        <v>22.5</v>
      </c>
      <c r="I539" s="237"/>
      <c r="J539" s="233"/>
      <c r="K539" s="233"/>
      <c r="L539" s="238"/>
      <c r="M539" s="239"/>
      <c r="N539" s="240"/>
      <c r="O539" s="240"/>
      <c r="P539" s="240"/>
      <c r="Q539" s="240"/>
      <c r="R539" s="240"/>
      <c r="S539" s="240"/>
      <c r="T539" s="241"/>
      <c r="U539" s="12"/>
      <c r="V539" s="12"/>
      <c r="W539" s="12"/>
      <c r="X539" s="12"/>
      <c r="Y539" s="12"/>
      <c r="Z539" s="12"/>
      <c r="AA539" s="12"/>
      <c r="AB539" s="12"/>
      <c r="AC539" s="12"/>
      <c r="AD539" s="12"/>
      <c r="AE539" s="12"/>
      <c r="AT539" s="242" t="s">
        <v>162</v>
      </c>
      <c r="AU539" s="242" t="s">
        <v>84</v>
      </c>
      <c r="AV539" s="12" t="s">
        <v>93</v>
      </c>
      <c r="AW539" s="12" t="s">
        <v>32</v>
      </c>
      <c r="AX539" s="12" t="s">
        <v>84</v>
      </c>
      <c r="AY539" s="242" t="s">
        <v>151</v>
      </c>
    </row>
    <row r="540" spans="1:65" s="2" customFormat="1" ht="14.4" customHeight="1">
      <c r="A540" s="38"/>
      <c r="B540" s="39"/>
      <c r="C540" s="212" t="s">
        <v>1018</v>
      </c>
      <c r="D540" s="212" t="s">
        <v>152</v>
      </c>
      <c r="E540" s="213" t="s">
        <v>1019</v>
      </c>
      <c r="F540" s="214" t="s">
        <v>1020</v>
      </c>
      <c r="G540" s="215" t="s">
        <v>276</v>
      </c>
      <c r="H540" s="216">
        <v>4</v>
      </c>
      <c r="I540" s="217"/>
      <c r="J540" s="218">
        <f>ROUND(I540*H540,2)</f>
        <v>0</v>
      </c>
      <c r="K540" s="219"/>
      <c r="L540" s="44"/>
      <c r="M540" s="220" t="s">
        <v>1</v>
      </c>
      <c r="N540" s="221" t="s">
        <v>41</v>
      </c>
      <c r="O540" s="91"/>
      <c r="P540" s="222">
        <f>O540*H540</f>
        <v>0</v>
      </c>
      <c r="Q540" s="222">
        <v>0</v>
      </c>
      <c r="R540" s="222">
        <f>Q540*H540</f>
        <v>0</v>
      </c>
      <c r="S540" s="222">
        <v>0</v>
      </c>
      <c r="T540" s="223">
        <f>S540*H540</f>
        <v>0</v>
      </c>
      <c r="U540" s="38"/>
      <c r="V540" s="38"/>
      <c r="W540" s="38"/>
      <c r="X540" s="38"/>
      <c r="Y540" s="38"/>
      <c r="Z540" s="38"/>
      <c r="AA540" s="38"/>
      <c r="AB540" s="38"/>
      <c r="AC540" s="38"/>
      <c r="AD540" s="38"/>
      <c r="AE540" s="38"/>
      <c r="AR540" s="224" t="s">
        <v>156</v>
      </c>
      <c r="AT540" s="224" t="s">
        <v>152</v>
      </c>
      <c r="AU540" s="224" t="s">
        <v>84</v>
      </c>
      <c r="AY540" s="17" t="s">
        <v>151</v>
      </c>
      <c r="BE540" s="225">
        <f>IF(N540="základní",J540,0)</f>
        <v>0</v>
      </c>
      <c r="BF540" s="225">
        <f>IF(N540="snížená",J540,0)</f>
        <v>0</v>
      </c>
      <c r="BG540" s="225">
        <f>IF(N540="zákl. přenesená",J540,0)</f>
        <v>0</v>
      </c>
      <c r="BH540" s="225">
        <f>IF(N540="sníž. přenesená",J540,0)</f>
        <v>0</v>
      </c>
      <c r="BI540" s="225">
        <f>IF(N540="nulová",J540,0)</f>
        <v>0</v>
      </c>
      <c r="BJ540" s="17" t="s">
        <v>84</v>
      </c>
      <c r="BK540" s="225">
        <f>ROUND(I540*H540,2)</f>
        <v>0</v>
      </c>
      <c r="BL540" s="17" t="s">
        <v>156</v>
      </c>
      <c r="BM540" s="224" t="s">
        <v>1021</v>
      </c>
    </row>
    <row r="541" spans="1:47" s="2" customFormat="1" ht="12">
      <c r="A541" s="38"/>
      <c r="B541" s="39"/>
      <c r="C541" s="40"/>
      <c r="D541" s="226" t="s">
        <v>158</v>
      </c>
      <c r="E541" s="40"/>
      <c r="F541" s="227" t="s">
        <v>1022</v>
      </c>
      <c r="G541" s="40"/>
      <c r="H541" s="40"/>
      <c r="I541" s="228"/>
      <c r="J541" s="40"/>
      <c r="K541" s="40"/>
      <c r="L541" s="44"/>
      <c r="M541" s="229"/>
      <c r="N541" s="230"/>
      <c r="O541" s="91"/>
      <c r="P541" s="91"/>
      <c r="Q541" s="91"/>
      <c r="R541" s="91"/>
      <c r="S541" s="91"/>
      <c r="T541" s="92"/>
      <c r="U541" s="38"/>
      <c r="V541" s="38"/>
      <c r="W541" s="38"/>
      <c r="X541" s="38"/>
      <c r="Y541" s="38"/>
      <c r="Z541" s="38"/>
      <c r="AA541" s="38"/>
      <c r="AB541" s="38"/>
      <c r="AC541" s="38"/>
      <c r="AD541" s="38"/>
      <c r="AE541" s="38"/>
      <c r="AT541" s="17" t="s">
        <v>158</v>
      </c>
      <c r="AU541" s="17" t="s">
        <v>84</v>
      </c>
    </row>
    <row r="542" spans="1:47" s="2" customFormat="1" ht="12">
      <c r="A542" s="38"/>
      <c r="B542" s="39"/>
      <c r="C542" s="40"/>
      <c r="D542" s="226" t="s">
        <v>160</v>
      </c>
      <c r="E542" s="40"/>
      <c r="F542" s="231" t="s">
        <v>1023</v>
      </c>
      <c r="G542" s="40"/>
      <c r="H542" s="40"/>
      <c r="I542" s="228"/>
      <c r="J542" s="40"/>
      <c r="K542" s="40"/>
      <c r="L542" s="44"/>
      <c r="M542" s="229"/>
      <c r="N542" s="230"/>
      <c r="O542" s="91"/>
      <c r="P542" s="91"/>
      <c r="Q542" s="91"/>
      <c r="R542" s="91"/>
      <c r="S542" s="91"/>
      <c r="T542" s="92"/>
      <c r="U542" s="38"/>
      <c r="V542" s="38"/>
      <c r="W542" s="38"/>
      <c r="X542" s="38"/>
      <c r="Y542" s="38"/>
      <c r="Z542" s="38"/>
      <c r="AA542" s="38"/>
      <c r="AB542" s="38"/>
      <c r="AC542" s="38"/>
      <c r="AD542" s="38"/>
      <c r="AE542" s="38"/>
      <c r="AT542" s="17" t="s">
        <v>160</v>
      </c>
      <c r="AU542" s="17" t="s">
        <v>84</v>
      </c>
    </row>
    <row r="543" spans="1:65" s="2" customFormat="1" ht="24.15" customHeight="1">
      <c r="A543" s="38"/>
      <c r="B543" s="39"/>
      <c r="C543" s="212" t="s">
        <v>1024</v>
      </c>
      <c r="D543" s="212" t="s">
        <v>152</v>
      </c>
      <c r="E543" s="213" t="s">
        <v>1025</v>
      </c>
      <c r="F543" s="214" t="s">
        <v>1026</v>
      </c>
      <c r="G543" s="215" t="s">
        <v>276</v>
      </c>
      <c r="H543" s="216">
        <v>2</v>
      </c>
      <c r="I543" s="217"/>
      <c r="J543" s="218">
        <f>ROUND(I543*H543,2)</f>
        <v>0</v>
      </c>
      <c r="K543" s="219"/>
      <c r="L543" s="44"/>
      <c r="M543" s="220" t="s">
        <v>1</v>
      </c>
      <c r="N543" s="221" t="s">
        <v>41</v>
      </c>
      <c r="O543" s="91"/>
      <c r="P543" s="222">
        <f>O543*H543</f>
        <v>0</v>
      </c>
      <c r="Q543" s="222">
        <v>0</v>
      </c>
      <c r="R543" s="222">
        <f>Q543*H543</f>
        <v>0</v>
      </c>
      <c r="S543" s="222">
        <v>0</v>
      </c>
      <c r="T543" s="223">
        <f>S543*H543</f>
        <v>0</v>
      </c>
      <c r="U543" s="38"/>
      <c r="V543" s="38"/>
      <c r="W543" s="38"/>
      <c r="X543" s="38"/>
      <c r="Y543" s="38"/>
      <c r="Z543" s="38"/>
      <c r="AA543" s="38"/>
      <c r="AB543" s="38"/>
      <c r="AC543" s="38"/>
      <c r="AD543" s="38"/>
      <c r="AE543" s="38"/>
      <c r="AR543" s="224" t="s">
        <v>156</v>
      </c>
      <c r="AT543" s="224" t="s">
        <v>152</v>
      </c>
      <c r="AU543" s="224" t="s">
        <v>84</v>
      </c>
      <c r="AY543" s="17" t="s">
        <v>151</v>
      </c>
      <c r="BE543" s="225">
        <f>IF(N543="základní",J543,0)</f>
        <v>0</v>
      </c>
      <c r="BF543" s="225">
        <f>IF(N543="snížená",J543,0)</f>
        <v>0</v>
      </c>
      <c r="BG543" s="225">
        <f>IF(N543="zákl. přenesená",J543,0)</f>
        <v>0</v>
      </c>
      <c r="BH543" s="225">
        <f>IF(N543="sníž. přenesená",J543,0)</f>
        <v>0</v>
      </c>
      <c r="BI543" s="225">
        <f>IF(N543="nulová",J543,0)</f>
        <v>0</v>
      </c>
      <c r="BJ543" s="17" t="s">
        <v>84</v>
      </c>
      <c r="BK543" s="225">
        <f>ROUND(I543*H543,2)</f>
        <v>0</v>
      </c>
      <c r="BL543" s="17" t="s">
        <v>156</v>
      </c>
      <c r="BM543" s="224" t="s">
        <v>1027</v>
      </c>
    </row>
    <row r="544" spans="1:47" s="2" customFormat="1" ht="12">
      <c r="A544" s="38"/>
      <c r="B544" s="39"/>
      <c r="C544" s="40"/>
      <c r="D544" s="226" t="s">
        <v>158</v>
      </c>
      <c r="E544" s="40"/>
      <c r="F544" s="227" t="s">
        <v>1028</v>
      </c>
      <c r="G544" s="40"/>
      <c r="H544" s="40"/>
      <c r="I544" s="228"/>
      <c r="J544" s="40"/>
      <c r="K544" s="40"/>
      <c r="L544" s="44"/>
      <c r="M544" s="229"/>
      <c r="N544" s="230"/>
      <c r="O544" s="91"/>
      <c r="P544" s="91"/>
      <c r="Q544" s="91"/>
      <c r="R544" s="91"/>
      <c r="S544" s="91"/>
      <c r="T544" s="92"/>
      <c r="U544" s="38"/>
      <c r="V544" s="38"/>
      <c r="W544" s="38"/>
      <c r="X544" s="38"/>
      <c r="Y544" s="38"/>
      <c r="Z544" s="38"/>
      <c r="AA544" s="38"/>
      <c r="AB544" s="38"/>
      <c r="AC544" s="38"/>
      <c r="AD544" s="38"/>
      <c r="AE544" s="38"/>
      <c r="AT544" s="17" t="s">
        <v>158</v>
      </c>
      <c r="AU544" s="17" t="s">
        <v>84</v>
      </c>
    </row>
    <row r="545" spans="1:47" s="2" customFormat="1" ht="12">
      <c r="A545" s="38"/>
      <c r="B545" s="39"/>
      <c r="C545" s="40"/>
      <c r="D545" s="226" t="s">
        <v>160</v>
      </c>
      <c r="E545" s="40"/>
      <c r="F545" s="231" t="s">
        <v>1029</v>
      </c>
      <c r="G545" s="40"/>
      <c r="H545" s="40"/>
      <c r="I545" s="228"/>
      <c r="J545" s="40"/>
      <c r="K545" s="40"/>
      <c r="L545" s="44"/>
      <c r="M545" s="229"/>
      <c r="N545" s="230"/>
      <c r="O545" s="91"/>
      <c r="P545" s="91"/>
      <c r="Q545" s="91"/>
      <c r="R545" s="91"/>
      <c r="S545" s="91"/>
      <c r="T545" s="92"/>
      <c r="U545" s="38"/>
      <c r="V545" s="38"/>
      <c r="W545" s="38"/>
      <c r="X545" s="38"/>
      <c r="Y545" s="38"/>
      <c r="Z545" s="38"/>
      <c r="AA545" s="38"/>
      <c r="AB545" s="38"/>
      <c r="AC545" s="38"/>
      <c r="AD545" s="38"/>
      <c r="AE545" s="38"/>
      <c r="AT545" s="17" t="s">
        <v>160</v>
      </c>
      <c r="AU545" s="17" t="s">
        <v>84</v>
      </c>
    </row>
    <row r="546" spans="1:65" s="2" customFormat="1" ht="24.15" customHeight="1">
      <c r="A546" s="38"/>
      <c r="B546" s="39"/>
      <c r="C546" s="212" t="s">
        <v>1030</v>
      </c>
      <c r="D546" s="212" t="s">
        <v>152</v>
      </c>
      <c r="E546" s="213" t="s">
        <v>1031</v>
      </c>
      <c r="F546" s="214" t="s">
        <v>1032</v>
      </c>
      <c r="G546" s="215" t="s">
        <v>276</v>
      </c>
      <c r="H546" s="216">
        <v>2</v>
      </c>
      <c r="I546" s="217"/>
      <c r="J546" s="218">
        <f>ROUND(I546*H546,2)</f>
        <v>0</v>
      </c>
      <c r="K546" s="219"/>
      <c r="L546" s="44"/>
      <c r="M546" s="220" t="s">
        <v>1</v>
      </c>
      <c r="N546" s="221" t="s">
        <v>41</v>
      </c>
      <c r="O546" s="91"/>
      <c r="P546" s="222">
        <f>O546*H546</f>
        <v>0</v>
      </c>
      <c r="Q546" s="222">
        <v>0</v>
      </c>
      <c r="R546" s="222">
        <f>Q546*H546</f>
        <v>0</v>
      </c>
      <c r="S546" s="222">
        <v>0</v>
      </c>
      <c r="T546" s="223">
        <f>S546*H546</f>
        <v>0</v>
      </c>
      <c r="U546" s="38"/>
      <c r="V546" s="38"/>
      <c r="W546" s="38"/>
      <c r="X546" s="38"/>
      <c r="Y546" s="38"/>
      <c r="Z546" s="38"/>
      <c r="AA546" s="38"/>
      <c r="AB546" s="38"/>
      <c r="AC546" s="38"/>
      <c r="AD546" s="38"/>
      <c r="AE546" s="38"/>
      <c r="AR546" s="224" t="s">
        <v>156</v>
      </c>
      <c r="AT546" s="224" t="s">
        <v>152</v>
      </c>
      <c r="AU546" s="224" t="s">
        <v>84</v>
      </c>
      <c r="AY546" s="17" t="s">
        <v>151</v>
      </c>
      <c r="BE546" s="225">
        <f>IF(N546="základní",J546,0)</f>
        <v>0</v>
      </c>
      <c r="BF546" s="225">
        <f>IF(N546="snížená",J546,0)</f>
        <v>0</v>
      </c>
      <c r="BG546" s="225">
        <f>IF(N546="zákl. přenesená",J546,0)</f>
        <v>0</v>
      </c>
      <c r="BH546" s="225">
        <f>IF(N546="sníž. přenesená",J546,0)</f>
        <v>0</v>
      </c>
      <c r="BI546" s="225">
        <f>IF(N546="nulová",J546,0)</f>
        <v>0</v>
      </c>
      <c r="BJ546" s="17" t="s">
        <v>84</v>
      </c>
      <c r="BK546" s="225">
        <f>ROUND(I546*H546,2)</f>
        <v>0</v>
      </c>
      <c r="BL546" s="17" t="s">
        <v>156</v>
      </c>
      <c r="BM546" s="224" t="s">
        <v>1033</v>
      </c>
    </row>
    <row r="547" spans="1:47" s="2" customFormat="1" ht="12">
      <c r="A547" s="38"/>
      <c r="B547" s="39"/>
      <c r="C547" s="40"/>
      <c r="D547" s="226" t="s">
        <v>158</v>
      </c>
      <c r="E547" s="40"/>
      <c r="F547" s="227" t="s">
        <v>1034</v>
      </c>
      <c r="G547" s="40"/>
      <c r="H547" s="40"/>
      <c r="I547" s="228"/>
      <c r="J547" s="40"/>
      <c r="K547" s="40"/>
      <c r="L547" s="44"/>
      <c r="M547" s="229"/>
      <c r="N547" s="230"/>
      <c r="O547" s="91"/>
      <c r="P547" s="91"/>
      <c r="Q547" s="91"/>
      <c r="R547" s="91"/>
      <c r="S547" s="91"/>
      <c r="T547" s="92"/>
      <c r="U547" s="38"/>
      <c r="V547" s="38"/>
      <c r="W547" s="38"/>
      <c r="X547" s="38"/>
      <c r="Y547" s="38"/>
      <c r="Z547" s="38"/>
      <c r="AA547" s="38"/>
      <c r="AB547" s="38"/>
      <c r="AC547" s="38"/>
      <c r="AD547" s="38"/>
      <c r="AE547" s="38"/>
      <c r="AT547" s="17" t="s">
        <v>158</v>
      </c>
      <c r="AU547" s="17" t="s">
        <v>84</v>
      </c>
    </row>
    <row r="548" spans="1:47" s="2" customFormat="1" ht="12">
      <c r="A548" s="38"/>
      <c r="B548" s="39"/>
      <c r="C548" s="40"/>
      <c r="D548" s="226" t="s">
        <v>160</v>
      </c>
      <c r="E548" s="40"/>
      <c r="F548" s="231" t="s">
        <v>1035</v>
      </c>
      <c r="G548" s="40"/>
      <c r="H548" s="40"/>
      <c r="I548" s="228"/>
      <c r="J548" s="40"/>
      <c r="K548" s="40"/>
      <c r="L548" s="44"/>
      <c r="M548" s="229"/>
      <c r="N548" s="230"/>
      <c r="O548" s="91"/>
      <c r="P548" s="91"/>
      <c r="Q548" s="91"/>
      <c r="R548" s="91"/>
      <c r="S548" s="91"/>
      <c r="T548" s="92"/>
      <c r="U548" s="38"/>
      <c r="V548" s="38"/>
      <c r="W548" s="38"/>
      <c r="X548" s="38"/>
      <c r="Y548" s="38"/>
      <c r="Z548" s="38"/>
      <c r="AA548" s="38"/>
      <c r="AB548" s="38"/>
      <c r="AC548" s="38"/>
      <c r="AD548" s="38"/>
      <c r="AE548" s="38"/>
      <c r="AT548" s="17" t="s">
        <v>160</v>
      </c>
      <c r="AU548" s="17" t="s">
        <v>84</v>
      </c>
    </row>
    <row r="549" spans="1:65" s="2" customFormat="1" ht="24.15" customHeight="1">
      <c r="A549" s="38"/>
      <c r="B549" s="39"/>
      <c r="C549" s="212" t="s">
        <v>1036</v>
      </c>
      <c r="D549" s="212" t="s">
        <v>152</v>
      </c>
      <c r="E549" s="213" t="s">
        <v>1037</v>
      </c>
      <c r="F549" s="214" t="s">
        <v>1038</v>
      </c>
      <c r="G549" s="215" t="s">
        <v>348</v>
      </c>
      <c r="H549" s="216">
        <v>14.25</v>
      </c>
      <c r="I549" s="217"/>
      <c r="J549" s="218">
        <f>ROUND(I549*H549,2)</f>
        <v>0</v>
      </c>
      <c r="K549" s="219"/>
      <c r="L549" s="44"/>
      <c r="M549" s="220" t="s">
        <v>1</v>
      </c>
      <c r="N549" s="221" t="s">
        <v>41</v>
      </c>
      <c r="O549" s="91"/>
      <c r="P549" s="222">
        <f>O549*H549</f>
        <v>0</v>
      </c>
      <c r="Q549" s="222">
        <v>0</v>
      </c>
      <c r="R549" s="222">
        <f>Q549*H549</f>
        <v>0</v>
      </c>
      <c r="S549" s="222">
        <v>0</v>
      </c>
      <c r="T549" s="223">
        <f>S549*H549</f>
        <v>0</v>
      </c>
      <c r="U549" s="38"/>
      <c r="V549" s="38"/>
      <c r="W549" s="38"/>
      <c r="X549" s="38"/>
      <c r="Y549" s="38"/>
      <c r="Z549" s="38"/>
      <c r="AA549" s="38"/>
      <c r="AB549" s="38"/>
      <c r="AC549" s="38"/>
      <c r="AD549" s="38"/>
      <c r="AE549" s="38"/>
      <c r="AR549" s="224" t="s">
        <v>156</v>
      </c>
      <c r="AT549" s="224" t="s">
        <v>152</v>
      </c>
      <c r="AU549" s="224" t="s">
        <v>84</v>
      </c>
      <c r="AY549" s="17" t="s">
        <v>151</v>
      </c>
      <c r="BE549" s="225">
        <f>IF(N549="základní",J549,0)</f>
        <v>0</v>
      </c>
      <c r="BF549" s="225">
        <f>IF(N549="snížená",J549,0)</f>
        <v>0</v>
      </c>
      <c r="BG549" s="225">
        <f>IF(N549="zákl. přenesená",J549,0)</f>
        <v>0</v>
      </c>
      <c r="BH549" s="225">
        <f>IF(N549="sníž. přenesená",J549,0)</f>
        <v>0</v>
      </c>
      <c r="BI549" s="225">
        <f>IF(N549="nulová",J549,0)</f>
        <v>0</v>
      </c>
      <c r="BJ549" s="17" t="s">
        <v>84</v>
      </c>
      <c r="BK549" s="225">
        <f>ROUND(I549*H549,2)</f>
        <v>0</v>
      </c>
      <c r="BL549" s="17" t="s">
        <v>156</v>
      </c>
      <c r="BM549" s="224" t="s">
        <v>1039</v>
      </c>
    </row>
    <row r="550" spans="1:47" s="2" customFormat="1" ht="12">
      <c r="A550" s="38"/>
      <c r="B550" s="39"/>
      <c r="C550" s="40"/>
      <c r="D550" s="226" t="s">
        <v>158</v>
      </c>
      <c r="E550" s="40"/>
      <c r="F550" s="227" t="s">
        <v>1040</v>
      </c>
      <c r="G550" s="40"/>
      <c r="H550" s="40"/>
      <c r="I550" s="228"/>
      <c r="J550" s="40"/>
      <c r="K550" s="40"/>
      <c r="L550" s="44"/>
      <c r="M550" s="229"/>
      <c r="N550" s="230"/>
      <c r="O550" s="91"/>
      <c r="P550" s="91"/>
      <c r="Q550" s="91"/>
      <c r="R550" s="91"/>
      <c r="S550" s="91"/>
      <c r="T550" s="92"/>
      <c r="U550" s="38"/>
      <c r="V550" s="38"/>
      <c r="W550" s="38"/>
      <c r="X550" s="38"/>
      <c r="Y550" s="38"/>
      <c r="Z550" s="38"/>
      <c r="AA550" s="38"/>
      <c r="AB550" s="38"/>
      <c r="AC550" s="38"/>
      <c r="AD550" s="38"/>
      <c r="AE550" s="38"/>
      <c r="AT550" s="17" t="s">
        <v>158</v>
      </c>
      <c r="AU550" s="17" t="s">
        <v>84</v>
      </c>
    </row>
    <row r="551" spans="1:47" s="2" customFormat="1" ht="12">
      <c r="A551" s="38"/>
      <c r="B551" s="39"/>
      <c r="C551" s="40"/>
      <c r="D551" s="226" t="s">
        <v>160</v>
      </c>
      <c r="E551" s="40"/>
      <c r="F551" s="231" t="s">
        <v>1041</v>
      </c>
      <c r="G551" s="40"/>
      <c r="H551" s="40"/>
      <c r="I551" s="228"/>
      <c r="J551" s="40"/>
      <c r="K551" s="40"/>
      <c r="L551" s="44"/>
      <c r="M551" s="229"/>
      <c r="N551" s="230"/>
      <c r="O551" s="91"/>
      <c r="P551" s="91"/>
      <c r="Q551" s="91"/>
      <c r="R551" s="91"/>
      <c r="S551" s="91"/>
      <c r="T551" s="92"/>
      <c r="U551" s="38"/>
      <c r="V551" s="38"/>
      <c r="W551" s="38"/>
      <c r="X551" s="38"/>
      <c r="Y551" s="38"/>
      <c r="Z551" s="38"/>
      <c r="AA551" s="38"/>
      <c r="AB551" s="38"/>
      <c r="AC551" s="38"/>
      <c r="AD551" s="38"/>
      <c r="AE551" s="38"/>
      <c r="AT551" s="17" t="s">
        <v>160</v>
      </c>
      <c r="AU551" s="17" t="s">
        <v>84</v>
      </c>
    </row>
    <row r="552" spans="1:51" s="13" customFormat="1" ht="12">
      <c r="A552" s="13"/>
      <c r="B552" s="243"/>
      <c r="C552" s="244"/>
      <c r="D552" s="226" t="s">
        <v>162</v>
      </c>
      <c r="E552" s="245" t="s">
        <v>1</v>
      </c>
      <c r="F552" s="246" t="s">
        <v>198</v>
      </c>
      <c r="G552" s="244"/>
      <c r="H552" s="245" t="s">
        <v>1</v>
      </c>
      <c r="I552" s="247"/>
      <c r="J552" s="244"/>
      <c r="K552" s="244"/>
      <c r="L552" s="248"/>
      <c r="M552" s="249"/>
      <c r="N552" s="250"/>
      <c r="O552" s="250"/>
      <c r="P552" s="250"/>
      <c r="Q552" s="250"/>
      <c r="R552" s="250"/>
      <c r="S552" s="250"/>
      <c r="T552" s="251"/>
      <c r="U552" s="13"/>
      <c r="V552" s="13"/>
      <c r="W552" s="13"/>
      <c r="X552" s="13"/>
      <c r="Y552" s="13"/>
      <c r="Z552" s="13"/>
      <c r="AA552" s="13"/>
      <c r="AB552" s="13"/>
      <c r="AC552" s="13"/>
      <c r="AD552" s="13"/>
      <c r="AE552" s="13"/>
      <c r="AT552" s="252" t="s">
        <v>162</v>
      </c>
      <c r="AU552" s="252" t="s">
        <v>84</v>
      </c>
      <c r="AV552" s="13" t="s">
        <v>84</v>
      </c>
      <c r="AW552" s="13" t="s">
        <v>32</v>
      </c>
      <c r="AX552" s="13" t="s">
        <v>76</v>
      </c>
      <c r="AY552" s="252" t="s">
        <v>151</v>
      </c>
    </row>
    <row r="553" spans="1:51" s="12" customFormat="1" ht="12">
      <c r="A553" s="12"/>
      <c r="B553" s="232"/>
      <c r="C553" s="233"/>
      <c r="D553" s="226" t="s">
        <v>162</v>
      </c>
      <c r="E553" s="234" t="s">
        <v>227</v>
      </c>
      <c r="F553" s="235" t="s">
        <v>1042</v>
      </c>
      <c r="G553" s="233"/>
      <c r="H553" s="236">
        <v>14.25</v>
      </c>
      <c r="I553" s="237"/>
      <c r="J553" s="233"/>
      <c r="K553" s="233"/>
      <c r="L553" s="238"/>
      <c r="M553" s="239"/>
      <c r="N553" s="240"/>
      <c r="O553" s="240"/>
      <c r="P553" s="240"/>
      <c r="Q553" s="240"/>
      <c r="R553" s="240"/>
      <c r="S553" s="240"/>
      <c r="T553" s="241"/>
      <c r="U553" s="12"/>
      <c r="V553" s="12"/>
      <c r="W553" s="12"/>
      <c r="X553" s="12"/>
      <c r="Y553" s="12"/>
      <c r="Z553" s="12"/>
      <c r="AA553" s="12"/>
      <c r="AB553" s="12"/>
      <c r="AC553" s="12"/>
      <c r="AD553" s="12"/>
      <c r="AE553" s="12"/>
      <c r="AT553" s="242" t="s">
        <v>162</v>
      </c>
      <c r="AU553" s="242" t="s">
        <v>84</v>
      </c>
      <c r="AV553" s="12" t="s">
        <v>93</v>
      </c>
      <c r="AW553" s="12" t="s">
        <v>32</v>
      </c>
      <c r="AX553" s="12" t="s">
        <v>84</v>
      </c>
      <c r="AY553" s="242" t="s">
        <v>151</v>
      </c>
    </row>
    <row r="554" spans="1:65" s="2" customFormat="1" ht="24.15" customHeight="1">
      <c r="A554" s="38"/>
      <c r="B554" s="39"/>
      <c r="C554" s="212" t="s">
        <v>1043</v>
      </c>
      <c r="D554" s="212" t="s">
        <v>152</v>
      </c>
      <c r="E554" s="213" t="s">
        <v>1044</v>
      </c>
      <c r="F554" s="214" t="s">
        <v>1045</v>
      </c>
      <c r="G554" s="215" t="s">
        <v>348</v>
      </c>
      <c r="H554" s="216">
        <v>14.25</v>
      </c>
      <c r="I554" s="217"/>
      <c r="J554" s="218">
        <f>ROUND(I554*H554,2)</f>
        <v>0</v>
      </c>
      <c r="K554" s="219"/>
      <c r="L554" s="44"/>
      <c r="M554" s="220" t="s">
        <v>1</v>
      </c>
      <c r="N554" s="221" t="s">
        <v>41</v>
      </c>
      <c r="O554" s="91"/>
      <c r="P554" s="222">
        <f>O554*H554</f>
        <v>0</v>
      </c>
      <c r="Q554" s="222">
        <v>0</v>
      </c>
      <c r="R554" s="222">
        <f>Q554*H554</f>
        <v>0</v>
      </c>
      <c r="S554" s="222">
        <v>0</v>
      </c>
      <c r="T554" s="223">
        <f>S554*H554</f>
        <v>0</v>
      </c>
      <c r="U554" s="38"/>
      <c r="V554" s="38"/>
      <c r="W554" s="38"/>
      <c r="X554" s="38"/>
      <c r="Y554" s="38"/>
      <c r="Z554" s="38"/>
      <c r="AA554" s="38"/>
      <c r="AB554" s="38"/>
      <c r="AC554" s="38"/>
      <c r="AD554" s="38"/>
      <c r="AE554" s="38"/>
      <c r="AR554" s="224" t="s">
        <v>156</v>
      </c>
      <c r="AT554" s="224" t="s">
        <v>152</v>
      </c>
      <c r="AU554" s="224" t="s">
        <v>84</v>
      </c>
      <c r="AY554" s="17" t="s">
        <v>151</v>
      </c>
      <c r="BE554" s="225">
        <f>IF(N554="základní",J554,0)</f>
        <v>0</v>
      </c>
      <c r="BF554" s="225">
        <f>IF(N554="snížená",J554,0)</f>
        <v>0</v>
      </c>
      <c r="BG554" s="225">
        <f>IF(N554="zákl. přenesená",J554,0)</f>
        <v>0</v>
      </c>
      <c r="BH554" s="225">
        <f>IF(N554="sníž. přenesená",J554,0)</f>
        <v>0</v>
      </c>
      <c r="BI554" s="225">
        <f>IF(N554="nulová",J554,0)</f>
        <v>0</v>
      </c>
      <c r="BJ554" s="17" t="s">
        <v>84</v>
      </c>
      <c r="BK554" s="225">
        <f>ROUND(I554*H554,2)</f>
        <v>0</v>
      </c>
      <c r="BL554" s="17" t="s">
        <v>156</v>
      </c>
      <c r="BM554" s="224" t="s">
        <v>1046</v>
      </c>
    </row>
    <row r="555" spans="1:47" s="2" customFormat="1" ht="12">
      <c r="A555" s="38"/>
      <c r="B555" s="39"/>
      <c r="C555" s="40"/>
      <c r="D555" s="226" t="s">
        <v>158</v>
      </c>
      <c r="E555" s="40"/>
      <c r="F555" s="227" t="s">
        <v>1040</v>
      </c>
      <c r="G555" s="40"/>
      <c r="H555" s="40"/>
      <c r="I555" s="228"/>
      <c r="J555" s="40"/>
      <c r="K555" s="40"/>
      <c r="L555" s="44"/>
      <c r="M555" s="229"/>
      <c r="N555" s="230"/>
      <c r="O555" s="91"/>
      <c r="P555" s="91"/>
      <c r="Q555" s="91"/>
      <c r="R555" s="91"/>
      <c r="S555" s="91"/>
      <c r="T555" s="92"/>
      <c r="U555" s="38"/>
      <c r="V555" s="38"/>
      <c r="W555" s="38"/>
      <c r="X555" s="38"/>
      <c r="Y555" s="38"/>
      <c r="Z555" s="38"/>
      <c r="AA555" s="38"/>
      <c r="AB555" s="38"/>
      <c r="AC555" s="38"/>
      <c r="AD555" s="38"/>
      <c r="AE555" s="38"/>
      <c r="AT555" s="17" t="s">
        <v>158</v>
      </c>
      <c r="AU555" s="17" t="s">
        <v>84</v>
      </c>
    </row>
    <row r="556" spans="1:47" s="2" customFormat="1" ht="12">
      <c r="A556" s="38"/>
      <c r="B556" s="39"/>
      <c r="C556" s="40"/>
      <c r="D556" s="226" t="s">
        <v>160</v>
      </c>
      <c r="E556" s="40"/>
      <c r="F556" s="231" t="s">
        <v>1041</v>
      </c>
      <c r="G556" s="40"/>
      <c r="H556" s="40"/>
      <c r="I556" s="228"/>
      <c r="J556" s="40"/>
      <c r="K556" s="40"/>
      <c r="L556" s="44"/>
      <c r="M556" s="229"/>
      <c r="N556" s="230"/>
      <c r="O556" s="91"/>
      <c r="P556" s="91"/>
      <c r="Q556" s="91"/>
      <c r="R556" s="91"/>
      <c r="S556" s="91"/>
      <c r="T556" s="92"/>
      <c r="U556" s="38"/>
      <c r="V556" s="38"/>
      <c r="W556" s="38"/>
      <c r="X556" s="38"/>
      <c r="Y556" s="38"/>
      <c r="Z556" s="38"/>
      <c r="AA556" s="38"/>
      <c r="AB556" s="38"/>
      <c r="AC556" s="38"/>
      <c r="AD556" s="38"/>
      <c r="AE556" s="38"/>
      <c r="AT556" s="17" t="s">
        <v>160</v>
      </c>
      <c r="AU556" s="17" t="s">
        <v>84</v>
      </c>
    </row>
    <row r="557" spans="1:51" s="13" customFormat="1" ht="12">
      <c r="A557" s="13"/>
      <c r="B557" s="243"/>
      <c r="C557" s="244"/>
      <c r="D557" s="226" t="s">
        <v>162</v>
      </c>
      <c r="E557" s="245" t="s">
        <v>1</v>
      </c>
      <c r="F557" s="246" t="s">
        <v>198</v>
      </c>
      <c r="G557" s="244"/>
      <c r="H557" s="245" t="s">
        <v>1</v>
      </c>
      <c r="I557" s="247"/>
      <c r="J557" s="244"/>
      <c r="K557" s="244"/>
      <c r="L557" s="248"/>
      <c r="M557" s="249"/>
      <c r="N557" s="250"/>
      <c r="O557" s="250"/>
      <c r="P557" s="250"/>
      <c r="Q557" s="250"/>
      <c r="R557" s="250"/>
      <c r="S557" s="250"/>
      <c r="T557" s="251"/>
      <c r="U557" s="13"/>
      <c r="V557" s="13"/>
      <c r="W557" s="13"/>
      <c r="X557" s="13"/>
      <c r="Y557" s="13"/>
      <c r="Z557" s="13"/>
      <c r="AA557" s="13"/>
      <c r="AB557" s="13"/>
      <c r="AC557" s="13"/>
      <c r="AD557" s="13"/>
      <c r="AE557" s="13"/>
      <c r="AT557" s="252" t="s">
        <v>162</v>
      </c>
      <c r="AU557" s="252" t="s">
        <v>84</v>
      </c>
      <c r="AV557" s="13" t="s">
        <v>84</v>
      </c>
      <c r="AW557" s="13" t="s">
        <v>32</v>
      </c>
      <c r="AX557" s="13" t="s">
        <v>76</v>
      </c>
      <c r="AY557" s="252" t="s">
        <v>151</v>
      </c>
    </row>
    <row r="558" spans="1:51" s="12" customFormat="1" ht="12">
      <c r="A558" s="12"/>
      <c r="B558" s="232"/>
      <c r="C558" s="233"/>
      <c r="D558" s="226" t="s">
        <v>162</v>
      </c>
      <c r="E558" s="234" t="s">
        <v>199</v>
      </c>
      <c r="F558" s="235" t="s">
        <v>1042</v>
      </c>
      <c r="G558" s="233"/>
      <c r="H558" s="236">
        <v>14.25</v>
      </c>
      <c r="I558" s="237"/>
      <c r="J558" s="233"/>
      <c r="K558" s="233"/>
      <c r="L558" s="238"/>
      <c r="M558" s="239"/>
      <c r="N558" s="240"/>
      <c r="O558" s="240"/>
      <c r="P558" s="240"/>
      <c r="Q558" s="240"/>
      <c r="R558" s="240"/>
      <c r="S558" s="240"/>
      <c r="T558" s="241"/>
      <c r="U558" s="12"/>
      <c r="V558" s="12"/>
      <c r="W558" s="12"/>
      <c r="X558" s="12"/>
      <c r="Y558" s="12"/>
      <c r="Z558" s="12"/>
      <c r="AA558" s="12"/>
      <c r="AB558" s="12"/>
      <c r="AC558" s="12"/>
      <c r="AD558" s="12"/>
      <c r="AE558" s="12"/>
      <c r="AT558" s="242" t="s">
        <v>162</v>
      </c>
      <c r="AU558" s="242" t="s">
        <v>84</v>
      </c>
      <c r="AV558" s="12" t="s">
        <v>93</v>
      </c>
      <c r="AW558" s="12" t="s">
        <v>32</v>
      </c>
      <c r="AX558" s="12" t="s">
        <v>84</v>
      </c>
      <c r="AY558" s="242" t="s">
        <v>151</v>
      </c>
    </row>
    <row r="559" spans="1:65" s="2" customFormat="1" ht="24.15" customHeight="1">
      <c r="A559" s="38"/>
      <c r="B559" s="39"/>
      <c r="C559" s="212" t="s">
        <v>1047</v>
      </c>
      <c r="D559" s="212" t="s">
        <v>152</v>
      </c>
      <c r="E559" s="213" t="s">
        <v>1048</v>
      </c>
      <c r="F559" s="214" t="s">
        <v>1049</v>
      </c>
      <c r="G559" s="215" t="s">
        <v>267</v>
      </c>
      <c r="H559" s="216">
        <v>19.8</v>
      </c>
      <c r="I559" s="217"/>
      <c r="J559" s="218">
        <f>ROUND(I559*H559,2)</f>
        <v>0</v>
      </c>
      <c r="K559" s="219"/>
      <c r="L559" s="44"/>
      <c r="M559" s="220" t="s">
        <v>1</v>
      </c>
      <c r="N559" s="221" t="s">
        <v>41</v>
      </c>
      <c r="O559" s="91"/>
      <c r="P559" s="222">
        <f>O559*H559</f>
        <v>0</v>
      </c>
      <c r="Q559" s="222">
        <v>0</v>
      </c>
      <c r="R559" s="222">
        <f>Q559*H559</f>
        <v>0</v>
      </c>
      <c r="S559" s="222">
        <v>0</v>
      </c>
      <c r="T559" s="223">
        <f>S559*H559</f>
        <v>0</v>
      </c>
      <c r="U559" s="38"/>
      <c r="V559" s="38"/>
      <c r="W559" s="38"/>
      <c r="X559" s="38"/>
      <c r="Y559" s="38"/>
      <c r="Z559" s="38"/>
      <c r="AA559" s="38"/>
      <c r="AB559" s="38"/>
      <c r="AC559" s="38"/>
      <c r="AD559" s="38"/>
      <c r="AE559" s="38"/>
      <c r="AR559" s="224" t="s">
        <v>156</v>
      </c>
      <c r="AT559" s="224" t="s">
        <v>152</v>
      </c>
      <c r="AU559" s="224" t="s">
        <v>84</v>
      </c>
      <c r="AY559" s="17" t="s">
        <v>151</v>
      </c>
      <c r="BE559" s="225">
        <f>IF(N559="základní",J559,0)</f>
        <v>0</v>
      </c>
      <c r="BF559" s="225">
        <f>IF(N559="snížená",J559,0)</f>
        <v>0</v>
      </c>
      <c r="BG559" s="225">
        <f>IF(N559="zákl. přenesená",J559,0)</f>
        <v>0</v>
      </c>
      <c r="BH559" s="225">
        <f>IF(N559="sníž. přenesená",J559,0)</f>
        <v>0</v>
      </c>
      <c r="BI559" s="225">
        <f>IF(N559="nulová",J559,0)</f>
        <v>0</v>
      </c>
      <c r="BJ559" s="17" t="s">
        <v>84</v>
      </c>
      <c r="BK559" s="225">
        <f>ROUND(I559*H559,2)</f>
        <v>0</v>
      </c>
      <c r="BL559" s="17" t="s">
        <v>156</v>
      </c>
      <c r="BM559" s="224" t="s">
        <v>1050</v>
      </c>
    </row>
    <row r="560" spans="1:47" s="2" customFormat="1" ht="12">
      <c r="A560" s="38"/>
      <c r="B560" s="39"/>
      <c r="C560" s="40"/>
      <c r="D560" s="226" t="s">
        <v>158</v>
      </c>
      <c r="E560" s="40"/>
      <c r="F560" s="227" t="s">
        <v>1051</v>
      </c>
      <c r="G560" s="40"/>
      <c r="H560" s="40"/>
      <c r="I560" s="228"/>
      <c r="J560" s="40"/>
      <c r="K560" s="40"/>
      <c r="L560" s="44"/>
      <c r="M560" s="229"/>
      <c r="N560" s="230"/>
      <c r="O560" s="91"/>
      <c r="P560" s="91"/>
      <c r="Q560" s="91"/>
      <c r="R560" s="91"/>
      <c r="S560" s="91"/>
      <c r="T560" s="92"/>
      <c r="U560" s="38"/>
      <c r="V560" s="38"/>
      <c r="W560" s="38"/>
      <c r="X560" s="38"/>
      <c r="Y560" s="38"/>
      <c r="Z560" s="38"/>
      <c r="AA560" s="38"/>
      <c r="AB560" s="38"/>
      <c r="AC560" s="38"/>
      <c r="AD560" s="38"/>
      <c r="AE560" s="38"/>
      <c r="AT560" s="17" t="s">
        <v>158</v>
      </c>
      <c r="AU560" s="17" t="s">
        <v>84</v>
      </c>
    </row>
    <row r="561" spans="1:47" s="2" customFormat="1" ht="12">
      <c r="A561" s="38"/>
      <c r="B561" s="39"/>
      <c r="C561" s="40"/>
      <c r="D561" s="226" t="s">
        <v>160</v>
      </c>
      <c r="E561" s="40"/>
      <c r="F561" s="231" t="s">
        <v>1052</v>
      </c>
      <c r="G561" s="40"/>
      <c r="H561" s="40"/>
      <c r="I561" s="228"/>
      <c r="J561" s="40"/>
      <c r="K561" s="40"/>
      <c r="L561" s="44"/>
      <c r="M561" s="229"/>
      <c r="N561" s="230"/>
      <c r="O561" s="91"/>
      <c r="P561" s="91"/>
      <c r="Q561" s="91"/>
      <c r="R561" s="91"/>
      <c r="S561" s="91"/>
      <c r="T561" s="92"/>
      <c r="U561" s="38"/>
      <c r="V561" s="38"/>
      <c r="W561" s="38"/>
      <c r="X561" s="38"/>
      <c r="Y561" s="38"/>
      <c r="Z561" s="38"/>
      <c r="AA561" s="38"/>
      <c r="AB561" s="38"/>
      <c r="AC561" s="38"/>
      <c r="AD561" s="38"/>
      <c r="AE561" s="38"/>
      <c r="AT561" s="17" t="s">
        <v>160</v>
      </c>
      <c r="AU561" s="17" t="s">
        <v>84</v>
      </c>
    </row>
    <row r="562" spans="1:51" s="13" customFormat="1" ht="12">
      <c r="A562" s="13"/>
      <c r="B562" s="243"/>
      <c r="C562" s="244"/>
      <c r="D562" s="226" t="s">
        <v>162</v>
      </c>
      <c r="E562" s="245" t="s">
        <v>1</v>
      </c>
      <c r="F562" s="246" t="s">
        <v>198</v>
      </c>
      <c r="G562" s="244"/>
      <c r="H562" s="245" t="s">
        <v>1</v>
      </c>
      <c r="I562" s="247"/>
      <c r="J562" s="244"/>
      <c r="K562" s="244"/>
      <c r="L562" s="248"/>
      <c r="M562" s="249"/>
      <c r="N562" s="250"/>
      <c r="O562" s="250"/>
      <c r="P562" s="250"/>
      <c r="Q562" s="250"/>
      <c r="R562" s="250"/>
      <c r="S562" s="250"/>
      <c r="T562" s="251"/>
      <c r="U562" s="13"/>
      <c r="V562" s="13"/>
      <c r="W562" s="13"/>
      <c r="X562" s="13"/>
      <c r="Y562" s="13"/>
      <c r="Z562" s="13"/>
      <c r="AA562" s="13"/>
      <c r="AB562" s="13"/>
      <c r="AC562" s="13"/>
      <c r="AD562" s="13"/>
      <c r="AE562" s="13"/>
      <c r="AT562" s="252" t="s">
        <v>162</v>
      </c>
      <c r="AU562" s="252" t="s">
        <v>84</v>
      </c>
      <c r="AV562" s="13" t="s">
        <v>84</v>
      </c>
      <c r="AW562" s="13" t="s">
        <v>32</v>
      </c>
      <c r="AX562" s="13" t="s">
        <v>76</v>
      </c>
      <c r="AY562" s="252" t="s">
        <v>151</v>
      </c>
    </row>
    <row r="563" spans="1:51" s="12" customFormat="1" ht="12">
      <c r="A563" s="12"/>
      <c r="B563" s="232"/>
      <c r="C563" s="233"/>
      <c r="D563" s="226" t="s">
        <v>162</v>
      </c>
      <c r="E563" s="234" t="s">
        <v>352</v>
      </c>
      <c r="F563" s="235" t="s">
        <v>1053</v>
      </c>
      <c r="G563" s="233"/>
      <c r="H563" s="236">
        <v>19.8</v>
      </c>
      <c r="I563" s="237"/>
      <c r="J563" s="233"/>
      <c r="K563" s="233"/>
      <c r="L563" s="238"/>
      <c r="M563" s="239"/>
      <c r="N563" s="240"/>
      <c r="O563" s="240"/>
      <c r="P563" s="240"/>
      <c r="Q563" s="240"/>
      <c r="R563" s="240"/>
      <c r="S563" s="240"/>
      <c r="T563" s="241"/>
      <c r="U563" s="12"/>
      <c r="V563" s="12"/>
      <c r="W563" s="12"/>
      <c r="X563" s="12"/>
      <c r="Y563" s="12"/>
      <c r="Z563" s="12"/>
      <c r="AA563" s="12"/>
      <c r="AB563" s="12"/>
      <c r="AC563" s="12"/>
      <c r="AD563" s="12"/>
      <c r="AE563" s="12"/>
      <c r="AT563" s="242" t="s">
        <v>162</v>
      </c>
      <c r="AU563" s="242" t="s">
        <v>84</v>
      </c>
      <c r="AV563" s="12" t="s">
        <v>93</v>
      </c>
      <c r="AW563" s="12" t="s">
        <v>32</v>
      </c>
      <c r="AX563" s="12" t="s">
        <v>84</v>
      </c>
      <c r="AY563" s="242" t="s">
        <v>151</v>
      </c>
    </row>
    <row r="564" spans="1:65" s="2" customFormat="1" ht="24.15" customHeight="1">
      <c r="A564" s="38"/>
      <c r="B564" s="39"/>
      <c r="C564" s="212" t="s">
        <v>1054</v>
      </c>
      <c r="D564" s="212" t="s">
        <v>152</v>
      </c>
      <c r="E564" s="213" t="s">
        <v>1055</v>
      </c>
      <c r="F564" s="214" t="s">
        <v>1056</v>
      </c>
      <c r="G564" s="215" t="s">
        <v>267</v>
      </c>
      <c r="H564" s="216">
        <v>8.3</v>
      </c>
      <c r="I564" s="217"/>
      <c r="J564" s="218">
        <f>ROUND(I564*H564,2)</f>
        <v>0</v>
      </c>
      <c r="K564" s="219"/>
      <c r="L564" s="44"/>
      <c r="M564" s="220" t="s">
        <v>1</v>
      </c>
      <c r="N564" s="221" t="s">
        <v>41</v>
      </c>
      <c r="O564" s="91"/>
      <c r="P564" s="222">
        <f>O564*H564</f>
        <v>0</v>
      </c>
      <c r="Q564" s="222">
        <v>0</v>
      </c>
      <c r="R564" s="222">
        <f>Q564*H564</f>
        <v>0</v>
      </c>
      <c r="S564" s="222">
        <v>0</v>
      </c>
      <c r="T564" s="223">
        <f>S564*H564</f>
        <v>0</v>
      </c>
      <c r="U564" s="38"/>
      <c r="V564" s="38"/>
      <c r="W564" s="38"/>
      <c r="X564" s="38"/>
      <c r="Y564" s="38"/>
      <c r="Z564" s="38"/>
      <c r="AA564" s="38"/>
      <c r="AB564" s="38"/>
      <c r="AC564" s="38"/>
      <c r="AD564" s="38"/>
      <c r="AE564" s="38"/>
      <c r="AR564" s="224" t="s">
        <v>156</v>
      </c>
      <c r="AT564" s="224" t="s">
        <v>152</v>
      </c>
      <c r="AU564" s="224" t="s">
        <v>84</v>
      </c>
      <c r="AY564" s="17" t="s">
        <v>151</v>
      </c>
      <c r="BE564" s="225">
        <f>IF(N564="základní",J564,0)</f>
        <v>0</v>
      </c>
      <c r="BF564" s="225">
        <f>IF(N564="snížená",J564,0)</f>
        <v>0</v>
      </c>
      <c r="BG564" s="225">
        <f>IF(N564="zákl. přenesená",J564,0)</f>
        <v>0</v>
      </c>
      <c r="BH564" s="225">
        <f>IF(N564="sníž. přenesená",J564,0)</f>
        <v>0</v>
      </c>
      <c r="BI564" s="225">
        <f>IF(N564="nulová",J564,0)</f>
        <v>0</v>
      </c>
      <c r="BJ564" s="17" t="s">
        <v>84</v>
      </c>
      <c r="BK564" s="225">
        <f>ROUND(I564*H564,2)</f>
        <v>0</v>
      </c>
      <c r="BL564" s="17" t="s">
        <v>156</v>
      </c>
      <c r="BM564" s="224" t="s">
        <v>1057</v>
      </c>
    </row>
    <row r="565" spans="1:47" s="2" customFormat="1" ht="12">
      <c r="A565" s="38"/>
      <c r="B565" s="39"/>
      <c r="C565" s="40"/>
      <c r="D565" s="226" t="s">
        <v>158</v>
      </c>
      <c r="E565" s="40"/>
      <c r="F565" s="227" t="s">
        <v>1051</v>
      </c>
      <c r="G565" s="40"/>
      <c r="H565" s="40"/>
      <c r="I565" s="228"/>
      <c r="J565" s="40"/>
      <c r="K565" s="40"/>
      <c r="L565" s="44"/>
      <c r="M565" s="229"/>
      <c r="N565" s="230"/>
      <c r="O565" s="91"/>
      <c r="P565" s="91"/>
      <c r="Q565" s="91"/>
      <c r="R565" s="91"/>
      <c r="S565" s="91"/>
      <c r="T565" s="92"/>
      <c r="U565" s="38"/>
      <c r="V565" s="38"/>
      <c r="W565" s="38"/>
      <c r="X565" s="38"/>
      <c r="Y565" s="38"/>
      <c r="Z565" s="38"/>
      <c r="AA565" s="38"/>
      <c r="AB565" s="38"/>
      <c r="AC565" s="38"/>
      <c r="AD565" s="38"/>
      <c r="AE565" s="38"/>
      <c r="AT565" s="17" t="s">
        <v>158</v>
      </c>
      <c r="AU565" s="17" t="s">
        <v>84</v>
      </c>
    </row>
    <row r="566" spans="1:47" s="2" customFormat="1" ht="12">
      <c r="A566" s="38"/>
      <c r="B566" s="39"/>
      <c r="C566" s="40"/>
      <c r="D566" s="226" t="s">
        <v>160</v>
      </c>
      <c r="E566" s="40"/>
      <c r="F566" s="231" t="s">
        <v>1052</v>
      </c>
      <c r="G566" s="40"/>
      <c r="H566" s="40"/>
      <c r="I566" s="228"/>
      <c r="J566" s="40"/>
      <c r="K566" s="40"/>
      <c r="L566" s="44"/>
      <c r="M566" s="229"/>
      <c r="N566" s="230"/>
      <c r="O566" s="91"/>
      <c r="P566" s="91"/>
      <c r="Q566" s="91"/>
      <c r="R566" s="91"/>
      <c r="S566" s="91"/>
      <c r="T566" s="92"/>
      <c r="U566" s="38"/>
      <c r="V566" s="38"/>
      <c r="W566" s="38"/>
      <c r="X566" s="38"/>
      <c r="Y566" s="38"/>
      <c r="Z566" s="38"/>
      <c r="AA566" s="38"/>
      <c r="AB566" s="38"/>
      <c r="AC566" s="38"/>
      <c r="AD566" s="38"/>
      <c r="AE566" s="38"/>
      <c r="AT566" s="17" t="s">
        <v>160</v>
      </c>
      <c r="AU566" s="17" t="s">
        <v>84</v>
      </c>
    </row>
    <row r="567" spans="1:51" s="13" customFormat="1" ht="12">
      <c r="A567" s="13"/>
      <c r="B567" s="243"/>
      <c r="C567" s="244"/>
      <c r="D567" s="226" t="s">
        <v>162</v>
      </c>
      <c r="E567" s="245" t="s">
        <v>1</v>
      </c>
      <c r="F567" s="246" t="s">
        <v>198</v>
      </c>
      <c r="G567" s="244"/>
      <c r="H567" s="245" t="s">
        <v>1</v>
      </c>
      <c r="I567" s="247"/>
      <c r="J567" s="244"/>
      <c r="K567" s="244"/>
      <c r="L567" s="248"/>
      <c r="M567" s="249"/>
      <c r="N567" s="250"/>
      <c r="O567" s="250"/>
      <c r="P567" s="250"/>
      <c r="Q567" s="250"/>
      <c r="R567" s="250"/>
      <c r="S567" s="250"/>
      <c r="T567" s="251"/>
      <c r="U567" s="13"/>
      <c r="V567" s="13"/>
      <c r="W567" s="13"/>
      <c r="X567" s="13"/>
      <c r="Y567" s="13"/>
      <c r="Z567" s="13"/>
      <c r="AA567" s="13"/>
      <c r="AB567" s="13"/>
      <c r="AC567" s="13"/>
      <c r="AD567" s="13"/>
      <c r="AE567" s="13"/>
      <c r="AT567" s="252" t="s">
        <v>162</v>
      </c>
      <c r="AU567" s="252" t="s">
        <v>84</v>
      </c>
      <c r="AV567" s="13" t="s">
        <v>84</v>
      </c>
      <c r="AW567" s="13" t="s">
        <v>32</v>
      </c>
      <c r="AX567" s="13" t="s">
        <v>76</v>
      </c>
      <c r="AY567" s="252" t="s">
        <v>151</v>
      </c>
    </row>
    <row r="568" spans="1:51" s="12" customFormat="1" ht="12">
      <c r="A568" s="12"/>
      <c r="B568" s="232"/>
      <c r="C568" s="233"/>
      <c r="D568" s="226" t="s">
        <v>162</v>
      </c>
      <c r="E568" s="234" t="s">
        <v>311</v>
      </c>
      <c r="F568" s="235" t="s">
        <v>1058</v>
      </c>
      <c r="G568" s="233"/>
      <c r="H568" s="236">
        <v>8.3</v>
      </c>
      <c r="I568" s="237"/>
      <c r="J568" s="233"/>
      <c r="K568" s="233"/>
      <c r="L568" s="238"/>
      <c r="M568" s="239"/>
      <c r="N568" s="240"/>
      <c r="O568" s="240"/>
      <c r="P568" s="240"/>
      <c r="Q568" s="240"/>
      <c r="R568" s="240"/>
      <c r="S568" s="240"/>
      <c r="T568" s="241"/>
      <c r="U568" s="12"/>
      <c r="V568" s="12"/>
      <c r="W568" s="12"/>
      <c r="X568" s="12"/>
      <c r="Y568" s="12"/>
      <c r="Z568" s="12"/>
      <c r="AA568" s="12"/>
      <c r="AB568" s="12"/>
      <c r="AC568" s="12"/>
      <c r="AD568" s="12"/>
      <c r="AE568" s="12"/>
      <c r="AT568" s="242" t="s">
        <v>162</v>
      </c>
      <c r="AU568" s="242" t="s">
        <v>84</v>
      </c>
      <c r="AV568" s="12" t="s">
        <v>93</v>
      </c>
      <c r="AW568" s="12" t="s">
        <v>32</v>
      </c>
      <c r="AX568" s="12" t="s">
        <v>84</v>
      </c>
      <c r="AY568" s="242" t="s">
        <v>151</v>
      </c>
    </row>
    <row r="569" spans="1:65" s="2" customFormat="1" ht="24.15" customHeight="1">
      <c r="A569" s="38"/>
      <c r="B569" s="39"/>
      <c r="C569" s="212" t="s">
        <v>1059</v>
      </c>
      <c r="D569" s="212" t="s">
        <v>152</v>
      </c>
      <c r="E569" s="213" t="s">
        <v>1060</v>
      </c>
      <c r="F569" s="214" t="s">
        <v>1061</v>
      </c>
      <c r="G569" s="215" t="s">
        <v>267</v>
      </c>
      <c r="H569" s="216">
        <v>65</v>
      </c>
      <c r="I569" s="217"/>
      <c r="J569" s="218">
        <f>ROUND(I569*H569,2)</f>
        <v>0</v>
      </c>
      <c r="K569" s="219"/>
      <c r="L569" s="44"/>
      <c r="M569" s="220" t="s">
        <v>1</v>
      </c>
      <c r="N569" s="221" t="s">
        <v>41</v>
      </c>
      <c r="O569" s="91"/>
      <c r="P569" s="222">
        <f>O569*H569</f>
        <v>0</v>
      </c>
      <c r="Q569" s="222">
        <v>0</v>
      </c>
      <c r="R569" s="222">
        <f>Q569*H569</f>
        <v>0</v>
      </c>
      <c r="S569" s="222">
        <v>0</v>
      </c>
      <c r="T569" s="223">
        <f>S569*H569</f>
        <v>0</v>
      </c>
      <c r="U569" s="38"/>
      <c r="V569" s="38"/>
      <c r="W569" s="38"/>
      <c r="X569" s="38"/>
      <c r="Y569" s="38"/>
      <c r="Z569" s="38"/>
      <c r="AA569" s="38"/>
      <c r="AB569" s="38"/>
      <c r="AC569" s="38"/>
      <c r="AD569" s="38"/>
      <c r="AE569" s="38"/>
      <c r="AR569" s="224" t="s">
        <v>156</v>
      </c>
      <c r="AT569" s="224" t="s">
        <v>152</v>
      </c>
      <c r="AU569" s="224" t="s">
        <v>84</v>
      </c>
      <c r="AY569" s="17" t="s">
        <v>151</v>
      </c>
      <c r="BE569" s="225">
        <f>IF(N569="základní",J569,0)</f>
        <v>0</v>
      </c>
      <c r="BF569" s="225">
        <f>IF(N569="snížená",J569,0)</f>
        <v>0</v>
      </c>
      <c r="BG569" s="225">
        <f>IF(N569="zákl. přenesená",J569,0)</f>
        <v>0</v>
      </c>
      <c r="BH569" s="225">
        <f>IF(N569="sníž. přenesená",J569,0)</f>
        <v>0</v>
      </c>
      <c r="BI569" s="225">
        <f>IF(N569="nulová",J569,0)</f>
        <v>0</v>
      </c>
      <c r="BJ569" s="17" t="s">
        <v>84</v>
      </c>
      <c r="BK569" s="225">
        <f>ROUND(I569*H569,2)</f>
        <v>0</v>
      </c>
      <c r="BL569" s="17" t="s">
        <v>156</v>
      </c>
      <c r="BM569" s="224" t="s">
        <v>1062</v>
      </c>
    </row>
    <row r="570" spans="1:47" s="2" customFormat="1" ht="12">
      <c r="A570" s="38"/>
      <c r="B570" s="39"/>
      <c r="C570" s="40"/>
      <c r="D570" s="226" t="s">
        <v>158</v>
      </c>
      <c r="E570" s="40"/>
      <c r="F570" s="227" t="s">
        <v>1063</v>
      </c>
      <c r="G570" s="40"/>
      <c r="H570" s="40"/>
      <c r="I570" s="228"/>
      <c r="J570" s="40"/>
      <c r="K570" s="40"/>
      <c r="L570" s="44"/>
      <c r="M570" s="229"/>
      <c r="N570" s="230"/>
      <c r="O570" s="91"/>
      <c r="P570" s="91"/>
      <c r="Q570" s="91"/>
      <c r="R570" s="91"/>
      <c r="S570" s="91"/>
      <c r="T570" s="92"/>
      <c r="U570" s="38"/>
      <c r="V570" s="38"/>
      <c r="W570" s="38"/>
      <c r="X570" s="38"/>
      <c r="Y570" s="38"/>
      <c r="Z570" s="38"/>
      <c r="AA570" s="38"/>
      <c r="AB570" s="38"/>
      <c r="AC570" s="38"/>
      <c r="AD570" s="38"/>
      <c r="AE570" s="38"/>
      <c r="AT570" s="17" t="s">
        <v>158</v>
      </c>
      <c r="AU570" s="17" t="s">
        <v>84</v>
      </c>
    </row>
    <row r="571" spans="1:47" s="2" customFormat="1" ht="12">
      <c r="A571" s="38"/>
      <c r="B571" s="39"/>
      <c r="C571" s="40"/>
      <c r="D571" s="226" t="s">
        <v>160</v>
      </c>
      <c r="E571" s="40"/>
      <c r="F571" s="231" t="s">
        <v>1064</v>
      </c>
      <c r="G571" s="40"/>
      <c r="H571" s="40"/>
      <c r="I571" s="228"/>
      <c r="J571" s="40"/>
      <c r="K571" s="40"/>
      <c r="L571" s="44"/>
      <c r="M571" s="229"/>
      <c r="N571" s="230"/>
      <c r="O571" s="91"/>
      <c r="P571" s="91"/>
      <c r="Q571" s="91"/>
      <c r="R571" s="91"/>
      <c r="S571" s="91"/>
      <c r="T571" s="92"/>
      <c r="U571" s="38"/>
      <c r="V571" s="38"/>
      <c r="W571" s="38"/>
      <c r="X571" s="38"/>
      <c r="Y571" s="38"/>
      <c r="Z571" s="38"/>
      <c r="AA571" s="38"/>
      <c r="AB571" s="38"/>
      <c r="AC571" s="38"/>
      <c r="AD571" s="38"/>
      <c r="AE571" s="38"/>
      <c r="AT571" s="17" t="s">
        <v>160</v>
      </c>
      <c r="AU571" s="17" t="s">
        <v>84</v>
      </c>
    </row>
    <row r="572" spans="1:51" s="13" customFormat="1" ht="12">
      <c r="A572" s="13"/>
      <c r="B572" s="243"/>
      <c r="C572" s="244"/>
      <c r="D572" s="226" t="s">
        <v>162</v>
      </c>
      <c r="E572" s="245" t="s">
        <v>1</v>
      </c>
      <c r="F572" s="246" t="s">
        <v>198</v>
      </c>
      <c r="G572" s="244"/>
      <c r="H572" s="245" t="s">
        <v>1</v>
      </c>
      <c r="I572" s="247"/>
      <c r="J572" s="244"/>
      <c r="K572" s="244"/>
      <c r="L572" s="248"/>
      <c r="M572" s="249"/>
      <c r="N572" s="250"/>
      <c r="O572" s="250"/>
      <c r="P572" s="250"/>
      <c r="Q572" s="250"/>
      <c r="R572" s="250"/>
      <c r="S572" s="250"/>
      <c r="T572" s="251"/>
      <c r="U572" s="13"/>
      <c r="V572" s="13"/>
      <c r="W572" s="13"/>
      <c r="X572" s="13"/>
      <c r="Y572" s="13"/>
      <c r="Z572" s="13"/>
      <c r="AA572" s="13"/>
      <c r="AB572" s="13"/>
      <c r="AC572" s="13"/>
      <c r="AD572" s="13"/>
      <c r="AE572" s="13"/>
      <c r="AT572" s="252" t="s">
        <v>162</v>
      </c>
      <c r="AU572" s="252" t="s">
        <v>84</v>
      </c>
      <c r="AV572" s="13" t="s">
        <v>84</v>
      </c>
      <c r="AW572" s="13" t="s">
        <v>32</v>
      </c>
      <c r="AX572" s="13" t="s">
        <v>76</v>
      </c>
      <c r="AY572" s="252" t="s">
        <v>151</v>
      </c>
    </row>
    <row r="573" spans="1:51" s="12" customFormat="1" ht="12">
      <c r="A573" s="12"/>
      <c r="B573" s="232"/>
      <c r="C573" s="233"/>
      <c r="D573" s="226" t="s">
        <v>162</v>
      </c>
      <c r="E573" s="234" t="s">
        <v>340</v>
      </c>
      <c r="F573" s="235" t="s">
        <v>1065</v>
      </c>
      <c r="G573" s="233"/>
      <c r="H573" s="236">
        <v>22.3</v>
      </c>
      <c r="I573" s="237"/>
      <c r="J573" s="233"/>
      <c r="K573" s="233"/>
      <c r="L573" s="238"/>
      <c r="M573" s="239"/>
      <c r="N573" s="240"/>
      <c r="O573" s="240"/>
      <c r="P573" s="240"/>
      <c r="Q573" s="240"/>
      <c r="R573" s="240"/>
      <c r="S573" s="240"/>
      <c r="T573" s="241"/>
      <c r="U573" s="12"/>
      <c r="V573" s="12"/>
      <c r="W573" s="12"/>
      <c r="X573" s="12"/>
      <c r="Y573" s="12"/>
      <c r="Z573" s="12"/>
      <c r="AA573" s="12"/>
      <c r="AB573" s="12"/>
      <c r="AC573" s="12"/>
      <c r="AD573" s="12"/>
      <c r="AE573" s="12"/>
      <c r="AT573" s="242" t="s">
        <v>162</v>
      </c>
      <c r="AU573" s="242" t="s">
        <v>84</v>
      </c>
      <c r="AV573" s="12" t="s">
        <v>93</v>
      </c>
      <c r="AW573" s="12" t="s">
        <v>32</v>
      </c>
      <c r="AX573" s="12" t="s">
        <v>76</v>
      </c>
      <c r="AY573" s="242" t="s">
        <v>151</v>
      </c>
    </row>
    <row r="574" spans="1:51" s="12" customFormat="1" ht="12">
      <c r="A574" s="12"/>
      <c r="B574" s="232"/>
      <c r="C574" s="233"/>
      <c r="D574" s="226" t="s">
        <v>162</v>
      </c>
      <c r="E574" s="234" t="s">
        <v>123</v>
      </c>
      <c r="F574" s="235" t="s">
        <v>1066</v>
      </c>
      <c r="G574" s="233"/>
      <c r="H574" s="236">
        <v>13</v>
      </c>
      <c r="I574" s="237"/>
      <c r="J574" s="233"/>
      <c r="K574" s="233"/>
      <c r="L574" s="238"/>
      <c r="M574" s="239"/>
      <c r="N574" s="240"/>
      <c r="O574" s="240"/>
      <c r="P574" s="240"/>
      <c r="Q574" s="240"/>
      <c r="R574" s="240"/>
      <c r="S574" s="240"/>
      <c r="T574" s="241"/>
      <c r="U574" s="12"/>
      <c r="V574" s="12"/>
      <c r="W574" s="12"/>
      <c r="X574" s="12"/>
      <c r="Y574" s="12"/>
      <c r="Z574" s="12"/>
      <c r="AA574" s="12"/>
      <c r="AB574" s="12"/>
      <c r="AC574" s="12"/>
      <c r="AD574" s="12"/>
      <c r="AE574" s="12"/>
      <c r="AT574" s="242" t="s">
        <v>162</v>
      </c>
      <c r="AU574" s="242" t="s">
        <v>84</v>
      </c>
      <c r="AV574" s="12" t="s">
        <v>93</v>
      </c>
      <c r="AW574" s="12" t="s">
        <v>32</v>
      </c>
      <c r="AX574" s="12" t="s">
        <v>76</v>
      </c>
      <c r="AY574" s="242" t="s">
        <v>151</v>
      </c>
    </row>
    <row r="575" spans="1:51" s="12" customFormat="1" ht="12">
      <c r="A575" s="12"/>
      <c r="B575" s="232"/>
      <c r="C575" s="233"/>
      <c r="D575" s="226" t="s">
        <v>162</v>
      </c>
      <c r="E575" s="234" t="s">
        <v>343</v>
      </c>
      <c r="F575" s="235" t="s">
        <v>1067</v>
      </c>
      <c r="G575" s="233"/>
      <c r="H575" s="236">
        <v>23.6</v>
      </c>
      <c r="I575" s="237"/>
      <c r="J575" s="233"/>
      <c r="K575" s="233"/>
      <c r="L575" s="238"/>
      <c r="M575" s="239"/>
      <c r="N575" s="240"/>
      <c r="O575" s="240"/>
      <c r="P575" s="240"/>
      <c r="Q575" s="240"/>
      <c r="R575" s="240"/>
      <c r="S575" s="240"/>
      <c r="T575" s="241"/>
      <c r="U575" s="12"/>
      <c r="V575" s="12"/>
      <c r="W575" s="12"/>
      <c r="X575" s="12"/>
      <c r="Y575" s="12"/>
      <c r="Z575" s="12"/>
      <c r="AA575" s="12"/>
      <c r="AB575" s="12"/>
      <c r="AC575" s="12"/>
      <c r="AD575" s="12"/>
      <c r="AE575" s="12"/>
      <c r="AT575" s="242" t="s">
        <v>162</v>
      </c>
      <c r="AU575" s="242" t="s">
        <v>84</v>
      </c>
      <c r="AV575" s="12" t="s">
        <v>93</v>
      </c>
      <c r="AW575" s="12" t="s">
        <v>32</v>
      </c>
      <c r="AX575" s="12" t="s">
        <v>76</v>
      </c>
      <c r="AY575" s="242" t="s">
        <v>151</v>
      </c>
    </row>
    <row r="576" spans="1:51" s="12" customFormat="1" ht="12">
      <c r="A576" s="12"/>
      <c r="B576" s="232"/>
      <c r="C576" s="233"/>
      <c r="D576" s="226" t="s">
        <v>162</v>
      </c>
      <c r="E576" s="234" t="s">
        <v>356</v>
      </c>
      <c r="F576" s="235" t="s">
        <v>1068</v>
      </c>
      <c r="G576" s="233"/>
      <c r="H576" s="236">
        <v>6.1</v>
      </c>
      <c r="I576" s="237"/>
      <c r="J576" s="233"/>
      <c r="K576" s="233"/>
      <c r="L576" s="238"/>
      <c r="M576" s="239"/>
      <c r="N576" s="240"/>
      <c r="O576" s="240"/>
      <c r="P576" s="240"/>
      <c r="Q576" s="240"/>
      <c r="R576" s="240"/>
      <c r="S576" s="240"/>
      <c r="T576" s="241"/>
      <c r="U576" s="12"/>
      <c r="V576" s="12"/>
      <c r="W576" s="12"/>
      <c r="X576" s="12"/>
      <c r="Y576" s="12"/>
      <c r="Z576" s="12"/>
      <c r="AA576" s="12"/>
      <c r="AB576" s="12"/>
      <c r="AC576" s="12"/>
      <c r="AD576" s="12"/>
      <c r="AE576" s="12"/>
      <c r="AT576" s="242" t="s">
        <v>162</v>
      </c>
      <c r="AU576" s="242" t="s">
        <v>84</v>
      </c>
      <c r="AV576" s="12" t="s">
        <v>93</v>
      </c>
      <c r="AW576" s="12" t="s">
        <v>32</v>
      </c>
      <c r="AX576" s="12" t="s">
        <v>76</v>
      </c>
      <c r="AY576" s="242" t="s">
        <v>151</v>
      </c>
    </row>
    <row r="577" spans="1:51" s="12" customFormat="1" ht="12">
      <c r="A577" s="12"/>
      <c r="B577" s="232"/>
      <c r="C577" s="233"/>
      <c r="D577" s="226" t="s">
        <v>162</v>
      </c>
      <c r="E577" s="234" t="s">
        <v>1069</v>
      </c>
      <c r="F577" s="235" t="s">
        <v>1070</v>
      </c>
      <c r="G577" s="233"/>
      <c r="H577" s="236">
        <v>65</v>
      </c>
      <c r="I577" s="237"/>
      <c r="J577" s="233"/>
      <c r="K577" s="233"/>
      <c r="L577" s="238"/>
      <c r="M577" s="239"/>
      <c r="N577" s="240"/>
      <c r="O577" s="240"/>
      <c r="P577" s="240"/>
      <c r="Q577" s="240"/>
      <c r="R577" s="240"/>
      <c r="S577" s="240"/>
      <c r="T577" s="241"/>
      <c r="U577" s="12"/>
      <c r="V577" s="12"/>
      <c r="W577" s="12"/>
      <c r="X577" s="12"/>
      <c r="Y577" s="12"/>
      <c r="Z577" s="12"/>
      <c r="AA577" s="12"/>
      <c r="AB577" s="12"/>
      <c r="AC577" s="12"/>
      <c r="AD577" s="12"/>
      <c r="AE577" s="12"/>
      <c r="AT577" s="242" t="s">
        <v>162</v>
      </c>
      <c r="AU577" s="242" t="s">
        <v>84</v>
      </c>
      <c r="AV577" s="12" t="s">
        <v>93</v>
      </c>
      <c r="AW577" s="12" t="s">
        <v>32</v>
      </c>
      <c r="AX577" s="12" t="s">
        <v>84</v>
      </c>
      <c r="AY577" s="242" t="s">
        <v>151</v>
      </c>
    </row>
    <row r="578" spans="1:65" s="2" customFormat="1" ht="24.15" customHeight="1">
      <c r="A578" s="38"/>
      <c r="B578" s="39"/>
      <c r="C578" s="212" t="s">
        <v>1071</v>
      </c>
      <c r="D578" s="212" t="s">
        <v>152</v>
      </c>
      <c r="E578" s="213" t="s">
        <v>1072</v>
      </c>
      <c r="F578" s="214" t="s">
        <v>1073</v>
      </c>
      <c r="G578" s="215" t="s">
        <v>267</v>
      </c>
      <c r="H578" s="216">
        <v>23.6</v>
      </c>
      <c r="I578" s="217"/>
      <c r="J578" s="218">
        <f>ROUND(I578*H578,2)</f>
        <v>0</v>
      </c>
      <c r="K578" s="219"/>
      <c r="L578" s="44"/>
      <c r="M578" s="220" t="s">
        <v>1</v>
      </c>
      <c r="N578" s="221" t="s">
        <v>41</v>
      </c>
      <c r="O578" s="91"/>
      <c r="P578" s="222">
        <f>O578*H578</f>
        <v>0</v>
      </c>
      <c r="Q578" s="222">
        <v>0</v>
      </c>
      <c r="R578" s="222">
        <f>Q578*H578</f>
        <v>0</v>
      </c>
      <c r="S578" s="222">
        <v>0</v>
      </c>
      <c r="T578" s="223">
        <f>S578*H578</f>
        <v>0</v>
      </c>
      <c r="U578" s="38"/>
      <c r="V578" s="38"/>
      <c r="W578" s="38"/>
      <c r="X578" s="38"/>
      <c r="Y578" s="38"/>
      <c r="Z578" s="38"/>
      <c r="AA578" s="38"/>
      <c r="AB578" s="38"/>
      <c r="AC578" s="38"/>
      <c r="AD578" s="38"/>
      <c r="AE578" s="38"/>
      <c r="AR578" s="224" t="s">
        <v>156</v>
      </c>
      <c r="AT578" s="224" t="s">
        <v>152</v>
      </c>
      <c r="AU578" s="224" t="s">
        <v>84</v>
      </c>
      <c r="AY578" s="17" t="s">
        <v>151</v>
      </c>
      <c r="BE578" s="225">
        <f>IF(N578="základní",J578,0)</f>
        <v>0</v>
      </c>
      <c r="BF578" s="225">
        <f>IF(N578="snížená",J578,0)</f>
        <v>0</v>
      </c>
      <c r="BG578" s="225">
        <f>IF(N578="zákl. přenesená",J578,0)</f>
        <v>0</v>
      </c>
      <c r="BH578" s="225">
        <f>IF(N578="sníž. přenesená",J578,0)</f>
        <v>0</v>
      </c>
      <c r="BI578" s="225">
        <f>IF(N578="nulová",J578,0)</f>
        <v>0</v>
      </c>
      <c r="BJ578" s="17" t="s">
        <v>84</v>
      </c>
      <c r="BK578" s="225">
        <f>ROUND(I578*H578,2)</f>
        <v>0</v>
      </c>
      <c r="BL578" s="17" t="s">
        <v>156</v>
      </c>
      <c r="BM578" s="224" t="s">
        <v>1074</v>
      </c>
    </row>
    <row r="579" spans="1:47" s="2" customFormat="1" ht="12">
      <c r="A579" s="38"/>
      <c r="B579" s="39"/>
      <c r="C579" s="40"/>
      <c r="D579" s="226" t="s">
        <v>158</v>
      </c>
      <c r="E579" s="40"/>
      <c r="F579" s="227" t="s">
        <v>1063</v>
      </c>
      <c r="G579" s="40"/>
      <c r="H579" s="40"/>
      <c r="I579" s="228"/>
      <c r="J579" s="40"/>
      <c r="K579" s="40"/>
      <c r="L579" s="44"/>
      <c r="M579" s="229"/>
      <c r="N579" s="230"/>
      <c r="O579" s="91"/>
      <c r="P579" s="91"/>
      <c r="Q579" s="91"/>
      <c r="R579" s="91"/>
      <c r="S579" s="91"/>
      <c r="T579" s="92"/>
      <c r="U579" s="38"/>
      <c r="V579" s="38"/>
      <c r="W579" s="38"/>
      <c r="X579" s="38"/>
      <c r="Y579" s="38"/>
      <c r="Z579" s="38"/>
      <c r="AA579" s="38"/>
      <c r="AB579" s="38"/>
      <c r="AC579" s="38"/>
      <c r="AD579" s="38"/>
      <c r="AE579" s="38"/>
      <c r="AT579" s="17" t="s">
        <v>158</v>
      </c>
      <c r="AU579" s="17" t="s">
        <v>84</v>
      </c>
    </row>
    <row r="580" spans="1:47" s="2" customFormat="1" ht="12">
      <c r="A580" s="38"/>
      <c r="B580" s="39"/>
      <c r="C580" s="40"/>
      <c r="D580" s="226" t="s">
        <v>160</v>
      </c>
      <c r="E580" s="40"/>
      <c r="F580" s="231" t="s">
        <v>1075</v>
      </c>
      <c r="G580" s="40"/>
      <c r="H580" s="40"/>
      <c r="I580" s="228"/>
      <c r="J580" s="40"/>
      <c r="K580" s="40"/>
      <c r="L580" s="44"/>
      <c r="M580" s="229"/>
      <c r="N580" s="230"/>
      <c r="O580" s="91"/>
      <c r="P580" s="91"/>
      <c r="Q580" s="91"/>
      <c r="R580" s="91"/>
      <c r="S580" s="91"/>
      <c r="T580" s="92"/>
      <c r="U580" s="38"/>
      <c r="V580" s="38"/>
      <c r="W580" s="38"/>
      <c r="X580" s="38"/>
      <c r="Y580" s="38"/>
      <c r="Z580" s="38"/>
      <c r="AA580" s="38"/>
      <c r="AB580" s="38"/>
      <c r="AC580" s="38"/>
      <c r="AD580" s="38"/>
      <c r="AE580" s="38"/>
      <c r="AT580" s="17" t="s">
        <v>160</v>
      </c>
      <c r="AU580" s="17" t="s">
        <v>84</v>
      </c>
    </row>
    <row r="581" spans="1:51" s="13" customFormat="1" ht="12">
      <c r="A581" s="13"/>
      <c r="B581" s="243"/>
      <c r="C581" s="244"/>
      <c r="D581" s="226" t="s">
        <v>162</v>
      </c>
      <c r="E581" s="245" t="s">
        <v>1</v>
      </c>
      <c r="F581" s="246" t="s">
        <v>198</v>
      </c>
      <c r="G581" s="244"/>
      <c r="H581" s="245" t="s">
        <v>1</v>
      </c>
      <c r="I581" s="247"/>
      <c r="J581" s="244"/>
      <c r="K581" s="244"/>
      <c r="L581" s="248"/>
      <c r="M581" s="249"/>
      <c r="N581" s="250"/>
      <c r="O581" s="250"/>
      <c r="P581" s="250"/>
      <c r="Q581" s="250"/>
      <c r="R581" s="250"/>
      <c r="S581" s="250"/>
      <c r="T581" s="251"/>
      <c r="U581" s="13"/>
      <c r="V581" s="13"/>
      <c r="W581" s="13"/>
      <c r="X581" s="13"/>
      <c r="Y581" s="13"/>
      <c r="Z581" s="13"/>
      <c r="AA581" s="13"/>
      <c r="AB581" s="13"/>
      <c r="AC581" s="13"/>
      <c r="AD581" s="13"/>
      <c r="AE581" s="13"/>
      <c r="AT581" s="252" t="s">
        <v>162</v>
      </c>
      <c r="AU581" s="252" t="s">
        <v>84</v>
      </c>
      <c r="AV581" s="13" t="s">
        <v>84</v>
      </c>
      <c r="AW581" s="13" t="s">
        <v>32</v>
      </c>
      <c r="AX581" s="13" t="s">
        <v>76</v>
      </c>
      <c r="AY581" s="252" t="s">
        <v>151</v>
      </c>
    </row>
    <row r="582" spans="1:51" s="12" customFormat="1" ht="12">
      <c r="A582" s="12"/>
      <c r="B582" s="232"/>
      <c r="C582" s="233"/>
      <c r="D582" s="226" t="s">
        <v>162</v>
      </c>
      <c r="E582" s="234" t="s">
        <v>280</v>
      </c>
      <c r="F582" s="235" t="s">
        <v>1076</v>
      </c>
      <c r="G582" s="233"/>
      <c r="H582" s="236">
        <v>23.6</v>
      </c>
      <c r="I582" s="237"/>
      <c r="J582" s="233"/>
      <c r="K582" s="233"/>
      <c r="L582" s="238"/>
      <c r="M582" s="239"/>
      <c r="N582" s="240"/>
      <c r="O582" s="240"/>
      <c r="P582" s="240"/>
      <c r="Q582" s="240"/>
      <c r="R582" s="240"/>
      <c r="S582" s="240"/>
      <c r="T582" s="241"/>
      <c r="U582" s="12"/>
      <c r="V582" s="12"/>
      <c r="W582" s="12"/>
      <c r="X582" s="12"/>
      <c r="Y582" s="12"/>
      <c r="Z582" s="12"/>
      <c r="AA582" s="12"/>
      <c r="AB582" s="12"/>
      <c r="AC582" s="12"/>
      <c r="AD582" s="12"/>
      <c r="AE582" s="12"/>
      <c r="AT582" s="242" t="s">
        <v>162</v>
      </c>
      <c r="AU582" s="242" t="s">
        <v>84</v>
      </c>
      <c r="AV582" s="12" t="s">
        <v>93</v>
      </c>
      <c r="AW582" s="12" t="s">
        <v>32</v>
      </c>
      <c r="AX582" s="12" t="s">
        <v>84</v>
      </c>
      <c r="AY582" s="242" t="s">
        <v>151</v>
      </c>
    </row>
    <row r="583" spans="1:65" s="2" customFormat="1" ht="24.15" customHeight="1">
      <c r="A583" s="38"/>
      <c r="B583" s="39"/>
      <c r="C583" s="212" t="s">
        <v>1077</v>
      </c>
      <c r="D583" s="212" t="s">
        <v>152</v>
      </c>
      <c r="E583" s="213" t="s">
        <v>1078</v>
      </c>
      <c r="F583" s="214" t="s">
        <v>1079</v>
      </c>
      <c r="G583" s="215" t="s">
        <v>276</v>
      </c>
      <c r="H583" s="216">
        <v>12</v>
      </c>
      <c r="I583" s="217"/>
      <c r="J583" s="218">
        <f>ROUND(I583*H583,2)</f>
        <v>0</v>
      </c>
      <c r="K583" s="219"/>
      <c r="L583" s="44"/>
      <c r="M583" s="220" t="s">
        <v>1</v>
      </c>
      <c r="N583" s="221" t="s">
        <v>41</v>
      </c>
      <c r="O583" s="91"/>
      <c r="P583" s="222">
        <f>O583*H583</f>
        <v>0</v>
      </c>
      <c r="Q583" s="222">
        <v>0</v>
      </c>
      <c r="R583" s="222">
        <f>Q583*H583</f>
        <v>0</v>
      </c>
      <c r="S583" s="222">
        <v>0</v>
      </c>
      <c r="T583" s="223">
        <f>S583*H583</f>
        <v>0</v>
      </c>
      <c r="U583" s="38"/>
      <c r="V583" s="38"/>
      <c r="W583" s="38"/>
      <c r="X583" s="38"/>
      <c r="Y583" s="38"/>
      <c r="Z583" s="38"/>
      <c r="AA583" s="38"/>
      <c r="AB583" s="38"/>
      <c r="AC583" s="38"/>
      <c r="AD583" s="38"/>
      <c r="AE583" s="38"/>
      <c r="AR583" s="224" t="s">
        <v>156</v>
      </c>
      <c r="AT583" s="224" t="s">
        <v>152</v>
      </c>
      <c r="AU583" s="224" t="s">
        <v>84</v>
      </c>
      <c r="AY583" s="17" t="s">
        <v>151</v>
      </c>
      <c r="BE583" s="225">
        <f>IF(N583="základní",J583,0)</f>
        <v>0</v>
      </c>
      <c r="BF583" s="225">
        <f>IF(N583="snížená",J583,0)</f>
        <v>0</v>
      </c>
      <c r="BG583" s="225">
        <f>IF(N583="zákl. přenesená",J583,0)</f>
        <v>0</v>
      </c>
      <c r="BH583" s="225">
        <f>IF(N583="sníž. přenesená",J583,0)</f>
        <v>0</v>
      </c>
      <c r="BI583" s="225">
        <f>IF(N583="nulová",J583,0)</f>
        <v>0</v>
      </c>
      <c r="BJ583" s="17" t="s">
        <v>84</v>
      </c>
      <c r="BK583" s="225">
        <f>ROUND(I583*H583,2)</f>
        <v>0</v>
      </c>
      <c r="BL583" s="17" t="s">
        <v>156</v>
      </c>
      <c r="BM583" s="224" t="s">
        <v>1080</v>
      </c>
    </row>
    <row r="584" spans="1:47" s="2" customFormat="1" ht="12">
      <c r="A584" s="38"/>
      <c r="B584" s="39"/>
      <c r="C584" s="40"/>
      <c r="D584" s="226" t="s">
        <v>158</v>
      </c>
      <c r="E584" s="40"/>
      <c r="F584" s="227" t="s">
        <v>1081</v>
      </c>
      <c r="G584" s="40"/>
      <c r="H584" s="40"/>
      <c r="I584" s="228"/>
      <c r="J584" s="40"/>
      <c r="K584" s="40"/>
      <c r="L584" s="44"/>
      <c r="M584" s="229"/>
      <c r="N584" s="230"/>
      <c r="O584" s="91"/>
      <c r="P584" s="91"/>
      <c r="Q584" s="91"/>
      <c r="R584" s="91"/>
      <c r="S584" s="91"/>
      <c r="T584" s="92"/>
      <c r="U584" s="38"/>
      <c r="V584" s="38"/>
      <c r="W584" s="38"/>
      <c r="X584" s="38"/>
      <c r="Y584" s="38"/>
      <c r="Z584" s="38"/>
      <c r="AA584" s="38"/>
      <c r="AB584" s="38"/>
      <c r="AC584" s="38"/>
      <c r="AD584" s="38"/>
      <c r="AE584" s="38"/>
      <c r="AT584" s="17" t="s">
        <v>158</v>
      </c>
      <c r="AU584" s="17" t="s">
        <v>84</v>
      </c>
    </row>
    <row r="585" spans="1:47" s="2" customFormat="1" ht="12">
      <c r="A585" s="38"/>
      <c r="B585" s="39"/>
      <c r="C585" s="40"/>
      <c r="D585" s="226" t="s">
        <v>160</v>
      </c>
      <c r="E585" s="40"/>
      <c r="F585" s="231" t="s">
        <v>1082</v>
      </c>
      <c r="G585" s="40"/>
      <c r="H585" s="40"/>
      <c r="I585" s="228"/>
      <c r="J585" s="40"/>
      <c r="K585" s="40"/>
      <c r="L585" s="44"/>
      <c r="M585" s="229"/>
      <c r="N585" s="230"/>
      <c r="O585" s="91"/>
      <c r="P585" s="91"/>
      <c r="Q585" s="91"/>
      <c r="R585" s="91"/>
      <c r="S585" s="91"/>
      <c r="T585" s="92"/>
      <c r="U585" s="38"/>
      <c r="V585" s="38"/>
      <c r="W585" s="38"/>
      <c r="X585" s="38"/>
      <c r="Y585" s="38"/>
      <c r="Z585" s="38"/>
      <c r="AA585" s="38"/>
      <c r="AB585" s="38"/>
      <c r="AC585" s="38"/>
      <c r="AD585" s="38"/>
      <c r="AE585" s="38"/>
      <c r="AT585" s="17" t="s">
        <v>160</v>
      </c>
      <c r="AU585" s="17" t="s">
        <v>84</v>
      </c>
    </row>
    <row r="586" spans="1:65" s="2" customFormat="1" ht="24.15" customHeight="1">
      <c r="A586" s="38"/>
      <c r="B586" s="39"/>
      <c r="C586" s="212" t="s">
        <v>1083</v>
      </c>
      <c r="D586" s="212" t="s">
        <v>152</v>
      </c>
      <c r="E586" s="213" t="s">
        <v>1084</v>
      </c>
      <c r="F586" s="214" t="s">
        <v>1085</v>
      </c>
      <c r="G586" s="215" t="s">
        <v>267</v>
      </c>
      <c r="H586" s="216">
        <v>14.3</v>
      </c>
      <c r="I586" s="217"/>
      <c r="J586" s="218">
        <f>ROUND(I586*H586,2)</f>
        <v>0</v>
      </c>
      <c r="K586" s="219"/>
      <c r="L586" s="44"/>
      <c r="M586" s="220" t="s">
        <v>1</v>
      </c>
      <c r="N586" s="221" t="s">
        <v>41</v>
      </c>
      <c r="O586" s="91"/>
      <c r="P586" s="222">
        <f>O586*H586</f>
        <v>0</v>
      </c>
      <c r="Q586" s="222">
        <v>0</v>
      </c>
      <c r="R586" s="222">
        <f>Q586*H586</f>
        <v>0</v>
      </c>
      <c r="S586" s="222">
        <v>0</v>
      </c>
      <c r="T586" s="223">
        <f>S586*H586</f>
        <v>0</v>
      </c>
      <c r="U586" s="38"/>
      <c r="V586" s="38"/>
      <c r="W586" s="38"/>
      <c r="X586" s="38"/>
      <c r="Y586" s="38"/>
      <c r="Z586" s="38"/>
      <c r="AA586" s="38"/>
      <c r="AB586" s="38"/>
      <c r="AC586" s="38"/>
      <c r="AD586" s="38"/>
      <c r="AE586" s="38"/>
      <c r="AR586" s="224" t="s">
        <v>156</v>
      </c>
      <c r="AT586" s="224" t="s">
        <v>152</v>
      </c>
      <c r="AU586" s="224" t="s">
        <v>84</v>
      </c>
      <c r="AY586" s="17" t="s">
        <v>151</v>
      </c>
      <c r="BE586" s="225">
        <f>IF(N586="základní",J586,0)</f>
        <v>0</v>
      </c>
      <c r="BF586" s="225">
        <f>IF(N586="snížená",J586,0)</f>
        <v>0</v>
      </c>
      <c r="BG586" s="225">
        <f>IF(N586="zákl. přenesená",J586,0)</f>
        <v>0</v>
      </c>
      <c r="BH586" s="225">
        <f>IF(N586="sníž. přenesená",J586,0)</f>
        <v>0</v>
      </c>
      <c r="BI586" s="225">
        <f>IF(N586="nulová",J586,0)</f>
        <v>0</v>
      </c>
      <c r="BJ586" s="17" t="s">
        <v>84</v>
      </c>
      <c r="BK586" s="225">
        <f>ROUND(I586*H586,2)</f>
        <v>0</v>
      </c>
      <c r="BL586" s="17" t="s">
        <v>156</v>
      </c>
      <c r="BM586" s="224" t="s">
        <v>1086</v>
      </c>
    </row>
    <row r="587" spans="1:47" s="2" customFormat="1" ht="12">
      <c r="A587" s="38"/>
      <c r="B587" s="39"/>
      <c r="C587" s="40"/>
      <c r="D587" s="226" t="s">
        <v>158</v>
      </c>
      <c r="E587" s="40"/>
      <c r="F587" s="227" t="s">
        <v>1087</v>
      </c>
      <c r="G587" s="40"/>
      <c r="H587" s="40"/>
      <c r="I587" s="228"/>
      <c r="J587" s="40"/>
      <c r="K587" s="40"/>
      <c r="L587" s="44"/>
      <c r="M587" s="229"/>
      <c r="N587" s="230"/>
      <c r="O587" s="91"/>
      <c r="P587" s="91"/>
      <c r="Q587" s="91"/>
      <c r="R587" s="91"/>
      <c r="S587" s="91"/>
      <c r="T587" s="92"/>
      <c r="U587" s="38"/>
      <c r="V587" s="38"/>
      <c r="W587" s="38"/>
      <c r="X587" s="38"/>
      <c r="Y587" s="38"/>
      <c r="Z587" s="38"/>
      <c r="AA587" s="38"/>
      <c r="AB587" s="38"/>
      <c r="AC587" s="38"/>
      <c r="AD587" s="38"/>
      <c r="AE587" s="38"/>
      <c r="AT587" s="17" t="s">
        <v>158</v>
      </c>
      <c r="AU587" s="17" t="s">
        <v>84</v>
      </c>
    </row>
    <row r="588" spans="1:47" s="2" customFormat="1" ht="12">
      <c r="A588" s="38"/>
      <c r="B588" s="39"/>
      <c r="C588" s="40"/>
      <c r="D588" s="226" t="s">
        <v>160</v>
      </c>
      <c r="E588" s="40"/>
      <c r="F588" s="231" t="s">
        <v>1088</v>
      </c>
      <c r="G588" s="40"/>
      <c r="H588" s="40"/>
      <c r="I588" s="228"/>
      <c r="J588" s="40"/>
      <c r="K588" s="40"/>
      <c r="L588" s="44"/>
      <c r="M588" s="229"/>
      <c r="N588" s="230"/>
      <c r="O588" s="91"/>
      <c r="P588" s="91"/>
      <c r="Q588" s="91"/>
      <c r="R588" s="91"/>
      <c r="S588" s="91"/>
      <c r="T588" s="92"/>
      <c r="U588" s="38"/>
      <c r="V588" s="38"/>
      <c r="W588" s="38"/>
      <c r="X588" s="38"/>
      <c r="Y588" s="38"/>
      <c r="Z588" s="38"/>
      <c r="AA588" s="38"/>
      <c r="AB588" s="38"/>
      <c r="AC588" s="38"/>
      <c r="AD588" s="38"/>
      <c r="AE588" s="38"/>
      <c r="AT588" s="17" t="s">
        <v>160</v>
      </c>
      <c r="AU588" s="17" t="s">
        <v>84</v>
      </c>
    </row>
    <row r="589" spans="1:51" s="13" customFormat="1" ht="12">
      <c r="A589" s="13"/>
      <c r="B589" s="243"/>
      <c r="C589" s="244"/>
      <c r="D589" s="226" t="s">
        <v>162</v>
      </c>
      <c r="E589" s="245" t="s">
        <v>1</v>
      </c>
      <c r="F589" s="246" t="s">
        <v>198</v>
      </c>
      <c r="G589" s="244"/>
      <c r="H589" s="245" t="s">
        <v>1</v>
      </c>
      <c r="I589" s="247"/>
      <c r="J589" s="244"/>
      <c r="K589" s="244"/>
      <c r="L589" s="248"/>
      <c r="M589" s="249"/>
      <c r="N589" s="250"/>
      <c r="O589" s="250"/>
      <c r="P589" s="250"/>
      <c r="Q589" s="250"/>
      <c r="R589" s="250"/>
      <c r="S589" s="250"/>
      <c r="T589" s="251"/>
      <c r="U589" s="13"/>
      <c r="V589" s="13"/>
      <c r="W589" s="13"/>
      <c r="X589" s="13"/>
      <c r="Y589" s="13"/>
      <c r="Z589" s="13"/>
      <c r="AA589" s="13"/>
      <c r="AB589" s="13"/>
      <c r="AC589" s="13"/>
      <c r="AD589" s="13"/>
      <c r="AE589" s="13"/>
      <c r="AT589" s="252" t="s">
        <v>162</v>
      </c>
      <c r="AU589" s="252" t="s">
        <v>84</v>
      </c>
      <c r="AV589" s="13" t="s">
        <v>84</v>
      </c>
      <c r="AW589" s="13" t="s">
        <v>32</v>
      </c>
      <c r="AX589" s="13" t="s">
        <v>76</v>
      </c>
      <c r="AY589" s="252" t="s">
        <v>151</v>
      </c>
    </row>
    <row r="590" spans="1:51" s="12" customFormat="1" ht="12">
      <c r="A590" s="12"/>
      <c r="B590" s="232"/>
      <c r="C590" s="233"/>
      <c r="D590" s="226" t="s">
        <v>162</v>
      </c>
      <c r="E590" s="234" t="s">
        <v>293</v>
      </c>
      <c r="F590" s="235" t="s">
        <v>1089</v>
      </c>
      <c r="G590" s="233"/>
      <c r="H590" s="236">
        <v>14.3</v>
      </c>
      <c r="I590" s="237"/>
      <c r="J590" s="233"/>
      <c r="K590" s="233"/>
      <c r="L590" s="238"/>
      <c r="M590" s="239"/>
      <c r="N590" s="240"/>
      <c r="O590" s="240"/>
      <c r="P590" s="240"/>
      <c r="Q590" s="240"/>
      <c r="R590" s="240"/>
      <c r="S590" s="240"/>
      <c r="T590" s="241"/>
      <c r="U590" s="12"/>
      <c r="V590" s="12"/>
      <c r="W590" s="12"/>
      <c r="X590" s="12"/>
      <c r="Y590" s="12"/>
      <c r="Z590" s="12"/>
      <c r="AA590" s="12"/>
      <c r="AB590" s="12"/>
      <c r="AC590" s="12"/>
      <c r="AD590" s="12"/>
      <c r="AE590" s="12"/>
      <c r="AT590" s="242" t="s">
        <v>162</v>
      </c>
      <c r="AU590" s="242" t="s">
        <v>84</v>
      </c>
      <c r="AV590" s="12" t="s">
        <v>93</v>
      </c>
      <c r="AW590" s="12" t="s">
        <v>32</v>
      </c>
      <c r="AX590" s="12" t="s">
        <v>84</v>
      </c>
      <c r="AY590" s="242" t="s">
        <v>151</v>
      </c>
    </row>
    <row r="591" spans="1:65" s="2" customFormat="1" ht="14.4" customHeight="1">
      <c r="A591" s="38"/>
      <c r="B591" s="39"/>
      <c r="C591" s="212" t="s">
        <v>1090</v>
      </c>
      <c r="D591" s="212" t="s">
        <v>152</v>
      </c>
      <c r="E591" s="213" t="s">
        <v>1091</v>
      </c>
      <c r="F591" s="214" t="s">
        <v>1092</v>
      </c>
      <c r="G591" s="215" t="s">
        <v>276</v>
      </c>
      <c r="H591" s="216">
        <v>1</v>
      </c>
      <c r="I591" s="217"/>
      <c r="J591" s="218">
        <f>ROUND(I591*H591,2)</f>
        <v>0</v>
      </c>
      <c r="K591" s="219"/>
      <c r="L591" s="44"/>
      <c r="M591" s="220" t="s">
        <v>1</v>
      </c>
      <c r="N591" s="221" t="s">
        <v>41</v>
      </c>
      <c r="O591" s="91"/>
      <c r="P591" s="222">
        <f>O591*H591</f>
        <v>0</v>
      </c>
      <c r="Q591" s="222">
        <v>0</v>
      </c>
      <c r="R591" s="222">
        <f>Q591*H591</f>
        <v>0</v>
      </c>
      <c r="S591" s="222">
        <v>0</v>
      </c>
      <c r="T591" s="223">
        <f>S591*H591</f>
        <v>0</v>
      </c>
      <c r="U591" s="38"/>
      <c r="V591" s="38"/>
      <c r="W591" s="38"/>
      <c r="X591" s="38"/>
      <c r="Y591" s="38"/>
      <c r="Z591" s="38"/>
      <c r="AA591" s="38"/>
      <c r="AB591" s="38"/>
      <c r="AC591" s="38"/>
      <c r="AD591" s="38"/>
      <c r="AE591" s="38"/>
      <c r="AR591" s="224" t="s">
        <v>156</v>
      </c>
      <c r="AT591" s="224" t="s">
        <v>152</v>
      </c>
      <c r="AU591" s="224" t="s">
        <v>84</v>
      </c>
      <c r="AY591" s="17" t="s">
        <v>151</v>
      </c>
      <c r="BE591" s="225">
        <f>IF(N591="základní",J591,0)</f>
        <v>0</v>
      </c>
      <c r="BF591" s="225">
        <f>IF(N591="snížená",J591,0)</f>
        <v>0</v>
      </c>
      <c r="BG591" s="225">
        <f>IF(N591="zákl. přenesená",J591,0)</f>
        <v>0</v>
      </c>
      <c r="BH591" s="225">
        <f>IF(N591="sníž. přenesená",J591,0)</f>
        <v>0</v>
      </c>
      <c r="BI591" s="225">
        <f>IF(N591="nulová",J591,0)</f>
        <v>0</v>
      </c>
      <c r="BJ591" s="17" t="s">
        <v>84</v>
      </c>
      <c r="BK591" s="225">
        <f>ROUND(I591*H591,2)</f>
        <v>0</v>
      </c>
      <c r="BL591" s="17" t="s">
        <v>156</v>
      </c>
      <c r="BM591" s="224" t="s">
        <v>1093</v>
      </c>
    </row>
    <row r="592" spans="1:47" s="2" customFormat="1" ht="12">
      <c r="A592" s="38"/>
      <c r="B592" s="39"/>
      <c r="C592" s="40"/>
      <c r="D592" s="226" t="s">
        <v>158</v>
      </c>
      <c r="E592" s="40"/>
      <c r="F592" s="227" t="s">
        <v>1094</v>
      </c>
      <c r="G592" s="40"/>
      <c r="H592" s="40"/>
      <c r="I592" s="228"/>
      <c r="J592" s="40"/>
      <c r="K592" s="40"/>
      <c r="L592" s="44"/>
      <c r="M592" s="229"/>
      <c r="N592" s="230"/>
      <c r="O592" s="91"/>
      <c r="P592" s="91"/>
      <c r="Q592" s="91"/>
      <c r="R592" s="91"/>
      <c r="S592" s="91"/>
      <c r="T592" s="92"/>
      <c r="U592" s="38"/>
      <c r="V592" s="38"/>
      <c r="W592" s="38"/>
      <c r="X592" s="38"/>
      <c r="Y592" s="38"/>
      <c r="Z592" s="38"/>
      <c r="AA592" s="38"/>
      <c r="AB592" s="38"/>
      <c r="AC592" s="38"/>
      <c r="AD592" s="38"/>
      <c r="AE592" s="38"/>
      <c r="AT592" s="17" t="s">
        <v>158</v>
      </c>
      <c r="AU592" s="17" t="s">
        <v>84</v>
      </c>
    </row>
    <row r="593" spans="1:47" s="2" customFormat="1" ht="12">
      <c r="A593" s="38"/>
      <c r="B593" s="39"/>
      <c r="C593" s="40"/>
      <c r="D593" s="226" t="s">
        <v>160</v>
      </c>
      <c r="E593" s="40"/>
      <c r="F593" s="231" t="s">
        <v>1095</v>
      </c>
      <c r="G593" s="40"/>
      <c r="H593" s="40"/>
      <c r="I593" s="228"/>
      <c r="J593" s="40"/>
      <c r="K593" s="40"/>
      <c r="L593" s="44"/>
      <c r="M593" s="229"/>
      <c r="N593" s="230"/>
      <c r="O593" s="91"/>
      <c r="P593" s="91"/>
      <c r="Q593" s="91"/>
      <c r="R593" s="91"/>
      <c r="S593" s="91"/>
      <c r="T593" s="92"/>
      <c r="U593" s="38"/>
      <c r="V593" s="38"/>
      <c r="W593" s="38"/>
      <c r="X593" s="38"/>
      <c r="Y593" s="38"/>
      <c r="Z593" s="38"/>
      <c r="AA593" s="38"/>
      <c r="AB593" s="38"/>
      <c r="AC593" s="38"/>
      <c r="AD593" s="38"/>
      <c r="AE593" s="38"/>
      <c r="AT593" s="17" t="s">
        <v>160</v>
      </c>
      <c r="AU593" s="17" t="s">
        <v>84</v>
      </c>
    </row>
    <row r="594" spans="1:65" s="2" customFormat="1" ht="24.15" customHeight="1">
      <c r="A594" s="38"/>
      <c r="B594" s="39"/>
      <c r="C594" s="212" t="s">
        <v>1096</v>
      </c>
      <c r="D594" s="212" t="s">
        <v>152</v>
      </c>
      <c r="E594" s="213" t="s">
        <v>1097</v>
      </c>
      <c r="F594" s="214" t="s">
        <v>1098</v>
      </c>
      <c r="G594" s="215" t="s">
        <v>276</v>
      </c>
      <c r="H594" s="216">
        <v>2</v>
      </c>
      <c r="I594" s="217"/>
      <c r="J594" s="218">
        <f>ROUND(I594*H594,2)</f>
        <v>0</v>
      </c>
      <c r="K594" s="219"/>
      <c r="L594" s="44"/>
      <c r="M594" s="220" t="s">
        <v>1</v>
      </c>
      <c r="N594" s="221" t="s">
        <v>41</v>
      </c>
      <c r="O594" s="91"/>
      <c r="P594" s="222">
        <f>O594*H594</f>
        <v>0</v>
      </c>
      <c r="Q594" s="222">
        <v>0</v>
      </c>
      <c r="R594" s="222">
        <f>Q594*H594</f>
        <v>0</v>
      </c>
      <c r="S594" s="222">
        <v>0</v>
      </c>
      <c r="T594" s="223">
        <f>S594*H594</f>
        <v>0</v>
      </c>
      <c r="U594" s="38"/>
      <c r="V594" s="38"/>
      <c r="W594" s="38"/>
      <c r="X594" s="38"/>
      <c r="Y594" s="38"/>
      <c r="Z594" s="38"/>
      <c r="AA594" s="38"/>
      <c r="AB594" s="38"/>
      <c r="AC594" s="38"/>
      <c r="AD594" s="38"/>
      <c r="AE594" s="38"/>
      <c r="AR594" s="224" t="s">
        <v>156</v>
      </c>
      <c r="AT594" s="224" t="s">
        <v>152</v>
      </c>
      <c r="AU594" s="224" t="s">
        <v>84</v>
      </c>
      <c r="AY594" s="17" t="s">
        <v>151</v>
      </c>
      <c r="BE594" s="225">
        <f>IF(N594="základní",J594,0)</f>
        <v>0</v>
      </c>
      <c r="BF594" s="225">
        <f>IF(N594="snížená",J594,0)</f>
        <v>0</v>
      </c>
      <c r="BG594" s="225">
        <f>IF(N594="zákl. přenesená",J594,0)</f>
        <v>0</v>
      </c>
      <c r="BH594" s="225">
        <f>IF(N594="sníž. přenesená",J594,0)</f>
        <v>0</v>
      </c>
      <c r="BI594" s="225">
        <f>IF(N594="nulová",J594,0)</f>
        <v>0</v>
      </c>
      <c r="BJ594" s="17" t="s">
        <v>84</v>
      </c>
      <c r="BK594" s="225">
        <f>ROUND(I594*H594,2)</f>
        <v>0</v>
      </c>
      <c r="BL594" s="17" t="s">
        <v>156</v>
      </c>
      <c r="BM594" s="224" t="s">
        <v>1099</v>
      </c>
    </row>
    <row r="595" spans="1:47" s="2" customFormat="1" ht="12">
      <c r="A595" s="38"/>
      <c r="B595" s="39"/>
      <c r="C595" s="40"/>
      <c r="D595" s="226" t="s">
        <v>158</v>
      </c>
      <c r="E595" s="40"/>
      <c r="F595" s="227" t="s">
        <v>1100</v>
      </c>
      <c r="G595" s="40"/>
      <c r="H595" s="40"/>
      <c r="I595" s="228"/>
      <c r="J595" s="40"/>
      <c r="K595" s="40"/>
      <c r="L595" s="44"/>
      <c r="M595" s="229"/>
      <c r="N595" s="230"/>
      <c r="O595" s="91"/>
      <c r="P595" s="91"/>
      <c r="Q595" s="91"/>
      <c r="R595" s="91"/>
      <c r="S595" s="91"/>
      <c r="T595" s="92"/>
      <c r="U595" s="38"/>
      <c r="V595" s="38"/>
      <c r="W595" s="38"/>
      <c r="X595" s="38"/>
      <c r="Y595" s="38"/>
      <c r="Z595" s="38"/>
      <c r="AA595" s="38"/>
      <c r="AB595" s="38"/>
      <c r="AC595" s="38"/>
      <c r="AD595" s="38"/>
      <c r="AE595" s="38"/>
      <c r="AT595" s="17" t="s">
        <v>158</v>
      </c>
      <c r="AU595" s="17" t="s">
        <v>84</v>
      </c>
    </row>
    <row r="596" spans="1:47" s="2" customFormat="1" ht="12">
      <c r="A596" s="38"/>
      <c r="B596" s="39"/>
      <c r="C596" s="40"/>
      <c r="D596" s="226" t="s">
        <v>160</v>
      </c>
      <c r="E596" s="40"/>
      <c r="F596" s="231" t="s">
        <v>1101</v>
      </c>
      <c r="G596" s="40"/>
      <c r="H596" s="40"/>
      <c r="I596" s="228"/>
      <c r="J596" s="40"/>
      <c r="K596" s="40"/>
      <c r="L596" s="44"/>
      <c r="M596" s="257"/>
      <c r="N596" s="258"/>
      <c r="O596" s="259"/>
      <c r="P596" s="259"/>
      <c r="Q596" s="259"/>
      <c r="R596" s="259"/>
      <c r="S596" s="259"/>
      <c r="T596" s="260"/>
      <c r="U596" s="38"/>
      <c r="V596" s="38"/>
      <c r="W596" s="38"/>
      <c r="X596" s="38"/>
      <c r="Y596" s="38"/>
      <c r="Z596" s="38"/>
      <c r="AA596" s="38"/>
      <c r="AB596" s="38"/>
      <c r="AC596" s="38"/>
      <c r="AD596" s="38"/>
      <c r="AE596" s="38"/>
      <c r="AT596" s="17" t="s">
        <v>160</v>
      </c>
      <c r="AU596" s="17" t="s">
        <v>84</v>
      </c>
    </row>
    <row r="597" spans="1:31" s="2" customFormat="1" ht="6.95" customHeight="1">
      <c r="A597" s="38"/>
      <c r="B597" s="66"/>
      <c r="C597" s="67"/>
      <c r="D597" s="67"/>
      <c r="E597" s="67"/>
      <c r="F597" s="67"/>
      <c r="G597" s="67"/>
      <c r="H597" s="67"/>
      <c r="I597" s="67"/>
      <c r="J597" s="67"/>
      <c r="K597" s="67"/>
      <c r="L597" s="44"/>
      <c r="M597" s="38"/>
      <c r="O597" s="38"/>
      <c r="P597" s="38"/>
      <c r="Q597" s="38"/>
      <c r="R597" s="38"/>
      <c r="S597" s="38"/>
      <c r="T597" s="38"/>
      <c r="U597" s="38"/>
      <c r="V597" s="38"/>
      <c r="W597" s="38"/>
      <c r="X597" s="38"/>
      <c r="Y597" s="38"/>
      <c r="Z597" s="38"/>
      <c r="AA597" s="38"/>
      <c r="AB597" s="38"/>
      <c r="AC597" s="38"/>
      <c r="AD597" s="38"/>
      <c r="AE597" s="38"/>
    </row>
  </sheetData>
  <sheetProtection password="CC35" sheet="1" objects="1" scenarios="1" formatColumns="0" formatRows="0" autoFilter="0"/>
  <autoFilter ref="C125:K596"/>
  <mergeCells count="9">
    <mergeCell ref="E7:H7"/>
    <mergeCell ref="E9:H9"/>
    <mergeCell ref="E18:H18"/>
    <mergeCell ref="E27:H27"/>
    <mergeCell ref="E85:H85"/>
    <mergeCell ref="E87:H87"/>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7" t="s">
        <v>92</v>
      </c>
      <c r="AZ2" s="136" t="s">
        <v>1102</v>
      </c>
      <c r="BA2" s="136" t="s">
        <v>1</v>
      </c>
      <c r="BB2" s="136" t="s">
        <v>1</v>
      </c>
      <c r="BC2" s="136" t="s">
        <v>93</v>
      </c>
      <c r="BD2" s="136" t="s">
        <v>93</v>
      </c>
    </row>
    <row r="3" spans="2:56" s="1" customFormat="1" ht="6.95" customHeight="1">
      <c r="B3" s="137"/>
      <c r="C3" s="138"/>
      <c r="D3" s="138"/>
      <c r="E3" s="138"/>
      <c r="F3" s="138"/>
      <c r="G3" s="138"/>
      <c r="H3" s="138"/>
      <c r="I3" s="138"/>
      <c r="J3" s="138"/>
      <c r="K3" s="138"/>
      <c r="L3" s="20"/>
      <c r="AT3" s="17" t="s">
        <v>93</v>
      </c>
      <c r="AZ3" s="136" t="s">
        <v>1103</v>
      </c>
      <c r="BA3" s="136" t="s">
        <v>1</v>
      </c>
      <c r="BB3" s="136" t="s">
        <v>1</v>
      </c>
      <c r="BC3" s="136" t="s">
        <v>1104</v>
      </c>
      <c r="BD3" s="136" t="s">
        <v>93</v>
      </c>
    </row>
    <row r="4" spans="2:46" s="1" customFormat="1" ht="24.95" customHeight="1">
      <c r="B4" s="20"/>
      <c r="D4" s="139" t="s">
        <v>110</v>
      </c>
      <c r="L4" s="20"/>
      <c r="M4" s="140" t="s">
        <v>10</v>
      </c>
      <c r="AT4" s="17" t="s">
        <v>4</v>
      </c>
    </row>
    <row r="5" spans="2:12" s="1" customFormat="1" ht="6.95" customHeight="1">
      <c r="B5" s="20"/>
      <c r="L5" s="20"/>
    </row>
    <row r="6" spans="2:12" s="1" customFormat="1" ht="12" customHeight="1">
      <c r="B6" s="20"/>
      <c r="D6" s="141" t="s">
        <v>16</v>
      </c>
      <c r="L6" s="20"/>
    </row>
    <row r="7" spans="2:12" s="1" customFormat="1" ht="16.5" customHeight="1">
      <c r="B7" s="20"/>
      <c r="E7" s="142" t="str">
        <f>'Rekapitulace stavby'!K6</f>
        <v>II/102 Chotilsko, most ev. č. 102-019</v>
      </c>
      <c r="F7" s="141"/>
      <c r="G7" s="141"/>
      <c r="H7" s="141"/>
      <c r="L7" s="20"/>
    </row>
    <row r="8" spans="1:31" s="2" customFormat="1" ht="12" customHeight="1">
      <c r="A8" s="38"/>
      <c r="B8" s="44"/>
      <c r="C8" s="38"/>
      <c r="D8" s="141" t="s">
        <v>119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3" t="s">
        <v>1105</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1" t="s">
        <v>20</v>
      </c>
      <c r="E12" s="38"/>
      <c r="F12" s="144" t="s">
        <v>21</v>
      </c>
      <c r="G12" s="38"/>
      <c r="H12" s="38"/>
      <c r="I12" s="141" t="s">
        <v>22</v>
      </c>
      <c r="J12" s="145" t="str">
        <f>'Rekapitulace stavby'!AN8</f>
        <v>30. 10. 2020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1" t="s">
        <v>24</v>
      </c>
      <c r="E14" s="38"/>
      <c r="F14" s="38"/>
      <c r="G14" s="38"/>
      <c r="H14" s="38"/>
      <c r="I14" s="141" t="s">
        <v>25</v>
      </c>
      <c r="J14" s="144"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4" t="s">
        <v>26</v>
      </c>
      <c r="F15" s="38"/>
      <c r="G15" s="38"/>
      <c r="H15" s="38"/>
      <c r="I15" s="141" t="s">
        <v>27</v>
      </c>
      <c r="J15" s="144"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1" t="s">
        <v>28</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1" t="s">
        <v>30</v>
      </c>
      <c r="E20" s="38"/>
      <c r="F20" s="38"/>
      <c r="G20" s="38"/>
      <c r="H20" s="38"/>
      <c r="I20" s="141" t="s">
        <v>25</v>
      </c>
      <c r="J20" s="144"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4" t="s">
        <v>31</v>
      </c>
      <c r="F21" s="38"/>
      <c r="G21" s="38"/>
      <c r="H21" s="38"/>
      <c r="I21" s="141" t="s">
        <v>27</v>
      </c>
      <c r="J21" s="144"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1" t="s">
        <v>33</v>
      </c>
      <c r="E23" s="38"/>
      <c r="F23" s="38"/>
      <c r="G23" s="38"/>
      <c r="H23" s="38"/>
      <c r="I23" s="141" t="s">
        <v>25</v>
      </c>
      <c r="J23" s="144"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4" t="s">
        <v>34</v>
      </c>
      <c r="F24" s="38"/>
      <c r="G24" s="38"/>
      <c r="H24" s="38"/>
      <c r="I24" s="141" t="s">
        <v>27</v>
      </c>
      <c r="J24" s="144"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1"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63"/>
      <c r="S29" s="38"/>
      <c r="T29" s="38"/>
      <c r="U29" s="38"/>
      <c r="V29" s="38"/>
      <c r="W29" s="38"/>
      <c r="X29" s="38"/>
      <c r="Y29" s="38"/>
      <c r="Z29" s="38"/>
      <c r="AA29" s="38"/>
      <c r="AB29" s="38"/>
      <c r="AC29" s="38"/>
      <c r="AD29" s="38"/>
      <c r="AE29" s="38"/>
    </row>
    <row r="30" spans="1:31" s="2" customFormat="1" ht="25.4" customHeight="1">
      <c r="A30" s="38"/>
      <c r="B30" s="44"/>
      <c r="C30" s="38"/>
      <c r="D30" s="151" t="s">
        <v>36</v>
      </c>
      <c r="E30" s="38"/>
      <c r="F30" s="38"/>
      <c r="G30" s="38"/>
      <c r="H30" s="38"/>
      <c r="I30" s="38"/>
      <c r="J30" s="152">
        <f>ROUND(J120,2)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0"/>
      <c r="J31" s="150"/>
      <c r="K31" s="150"/>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3" t="s">
        <v>38</v>
      </c>
      <c r="G32" s="38"/>
      <c r="H32" s="38"/>
      <c r="I32" s="153" t="s">
        <v>37</v>
      </c>
      <c r="J32" s="153"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4" t="s">
        <v>40</v>
      </c>
      <c r="E33" s="141" t="s">
        <v>41</v>
      </c>
      <c r="F33" s="155">
        <f>ROUND((SUM(BE120:BE190)),2)</f>
        <v>0</v>
      </c>
      <c r="G33" s="38"/>
      <c r="H33" s="38"/>
      <c r="I33" s="156">
        <v>0.21</v>
      </c>
      <c r="J33" s="155">
        <f>ROUND(((SUM(BE120:BE190))*I33),2)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1" t="s">
        <v>42</v>
      </c>
      <c r="F34" s="155">
        <f>ROUND((SUM(BF120:BF190)),2)</f>
        <v>0</v>
      </c>
      <c r="G34" s="38"/>
      <c r="H34" s="38"/>
      <c r="I34" s="156">
        <v>0.15</v>
      </c>
      <c r="J34" s="155">
        <f>ROUND(((SUM(BF120:BF190))*I34),2)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1" t="s">
        <v>43</v>
      </c>
      <c r="F35" s="155">
        <f>ROUND((SUM(BG120:BG190)),2)</f>
        <v>0</v>
      </c>
      <c r="G35" s="38"/>
      <c r="H35" s="38"/>
      <c r="I35" s="156">
        <v>0.21</v>
      </c>
      <c r="J35" s="155">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44</v>
      </c>
      <c r="F36" s="155">
        <f>ROUND((SUM(BH120:BH190)),2)</f>
        <v>0</v>
      </c>
      <c r="G36" s="38"/>
      <c r="H36" s="38"/>
      <c r="I36" s="156">
        <v>0.15</v>
      </c>
      <c r="J36" s="155">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45</v>
      </c>
      <c r="F37" s="155">
        <f>ROUND((SUM(BI120:BI190)),2)</f>
        <v>0</v>
      </c>
      <c r="G37" s="38"/>
      <c r="H37" s="38"/>
      <c r="I37" s="156">
        <v>0</v>
      </c>
      <c r="J37" s="155">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7"/>
      <c r="D39" s="158" t="s">
        <v>46</v>
      </c>
      <c r="E39" s="159"/>
      <c r="F39" s="159"/>
      <c r="G39" s="160" t="s">
        <v>47</v>
      </c>
      <c r="H39" s="161" t="s">
        <v>48</v>
      </c>
      <c r="I39" s="159"/>
      <c r="J39" s="162">
        <f>SUM(J30:J37)</f>
        <v>0</v>
      </c>
      <c r="K39" s="163"/>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4" t="s">
        <v>49</v>
      </c>
      <c r="E50" s="165"/>
      <c r="F50" s="165"/>
      <c r="G50" s="164" t="s">
        <v>50</v>
      </c>
      <c r="H50" s="165"/>
      <c r="I50" s="165"/>
      <c r="J50" s="165"/>
      <c r="K50" s="165"/>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6" t="s">
        <v>51</v>
      </c>
      <c r="E61" s="167"/>
      <c r="F61" s="168" t="s">
        <v>52</v>
      </c>
      <c r="G61" s="166" t="s">
        <v>51</v>
      </c>
      <c r="H61" s="167"/>
      <c r="I61" s="167"/>
      <c r="J61" s="169" t="s">
        <v>52</v>
      </c>
      <c r="K61" s="167"/>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4" t="s">
        <v>53</v>
      </c>
      <c r="E65" s="170"/>
      <c r="F65" s="170"/>
      <c r="G65" s="164" t="s">
        <v>54</v>
      </c>
      <c r="H65" s="170"/>
      <c r="I65" s="170"/>
      <c r="J65" s="170"/>
      <c r="K65" s="170"/>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6" t="s">
        <v>51</v>
      </c>
      <c r="E76" s="167"/>
      <c r="F76" s="168" t="s">
        <v>52</v>
      </c>
      <c r="G76" s="166" t="s">
        <v>51</v>
      </c>
      <c r="H76" s="167"/>
      <c r="I76" s="167"/>
      <c r="J76" s="169" t="s">
        <v>52</v>
      </c>
      <c r="K76" s="167"/>
      <c r="L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63"/>
      <c r="S81" s="38"/>
      <c r="T81" s="38"/>
      <c r="U81" s="38"/>
      <c r="V81" s="38"/>
      <c r="W81" s="38"/>
      <c r="X81" s="38"/>
      <c r="Y81" s="38"/>
      <c r="Z81" s="38"/>
      <c r="AA81" s="38"/>
      <c r="AB81" s="38"/>
      <c r="AC81" s="38"/>
      <c r="AD81" s="38"/>
      <c r="AE81" s="38"/>
    </row>
    <row r="82" spans="1:31" s="2" customFormat="1" ht="24.95" customHeight="1">
      <c r="A82" s="38"/>
      <c r="B82" s="39"/>
      <c r="C82" s="23" t="s">
        <v>130</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II/102 Chotilsko, most ev. č. 102-019</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119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301 - Přeložka vodovodu</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Chotilsko</v>
      </c>
      <c r="G89" s="40"/>
      <c r="H89" s="40"/>
      <c r="I89" s="32" t="s">
        <v>22</v>
      </c>
      <c r="J89" s="79" t="str">
        <f>IF(J12="","",J12)</f>
        <v>30. 10. 2020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25.65" customHeight="1">
      <c r="A91" s="38"/>
      <c r="B91" s="39"/>
      <c r="C91" s="32" t="s">
        <v>24</v>
      </c>
      <c r="D91" s="40"/>
      <c r="E91" s="40"/>
      <c r="F91" s="27" t="str">
        <f>E15</f>
        <v>KSÚS Středočeského kraje</v>
      </c>
      <c r="G91" s="40"/>
      <c r="H91" s="40"/>
      <c r="I91" s="32" t="s">
        <v>30</v>
      </c>
      <c r="J91" s="36" t="str">
        <f>E21</f>
        <v>INGUTIS, spol. s 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Ing. J. Duben</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6" t="s">
        <v>131</v>
      </c>
      <c r="D94" s="177"/>
      <c r="E94" s="177"/>
      <c r="F94" s="177"/>
      <c r="G94" s="177"/>
      <c r="H94" s="177"/>
      <c r="I94" s="177"/>
      <c r="J94" s="178" t="s">
        <v>132</v>
      </c>
      <c r="K94" s="177"/>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9" t="s">
        <v>133</v>
      </c>
      <c r="D96" s="40"/>
      <c r="E96" s="40"/>
      <c r="F96" s="40"/>
      <c r="G96" s="40"/>
      <c r="H96" s="40"/>
      <c r="I96" s="40"/>
      <c r="J96" s="110">
        <f>J120</f>
        <v>0</v>
      </c>
      <c r="K96" s="40"/>
      <c r="L96" s="63"/>
      <c r="S96" s="38"/>
      <c r="T96" s="38"/>
      <c r="U96" s="38"/>
      <c r="V96" s="38"/>
      <c r="W96" s="38"/>
      <c r="X96" s="38"/>
      <c r="Y96" s="38"/>
      <c r="Z96" s="38"/>
      <c r="AA96" s="38"/>
      <c r="AB96" s="38"/>
      <c r="AC96" s="38"/>
      <c r="AD96" s="38"/>
      <c r="AE96" s="38"/>
      <c r="AU96" s="17" t="s">
        <v>86</v>
      </c>
    </row>
    <row r="97" spans="1:31" s="9" customFormat="1" ht="24.95" customHeight="1">
      <c r="A97" s="9"/>
      <c r="B97" s="180"/>
      <c r="C97" s="181"/>
      <c r="D97" s="182" t="s">
        <v>1106</v>
      </c>
      <c r="E97" s="183"/>
      <c r="F97" s="183"/>
      <c r="G97" s="183"/>
      <c r="H97" s="183"/>
      <c r="I97" s="183"/>
      <c r="J97" s="184">
        <f>J121</f>
        <v>0</v>
      </c>
      <c r="K97" s="181"/>
      <c r="L97" s="185"/>
      <c r="S97" s="9"/>
      <c r="T97" s="9"/>
      <c r="U97" s="9"/>
      <c r="V97" s="9"/>
      <c r="W97" s="9"/>
      <c r="X97" s="9"/>
      <c r="Y97" s="9"/>
      <c r="Z97" s="9"/>
      <c r="AA97" s="9"/>
      <c r="AB97" s="9"/>
      <c r="AC97" s="9"/>
      <c r="AD97" s="9"/>
      <c r="AE97" s="9"/>
    </row>
    <row r="98" spans="1:31" s="14" customFormat="1" ht="19.9" customHeight="1">
      <c r="A98" s="14"/>
      <c r="B98" s="261"/>
      <c r="C98" s="262"/>
      <c r="D98" s="263" t="s">
        <v>1107</v>
      </c>
      <c r="E98" s="264"/>
      <c r="F98" s="264"/>
      <c r="G98" s="264"/>
      <c r="H98" s="264"/>
      <c r="I98" s="264"/>
      <c r="J98" s="265">
        <f>J122</f>
        <v>0</v>
      </c>
      <c r="K98" s="262"/>
      <c r="L98" s="266"/>
      <c r="S98" s="14"/>
      <c r="T98" s="14"/>
      <c r="U98" s="14"/>
      <c r="V98" s="14"/>
      <c r="W98" s="14"/>
      <c r="X98" s="14"/>
      <c r="Y98" s="14"/>
      <c r="Z98" s="14"/>
      <c r="AA98" s="14"/>
      <c r="AB98" s="14"/>
      <c r="AC98" s="14"/>
      <c r="AD98" s="14"/>
      <c r="AE98" s="14"/>
    </row>
    <row r="99" spans="1:31" s="14" customFormat="1" ht="19.9" customHeight="1">
      <c r="A99" s="14"/>
      <c r="B99" s="261"/>
      <c r="C99" s="262"/>
      <c r="D99" s="263" t="s">
        <v>1108</v>
      </c>
      <c r="E99" s="264"/>
      <c r="F99" s="264"/>
      <c r="G99" s="264"/>
      <c r="H99" s="264"/>
      <c r="I99" s="264"/>
      <c r="J99" s="265">
        <f>J167</f>
        <v>0</v>
      </c>
      <c r="K99" s="262"/>
      <c r="L99" s="266"/>
      <c r="S99" s="14"/>
      <c r="T99" s="14"/>
      <c r="U99" s="14"/>
      <c r="V99" s="14"/>
      <c r="W99" s="14"/>
      <c r="X99" s="14"/>
      <c r="Y99" s="14"/>
      <c r="Z99" s="14"/>
      <c r="AA99" s="14"/>
      <c r="AB99" s="14"/>
      <c r="AC99" s="14"/>
      <c r="AD99" s="14"/>
      <c r="AE99" s="14"/>
    </row>
    <row r="100" spans="1:31" s="14" customFormat="1" ht="19.9" customHeight="1">
      <c r="A100" s="14"/>
      <c r="B100" s="261"/>
      <c r="C100" s="262"/>
      <c r="D100" s="263" t="s">
        <v>1109</v>
      </c>
      <c r="E100" s="264"/>
      <c r="F100" s="264"/>
      <c r="G100" s="264"/>
      <c r="H100" s="264"/>
      <c r="I100" s="264"/>
      <c r="J100" s="265">
        <f>J187</f>
        <v>0</v>
      </c>
      <c r="K100" s="262"/>
      <c r="L100" s="266"/>
      <c r="S100" s="14"/>
      <c r="T100" s="14"/>
      <c r="U100" s="14"/>
      <c r="V100" s="14"/>
      <c r="W100" s="14"/>
      <c r="X100" s="14"/>
      <c r="Y100" s="14"/>
      <c r="Z100" s="14"/>
      <c r="AA100" s="14"/>
      <c r="AB100" s="14"/>
      <c r="AC100" s="14"/>
      <c r="AD100" s="14"/>
      <c r="AE100" s="14"/>
    </row>
    <row r="101" spans="1:31" s="2" customFormat="1" ht="21.8" customHeight="1">
      <c r="A101" s="38"/>
      <c r="B101" s="39"/>
      <c r="C101" s="40"/>
      <c r="D101" s="40"/>
      <c r="E101" s="40"/>
      <c r="F101" s="40"/>
      <c r="G101" s="40"/>
      <c r="H101" s="40"/>
      <c r="I101" s="40"/>
      <c r="J101" s="40"/>
      <c r="K101" s="40"/>
      <c r="L101" s="63"/>
      <c r="S101" s="38"/>
      <c r="T101" s="38"/>
      <c r="U101" s="38"/>
      <c r="V101" s="38"/>
      <c r="W101" s="38"/>
      <c r="X101" s="38"/>
      <c r="Y101" s="38"/>
      <c r="Z101" s="38"/>
      <c r="AA101" s="38"/>
      <c r="AB101" s="38"/>
      <c r="AC101" s="38"/>
      <c r="AD101" s="38"/>
      <c r="AE101" s="38"/>
    </row>
    <row r="102" spans="1:31" s="2" customFormat="1" ht="6.95" customHeight="1">
      <c r="A102" s="38"/>
      <c r="B102" s="66"/>
      <c r="C102" s="67"/>
      <c r="D102" s="67"/>
      <c r="E102" s="67"/>
      <c r="F102" s="67"/>
      <c r="G102" s="67"/>
      <c r="H102" s="67"/>
      <c r="I102" s="67"/>
      <c r="J102" s="67"/>
      <c r="K102" s="67"/>
      <c r="L102" s="63"/>
      <c r="S102" s="38"/>
      <c r="T102" s="38"/>
      <c r="U102" s="38"/>
      <c r="V102" s="38"/>
      <c r="W102" s="38"/>
      <c r="X102" s="38"/>
      <c r="Y102" s="38"/>
      <c r="Z102" s="38"/>
      <c r="AA102" s="38"/>
      <c r="AB102" s="38"/>
      <c r="AC102" s="38"/>
      <c r="AD102" s="38"/>
      <c r="AE102" s="38"/>
    </row>
    <row r="106" spans="1:31" s="2" customFormat="1" ht="6.95" customHeight="1">
      <c r="A106" s="38"/>
      <c r="B106" s="68"/>
      <c r="C106" s="69"/>
      <c r="D106" s="69"/>
      <c r="E106" s="69"/>
      <c r="F106" s="69"/>
      <c r="G106" s="69"/>
      <c r="H106" s="69"/>
      <c r="I106" s="69"/>
      <c r="J106" s="69"/>
      <c r="K106" s="69"/>
      <c r="L106" s="63"/>
      <c r="S106" s="38"/>
      <c r="T106" s="38"/>
      <c r="U106" s="38"/>
      <c r="V106" s="38"/>
      <c r="W106" s="38"/>
      <c r="X106" s="38"/>
      <c r="Y106" s="38"/>
      <c r="Z106" s="38"/>
      <c r="AA106" s="38"/>
      <c r="AB106" s="38"/>
      <c r="AC106" s="38"/>
      <c r="AD106" s="38"/>
      <c r="AE106" s="38"/>
    </row>
    <row r="107" spans="1:31" s="2" customFormat="1" ht="24.95" customHeight="1">
      <c r="A107" s="38"/>
      <c r="B107" s="39"/>
      <c r="C107" s="23" t="s">
        <v>137</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6.95"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12" customHeight="1">
      <c r="A109" s="38"/>
      <c r="B109" s="39"/>
      <c r="C109" s="32" t="s">
        <v>16</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175" t="str">
        <f>E7</f>
        <v>II/102 Chotilsko, most ev. č. 102-019</v>
      </c>
      <c r="F110" s="32"/>
      <c r="G110" s="32"/>
      <c r="H110" s="32"/>
      <c r="I110" s="40"/>
      <c r="J110" s="40"/>
      <c r="K110" s="40"/>
      <c r="L110" s="63"/>
      <c r="S110" s="38"/>
      <c r="T110" s="38"/>
      <c r="U110" s="38"/>
      <c r="V110" s="38"/>
      <c r="W110" s="38"/>
      <c r="X110" s="38"/>
      <c r="Y110" s="38"/>
      <c r="Z110" s="38"/>
      <c r="AA110" s="38"/>
      <c r="AB110" s="38"/>
      <c r="AC110" s="38"/>
      <c r="AD110" s="38"/>
      <c r="AE110" s="38"/>
    </row>
    <row r="111" spans="1:31" s="2" customFormat="1" ht="12" customHeight="1">
      <c r="A111" s="38"/>
      <c r="B111" s="39"/>
      <c r="C111" s="32" t="s">
        <v>119</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76" t="str">
        <f>E9</f>
        <v>SO 301 - Přeložka vodovodu</v>
      </c>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20</v>
      </c>
      <c r="D114" s="40"/>
      <c r="E114" s="40"/>
      <c r="F114" s="27" t="str">
        <f>F12</f>
        <v>Chotilsko</v>
      </c>
      <c r="G114" s="40"/>
      <c r="H114" s="40"/>
      <c r="I114" s="32" t="s">
        <v>22</v>
      </c>
      <c r="J114" s="79" t="str">
        <f>IF(J12="","",J12)</f>
        <v>30. 10. 2020</v>
      </c>
      <c r="K114" s="40"/>
      <c r="L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25.65" customHeight="1">
      <c r="A116" s="38"/>
      <c r="B116" s="39"/>
      <c r="C116" s="32" t="s">
        <v>24</v>
      </c>
      <c r="D116" s="40"/>
      <c r="E116" s="40"/>
      <c r="F116" s="27" t="str">
        <f>E15</f>
        <v>KSÚS Středočeského kraje</v>
      </c>
      <c r="G116" s="40"/>
      <c r="H116" s="40"/>
      <c r="I116" s="32" t="s">
        <v>30</v>
      </c>
      <c r="J116" s="36" t="str">
        <f>E21</f>
        <v>INGUTIS, spol. s r.o.</v>
      </c>
      <c r="K116" s="40"/>
      <c r="L116" s="63"/>
      <c r="S116" s="38"/>
      <c r="T116" s="38"/>
      <c r="U116" s="38"/>
      <c r="V116" s="38"/>
      <c r="W116" s="38"/>
      <c r="X116" s="38"/>
      <c r="Y116" s="38"/>
      <c r="Z116" s="38"/>
      <c r="AA116" s="38"/>
      <c r="AB116" s="38"/>
      <c r="AC116" s="38"/>
      <c r="AD116" s="38"/>
      <c r="AE116" s="38"/>
    </row>
    <row r="117" spans="1:31" s="2" customFormat="1" ht="15.15" customHeight="1">
      <c r="A117" s="38"/>
      <c r="B117" s="39"/>
      <c r="C117" s="32" t="s">
        <v>28</v>
      </c>
      <c r="D117" s="40"/>
      <c r="E117" s="40"/>
      <c r="F117" s="27" t="str">
        <f>IF(E18="","",E18)</f>
        <v>Vyplň údaj</v>
      </c>
      <c r="G117" s="40"/>
      <c r="H117" s="40"/>
      <c r="I117" s="32" t="s">
        <v>33</v>
      </c>
      <c r="J117" s="36" t="str">
        <f>E24</f>
        <v>Ing. J. Duben</v>
      </c>
      <c r="K117" s="40"/>
      <c r="L117" s="63"/>
      <c r="S117" s="38"/>
      <c r="T117" s="38"/>
      <c r="U117" s="38"/>
      <c r="V117" s="38"/>
      <c r="W117" s="38"/>
      <c r="X117" s="38"/>
      <c r="Y117" s="38"/>
      <c r="Z117" s="38"/>
      <c r="AA117" s="38"/>
      <c r="AB117" s="38"/>
      <c r="AC117" s="38"/>
      <c r="AD117" s="38"/>
      <c r="AE117" s="38"/>
    </row>
    <row r="118" spans="1:31" s="2" customFormat="1" ht="10.3"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10" customFormat="1" ht="29.25" customHeight="1">
      <c r="A119" s="186"/>
      <c r="B119" s="187"/>
      <c r="C119" s="188" t="s">
        <v>138</v>
      </c>
      <c r="D119" s="189" t="s">
        <v>61</v>
      </c>
      <c r="E119" s="189" t="s">
        <v>57</v>
      </c>
      <c r="F119" s="189" t="s">
        <v>58</v>
      </c>
      <c r="G119" s="189" t="s">
        <v>139</v>
      </c>
      <c r="H119" s="189" t="s">
        <v>140</v>
      </c>
      <c r="I119" s="189" t="s">
        <v>141</v>
      </c>
      <c r="J119" s="190" t="s">
        <v>132</v>
      </c>
      <c r="K119" s="191" t="s">
        <v>142</v>
      </c>
      <c r="L119" s="192"/>
      <c r="M119" s="100" t="s">
        <v>1</v>
      </c>
      <c r="N119" s="101" t="s">
        <v>40</v>
      </c>
      <c r="O119" s="101" t="s">
        <v>143</v>
      </c>
      <c r="P119" s="101" t="s">
        <v>144</v>
      </c>
      <c r="Q119" s="101" t="s">
        <v>145</v>
      </c>
      <c r="R119" s="101" t="s">
        <v>146</v>
      </c>
      <c r="S119" s="101" t="s">
        <v>147</v>
      </c>
      <c r="T119" s="102" t="s">
        <v>148</v>
      </c>
      <c r="U119" s="186"/>
      <c r="V119" s="186"/>
      <c r="W119" s="186"/>
      <c r="X119" s="186"/>
      <c r="Y119" s="186"/>
      <c r="Z119" s="186"/>
      <c r="AA119" s="186"/>
      <c r="AB119" s="186"/>
      <c r="AC119" s="186"/>
      <c r="AD119" s="186"/>
      <c r="AE119" s="186"/>
    </row>
    <row r="120" spans="1:63" s="2" customFormat="1" ht="22.8" customHeight="1">
      <c r="A120" s="38"/>
      <c r="B120" s="39"/>
      <c r="C120" s="107" t="s">
        <v>149</v>
      </c>
      <c r="D120" s="40"/>
      <c r="E120" s="40"/>
      <c r="F120" s="40"/>
      <c r="G120" s="40"/>
      <c r="H120" s="40"/>
      <c r="I120" s="40"/>
      <c r="J120" s="193">
        <f>BK120</f>
        <v>0</v>
      </c>
      <c r="K120" s="40"/>
      <c r="L120" s="44"/>
      <c r="M120" s="103"/>
      <c r="N120" s="194"/>
      <c r="O120" s="104"/>
      <c r="P120" s="195">
        <f>P121</f>
        <v>0</v>
      </c>
      <c r="Q120" s="104"/>
      <c r="R120" s="195">
        <f>R121</f>
        <v>0.62052</v>
      </c>
      <c r="S120" s="104"/>
      <c r="T120" s="196">
        <f>T121</f>
        <v>0</v>
      </c>
      <c r="U120" s="38"/>
      <c r="V120" s="38"/>
      <c r="W120" s="38"/>
      <c r="X120" s="38"/>
      <c r="Y120" s="38"/>
      <c r="Z120" s="38"/>
      <c r="AA120" s="38"/>
      <c r="AB120" s="38"/>
      <c r="AC120" s="38"/>
      <c r="AD120" s="38"/>
      <c r="AE120" s="38"/>
      <c r="AT120" s="17" t="s">
        <v>75</v>
      </c>
      <c r="AU120" s="17" t="s">
        <v>86</v>
      </c>
      <c r="BK120" s="197">
        <f>BK121</f>
        <v>0</v>
      </c>
    </row>
    <row r="121" spans="1:63" s="11" customFormat="1" ht="25.9" customHeight="1">
      <c r="A121" s="11"/>
      <c r="B121" s="198"/>
      <c r="C121" s="199"/>
      <c r="D121" s="200" t="s">
        <v>75</v>
      </c>
      <c r="E121" s="201" t="s">
        <v>1110</v>
      </c>
      <c r="F121" s="201" t="s">
        <v>1111</v>
      </c>
      <c r="G121" s="199"/>
      <c r="H121" s="199"/>
      <c r="I121" s="202"/>
      <c r="J121" s="203">
        <f>BK121</f>
        <v>0</v>
      </c>
      <c r="K121" s="199"/>
      <c r="L121" s="204"/>
      <c r="M121" s="205"/>
      <c r="N121" s="206"/>
      <c r="O121" s="206"/>
      <c r="P121" s="207">
        <f>P122+P167+P187</f>
        <v>0</v>
      </c>
      <c r="Q121" s="206"/>
      <c r="R121" s="207">
        <f>R122+R167+R187</f>
        <v>0.62052</v>
      </c>
      <c r="S121" s="206"/>
      <c r="T121" s="208">
        <f>T122+T167+T187</f>
        <v>0</v>
      </c>
      <c r="U121" s="11"/>
      <c r="V121" s="11"/>
      <c r="W121" s="11"/>
      <c r="X121" s="11"/>
      <c r="Y121" s="11"/>
      <c r="Z121" s="11"/>
      <c r="AA121" s="11"/>
      <c r="AB121" s="11"/>
      <c r="AC121" s="11"/>
      <c r="AD121" s="11"/>
      <c r="AE121" s="11"/>
      <c r="AR121" s="209" t="s">
        <v>84</v>
      </c>
      <c r="AT121" s="210" t="s">
        <v>75</v>
      </c>
      <c r="AU121" s="210" t="s">
        <v>76</v>
      </c>
      <c r="AY121" s="209" t="s">
        <v>151</v>
      </c>
      <c r="BK121" s="211">
        <f>BK122+BK167+BK187</f>
        <v>0</v>
      </c>
    </row>
    <row r="122" spans="1:63" s="11" customFormat="1" ht="22.8" customHeight="1">
      <c r="A122" s="11"/>
      <c r="B122" s="198"/>
      <c r="C122" s="199"/>
      <c r="D122" s="200" t="s">
        <v>75</v>
      </c>
      <c r="E122" s="267" t="s">
        <v>84</v>
      </c>
      <c r="F122" s="267" t="s">
        <v>190</v>
      </c>
      <c r="G122" s="199"/>
      <c r="H122" s="199"/>
      <c r="I122" s="202"/>
      <c r="J122" s="268">
        <f>BK122</f>
        <v>0</v>
      </c>
      <c r="K122" s="199"/>
      <c r="L122" s="204"/>
      <c r="M122" s="205"/>
      <c r="N122" s="206"/>
      <c r="O122" s="206"/>
      <c r="P122" s="207">
        <f>SUM(P123:P166)</f>
        <v>0</v>
      </c>
      <c r="Q122" s="206"/>
      <c r="R122" s="207">
        <f>SUM(R123:R166)</f>
        <v>0.52088</v>
      </c>
      <c r="S122" s="206"/>
      <c r="T122" s="208">
        <f>SUM(T123:T166)</f>
        <v>0</v>
      </c>
      <c r="U122" s="11"/>
      <c r="V122" s="11"/>
      <c r="W122" s="11"/>
      <c r="X122" s="11"/>
      <c r="Y122" s="11"/>
      <c r="Z122" s="11"/>
      <c r="AA122" s="11"/>
      <c r="AB122" s="11"/>
      <c r="AC122" s="11"/>
      <c r="AD122" s="11"/>
      <c r="AE122" s="11"/>
      <c r="AR122" s="209" t="s">
        <v>84</v>
      </c>
      <c r="AT122" s="210" t="s">
        <v>75</v>
      </c>
      <c r="AU122" s="210" t="s">
        <v>84</v>
      </c>
      <c r="AY122" s="209" t="s">
        <v>151</v>
      </c>
      <c r="BK122" s="211">
        <f>SUM(BK123:BK166)</f>
        <v>0</v>
      </c>
    </row>
    <row r="123" spans="1:65" s="2" customFormat="1" ht="14.4" customHeight="1">
      <c r="A123" s="38"/>
      <c r="B123" s="39"/>
      <c r="C123" s="212" t="s">
        <v>84</v>
      </c>
      <c r="D123" s="212" t="s">
        <v>152</v>
      </c>
      <c r="E123" s="213" t="s">
        <v>1112</v>
      </c>
      <c r="F123" s="214" t="s">
        <v>1113</v>
      </c>
      <c r="G123" s="215" t="s">
        <v>1114</v>
      </c>
      <c r="H123" s="216">
        <v>25</v>
      </c>
      <c r="I123" s="217"/>
      <c r="J123" s="218">
        <f>ROUND(I123*H123,2)</f>
        <v>0</v>
      </c>
      <c r="K123" s="219"/>
      <c r="L123" s="44"/>
      <c r="M123" s="220" t="s">
        <v>1</v>
      </c>
      <c r="N123" s="221" t="s">
        <v>41</v>
      </c>
      <c r="O123" s="91"/>
      <c r="P123" s="222">
        <f>O123*H123</f>
        <v>0</v>
      </c>
      <c r="Q123" s="222">
        <v>0.00719</v>
      </c>
      <c r="R123" s="222">
        <f>Q123*H123</f>
        <v>0.17975</v>
      </c>
      <c r="S123" s="222">
        <v>0</v>
      </c>
      <c r="T123" s="223">
        <f>S123*H123</f>
        <v>0</v>
      </c>
      <c r="U123" s="38"/>
      <c r="V123" s="38"/>
      <c r="W123" s="38"/>
      <c r="X123" s="38"/>
      <c r="Y123" s="38"/>
      <c r="Z123" s="38"/>
      <c r="AA123" s="38"/>
      <c r="AB123" s="38"/>
      <c r="AC123" s="38"/>
      <c r="AD123" s="38"/>
      <c r="AE123" s="38"/>
      <c r="AR123" s="224" t="s">
        <v>156</v>
      </c>
      <c r="AT123" s="224" t="s">
        <v>152</v>
      </c>
      <c r="AU123" s="224" t="s">
        <v>93</v>
      </c>
      <c r="AY123" s="17" t="s">
        <v>151</v>
      </c>
      <c r="BE123" s="225">
        <f>IF(N123="základní",J123,0)</f>
        <v>0</v>
      </c>
      <c r="BF123" s="225">
        <f>IF(N123="snížená",J123,0)</f>
        <v>0</v>
      </c>
      <c r="BG123" s="225">
        <f>IF(N123="zákl. přenesená",J123,0)</f>
        <v>0</v>
      </c>
      <c r="BH123" s="225">
        <f>IF(N123="sníž. přenesená",J123,0)</f>
        <v>0</v>
      </c>
      <c r="BI123" s="225">
        <f>IF(N123="nulová",J123,0)</f>
        <v>0</v>
      </c>
      <c r="BJ123" s="17" t="s">
        <v>84</v>
      </c>
      <c r="BK123" s="225">
        <f>ROUND(I123*H123,2)</f>
        <v>0</v>
      </c>
      <c r="BL123" s="17" t="s">
        <v>156</v>
      </c>
      <c r="BM123" s="224" t="s">
        <v>1115</v>
      </c>
    </row>
    <row r="124" spans="1:47" s="2" customFormat="1" ht="12">
      <c r="A124" s="38"/>
      <c r="B124" s="39"/>
      <c r="C124" s="40"/>
      <c r="D124" s="226" t="s">
        <v>158</v>
      </c>
      <c r="E124" s="40"/>
      <c r="F124" s="227" t="s">
        <v>1116</v>
      </c>
      <c r="G124" s="40"/>
      <c r="H124" s="40"/>
      <c r="I124" s="228"/>
      <c r="J124" s="40"/>
      <c r="K124" s="40"/>
      <c r="L124" s="44"/>
      <c r="M124" s="229"/>
      <c r="N124" s="230"/>
      <c r="O124" s="91"/>
      <c r="P124" s="91"/>
      <c r="Q124" s="91"/>
      <c r="R124" s="91"/>
      <c r="S124" s="91"/>
      <c r="T124" s="92"/>
      <c r="U124" s="38"/>
      <c r="V124" s="38"/>
      <c r="W124" s="38"/>
      <c r="X124" s="38"/>
      <c r="Y124" s="38"/>
      <c r="Z124" s="38"/>
      <c r="AA124" s="38"/>
      <c r="AB124" s="38"/>
      <c r="AC124" s="38"/>
      <c r="AD124" s="38"/>
      <c r="AE124" s="38"/>
      <c r="AT124" s="17" t="s">
        <v>158</v>
      </c>
      <c r="AU124" s="17" t="s">
        <v>93</v>
      </c>
    </row>
    <row r="125" spans="1:47" s="2" customFormat="1" ht="12">
      <c r="A125" s="38"/>
      <c r="B125" s="39"/>
      <c r="C125" s="40"/>
      <c r="D125" s="226" t="s">
        <v>160</v>
      </c>
      <c r="E125" s="40"/>
      <c r="F125" s="231" t="s">
        <v>1117</v>
      </c>
      <c r="G125" s="40"/>
      <c r="H125" s="40"/>
      <c r="I125" s="228"/>
      <c r="J125" s="40"/>
      <c r="K125" s="40"/>
      <c r="L125" s="44"/>
      <c r="M125" s="229"/>
      <c r="N125" s="230"/>
      <c r="O125" s="91"/>
      <c r="P125" s="91"/>
      <c r="Q125" s="91"/>
      <c r="R125" s="91"/>
      <c r="S125" s="91"/>
      <c r="T125" s="92"/>
      <c r="U125" s="38"/>
      <c r="V125" s="38"/>
      <c r="W125" s="38"/>
      <c r="X125" s="38"/>
      <c r="Y125" s="38"/>
      <c r="Z125" s="38"/>
      <c r="AA125" s="38"/>
      <c r="AB125" s="38"/>
      <c r="AC125" s="38"/>
      <c r="AD125" s="38"/>
      <c r="AE125" s="38"/>
      <c r="AT125" s="17" t="s">
        <v>160</v>
      </c>
      <c r="AU125" s="17" t="s">
        <v>93</v>
      </c>
    </row>
    <row r="126" spans="1:51" s="12" customFormat="1" ht="12">
      <c r="A126" s="12"/>
      <c r="B126" s="232"/>
      <c r="C126" s="233"/>
      <c r="D126" s="226" t="s">
        <v>162</v>
      </c>
      <c r="E126" s="234" t="s">
        <v>1</v>
      </c>
      <c r="F126" s="235" t="s">
        <v>1118</v>
      </c>
      <c r="G126" s="233"/>
      <c r="H126" s="236">
        <v>25</v>
      </c>
      <c r="I126" s="237"/>
      <c r="J126" s="233"/>
      <c r="K126" s="233"/>
      <c r="L126" s="238"/>
      <c r="M126" s="239"/>
      <c r="N126" s="240"/>
      <c r="O126" s="240"/>
      <c r="P126" s="240"/>
      <c r="Q126" s="240"/>
      <c r="R126" s="240"/>
      <c r="S126" s="240"/>
      <c r="T126" s="241"/>
      <c r="U126" s="12"/>
      <c r="V126" s="12"/>
      <c r="W126" s="12"/>
      <c r="X126" s="12"/>
      <c r="Y126" s="12"/>
      <c r="Z126" s="12"/>
      <c r="AA126" s="12"/>
      <c r="AB126" s="12"/>
      <c r="AC126" s="12"/>
      <c r="AD126" s="12"/>
      <c r="AE126" s="12"/>
      <c r="AT126" s="242" t="s">
        <v>162</v>
      </c>
      <c r="AU126" s="242" t="s">
        <v>93</v>
      </c>
      <c r="AV126" s="12" t="s">
        <v>93</v>
      </c>
      <c r="AW126" s="12" t="s">
        <v>32</v>
      </c>
      <c r="AX126" s="12" t="s">
        <v>84</v>
      </c>
      <c r="AY126" s="242" t="s">
        <v>151</v>
      </c>
    </row>
    <row r="127" spans="1:65" s="2" customFormat="1" ht="14.4" customHeight="1">
      <c r="A127" s="38"/>
      <c r="B127" s="39"/>
      <c r="C127" s="212" t="s">
        <v>93</v>
      </c>
      <c r="D127" s="212" t="s">
        <v>152</v>
      </c>
      <c r="E127" s="213" t="s">
        <v>1119</v>
      </c>
      <c r="F127" s="214" t="s">
        <v>1120</v>
      </c>
      <c r="G127" s="215" t="s">
        <v>1114</v>
      </c>
      <c r="H127" s="216">
        <v>6</v>
      </c>
      <c r="I127" s="217"/>
      <c r="J127" s="218">
        <f>ROUND(I127*H127,2)</f>
        <v>0</v>
      </c>
      <c r="K127" s="219"/>
      <c r="L127" s="44"/>
      <c r="M127" s="220" t="s">
        <v>1</v>
      </c>
      <c r="N127" s="221" t="s">
        <v>41</v>
      </c>
      <c r="O127" s="91"/>
      <c r="P127" s="222">
        <f>O127*H127</f>
        <v>0</v>
      </c>
      <c r="Q127" s="222">
        <v>0.0369</v>
      </c>
      <c r="R127" s="222">
        <f>Q127*H127</f>
        <v>0.2214</v>
      </c>
      <c r="S127" s="222">
        <v>0</v>
      </c>
      <c r="T127" s="223">
        <f>S127*H127</f>
        <v>0</v>
      </c>
      <c r="U127" s="38"/>
      <c r="V127" s="38"/>
      <c r="W127" s="38"/>
      <c r="X127" s="38"/>
      <c r="Y127" s="38"/>
      <c r="Z127" s="38"/>
      <c r="AA127" s="38"/>
      <c r="AB127" s="38"/>
      <c r="AC127" s="38"/>
      <c r="AD127" s="38"/>
      <c r="AE127" s="38"/>
      <c r="AR127" s="224" t="s">
        <v>156</v>
      </c>
      <c r="AT127" s="224" t="s">
        <v>152</v>
      </c>
      <c r="AU127" s="224" t="s">
        <v>93</v>
      </c>
      <c r="AY127" s="17" t="s">
        <v>151</v>
      </c>
      <c r="BE127" s="225">
        <f>IF(N127="základní",J127,0)</f>
        <v>0</v>
      </c>
      <c r="BF127" s="225">
        <f>IF(N127="snížená",J127,0)</f>
        <v>0</v>
      </c>
      <c r="BG127" s="225">
        <f>IF(N127="zákl. přenesená",J127,0)</f>
        <v>0</v>
      </c>
      <c r="BH127" s="225">
        <f>IF(N127="sníž. přenesená",J127,0)</f>
        <v>0</v>
      </c>
      <c r="BI127" s="225">
        <f>IF(N127="nulová",J127,0)</f>
        <v>0</v>
      </c>
      <c r="BJ127" s="17" t="s">
        <v>84</v>
      </c>
      <c r="BK127" s="225">
        <f>ROUND(I127*H127,2)</f>
        <v>0</v>
      </c>
      <c r="BL127" s="17" t="s">
        <v>156</v>
      </c>
      <c r="BM127" s="224" t="s">
        <v>1121</v>
      </c>
    </row>
    <row r="128" spans="1:47" s="2" customFormat="1" ht="12">
      <c r="A128" s="38"/>
      <c r="B128" s="39"/>
      <c r="C128" s="40"/>
      <c r="D128" s="226" t="s">
        <v>158</v>
      </c>
      <c r="E128" s="40"/>
      <c r="F128" s="227" t="s">
        <v>1122</v>
      </c>
      <c r="G128" s="40"/>
      <c r="H128" s="40"/>
      <c r="I128" s="228"/>
      <c r="J128" s="40"/>
      <c r="K128" s="40"/>
      <c r="L128" s="44"/>
      <c r="M128" s="229"/>
      <c r="N128" s="230"/>
      <c r="O128" s="91"/>
      <c r="P128" s="91"/>
      <c r="Q128" s="91"/>
      <c r="R128" s="91"/>
      <c r="S128" s="91"/>
      <c r="T128" s="92"/>
      <c r="U128" s="38"/>
      <c r="V128" s="38"/>
      <c r="W128" s="38"/>
      <c r="X128" s="38"/>
      <c r="Y128" s="38"/>
      <c r="Z128" s="38"/>
      <c r="AA128" s="38"/>
      <c r="AB128" s="38"/>
      <c r="AC128" s="38"/>
      <c r="AD128" s="38"/>
      <c r="AE128" s="38"/>
      <c r="AT128" s="17" t="s">
        <v>158</v>
      </c>
      <c r="AU128" s="17" t="s">
        <v>93</v>
      </c>
    </row>
    <row r="129" spans="1:47" s="2" customFormat="1" ht="12">
      <c r="A129" s="38"/>
      <c r="B129" s="39"/>
      <c r="C129" s="40"/>
      <c r="D129" s="226" t="s">
        <v>160</v>
      </c>
      <c r="E129" s="40"/>
      <c r="F129" s="231" t="s">
        <v>1123</v>
      </c>
      <c r="G129" s="40"/>
      <c r="H129" s="40"/>
      <c r="I129" s="228"/>
      <c r="J129" s="40"/>
      <c r="K129" s="40"/>
      <c r="L129" s="44"/>
      <c r="M129" s="229"/>
      <c r="N129" s="230"/>
      <c r="O129" s="91"/>
      <c r="P129" s="91"/>
      <c r="Q129" s="91"/>
      <c r="R129" s="91"/>
      <c r="S129" s="91"/>
      <c r="T129" s="92"/>
      <c r="U129" s="38"/>
      <c r="V129" s="38"/>
      <c r="W129" s="38"/>
      <c r="X129" s="38"/>
      <c r="Y129" s="38"/>
      <c r="Z129" s="38"/>
      <c r="AA129" s="38"/>
      <c r="AB129" s="38"/>
      <c r="AC129" s="38"/>
      <c r="AD129" s="38"/>
      <c r="AE129" s="38"/>
      <c r="AT129" s="17" t="s">
        <v>160</v>
      </c>
      <c r="AU129" s="17" t="s">
        <v>93</v>
      </c>
    </row>
    <row r="130" spans="1:51" s="12" customFormat="1" ht="12">
      <c r="A130" s="12"/>
      <c r="B130" s="232"/>
      <c r="C130" s="233"/>
      <c r="D130" s="226" t="s">
        <v>162</v>
      </c>
      <c r="E130" s="234" t="s">
        <v>1</v>
      </c>
      <c r="F130" s="235" t="s">
        <v>1124</v>
      </c>
      <c r="G130" s="233"/>
      <c r="H130" s="236">
        <v>6</v>
      </c>
      <c r="I130" s="237"/>
      <c r="J130" s="233"/>
      <c r="K130" s="233"/>
      <c r="L130" s="238"/>
      <c r="M130" s="239"/>
      <c r="N130" s="240"/>
      <c r="O130" s="240"/>
      <c r="P130" s="240"/>
      <c r="Q130" s="240"/>
      <c r="R130" s="240"/>
      <c r="S130" s="240"/>
      <c r="T130" s="241"/>
      <c r="U130" s="12"/>
      <c r="V130" s="12"/>
      <c r="W130" s="12"/>
      <c r="X130" s="12"/>
      <c r="Y130" s="12"/>
      <c r="Z130" s="12"/>
      <c r="AA130" s="12"/>
      <c r="AB130" s="12"/>
      <c r="AC130" s="12"/>
      <c r="AD130" s="12"/>
      <c r="AE130" s="12"/>
      <c r="AT130" s="242" t="s">
        <v>162</v>
      </c>
      <c r="AU130" s="242" t="s">
        <v>93</v>
      </c>
      <c r="AV130" s="12" t="s">
        <v>93</v>
      </c>
      <c r="AW130" s="12" t="s">
        <v>32</v>
      </c>
      <c r="AX130" s="12" t="s">
        <v>84</v>
      </c>
      <c r="AY130" s="242" t="s">
        <v>151</v>
      </c>
    </row>
    <row r="131" spans="1:65" s="2" customFormat="1" ht="24.15" customHeight="1">
      <c r="A131" s="38"/>
      <c r="B131" s="39"/>
      <c r="C131" s="212" t="s">
        <v>170</v>
      </c>
      <c r="D131" s="212" t="s">
        <v>152</v>
      </c>
      <c r="E131" s="213" t="s">
        <v>1125</v>
      </c>
      <c r="F131" s="214" t="s">
        <v>1126</v>
      </c>
      <c r="G131" s="215" t="s">
        <v>1127</v>
      </c>
      <c r="H131" s="216">
        <v>2</v>
      </c>
      <c r="I131" s="217"/>
      <c r="J131" s="218">
        <f>ROUND(I131*H131,2)</f>
        <v>0</v>
      </c>
      <c r="K131" s="219"/>
      <c r="L131" s="44"/>
      <c r="M131" s="220" t="s">
        <v>1</v>
      </c>
      <c r="N131" s="221" t="s">
        <v>41</v>
      </c>
      <c r="O131" s="91"/>
      <c r="P131" s="222">
        <f>O131*H131</f>
        <v>0</v>
      </c>
      <c r="Q131" s="222">
        <v>0</v>
      </c>
      <c r="R131" s="222">
        <f>Q131*H131</f>
        <v>0</v>
      </c>
      <c r="S131" s="222">
        <v>0</v>
      </c>
      <c r="T131" s="223">
        <f>S131*H131</f>
        <v>0</v>
      </c>
      <c r="U131" s="38"/>
      <c r="V131" s="38"/>
      <c r="W131" s="38"/>
      <c r="X131" s="38"/>
      <c r="Y131" s="38"/>
      <c r="Z131" s="38"/>
      <c r="AA131" s="38"/>
      <c r="AB131" s="38"/>
      <c r="AC131" s="38"/>
      <c r="AD131" s="38"/>
      <c r="AE131" s="38"/>
      <c r="AR131" s="224" t="s">
        <v>156</v>
      </c>
      <c r="AT131" s="224" t="s">
        <v>152</v>
      </c>
      <c r="AU131" s="224" t="s">
        <v>93</v>
      </c>
      <c r="AY131" s="17" t="s">
        <v>151</v>
      </c>
      <c r="BE131" s="225">
        <f>IF(N131="základní",J131,0)</f>
        <v>0</v>
      </c>
      <c r="BF131" s="225">
        <f>IF(N131="snížená",J131,0)</f>
        <v>0</v>
      </c>
      <c r="BG131" s="225">
        <f>IF(N131="zákl. přenesená",J131,0)</f>
        <v>0</v>
      </c>
      <c r="BH131" s="225">
        <f>IF(N131="sníž. přenesená",J131,0)</f>
        <v>0</v>
      </c>
      <c r="BI131" s="225">
        <f>IF(N131="nulová",J131,0)</f>
        <v>0</v>
      </c>
      <c r="BJ131" s="17" t="s">
        <v>84</v>
      </c>
      <c r="BK131" s="225">
        <f>ROUND(I131*H131,2)</f>
        <v>0</v>
      </c>
      <c r="BL131" s="17" t="s">
        <v>156</v>
      </c>
      <c r="BM131" s="224" t="s">
        <v>1128</v>
      </c>
    </row>
    <row r="132" spans="1:47" s="2" customFormat="1" ht="12">
      <c r="A132" s="38"/>
      <c r="B132" s="39"/>
      <c r="C132" s="40"/>
      <c r="D132" s="226" t="s">
        <v>158</v>
      </c>
      <c r="E132" s="40"/>
      <c r="F132" s="227" t="s">
        <v>1129</v>
      </c>
      <c r="G132" s="40"/>
      <c r="H132" s="40"/>
      <c r="I132" s="228"/>
      <c r="J132" s="40"/>
      <c r="K132" s="40"/>
      <c r="L132" s="44"/>
      <c r="M132" s="229"/>
      <c r="N132" s="230"/>
      <c r="O132" s="91"/>
      <c r="P132" s="91"/>
      <c r="Q132" s="91"/>
      <c r="R132" s="91"/>
      <c r="S132" s="91"/>
      <c r="T132" s="92"/>
      <c r="U132" s="38"/>
      <c r="V132" s="38"/>
      <c r="W132" s="38"/>
      <c r="X132" s="38"/>
      <c r="Y132" s="38"/>
      <c r="Z132" s="38"/>
      <c r="AA132" s="38"/>
      <c r="AB132" s="38"/>
      <c r="AC132" s="38"/>
      <c r="AD132" s="38"/>
      <c r="AE132" s="38"/>
      <c r="AT132" s="17" t="s">
        <v>158</v>
      </c>
      <c r="AU132" s="17" t="s">
        <v>93</v>
      </c>
    </row>
    <row r="133" spans="1:47" s="2" customFormat="1" ht="12">
      <c r="A133" s="38"/>
      <c r="B133" s="39"/>
      <c r="C133" s="40"/>
      <c r="D133" s="226" t="s">
        <v>160</v>
      </c>
      <c r="E133" s="40"/>
      <c r="F133" s="231" t="s">
        <v>1130</v>
      </c>
      <c r="G133" s="40"/>
      <c r="H133" s="40"/>
      <c r="I133" s="228"/>
      <c r="J133" s="40"/>
      <c r="K133" s="40"/>
      <c r="L133" s="44"/>
      <c r="M133" s="229"/>
      <c r="N133" s="230"/>
      <c r="O133" s="91"/>
      <c r="P133" s="91"/>
      <c r="Q133" s="91"/>
      <c r="R133" s="91"/>
      <c r="S133" s="91"/>
      <c r="T133" s="92"/>
      <c r="U133" s="38"/>
      <c r="V133" s="38"/>
      <c r="W133" s="38"/>
      <c r="X133" s="38"/>
      <c r="Y133" s="38"/>
      <c r="Z133" s="38"/>
      <c r="AA133" s="38"/>
      <c r="AB133" s="38"/>
      <c r="AC133" s="38"/>
      <c r="AD133" s="38"/>
      <c r="AE133" s="38"/>
      <c r="AT133" s="17" t="s">
        <v>160</v>
      </c>
      <c r="AU133" s="17" t="s">
        <v>93</v>
      </c>
    </row>
    <row r="134" spans="1:51" s="12" customFormat="1" ht="12">
      <c r="A134" s="12"/>
      <c r="B134" s="232"/>
      <c r="C134" s="233"/>
      <c r="D134" s="226" t="s">
        <v>162</v>
      </c>
      <c r="E134" s="234" t="s">
        <v>1102</v>
      </c>
      <c r="F134" s="235" t="s">
        <v>1131</v>
      </c>
      <c r="G134" s="233"/>
      <c r="H134" s="236">
        <v>2</v>
      </c>
      <c r="I134" s="237"/>
      <c r="J134" s="233"/>
      <c r="K134" s="233"/>
      <c r="L134" s="238"/>
      <c r="M134" s="239"/>
      <c r="N134" s="240"/>
      <c r="O134" s="240"/>
      <c r="P134" s="240"/>
      <c r="Q134" s="240"/>
      <c r="R134" s="240"/>
      <c r="S134" s="240"/>
      <c r="T134" s="241"/>
      <c r="U134" s="12"/>
      <c r="V134" s="12"/>
      <c r="W134" s="12"/>
      <c r="X134" s="12"/>
      <c r="Y134" s="12"/>
      <c r="Z134" s="12"/>
      <c r="AA134" s="12"/>
      <c r="AB134" s="12"/>
      <c r="AC134" s="12"/>
      <c r="AD134" s="12"/>
      <c r="AE134" s="12"/>
      <c r="AT134" s="242" t="s">
        <v>162</v>
      </c>
      <c r="AU134" s="242" t="s">
        <v>93</v>
      </c>
      <c r="AV134" s="12" t="s">
        <v>93</v>
      </c>
      <c r="AW134" s="12" t="s">
        <v>32</v>
      </c>
      <c r="AX134" s="12" t="s">
        <v>84</v>
      </c>
      <c r="AY134" s="242" t="s">
        <v>151</v>
      </c>
    </row>
    <row r="135" spans="1:65" s="2" customFormat="1" ht="24.15" customHeight="1">
      <c r="A135" s="38"/>
      <c r="B135" s="39"/>
      <c r="C135" s="212" t="s">
        <v>156</v>
      </c>
      <c r="D135" s="212" t="s">
        <v>152</v>
      </c>
      <c r="E135" s="213" t="s">
        <v>1132</v>
      </c>
      <c r="F135" s="214" t="s">
        <v>1133</v>
      </c>
      <c r="G135" s="215" t="s">
        <v>1134</v>
      </c>
      <c r="H135" s="216">
        <v>5.4</v>
      </c>
      <c r="I135" s="217"/>
      <c r="J135" s="218">
        <f>ROUND(I135*H135,2)</f>
        <v>0</v>
      </c>
      <c r="K135" s="219"/>
      <c r="L135" s="44"/>
      <c r="M135" s="220" t="s">
        <v>1</v>
      </c>
      <c r="N135" s="221" t="s">
        <v>41</v>
      </c>
      <c r="O135" s="91"/>
      <c r="P135" s="222">
        <f>O135*H135</f>
        <v>0</v>
      </c>
      <c r="Q135" s="222">
        <v>0</v>
      </c>
      <c r="R135" s="222">
        <f>Q135*H135</f>
        <v>0</v>
      </c>
      <c r="S135" s="222">
        <v>0</v>
      </c>
      <c r="T135" s="223">
        <f>S135*H135</f>
        <v>0</v>
      </c>
      <c r="U135" s="38"/>
      <c r="V135" s="38"/>
      <c r="W135" s="38"/>
      <c r="X135" s="38"/>
      <c r="Y135" s="38"/>
      <c r="Z135" s="38"/>
      <c r="AA135" s="38"/>
      <c r="AB135" s="38"/>
      <c r="AC135" s="38"/>
      <c r="AD135" s="38"/>
      <c r="AE135" s="38"/>
      <c r="AR135" s="224" t="s">
        <v>156</v>
      </c>
      <c r="AT135" s="224" t="s">
        <v>152</v>
      </c>
      <c r="AU135" s="224" t="s">
        <v>93</v>
      </c>
      <c r="AY135" s="17" t="s">
        <v>151</v>
      </c>
      <c r="BE135" s="225">
        <f>IF(N135="základní",J135,0)</f>
        <v>0</v>
      </c>
      <c r="BF135" s="225">
        <f>IF(N135="snížená",J135,0)</f>
        <v>0</v>
      </c>
      <c r="BG135" s="225">
        <f>IF(N135="zákl. přenesená",J135,0)</f>
        <v>0</v>
      </c>
      <c r="BH135" s="225">
        <f>IF(N135="sníž. přenesená",J135,0)</f>
        <v>0</v>
      </c>
      <c r="BI135" s="225">
        <f>IF(N135="nulová",J135,0)</f>
        <v>0</v>
      </c>
      <c r="BJ135" s="17" t="s">
        <v>84</v>
      </c>
      <c r="BK135" s="225">
        <f>ROUND(I135*H135,2)</f>
        <v>0</v>
      </c>
      <c r="BL135" s="17" t="s">
        <v>156</v>
      </c>
      <c r="BM135" s="224" t="s">
        <v>1135</v>
      </c>
    </row>
    <row r="136" spans="1:47" s="2" customFormat="1" ht="12">
      <c r="A136" s="38"/>
      <c r="B136" s="39"/>
      <c r="C136" s="40"/>
      <c r="D136" s="226" t="s">
        <v>158</v>
      </c>
      <c r="E136" s="40"/>
      <c r="F136" s="227" t="s">
        <v>1136</v>
      </c>
      <c r="G136" s="40"/>
      <c r="H136" s="40"/>
      <c r="I136" s="228"/>
      <c r="J136" s="40"/>
      <c r="K136" s="40"/>
      <c r="L136" s="44"/>
      <c r="M136" s="229"/>
      <c r="N136" s="230"/>
      <c r="O136" s="91"/>
      <c r="P136" s="91"/>
      <c r="Q136" s="91"/>
      <c r="R136" s="91"/>
      <c r="S136" s="91"/>
      <c r="T136" s="92"/>
      <c r="U136" s="38"/>
      <c r="V136" s="38"/>
      <c r="W136" s="38"/>
      <c r="X136" s="38"/>
      <c r="Y136" s="38"/>
      <c r="Z136" s="38"/>
      <c r="AA136" s="38"/>
      <c r="AB136" s="38"/>
      <c r="AC136" s="38"/>
      <c r="AD136" s="38"/>
      <c r="AE136" s="38"/>
      <c r="AT136" s="17" t="s">
        <v>158</v>
      </c>
      <c r="AU136" s="17" t="s">
        <v>93</v>
      </c>
    </row>
    <row r="137" spans="1:47" s="2" customFormat="1" ht="12">
      <c r="A137" s="38"/>
      <c r="B137" s="39"/>
      <c r="C137" s="40"/>
      <c r="D137" s="226" t="s">
        <v>160</v>
      </c>
      <c r="E137" s="40"/>
      <c r="F137" s="231" t="s">
        <v>1137</v>
      </c>
      <c r="G137" s="40"/>
      <c r="H137" s="40"/>
      <c r="I137" s="228"/>
      <c r="J137" s="40"/>
      <c r="K137" s="40"/>
      <c r="L137" s="44"/>
      <c r="M137" s="229"/>
      <c r="N137" s="230"/>
      <c r="O137" s="91"/>
      <c r="P137" s="91"/>
      <c r="Q137" s="91"/>
      <c r="R137" s="91"/>
      <c r="S137" s="91"/>
      <c r="T137" s="92"/>
      <c r="U137" s="38"/>
      <c r="V137" s="38"/>
      <c r="W137" s="38"/>
      <c r="X137" s="38"/>
      <c r="Y137" s="38"/>
      <c r="Z137" s="38"/>
      <c r="AA137" s="38"/>
      <c r="AB137" s="38"/>
      <c r="AC137" s="38"/>
      <c r="AD137" s="38"/>
      <c r="AE137" s="38"/>
      <c r="AT137" s="17" t="s">
        <v>160</v>
      </c>
      <c r="AU137" s="17" t="s">
        <v>93</v>
      </c>
    </row>
    <row r="138" spans="1:51" s="12" customFormat="1" ht="12">
      <c r="A138" s="12"/>
      <c r="B138" s="232"/>
      <c r="C138" s="233"/>
      <c r="D138" s="226" t="s">
        <v>162</v>
      </c>
      <c r="E138" s="234" t="s">
        <v>1</v>
      </c>
      <c r="F138" s="235" t="s">
        <v>1138</v>
      </c>
      <c r="G138" s="233"/>
      <c r="H138" s="236">
        <v>3.6</v>
      </c>
      <c r="I138" s="237"/>
      <c r="J138" s="233"/>
      <c r="K138" s="233"/>
      <c r="L138" s="238"/>
      <c r="M138" s="239"/>
      <c r="N138" s="240"/>
      <c r="O138" s="240"/>
      <c r="P138" s="240"/>
      <c r="Q138" s="240"/>
      <c r="R138" s="240"/>
      <c r="S138" s="240"/>
      <c r="T138" s="241"/>
      <c r="U138" s="12"/>
      <c r="V138" s="12"/>
      <c r="W138" s="12"/>
      <c r="X138" s="12"/>
      <c r="Y138" s="12"/>
      <c r="Z138" s="12"/>
      <c r="AA138" s="12"/>
      <c r="AB138" s="12"/>
      <c r="AC138" s="12"/>
      <c r="AD138" s="12"/>
      <c r="AE138" s="12"/>
      <c r="AT138" s="242" t="s">
        <v>162</v>
      </c>
      <c r="AU138" s="242" t="s">
        <v>93</v>
      </c>
      <c r="AV138" s="12" t="s">
        <v>93</v>
      </c>
      <c r="AW138" s="12" t="s">
        <v>32</v>
      </c>
      <c r="AX138" s="12" t="s">
        <v>76</v>
      </c>
      <c r="AY138" s="242" t="s">
        <v>151</v>
      </c>
    </row>
    <row r="139" spans="1:51" s="12" customFormat="1" ht="12">
      <c r="A139" s="12"/>
      <c r="B139" s="232"/>
      <c r="C139" s="233"/>
      <c r="D139" s="226" t="s">
        <v>162</v>
      </c>
      <c r="E139" s="234" t="s">
        <v>1</v>
      </c>
      <c r="F139" s="235" t="s">
        <v>1139</v>
      </c>
      <c r="G139" s="233"/>
      <c r="H139" s="236">
        <v>1.8</v>
      </c>
      <c r="I139" s="237"/>
      <c r="J139" s="233"/>
      <c r="K139" s="233"/>
      <c r="L139" s="238"/>
      <c r="M139" s="239"/>
      <c r="N139" s="240"/>
      <c r="O139" s="240"/>
      <c r="P139" s="240"/>
      <c r="Q139" s="240"/>
      <c r="R139" s="240"/>
      <c r="S139" s="240"/>
      <c r="T139" s="241"/>
      <c r="U139" s="12"/>
      <c r="V139" s="12"/>
      <c r="W139" s="12"/>
      <c r="X139" s="12"/>
      <c r="Y139" s="12"/>
      <c r="Z139" s="12"/>
      <c r="AA139" s="12"/>
      <c r="AB139" s="12"/>
      <c r="AC139" s="12"/>
      <c r="AD139" s="12"/>
      <c r="AE139" s="12"/>
      <c r="AT139" s="242" t="s">
        <v>162</v>
      </c>
      <c r="AU139" s="242" t="s">
        <v>93</v>
      </c>
      <c r="AV139" s="12" t="s">
        <v>93</v>
      </c>
      <c r="AW139" s="12" t="s">
        <v>32</v>
      </c>
      <c r="AX139" s="12" t="s">
        <v>76</v>
      </c>
      <c r="AY139" s="242" t="s">
        <v>151</v>
      </c>
    </row>
    <row r="140" spans="1:51" s="15" customFormat="1" ht="12">
      <c r="A140" s="15"/>
      <c r="B140" s="269"/>
      <c r="C140" s="270"/>
      <c r="D140" s="226" t="s">
        <v>162</v>
      </c>
      <c r="E140" s="271" t="s">
        <v>1103</v>
      </c>
      <c r="F140" s="272" t="s">
        <v>1140</v>
      </c>
      <c r="G140" s="270"/>
      <c r="H140" s="273">
        <v>5.4</v>
      </c>
      <c r="I140" s="274"/>
      <c r="J140" s="270"/>
      <c r="K140" s="270"/>
      <c r="L140" s="275"/>
      <c r="M140" s="276"/>
      <c r="N140" s="277"/>
      <c r="O140" s="277"/>
      <c r="P140" s="277"/>
      <c r="Q140" s="277"/>
      <c r="R140" s="277"/>
      <c r="S140" s="277"/>
      <c r="T140" s="278"/>
      <c r="U140" s="15"/>
      <c r="V140" s="15"/>
      <c r="W140" s="15"/>
      <c r="X140" s="15"/>
      <c r="Y140" s="15"/>
      <c r="Z140" s="15"/>
      <c r="AA140" s="15"/>
      <c r="AB140" s="15"/>
      <c r="AC140" s="15"/>
      <c r="AD140" s="15"/>
      <c r="AE140" s="15"/>
      <c r="AT140" s="279" t="s">
        <v>162</v>
      </c>
      <c r="AU140" s="279" t="s">
        <v>93</v>
      </c>
      <c r="AV140" s="15" t="s">
        <v>156</v>
      </c>
      <c r="AW140" s="15" t="s">
        <v>32</v>
      </c>
      <c r="AX140" s="15" t="s">
        <v>84</v>
      </c>
      <c r="AY140" s="279" t="s">
        <v>151</v>
      </c>
    </row>
    <row r="141" spans="1:65" s="2" customFormat="1" ht="37.8" customHeight="1">
      <c r="A141" s="38"/>
      <c r="B141" s="39"/>
      <c r="C141" s="212" t="s">
        <v>183</v>
      </c>
      <c r="D141" s="212" t="s">
        <v>152</v>
      </c>
      <c r="E141" s="213" t="s">
        <v>1141</v>
      </c>
      <c r="F141" s="214" t="s">
        <v>1142</v>
      </c>
      <c r="G141" s="215" t="s">
        <v>1114</v>
      </c>
      <c r="H141" s="216">
        <v>17.5</v>
      </c>
      <c r="I141" s="217"/>
      <c r="J141" s="218">
        <f>ROUND(I141*H141,2)</f>
        <v>0</v>
      </c>
      <c r="K141" s="219"/>
      <c r="L141" s="44"/>
      <c r="M141" s="220" t="s">
        <v>1</v>
      </c>
      <c r="N141" s="221" t="s">
        <v>41</v>
      </c>
      <c r="O141" s="91"/>
      <c r="P141" s="222">
        <f>O141*H141</f>
        <v>0</v>
      </c>
      <c r="Q141" s="222">
        <v>0.0027</v>
      </c>
      <c r="R141" s="222">
        <f>Q141*H141</f>
        <v>0.04725</v>
      </c>
      <c r="S141" s="222">
        <v>0</v>
      </c>
      <c r="T141" s="223">
        <f>S141*H141</f>
        <v>0</v>
      </c>
      <c r="U141" s="38"/>
      <c r="V141" s="38"/>
      <c r="W141" s="38"/>
      <c r="X141" s="38"/>
      <c r="Y141" s="38"/>
      <c r="Z141" s="38"/>
      <c r="AA141" s="38"/>
      <c r="AB141" s="38"/>
      <c r="AC141" s="38"/>
      <c r="AD141" s="38"/>
      <c r="AE141" s="38"/>
      <c r="AR141" s="224" t="s">
        <v>156</v>
      </c>
      <c r="AT141" s="224" t="s">
        <v>152</v>
      </c>
      <c r="AU141" s="224" t="s">
        <v>93</v>
      </c>
      <c r="AY141" s="17" t="s">
        <v>151</v>
      </c>
      <c r="BE141" s="225">
        <f>IF(N141="základní",J141,0)</f>
        <v>0</v>
      </c>
      <c r="BF141" s="225">
        <f>IF(N141="snížená",J141,0)</f>
        <v>0</v>
      </c>
      <c r="BG141" s="225">
        <f>IF(N141="zákl. přenesená",J141,0)</f>
        <v>0</v>
      </c>
      <c r="BH141" s="225">
        <f>IF(N141="sníž. přenesená",J141,0)</f>
        <v>0</v>
      </c>
      <c r="BI141" s="225">
        <f>IF(N141="nulová",J141,0)</f>
        <v>0</v>
      </c>
      <c r="BJ141" s="17" t="s">
        <v>84</v>
      </c>
      <c r="BK141" s="225">
        <f>ROUND(I141*H141,2)</f>
        <v>0</v>
      </c>
      <c r="BL141" s="17" t="s">
        <v>156</v>
      </c>
      <c r="BM141" s="224" t="s">
        <v>1143</v>
      </c>
    </row>
    <row r="142" spans="1:47" s="2" customFormat="1" ht="12">
      <c r="A142" s="38"/>
      <c r="B142" s="39"/>
      <c r="C142" s="40"/>
      <c r="D142" s="226" t="s">
        <v>158</v>
      </c>
      <c r="E142" s="40"/>
      <c r="F142" s="227" t="s">
        <v>1144</v>
      </c>
      <c r="G142" s="40"/>
      <c r="H142" s="40"/>
      <c r="I142" s="228"/>
      <c r="J142" s="40"/>
      <c r="K142" s="40"/>
      <c r="L142" s="44"/>
      <c r="M142" s="229"/>
      <c r="N142" s="230"/>
      <c r="O142" s="91"/>
      <c r="P142" s="91"/>
      <c r="Q142" s="91"/>
      <c r="R142" s="91"/>
      <c r="S142" s="91"/>
      <c r="T142" s="92"/>
      <c r="U142" s="38"/>
      <c r="V142" s="38"/>
      <c r="W142" s="38"/>
      <c r="X142" s="38"/>
      <c r="Y142" s="38"/>
      <c r="Z142" s="38"/>
      <c r="AA142" s="38"/>
      <c r="AB142" s="38"/>
      <c r="AC142" s="38"/>
      <c r="AD142" s="38"/>
      <c r="AE142" s="38"/>
      <c r="AT142" s="17" t="s">
        <v>158</v>
      </c>
      <c r="AU142" s="17" t="s">
        <v>93</v>
      </c>
    </row>
    <row r="143" spans="1:47" s="2" customFormat="1" ht="12">
      <c r="A143" s="38"/>
      <c r="B143" s="39"/>
      <c r="C143" s="40"/>
      <c r="D143" s="226" t="s">
        <v>160</v>
      </c>
      <c r="E143" s="40"/>
      <c r="F143" s="231" t="s">
        <v>1145</v>
      </c>
      <c r="G143" s="40"/>
      <c r="H143" s="40"/>
      <c r="I143" s="228"/>
      <c r="J143" s="40"/>
      <c r="K143" s="40"/>
      <c r="L143" s="44"/>
      <c r="M143" s="229"/>
      <c r="N143" s="230"/>
      <c r="O143" s="91"/>
      <c r="P143" s="91"/>
      <c r="Q143" s="91"/>
      <c r="R143" s="91"/>
      <c r="S143" s="91"/>
      <c r="T143" s="92"/>
      <c r="U143" s="38"/>
      <c r="V143" s="38"/>
      <c r="W143" s="38"/>
      <c r="X143" s="38"/>
      <c r="Y143" s="38"/>
      <c r="Z143" s="38"/>
      <c r="AA143" s="38"/>
      <c r="AB143" s="38"/>
      <c r="AC143" s="38"/>
      <c r="AD143" s="38"/>
      <c r="AE143" s="38"/>
      <c r="AT143" s="17" t="s">
        <v>160</v>
      </c>
      <c r="AU143" s="17" t="s">
        <v>93</v>
      </c>
    </row>
    <row r="144" spans="1:65" s="2" customFormat="1" ht="14.4" customHeight="1">
      <c r="A144" s="38"/>
      <c r="B144" s="39"/>
      <c r="C144" s="280" t="s">
        <v>392</v>
      </c>
      <c r="D144" s="280" t="s">
        <v>267</v>
      </c>
      <c r="E144" s="281" t="s">
        <v>1146</v>
      </c>
      <c r="F144" s="282" t="s">
        <v>1147</v>
      </c>
      <c r="G144" s="283" t="s">
        <v>1114</v>
      </c>
      <c r="H144" s="284">
        <v>17.5</v>
      </c>
      <c r="I144" s="285"/>
      <c r="J144" s="286">
        <f>ROUND(I144*H144,2)</f>
        <v>0</v>
      </c>
      <c r="K144" s="287"/>
      <c r="L144" s="288"/>
      <c r="M144" s="289" t="s">
        <v>1</v>
      </c>
      <c r="N144" s="290" t="s">
        <v>41</v>
      </c>
      <c r="O144" s="91"/>
      <c r="P144" s="222">
        <f>O144*H144</f>
        <v>0</v>
      </c>
      <c r="Q144" s="222">
        <v>0.00318</v>
      </c>
      <c r="R144" s="222">
        <f>Q144*H144</f>
        <v>0.055650000000000005</v>
      </c>
      <c r="S144" s="222">
        <v>0</v>
      </c>
      <c r="T144" s="223">
        <f>S144*H144</f>
        <v>0</v>
      </c>
      <c r="U144" s="38"/>
      <c r="V144" s="38"/>
      <c r="W144" s="38"/>
      <c r="X144" s="38"/>
      <c r="Y144" s="38"/>
      <c r="Z144" s="38"/>
      <c r="AA144" s="38"/>
      <c r="AB144" s="38"/>
      <c r="AC144" s="38"/>
      <c r="AD144" s="38"/>
      <c r="AE144" s="38"/>
      <c r="AR144" s="224" t="s">
        <v>191</v>
      </c>
      <c r="AT144" s="224" t="s">
        <v>267</v>
      </c>
      <c r="AU144" s="224" t="s">
        <v>93</v>
      </c>
      <c r="AY144" s="17" t="s">
        <v>151</v>
      </c>
      <c r="BE144" s="225">
        <f>IF(N144="základní",J144,0)</f>
        <v>0</v>
      </c>
      <c r="BF144" s="225">
        <f>IF(N144="snížená",J144,0)</f>
        <v>0</v>
      </c>
      <c r="BG144" s="225">
        <f>IF(N144="zákl. přenesená",J144,0)</f>
        <v>0</v>
      </c>
      <c r="BH144" s="225">
        <f>IF(N144="sníž. přenesená",J144,0)</f>
        <v>0</v>
      </c>
      <c r="BI144" s="225">
        <f>IF(N144="nulová",J144,0)</f>
        <v>0</v>
      </c>
      <c r="BJ144" s="17" t="s">
        <v>84</v>
      </c>
      <c r="BK144" s="225">
        <f>ROUND(I144*H144,2)</f>
        <v>0</v>
      </c>
      <c r="BL144" s="17" t="s">
        <v>156</v>
      </c>
      <c r="BM144" s="224" t="s">
        <v>1148</v>
      </c>
    </row>
    <row r="145" spans="1:47" s="2" customFormat="1" ht="12">
      <c r="A145" s="38"/>
      <c r="B145" s="39"/>
      <c r="C145" s="40"/>
      <c r="D145" s="226" t="s">
        <v>158</v>
      </c>
      <c r="E145" s="40"/>
      <c r="F145" s="227" t="s">
        <v>1147</v>
      </c>
      <c r="G145" s="40"/>
      <c r="H145" s="40"/>
      <c r="I145" s="228"/>
      <c r="J145" s="40"/>
      <c r="K145" s="40"/>
      <c r="L145" s="44"/>
      <c r="M145" s="229"/>
      <c r="N145" s="230"/>
      <c r="O145" s="91"/>
      <c r="P145" s="91"/>
      <c r="Q145" s="91"/>
      <c r="R145" s="91"/>
      <c r="S145" s="91"/>
      <c r="T145" s="92"/>
      <c r="U145" s="38"/>
      <c r="V145" s="38"/>
      <c r="W145" s="38"/>
      <c r="X145" s="38"/>
      <c r="Y145" s="38"/>
      <c r="Z145" s="38"/>
      <c r="AA145" s="38"/>
      <c r="AB145" s="38"/>
      <c r="AC145" s="38"/>
      <c r="AD145" s="38"/>
      <c r="AE145" s="38"/>
      <c r="AT145" s="17" t="s">
        <v>158</v>
      </c>
      <c r="AU145" s="17" t="s">
        <v>93</v>
      </c>
    </row>
    <row r="146" spans="1:65" s="2" customFormat="1" ht="14.4" customHeight="1">
      <c r="A146" s="38"/>
      <c r="B146" s="39"/>
      <c r="C146" s="212" t="s">
        <v>396</v>
      </c>
      <c r="D146" s="212" t="s">
        <v>152</v>
      </c>
      <c r="E146" s="213" t="s">
        <v>1149</v>
      </c>
      <c r="F146" s="214" t="s">
        <v>1150</v>
      </c>
      <c r="G146" s="215" t="s">
        <v>1127</v>
      </c>
      <c r="H146" s="216">
        <v>24</v>
      </c>
      <c r="I146" s="217"/>
      <c r="J146" s="218">
        <f>ROUND(I146*H146,2)</f>
        <v>0</v>
      </c>
      <c r="K146" s="219"/>
      <c r="L146" s="44"/>
      <c r="M146" s="220" t="s">
        <v>1</v>
      </c>
      <c r="N146" s="221" t="s">
        <v>41</v>
      </c>
      <c r="O146" s="91"/>
      <c r="P146" s="222">
        <f>O146*H146</f>
        <v>0</v>
      </c>
      <c r="Q146" s="222">
        <v>0.0007</v>
      </c>
      <c r="R146" s="222">
        <f>Q146*H146</f>
        <v>0.0168</v>
      </c>
      <c r="S146" s="222">
        <v>0</v>
      </c>
      <c r="T146" s="223">
        <f>S146*H146</f>
        <v>0</v>
      </c>
      <c r="U146" s="38"/>
      <c r="V146" s="38"/>
      <c r="W146" s="38"/>
      <c r="X146" s="38"/>
      <c r="Y146" s="38"/>
      <c r="Z146" s="38"/>
      <c r="AA146" s="38"/>
      <c r="AB146" s="38"/>
      <c r="AC146" s="38"/>
      <c r="AD146" s="38"/>
      <c r="AE146" s="38"/>
      <c r="AR146" s="224" t="s">
        <v>156</v>
      </c>
      <c r="AT146" s="224" t="s">
        <v>152</v>
      </c>
      <c r="AU146" s="224" t="s">
        <v>93</v>
      </c>
      <c r="AY146" s="17" t="s">
        <v>151</v>
      </c>
      <c r="BE146" s="225">
        <f>IF(N146="základní",J146,0)</f>
        <v>0</v>
      </c>
      <c r="BF146" s="225">
        <f>IF(N146="snížená",J146,0)</f>
        <v>0</v>
      </c>
      <c r="BG146" s="225">
        <f>IF(N146="zákl. přenesená",J146,0)</f>
        <v>0</v>
      </c>
      <c r="BH146" s="225">
        <f>IF(N146="sníž. přenesená",J146,0)</f>
        <v>0</v>
      </c>
      <c r="BI146" s="225">
        <f>IF(N146="nulová",J146,0)</f>
        <v>0</v>
      </c>
      <c r="BJ146" s="17" t="s">
        <v>84</v>
      </c>
      <c r="BK146" s="225">
        <f>ROUND(I146*H146,2)</f>
        <v>0</v>
      </c>
      <c r="BL146" s="17" t="s">
        <v>156</v>
      </c>
      <c r="BM146" s="224" t="s">
        <v>1151</v>
      </c>
    </row>
    <row r="147" spans="1:47" s="2" customFormat="1" ht="12">
      <c r="A147" s="38"/>
      <c r="B147" s="39"/>
      <c r="C147" s="40"/>
      <c r="D147" s="226" t="s">
        <v>158</v>
      </c>
      <c r="E147" s="40"/>
      <c r="F147" s="227" t="s">
        <v>1152</v>
      </c>
      <c r="G147" s="40"/>
      <c r="H147" s="40"/>
      <c r="I147" s="228"/>
      <c r="J147" s="40"/>
      <c r="K147" s="40"/>
      <c r="L147" s="44"/>
      <c r="M147" s="229"/>
      <c r="N147" s="230"/>
      <c r="O147" s="91"/>
      <c r="P147" s="91"/>
      <c r="Q147" s="91"/>
      <c r="R147" s="91"/>
      <c r="S147" s="91"/>
      <c r="T147" s="92"/>
      <c r="U147" s="38"/>
      <c r="V147" s="38"/>
      <c r="W147" s="38"/>
      <c r="X147" s="38"/>
      <c r="Y147" s="38"/>
      <c r="Z147" s="38"/>
      <c r="AA147" s="38"/>
      <c r="AB147" s="38"/>
      <c r="AC147" s="38"/>
      <c r="AD147" s="38"/>
      <c r="AE147" s="38"/>
      <c r="AT147" s="17" t="s">
        <v>158</v>
      </c>
      <c r="AU147" s="17" t="s">
        <v>93</v>
      </c>
    </row>
    <row r="148" spans="1:47" s="2" customFormat="1" ht="12">
      <c r="A148" s="38"/>
      <c r="B148" s="39"/>
      <c r="C148" s="40"/>
      <c r="D148" s="226" t="s">
        <v>160</v>
      </c>
      <c r="E148" s="40"/>
      <c r="F148" s="231" t="s">
        <v>1153</v>
      </c>
      <c r="G148" s="40"/>
      <c r="H148" s="40"/>
      <c r="I148" s="228"/>
      <c r="J148" s="40"/>
      <c r="K148" s="40"/>
      <c r="L148" s="44"/>
      <c r="M148" s="229"/>
      <c r="N148" s="230"/>
      <c r="O148" s="91"/>
      <c r="P148" s="91"/>
      <c r="Q148" s="91"/>
      <c r="R148" s="91"/>
      <c r="S148" s="91"/>
      <c r="T148" s="92"/>
      <c r="U148" s="38"/>
      <c r="V148" s="38"/>
      <c r="W148" s="38"/>
      <c r="X148" s="38"/>
      <c r="Y148" s="38"/>
      <c r="Z148" s="38"/>
      <c r="AA148" s="38"/>
      <c r="AB148" s="38"/>
      <c r="AC148" s="38"/>
      <c r="AD148" s="38"/>
      <c r="AE148" s="38"/>
      <c r="AT148" s="17" t="s">
        <v>160</v>
      </c>
      <c r="AU148" s="17" t="s">
        <v>93</v>
      </c>
    </row>
    <row r="149" spans="1:51" s="12" customFormat="1" ht="12">
      <c r="A149" s="12"/>
      <c r="B149" s="232"/>
      <c r="C149" s="233"/>
      <c r="D149" s="226" t="s">
        <v>162</v>
      </c>
      <c r="E149" s="234" t="s">
        <v>1</v>
      </c>
      <c r="F149" s="235" t="s">
        <v>1154</v>
      </c>
      <c r="G149" s="233"/>
      <c r="H149" s="236">
        <v>24</v>
      </c>
      <c r="I149" s="237"/>
      <c r="J149" s="233"/>
      <c r="K149" s="233"/>
      <c r="L149" s="238"/>
      <c r="M149" s="239"/>
      <c r="N149" s="240"/>
      <c r="O149" s="240"/>
      <c r="P149" s="240"/>
      <c r="Q149" s="240"/>
      <c r="R149" s="240"/>
      <c r="S149" s="240"/>
      <c r="T149" s="241"/>
      <c r="U149" s="12"/>
      <c r="V149" s="12"/>
      <c r="W149" s="12"/>
      <c r="X149" s="12"/>
      <c r="Y149" s="12"/>
      <c r="Z149" s="12"/>
      <c r="AA149" s="12"/>
      <c r="AB149" s="12"/>
      <c r="AC149" s="12"/>
      <c r="AD149" s="12"/>
      <c r="AE149" s="12"/>
      <c r="AT149" s="242" t="s">
        <v>162</v>
      </c>
      <c r="AU149" s="242" t="s">
        <v>93</v>
      </c>
      <c r="AV149" s="12" t="s">
        <v>93</v>
      </c>
      <c r="AW149" s="12" t="s">
        <v>32</v>
      </c>
      <c r="AX149" s="12" t="s">
        <v>84</v>
      </c>
      <c r="AY149" s="242" t="s">
        <v>151</v>
      </c>
    </row>
    <row r="150" spans="1:65" s="2" customFormat="1" ht="14.4" customHeight="1">
      <c r="A150" s="38"/>
      <c r="B150" s="39"/>
      <c r="C150" s="212" t="s">
        <v>191</v>
      </c>
      <c r="D150" s="212" t="s">
        <v>152</v>
      </c>
      <c r="E150" s="213" t="s">
        <v>1155</v>
      </c>
      <c r="F150" s="214" t="s">
        <v>1156</v>
      </c>
      <c r="G150" s="215" t="s">
        <v>1127</v>
      </c>
      <c r="H150" s="216">
        <v>24</v>
      </c>
      <c r="I150" s="217"/>
      <c r="J150" s="218">
        <f>ROUND(I150*H150,2)</f>
        <v>0</v>
      </c>
      <c r="K150" s="219"/>
      <c r="L150" s="44"/>
      <c r="M150" s="220" t="s">
        <v>1</v>
      </c>
      <c r="N150" s="221" t="s">
        <v>41</v>
      </c>
      <c r="O150" s="91"/>
      <c r="P150" s="222">
        <f>O150*H150</f>
        <v>0</v>
      </c>
      <c r="Q150" s="222">
        <v>0</v>
      </c>
      <c r="R150" s="222">
        <f>Q150*H150</f>
        <v>0</v>
      </c>
      <c r="S150" s="222">
        <v>0</v>
      </c>
      <c r="T150" s="223">
        <f>S150*H150</f>
        <v>0</v>
      </c>
      <c r="U150" s="38"/>
      <c r="V150" s="38"/>
      <c r="W150" s="38"/>
      <c r="X150" s="38"/>
      <c r="Y150" s="38"/>
      <c r="Z150" s="38"/>
      <c r="AA150" s="38"/>
      <c r="AB150" s="38"/>
      <c r="AC150" s="38"/>
      <c r="AD150" s="38"/>
      <c r="AE150" s="38"/>
      <c r="AR150" s="224" t="s">
        <v>156</v>
      </c>
      <c r="AT150" s="224" t="s">
        <v>152</v>
      </c>
      <c r="AU150" s="224" t="s">
        <v>93</v>
      </c>
      <c r="AY150" s="17" t="s">
        <v>151</v>
      </c>
      <c r="BE150" s="225">
        <f>IF(N150="základní",J150,0)</f>
        <v>0</v>
      </c>
      <c r="BF150" s="225">
        <f>IF(N150="snížená",J150,0)</f>
        <v>0</v>
      </c>
      <c r="BG150" s="225">
        <f>IF(N150="zákl. přenesená",J150,0)</f>
        <v>0</v>
      </c>
      <c r="BH150" s="225">
        <f>IF(N150="sníž. přenesená",J150,0)</f>
        <v>0</v>
      </c>
      <c r="BI150" s="225">
        <f>IF(N150="nulová",J150,0)</f>
        <v>0</v>
      </c>
      <c r="BJ150" s="17" t="s">
        <v>84</v>
      </c>
      <c r="BK150" s="225">
        <f>ROUND(I150*H150,2)</f>
        <v>0</v>
      </c>
      <c r="BL150" s="17" t="s">
        <v>156</v>
      </c>
      <c r="BM150" s="224" t="s">
        <v>1157</v>
      </c>
    </row>
    <row r="151" spans="1:47" s="2" customFormat="1" ht="12">
      <c r="A151" s="38"/>
      <c r="B151" s="39"/>
      <c r="C151" s="40"/>
      <c r="D151" s="226" t="s">
        <v>158</v>
      </c>
      <c r="E151" s="40"/>
      <c r="F151" s="227" t="s">
        <v>1158</v>
      </c>
      <c r="G151" s="40"/>
      <c r="H151" s="40"/>
      <c r="I151" s="228"/>
      <c r="J151" s="40"/>
      <c r="K151" s="40"/>
      <c r="L151" s="44"/>
      <c r="M151" s="229"/>
      <c r="N151" s="230"/>
      <c r="O151" s="91"/>
      <c r="P151" s="91"/>
      <c r="Q151" s="91"/>
      <c r="R151" s="91"/>
      <c r="S151" s="91"/>
      <c r="T151" s="92"/>
      <c r="U151" s="38"/>
      <c r="V151" s="38"/>
      <c r="W151" s="38"/>
      <c r="X151" s="38"/>
      <c r="Y151" s="38"/>
      <c r="Z151" s="38"/>
      <c r="AA151" s="38"/>
      <c r="AB151" s="38"/>
      <c r="AC151" s="38"/>
      <c r="AD151" s="38"/>
      <c r="AE151" s="38"/>
      <c r="AT151" s="17" t="s">
        <v>158</v>
      </c>
      <c r="AU151" s="17" t="s">
        <v>93</v>
      </c>
    </row>
    <row r="152" spans="1:65" s="2" customFormat="1" ht="24.15" customHeight="1">
      <c r="A152" s="38"/>
      <c r="B152" s="39"/>
      <c r="C152" s="212" t="s">
        <v>201</v>
      </c>
      <c r="D152" s="212" t="s">
        <v>152</v>
      </c>
      <c r="E152" s="213" t="s">
        <v>1159</v>
      </c>
      <c r="F152" s="214" t="s">
        <v>1160</v>
      </c>
      <c r="G152" s="215" t="s">
        <v>1134</v>
      </c>
      <c r="H152" s="216">
        <v>5.4</v>
      </c>
      <c r="I152" s="217"/>
      <c r="J152" s="218">
        <f>ROUND(I152*H152,2)</f>
        <v>0</v>
      </c>
      <c r="K152" s="219"/>
      <c r="L152" s="44"/>
      <c r="M152" s="220" t="s">
        <v>1</v>
      </c>
      <c r="N152" s="221" t="s">
        <v>41</v>
      </c>
      <c r="O152" s="91"/>
      <c r="P152" s="222">
        <f>O152*H152</f>
        <v>0</v>
      </c>
      <c r="Q152" s="222">
        <v>0</v>
      </c>
      <c r="R152" s="222">
        <f>Q152*H152</f>
        <v>0</v>
      </c>
      <c r="S152" s="222">
        <v>0</v>
      </c>
      <c r="T152" s="223">
        <f>S152*H152</f>
        <v>0</v>
      </c>
      <c r="U152" s="38"/>
      <c r="V152" s="38"/>
      <c r="W152" s="38"/>
      <c r="X152" s="38"/>
      <c r="Y152" s="38"/>
      <c r="Z152" s="38"/>
      <c r="AA152" s="38"/>
      <c r="AB152" s="38"/>
      <c r="AC152" s="38"/>
      <c r="AD152" s="38"/>
      <c r="AE152" s="38"/>
      <c r="AR152" s="224" t="s">
        <v>156</v>
      </c>
      <c r="AT152" s="224" t="s">
        <v>152</v>
      </c>
      <c r="AU152" s="224" t="s">
        <v>93</v>
      </c>
      <c r="AY152" s="17" t="s">
        <v>151</v>
      </c>
      <c r="BE152" s="225">
        <f>IF(N152="základní",J152,0)</f>
        <v>0</v>
      </c>
      <c r="BF152" s="225">
        <f>IF(N152="snížená",J152,0)</f>
        <v>0</v>
      </c>
      <c r="BG152" s="225">
        <f>IF(N152="zákl. přenesená",J152,0)</f>
        <v>0</v>
      </c>
      <c r="BH152" s="225">
        <f>IF(N152="sníž. přenesená",J152,0)</f>
        <v>0</v>
      </c>
      <c r="BI152" s="225">
        <f>IF(N152="nulová",J152,0)</f>
        <v>0</v>
      </c>
      <c r="BJ152" s="17" t="s">
        <v>84</v>
      </c>
      <c r="BK152" s="225">
        <f>ROUND(I152*H152,2)</f>
        <v>0</v>
      </c>
      <c r="BL152" s="17" t="s">
        <v>156</v>
      </c>
      <c r="BM152" s="224" t="s">
        <v>1161</v>
      </c>
    </row>
    <row r="153" spans="1:47" s="2" customFormat="1" ht="12">
      <c r="A153" s="38"/>
      <c r="B153" s="39"/>
      <c r="C153" s="40"/>
      <c r="D153" s="226" t="s">
        <v>158</v>
      </c>
      <c r="E153" s="40"/>
      <c r="F153" s="227" t="s">
        <v>1162</v>
      </c>
      <c r="G153" s="40"/>
      <c r="H153" s="40"/>
      <c r="I153" s="228"/>
      <c r="J153" s="40"/>
      <c r="K153" s="40"/>
      <c r="L153" s="44"/>
      <c r="M153" s="229"/>
      <c r="N153" s="230"/>
      <c r="O153" s="91"/>
      <c r="P153" s="91"/>
      <c r="Q153" s="91"/>
      <c r="R153" s="91"/>
      <c r="S153" s="91"/>
      <c r="T153" s="92"/>
      <c r="U153" s="38"/>
      <c r="V153" s="38"/>
      <c r="W153" s="38"/>
      <c r="X153" s="38"/>
      <c r="Y153" s="38"/>
      <c r="Z153" s="38"/>
      <c r="AA153" s="38"/>
      <c r="AB153" s="38"/>
      <c r="AC153" s="38"/>
      <c r="AD153" s="38"/>
      <c r="AE153" s="38"/>
      <c r="AT153" s="17" t="s">
        <v>158</v>
      </c>
      <c r="AU153" s="17" t="s">
        <v>93</v>
      </c>
    </row>
    <row r="154" spans="1:47" s="2" customFormat="1" ht="12">
      <c r="A154" s="38"/>
      <c r="B154" s="39"/>
      <c r="C154" s="40"/>
      <c r="D154" s="226" t="s">
        <v>160</v>
      </c>
      <c r="E154" s="40"/>
      <c r="F154" s="231" t="s">
        <v>1163</v>
      </c>
      <c r="G154" s="40"/>
      <c r="H154" s="40"/>
      <c r="I154" s="228"/>
      <c r="J154" s="40"/>
      <c r="K154" s="40"/>
      <c r="L154" s="44"/>
      <c r="M154" s="229"/>
      <c r="N154" s="230"/>
      <c r="O154" s="91"/>
      <c r="P154" s="91"/>
      <c r="Q154" s="91"/>
      <c r="R154" s="91"/>
      <c r="S154" s="91"/>
      <c r="T154" s="92"/>
      <c r="U154" s="38"/>
      <c r="V154" s="38"/>
      <c r="W154" s="38"/>
      <c r="X154" s="38"/>
      <c r="Y154" s="38"/>
      <c r="Z154" s="38"/>
      <c r="AA154" s="38"/>
      <c r="AB154" s="38"/>
      <c r="AC154" s="38"/>
      <c r="AD154" s="38"/>
      <c r="AE154" s="38"/>
      <c r="AT154" s="17" t="s">
        <v>160</v>
      </c>
      <c r="AU154" s="17" t="s">
        <v>93</v>
      </c>
    </row>
    <row r="155" spans="1:51" s="12" customFormat="1" ht="12">
      <c r="A155" s="12"/>
      <c r="B155" s="232"/>
      <c r="C155" s="233"/>
      <c r="D155" s="226" t="s">
        <v>162</v>
      </c>
      <c r="E155" s="234" t="s">
        <v>1</v>
      </c>
      <c r="F155" s="235" t="s">
        <v>1103</v>
      </c>
      <c r="G155" s="233"/>
      <c r="H155" s="236">
        <v>5.4</v>
      </c>
      <c r="I155" s="237"/>
      <c r="J155" s="233"/>
      <c r="K155" s="233"/>
      <c r="L155" s="238"/>
      <c r="M155" s="239"/>
      <c r="N155" s="240"/>
      <c r="O155" s="240"/>
      <c r="P155" s="240"/>
      <c r="Q155" s="240"/>
      <c r="R155" s="240"/>
      <c r="S155" s="240"/>
      <c r="T155" s="241"/>
      <c r="U155" s="12"/>
      <c r="V155" s="12"/>
      <c r="W155" s="12"/>
      <c r="X155" s="12"/>
      <c r="Y155" s="12"/>
      <c r="Z155" s="12"/>
      <c r="AA155" s="12"/>
      <c r="AB155" s="12"/>
      <c r="AC155" s="12"/>
      <c r="AD155" s="12"/>
      <c r="AE155" s="12"/>
      <c r="AT155" s="242" t="s">
        <v>162</v>
      </c>
      <c r="AU155" s="242" t="s">
        <v>93</v>
      </c>
      <c r="AV155" s="12" t="s">
        <v>93</v>
      </c>
      <c r="AW155" s="12" t="s">
        <v>32</v>
      </c>
      <c r="AX155" s="12" t="s">
        <v>84</v>
      </c>
      <c r="AY155" s="242" t="s">
        <v>151</v>
      </c>
    </row>
    <row r="156" spans="1:65" s="2" customFormat="1" ht="24.15" customHeight="1">
      <c r="A156" s="38"/>
      <c r="B156" s="39"/>
      <c r="C156" s="212" t="s">
        <v>209</v>
      </c>
      <c r="D156" s="212" t="s">
        <v>152</v>
      </c>
      <c r="E156" s="213" t="s">
        <v>1164</v>
      </c>
      <c r="F156" s="214" t="s">
        <v>1165</v>
      </c>
      <c r="G156" s="215" t="s">
        <v>1127</v>
      </c>
      <c r="H156" s="216">
        <v>2</v>
      </c>
      <c r="I156" s="217"/>
      <c r="J156" s="218">
        <f>ROUND(I156*H156,2)</f>
        <v>0</v>
      </c>
      <c r="K156" s="219"/>
      <c r="L156" s="44"/>
      <c r="M156" s="220" t="s">
        <v>1</v>
      </c>
      <c r="N156" s="221" t="s">
        <v>41</v>
      </c>
      <c r="O156" s="91"/>
      <c r="P156" s="222">
        <f>O156*H156</f>
        <v>0</v>
      </c>
      <c r="Q156" s="222">
        <v>0</v>
      </c>
      <c r="R156" s="222">
        <f>Q156*H156</f>
        <v>0</v>
      </c>
      <c r="S156" s="222">
        <v>0</v>
      </c>
      <c r="T156" s="223">
        <f>S156*H156</f>
        <v>0</v>
      </c>
      <c r="U156" s="38"/>
      <c r="V156" s="38"/>
      <c r="W156" s="38"/>
      <c r="X156" s="38"/>
      <c r="Y156" s="38"/>
      <c r="Z156" s="38"/>
      <c r="AA156" s="38"/>
      <c r="AB156" s="38"/>
      <c r="AC156" s="38"/>
      <c r="AD156" s="38"/>
      <c r="AE156" s="38"/>
      <c r="AR156" s="224" t="s">
        <v>156</v>
      </c>
      <c r="AT156" s="224" t="s">
        <v>152</v>
      </c>
      <c r="AU156" s="224" t="s">
        <v>93</v>
      </c>
      <c r="AY156" s="17" t="s">
        <v>151</v>
      </c>
      <c r="BE156" s="225">
        <f>IF(N156="základní",J156,0)</f>
        <v>0</v>
      </c>
      <c r="BF156" s="225">
        <f>IF(N156="snížená",J156,0)</f>
        <v>0</v>
      </c>
      <c r="BG156" s="225">
        <f>IF(N156="zákl. přenesená",J156,0)</f>
        <v>0</v>
      </c>
      <c r="BH156" s="225">
        <f>IF(N156="sníž. přenesená",J156,0)</f>
        <v>0</v>
      </c>
      <c r="BI156" s="225">
        <f>IF(N156="nulová",J156,0)</f>
        <v>0</v>
      </c>
      <c r="BJ156" s="17" t="s">
        <v>84</v>
      </c>
      <c r="BK156" s="225">
        <f>ROUND(I156*H156,2)</f>
        <v>0</v>
      </c>
      <c r="BL156" s="17" t="s">
        <v>156</v>
      </c>
      <c r="BM156" s="224" t="s">
        <v>1166</v>
      </c>
    </row>
    <row r="157" spans="1:47" s="2" customFormat="1" ht="12">
      <c r="A157" s="38"/>
      <c r="B157" s="39"/>
      <c r="C157" s="40"/>
      <c r="D157" s="226" t="s">
        <v>158</v>
      </c>
      <c r="E157" s="40"/>
      <c r="F157" s="227" t="s">
        <v>1167</v>
      </c>
      <c r="G157" s="40"/>
      <c r="H157" s="40"/>
      <c r="I157" s="228"/>
      <c r="J157" s="40"/>
      <c r="K157" s="40"/>
      <c r="L157" s="44"/>
      <c r="M157" s="229"/>
      <c r="N157" s="230"/>
      <c r="O157" s="91"/>
      <c r="P157" s="91"/>
      <c r="Q157" s="91"/>
      <c r="R157" s="91"/>
      <c r="S157" s="91"/>
      <c r="T157" s="92"/>
      <c r="U157" s="38"/>
      <c r="V157" s="38"/>
      <c r="W157" s="38"/>
      <c r="X157" s="38"/>
      <c r="Y157" s="38"/>
      <c r="Z157" s="38"/>
      <c r="AA157" s="38"/>
      <c r="AB157" s="38"/>
      <c r="AC157" s="38"/>
      <c r="AD157" s="38"/>
      <c r="AE157" s="38"/>
      <c r="AT157" s="17" t="s">
        <v>158</v>
      </c>
      <c r="AU157" s="17" t="s">
        <v>93</v>
      </c>
    </row>
    <row r="158" spans="1:47" s="2" customFormat="1" ht="12">
      <c r="A158" s="38"/>
      <c r="B158" s="39"/>
      <c r="C158" s="40"/>
      <c r="D158" s="226" t="s">
        <v>160</v>
      </c>
      <c r="E158" s="40"/>
      <c r="F158" s="231" t="s">
        <v>1168</v>
      </c>
      <c r="G158" s="40"/>
      <c r="H158" s="40"/>
      <c r="I158" s="228"/>
      <c r="J158" s="40"/>
      <c r="K158" s="40"/>
      <c r="L158" s="44"/>
      <c r="M158" s="229"/>
      <c r="N158" s="230"/>
      <c r="O158" s="91"/>
      <c r="P158" s="91"/>
      <c r="Q158" s="91"/>
      <c r="R158" s="91"/>
      <c r="S158" s="91"/>
      <c r="T158" s="92"/>
      <c r="U158" s="38"/>
      <c r="V158" s="38"/>
      <c r="W158" s="38"/>
      <c r="X158" s="38"/>
      <c r="Y158" s="38"/>
      <c r="Z158" s="38"/>
      <c r="AA158" s="38"/>
      <c r="AB158" s="38"/>
      <c r="AC158" s="38"/>
      <c r="AD158" s="38"/>
      <c r="AE158" s="38"/>
      <c r="AT158" s="17" t="s">
        <v>160</v>
      </c>
      <c r="AU158" s="17" t="s">
        <v>93</v>
      </c>
    </row>
    <row r="159" spans="1:51" s="12" customFormat="1" ht="12">
      <c r="A159" s="12"/>
      <c r="B159" s="232"/>
      <c r="C159" s="233"/>
      <c r="D159" s="226" t="s">
        <v>162</v>
      </c>
      <c r="E159" s="234" t="s">
        <v>1</v>
      </c>
      <c r="F159" s="235" t="s">
        <v>1102</v>
      </c>
      <c r="G159" s="233"/>
      <c r="H159" s="236">
        <v>2</v>
      </c>
      <c r="I159" s="237"/>
      <c r="J159" s="233"/>
      <c r="K159" s="233"/>
      <c r="L159" s="238"/>
      <c r="M159" s="239"/>
      <c r="N159" s="240"/>
      <c r="O159" s="240"/>
      <c r="P159" s="240"/>
      <c r="Q159" s="240"/>
      <c r="R159" s="240"/>
      <c r="S159" s="240"/>
      <c r="T159" s="241"/>
      <c r="U159" s="12"/>
      <c r="V159" s="12"/>
      <c r="W159" s="12"/>
      <c r="X159" s="12"/>
      <c r="Y159" s="12"/>
      <c r="Z159" s="12"/>
      <c r="AA159" s="12"/>
      <c r="AB159" s="12"/>
      <c r="AC159" s="12"/>
      <c r="AD159" s="12"/>
      <c r="AE159" s="12"/>
      <c r="AT159" s="242" t="s">
        <v>162</v>
      </c>
      <c r="AU159" s="242" t="s">
        <v>93</v>
      </c>
      <c r="AV159" s="12" t="s">
        <v>93</v>
      </c>
      <c r="AW159" s="12" t="s">
        <v>32</v>
      </c>
      <c r="AX159" s="12" t="s">
        <v>84</v>
      </c>
      <c r="AY159" s="242" t="s">
        <v>151</v>
      </c>
    </row>
    <row r="160" spans="1:65" s="2" customFormat="1" ht="24.15" customHeight="1">
      <c r="A160" s="38"/>
      <c r="B160" s="39"/>
      <c r="C160" s="212" t="s">
        <v>214</v>
      </c>
      <c r="D160" s="212" t="s">
        <v>152</v>
      </c>
      <c r="E160" s="213" t="s">
        <v>1169</v>
      </c>
      <c r="F160" s="214" t="s">
        <v>1170</v>
      </c>
      <c r="G160" s="215" t="s">
        <v>1127</v>
      </c>
      <c r="H160" s="216">
        <v>2</v>
      </c>
      <c r="I160" s="217"/>
      <c r="J160" s="218">
        <f>ROUND(I160*H160,2)</f>
        <v>0</v>
      </c>
      <c r="K160" s="219"/>
      <c r="L160" s="44"/>
      <c r="M160" s="220" t="s">
        <v>1</v>
      </c>
      <c r="N160" s="221" t="s">
        <v>41</v>
      </c>
      <c r="O160" s="91"/>
      <c r="P160" s="222">
        <f>O160*H160</f>
        <v>0</v>
      </c>
      <c r="Q160" s="222">
        <v>0</v>
      </c>
      <c r="R160" s="222">
        <f>Q160*H160</f>
        <v>0</v>
      </c>
      <c r="S160" s="222">
        <v>0</v>
      </c>
      <c r="T160" s="223">
        <f>S160*H160</f>
        <v>0</v>
      </c>
      <c r="U160" s="38"/>
      <c r="V160" s="38"/>
      <c r="W160" s="38"/>
      <c r="X160" s="38"/>
      <c r="Y160" s="38"/>
      <c r="Z160" s="38"/>
      <c r="AA160" s="38"/>
      <c r="AB160" s="38"/>
      <c r="AC160" s="38"/>
      <c r="AD160" s="38"/>
      <c r="AE160" s="38"/>
      <c r="AR160" s="224" t="s">
        <v>156</v>
      </c>
      <c r="AT160" s="224" t="s">
        <v>152</v>
      </c>
      <c r="AU160" s="224" t="s">
        <v>93</v>
      </c>
      <c r="AY160" s="17" t="s">
        <v>151</v>
      </c>
      <c r="BE160" s="225">
        <f>IF(N160="základní",J160,0)</f>
        <v>0</v>
      </c>
      <c r="BF160" s="225">
        <f>IF(N160="snížená",J160,0)</f>
        <v>0</v>
      </c>
      <c r="BG160" s="225">
        <f>IF(N160="zákl. přenesená",J160,0)</f>
        <v>0</v>
      </c>
      <c r="BH160" s="225">
        <f>IF(N160="sníž. přenesená",J160,0)</f>
        <v>0</v>
      </c>
      <c r="BI160" s="225">
        <f>IF(N160="nulová",J160,0)</f>
        <v>0</v>
      </c>
      <c r="BJ160" s="17" t="s">
        <v>84</v>
      </c>
      <c r="BK160" s="225">
        <f>ROUND(I160*H160,2)</f>
        <v>0</v>
      </c>
      <c r="BL160" s="17" t="s">
        <v>156</v>
      </c>
      <c r="BM160" s="224" t="s">
        <v>1171</v>
      </c>
    </row>
    <row r="161" spans="1:47" s="2" customFormat="1" ht="12">
      <c r="A161" s="38"/>
      <c r="B161" s="39"/>
      <c r="C161" s="40"/>
      <c r="D161" s="226" t="s">
        <v>158</v>
      </c>
      <c r="E161" s="40"/>
      <c r="F161" s="227" t="s">
        <v>1172</v>
      </c>
      <c r="G161" s="40"/>
      <c r="H161" s="40"/>
      <c r="I161" s="228"/>
      <c r="J161" s="40"/>
      <c r="K161" s="40"/>
      <c r="L161" s="44"/>
      <c r="M161" s="229"/>
      <c r="N161" s="230"/>
      <c r="O161" s="91"/>
      <c r="P161" s="91"/>
      <c r="Q161" s="91"/>
      <c r="R161" s="91"/>
      <c r="S161" s="91"/>
      <c r="T161" s="92"/>
      <c r="U161" s="38"/>
      <c r="V161" s="38"/>
      <c r="W161" s="38"/>
      <c r="X161" s="38"/>
      <c r="Y161" s="38"/>
      <c r="Z161" s="38"/>
      <c r="AA161" s="38"/>
      <c r="AB161" s="38"/>
      <c r="AC161" s="38"/>
      <c r="AD161" s="38"/>
      <c r="AE161" s="38"/>
      <c r="AT161" s="17" t="s">
        <v>158</v>
      </c>
      <c r="AU161" s="17" t="s">
        <v>93</v>
      </c>
    </row>
    <row r="162" spans="1:47" s="2" customFormat="1" ht="12">
      <c r="A162" s="38"/>
      <c r="B162" s="39"/>
      <c r="C162" s="40"/>
      <c r="D162" s="226" t="s">
        <v>160</v>
      </c>
      <c r="E162" s="40"/>
      <c r="F162" s="231" t="s">
        <v>1173</v>
      </c>
      <c r="G162" s="40"/>
      <c r="H162" s="40"/>
      <c r="I162" s="228"/>
      <c r="J162" s="40"/>
      <c r="K162" s="40"/>
      <c r="L162" s="44"/>
      <c r="M162" s="229"/>
      <c r="N162" s="230"/>
      <c r="O162" s="91"/>
      <c r="P162" s="91"/>
      <c r="Q162" s="91"/>
      <c r="R162" s="91"/>
      <c r="S162" s="91"/>
      <c r="T162" s="92"/>
      <c r="U162" s="38"/>
      <c r="V162" s="38"/>
      <c r="W162" s="38"/>
      <c r="X162" s="38"/>
      <c r="Y162" s="38"/>
      <c r="Z162" s="38"/>
      <c r="AA162" s="38"/>
      <c r="AB162" s="38"/>
      <c r="AC162" s="38"/>
      <c r="AD162" s="38"/>
      <c r="AE162" s="38"/>
      <c r="AT162" s="17" t="s">
        <v>160</v>
      </c>
      <c r="AU162" s="17" t="s">
        <v>93</v>
      </c>
    </row>
    <row r="163" spans="1:51" s="12" customFormat="1" ht="12">
      <c r="A163" s="12"/>
      <c r="B163" s="232"/>
      <c r="C163" s="233"/>
      <c r="D163" s="226" t="s">
        <v>162</v>
      </c>
      <c r="E163" s="234" t="s">
        <v>1</v>
      </c>
      <c r="F163" s="235" t="s">
        <v>1102</v>
      </c>
      <c r="G163" s="233"/>
      <c r="H163" s="236">
        <v>2</v>
      </c>
      <c r="I163" s="237"/>
      <c r="J163" s="233"/>
      <c r="K163" s="233"/>
      <c r="L163" s="238"/>
      <c r="M163" s="239"/>
      <c r="N163" s="240"/>
      <c r="O163" s="240"/>
      <c r="P163" s="240"/>
      <c r="Q163" s="240"/>
      <c r="R163" s="240"/>
      <c r="S163" s="240"/>
      <c r="T163" s="241"/>
      <c r="U163" s="12"/>
      <c r="V163" s="12"/>
      <c r="W163" s="12"/>
      <c r="X163" s="12"/>
      <c r="Y163" s="12"/>
      <c r="Z163" s="12"/>
      <c r="AA163" s="12"/>
      <c r="AB163" s="12"/>
      <c r="AC163" s="12"/>
      <c r="AD163" s="12"/>
      <c r="AE163" s="12"/>
      <c r="AT163" s="242" t="s">
        <v>162</v>
      </c>
      <c r="AU163" s="242" t="s">
        <v>93</v>
      </c>
      <c r="AV163" s="12" t="s">
        <v>93</v>
      </c>
      <c r="AW163" s="12" t="s">
        <v>32</v>
      </c>
      <c r="AX163" s="12" t="s">
        <v>84</v>
      </c>
      <c r="AY163" s="242" t="s">
        <v>151</v>
      </c>
    </row>
    <row r="164" spans="1:65" s="2" customFormat="1" ht="14.4" customHeight="1">
      <c r="A164" s="38"/>
      <c r="B164" s="39"/>
      <c r="C164" s="280" t="s">
        <v>220</v>
      </c>
      <c r="D164" s="280" t="s">
        <v>267</v>
      </c>
      <c r="E164" s="281" t="s">
        <v>1174</v>
      </c>
      <c r="F164" s="282" t="s">
        <v>1175</v>
      </c>
      <c r="G164" s="283" t="s">
        <v>1176</v>
      </c>
      <c r="H164" s="284">
        <v>0.03</v>
      </c>
      <c r="I164" s="285"/>
      <c r="J164" s="286">
        <f>ROUND(I164*H164,2)</f>
        <v>0</v>
      </c>
      <c r="K164" s="287"/>
      <c r="L164" s="288"/>
      <c r="M164" s="289" t="s">
        <v>1</v>
      </c>
      <c r="N164" s="290" t="s">
        <v>41</v>
      </c>
      <c r="O164" s="91"/>
      <c r="P164" s="222">
        <f>O164*H164</f>
        <v>0</v>
      </c>
      <c r="Q164" s="222">
        <v>0.001</v>
      </c>
      <c r="R164" s="222">
        <f>Q164*H164</f>
        <v>3E-05</v>
      </c>
      <c r="S164" s="222">
        <v>0</v>
      </c>
      <c r="T164" s="223">
        <f>S164*H164</f>
        <v>0</v>
      </c>
      <c r="U164" s="38"/>
      <c r="V164" s="38"/>
      <c r="W164" s="38"/>
      <c r="X164" s="38"/>
      <c r="Y164" s="38"/>
      <c r="Z164" s="38"/>
      <c r="AA164" s="38"/>
      <c r="AB164" s="38"/>
      <c r="AC164" s="38"/>
      <c r="AD164" s="38"/>
      <c r="AE164" s="38"/>
      <c r="AR164" s="224" t="s">
        <v>191</v>
      </c>
      <c r="AT164" s="224" t="s">
        <v>267</v>
      </c>
      <c r="AU164" s="224" t="s">
        <v>93</v>
      </c>
      <c r="AY164" s="17" t="s">
        <v>151</v>
      </c>
      <c r="BE164" s="225">
        <f>IF(N164="základní",J164,0)</f>
        <v>0</v>
      </c>
      <c r="BF164" s="225">
        <f>IF(N164="snížená",J164,0)</f>
        <v>0</v>
      </c>
      <c r="BG164" s="225">
        <f>IF(N164="zákl. přenesená",J164,0)</f>
        <v>0</v>
      </c>
      <c r="BH164" s="225">
        <f>IF(N164="sníž. přenesená",J164,0)</f>
        <v>0</v>
      </c>
      <c r="BI164" s="225">
        <f>IF(N164="nulová",J164,0)</f>
        <v>0</v>
      </c>
      <c r="BJ164" s="17" t="s">
        <v>84</v>
      </c>
      <c r="BK164" s="225">
        <f>ROUND(I164*H164,2)</f>
        <v>0</v>
      </c>
      <c r="BL164" s="17" t="s">
        <v>156</v>
      </c>
      <c r="BM164" s="224" t="s">
        <v>1177</v>
      </c>
    </row>
    <row r="165" spans="1:47" s="2" customFormat="1" ht="12">
      <c r="A165" s="38"/>
      <c r="B165" s="39"/>
      <c r="C165" s="40"/>
      <c r="D165" s="226" t="s">
        <v>158</v>
      </c>
      <c r="E165" s="40"/>
      <c r="F165" s="227" t="s">
        <v>1175</v>
      </c>
      <c r="G165" s="40"/>
      <c r="H165" s="40"/>
      <c r="I165" s="228"/>
      <c r="J165" s="40"/>
      <c r="K165" s="40"/>
      <c r="L165" s="44"/>
      <c r="M165" s="229"/>
      <c r="N165" s="230"/>
      <c r="O165" s="91"/>
      <c r="P165" s="91"/>
      <c r="Q165" s="91"/>
      <c r="R165" s="91"/>
      <c r="S165" s="91"/>
      <c r="T165" s="92"/>
      <c r="U165" s="38"/>
      <c r="V165" s="38"/>
      <c r="W165" s="38"/>
      <c r="X165" s="38"/>
      <c r="Y165" s="38"/>
      <c r="Z165" s="38"/>
      <c r="AA165" s="38"/>
      <c r="AB165" s="38"/>
      <c r="AC165" s="38"/>
      <c r="AD165" s="38"/>
      <c r="AE165" s="38"/>
      <c r="AT165" s="17" t="s">
        <v>158</v>
      </c>
      <c r="AU165" s="17" t="s">
        <v>93</v>
      </c>
    </row>
    <row r="166" spans="1:51" s="12" customFormat="1" ht="12">
      <c r="A166" s="12"/>
      <c r="B166" s="232"/>
      <c r="C166" s="233"/>
      <c r="D166" s="226" t="s">
        <v>162</v>
      </c>
      <c r="E166" s="233"/>
      <c r="F166" s="235" t="s">
        <v>1178</v>
      </c>
      <c r="G166" s="233"/>
      <c r="H166" s="236">
        <v>0.03</v>
      </c>
      <c r="I166" s="237"/>
      <c r="J166" s="233"/>
      <c r="K166" s="233"/>
      <c r="L166" s="238"/>
      <c r="M166" s="239"/>
      <c r="N166" s="240"/>
      <c r="O166" s="240"/>
      <c r="P166" s="240"/>
      <c r="Q166" s="240"/>
      <c r="R166" s="240"/>
      <c r="S166" s="240"/>
      <c r="T166" s="241"/>
      <c r="U166" s="12"/>
      <c r="V166" s="12"/>
      <c r="W166" s="12"/>
      <c r="X166" s="12"/>
      <c r="Y166" s="12"/>
      <c r="Z166" s="12"/>
      <c r="AA166" s="12"/>
      <c r="AB166" s="12"/>
      <c r="AC166" s="12"/>
      <c r="AD166" s="12"/>
      <c r="AE166" s="12"/>
      <c r="AT166" s="242" t="s">
        <v>162</v>
      </c>
      <c r="AU166" s="242" t="s">
        <v>93</v>
      </c>
      <c r="AV166" s="12" t="s">
        <v>93</v>
      </c>
      <c r="AW166" s="12" t="s">
        <v>4</v>
      </c>
      <c r="AX166" s="12" t="s">
        <v>84</v>
      </c>
      <c r="AY166" s="242" t="s">
        <v>151</v>
      </c>
    </row>
    <row r="167" spans="1:63" s="11" customFormat="1" ht="22.8" customHeight="1">
      <c r="A167" s="11"/>
      <c r="B167" s="198"/>
      <c r="C167" s="199"/>
      <c r="D167" s="200" t="s">
        <v>75</v>
      </c>
      <c r="E167" s="267" t="s">
        <v>191</v>
      </c>
      <c r="F167" s="267" t="s">
        <v>1179</v>
      </c>
      <c r="G167" s="199"/>
      <c r="H167" s="199"/>
      <c r="I167" s="202"/>
      <c r="J167" s="268">
        <f>BK167</f>
        <v>0</v>
      </c>
      <c r="K167" s="199"/>
      <c r="L167" s="204"/>
      <c r="M167" s="205"/>
      <c r="N167" s="206"/>
      <c r="O167" s="206"/>
      <c r="P167" s="207">
        <f>SUM(P168:P186)</f>
        <v>0</v>
      </c>
      <c r="Q167" s="206"/>
      <c r="R167" s="207">
        <f>SUM(R168:R186)</f>
        <v>0.09964</v>
      </c>
      <c r="S167" s="206"/>
      <c r="T167" s="208">
        <f>SUM(T168:T186)</f>
        <v>0</v>
      </c>
      <c r="U167" s="11"/>
      <c r="V167" s="11"/>
      <c r="W167" s="11"/>
      <c r="X167" s="11"/>
      <c r="Y167" s="11"/>
      <c r="Z167" s="11"/>
      <c r="AA167" s="11"/>
      <c r="AB167" s="11"/>
      <c r="AC167" s="11"/>
      <c r="AD167" s="11"/>
      <c r="AE167" s="11"/>
      <c r="AR167" s="209" t="s">
        <v>84</v>
      </c>
      <c r="AT167" s="210" t="s">
        <v>75</v>
      </c>
      <c r="AU167" s="210" t="s">
        <v>84</v>
      </c>
      <c r="AY167" s="209" t="s">
        <v>151</v>
      </c>
      <c r="BK167" s="211">
        <f>SUM(BK168:BK186)</f>
        <v>0</v>
      </c>
    </row>
    <row r="168" spans="1:65" s="2" customFormat="1" ht="14.4" customHeight="1">
      <c r="A168" s="38"/>
      <c r="B168" s="39"/>
      <c r="C168" s="212" t="s">
        <v>229</v>
      </c>
      <c r="D168" s="212" t="s">
        <v>152</v>
      </c>
      <c r="E168" s="213" t="s">
        <v>1180</v>
      </c>
      <c r="F168" s="214" t="s">
        <v>1181</v>
      </c>
      <c r="G168" s="215" t="s">
        <v>1182</v>
      </c>
      <c r="H168" s="216">
        <v>2</v>
      </c>
      <c r="I168" s="217"/>
      <c r="J168" s="218">
        <f>ROUND(I168*H168,2)</f>
        <v>0</v>
      </c>
      <c r="K168" s="219"/>
      <c r="L168" s="44"/>
      <c r="M168" s="220" t="s">
        <v>1</v>
      </c>
      <c r="N168" s="221" t="s">
        <v>41</v>
      </c>
      <c r="O168" s="91"/>
      <c r="P168" s="222">
        <f>O168*H168</f>
        <v>0</v>
      </c>
      <c r="Q168" s="222">
        <v>0.00165</v>
      </c>
      <c r="R168" s="222">
        <f>Q168*H168</f>
        <v>0.0033</v>
      </c>
      <c r="S168" s="222">
        <v>0</v>
      </c>
      <c r="T168" s="223">
        <f>S168*H168</f>
        <v>0</v>
      </c>
      <c r="U168" s="38"/>
      <c r="V168" s="38"/>
      <c r="W168" s="38"/>
      <c r="X168" s="38"/>
      <c r="Y168" s="38"/>
      <c r="Z168" s="38"/>
      <c r="AA168" s="38"/>
      <c r="AB168" s="38"/>
      <c r="AC168" s="38"/>
      <c r="AD168" s="38"/>
      <c r="AE168" s="38"/>
      <c r="AR168" s="224" t="s">
        <v>156</v>
      </c>
      <c r="AT168" s="224" t="s">
        <v>152</v>
      </c>
      <c r="AU168" s="224" t="s">
        <v>93</v>
      </c>
      <c r="AY168" s="17" t="s">
        <v>151</v>
      </c>
      <c r="BE168" s="225">
        <f>IF(N168="základní",J168,0)</f>
        <v>0</v>
      </c>
      <c r="BF168" s="225">
        <f>IF(N168="snížená",J168,0)</f>
        <v>0</v>
      </c>
      <c r="BG168" s="225">
        <f>IF(N168="zákl. přenesená",J168,0)</f>
        <v>0</v>
      </c>
      <c r="BH168" s="225">
        <f>IF(N168="sníž. přenesená",J168,0)</f>
        <v>0</v>
      </c>
      <c r="BI168" s="225">
        <f>IF(N168="nulová",J168,0)</f>
        <v>0</v>
      </c>
      <c r="BJ168" s="17" t="s">
        <v>84</v>
      </c>
      <c r="BK168" s="225">
        <f>ROUND(I168*H168,2)</f>
        <v>0</v>
      </c>
      <c r="BL168" s="17" t="s">
        <v>156</v>
      </c>
      <c r="BM168" s="224" t="s">
        <v>1183</v>
      </c>
    </row>
    <row r="169" spans="1:47" s="2" customFormat="1" ht="12">
      <c r="A169" s="38"/>
      <c r="B169" s="39"/>
      <c r="C169" s="40"/>
      <c r="D169" s="226" t="s">
        <v>158</v>
      </c>
      <c r="E169" s="40"/>
      <c r="F169" s="227" t="s">
        <v>1184</v>
      </c>
      <c r="G169" s="40"/>
      <c r="H169" s="40"/>
      <c r="I169" s="228"/>
      <c r="J169" s="40"/>
      <c r="K169" s="40"/>
      <c r="L169" s="44"/>
      <c r="M169" s="229"/>
      <c r="N169" s="230"/>
      <c r="O169" s="91"/>
      <c r="P169" s="91"/>
      <c r="Q169" s="91"/>
      <c r="R169" s="91"/>
      <c r="S169" s="91"/>
      <c r="T169" s="92"/>
      <c r="U169" s="38"/>
      <c r="V169" s="38"/>
      <c r="W169" s="38"/>
      <c r="X169" s="38"/>
      <c r="Y169" s="38"/>
      <c r="Z169" s="38"/>
      <c r="AA169" s="38"/>
      <c r="AB169" s="38"/>
      <c r="AC169" s="38"/>
      <c r="AD169" s="38"/>
      <c r="AE169" s="38"/>
      <c r="AT169" s="17" t="s">
        <v>158</v>
      </c>
      <c r="AU169" s="17" t="s">
        <v>93</v>
      </c>
    </row>
    <row r="170" spans="1:47" s="2" customFormat="1" ht="12">
      <c r="A170" s="38"/>
      <c r="B170" s="39"/>
      <c r="C170" s="40"/>
      <c r="D170" s="226" t="s">
        <v>160</v>
      </c>
      <c r="E170" s="40"/>
      <c r="F170" s="231" t="s">
        <v>1185</v>
      </c>
      <c r="G170" s="40"/>
      <c r="H170" s="40"/>
      <c r="I170" s="228"/>
      <c r="J170" s="40"/>
      <c r="K170" s="40"/>
      <c r="L170" s="44"/>
      <c r="M170" s="229"/>
      <c r="N170" s="230"/>
      <c r="O170" s="91"/>
      <c r="P170" s="91"/>
      <c r="Q170" s="91"/>
      <c r="R170" s="91"/>
      <c r="S170" s="91"/>
      <c r="T170" s="92"/>
      <c r="U170" s="38"/>
      <c r="V170" s="38"/>
      <c r="W170" s="38"/>
      <c r="X170" s="38"/>
      <c r="Y170" s="38"/>
      <c r="Z170" s="38"/>
      <c r="AA170" s="38"/>
      <c r="AB170" s="38"/>
      <c r="AC170" s="38"/>
      <c r="AD170" s="38"/>
      <c r="AE170" s="38"/>
      <c r="AT170" s="17" t="s">
        <v>160</v>
      </c>
      <c r="AU170" s="17" t="s">
        <v>93</v>
      </c>
    </row>
    <row r="171" spans="1:51" s="12" customFormat="1" ht="12">
      <c r="A171" s="12"/>
      <c r="B171" s="232"/>
      <c r="C171" s="233"/>
      <c r="D171" s="226" t="s">
        <v>162</v>
      </c>
      <c r="E171" s="234" t="s">
        <v>1</v>
      </c>
      <c r="F171" s="235" t="s">
        <v>1186</v>
      </c>
      <c r="G171" s="233"/>
      <c r="H171" s="236">
        <v>2</v>
      </c>
      <c r="I171" s="237"/>
      <c r="J171" s="233"/>
      <c r="K171" s="233"/>
      <c r="L171" s="238"/>
      <c r="M171" s="239"/>
      <c r="N171" s="240"/>
      <c r="O171" s="240"/>
      <c r="P171" s="240"/>
      <c r="Q171" s="240"/>
      <c r="R171" s="240"/>
      <c r="S171" s="240"/>
      <c r="T171" s="241"/>
      <c r="U171" s="12"/>
      <c r="V171" s="12"/>
      <c r="W171" s="12"/>
      <c r="X171" s="12"/>
      <c r="Y171" s="12"/>
      <c r="Z171" s="12"/>
      <c r="AA171" s="12"/>
      <c r="AB171" s="12"/>
      <c r="AC171" s="12"/>
      <c r="AD171" s="12"/>
      <c r="AE171" s="12"/>
      <c r="AT171" s="242" t="s">
        <v>162</v>
      </c>
      <c r="AU171" s="242" t="s">
        <v>93</v>
      </c>
      <c r="AV171" s="12" t="s">
        <v>93</v>
      </c>
      <c r="AW171" s="12" t="s">
        <v>32</v>
      </c>
      <c r="AX171" s="12" t="s">
        <v>84</v>
      </c>
      <c r="AY171" s="242" t="s">
        <v>151</v>
      </c>
    </row>
    <row r="172" spans="1:65" s="2" customFormat="1" ht="24.15" customHeight="1">
      <c r="A172" s="38"/>
      <c r="B172" s="39"/>
      <c r="C172" s="280" t="s">
        <v>237</v>
      </c>
      <c r="D172" s="280" t="s">
        <v>267</v>
      </c>
      <c r="E172" s="281" t="s">
        <v>1187</v>
      </c>
      <c r="F172" s="282" t="s">
        <v>1188</v>
      </c>
      <c r="G172" s="283" t="s">
        <v>1182</v>
      </c>
      <c r="H172" s="284">
        <v>2</v>
      </c>
      <c r="I172" s="285"/>
      <c r="J172" s="286">
        <f>ROUND(I172*H172,2)</f>
        <v>0</v>
      </c>
      <c r="K172" s="287"/>
      <c r="L172" s="288"/>
      <c r="M172" s="289" t="s">
        <v>1</v>
      </c>
      <c r="N172" s="290" t="s">
        <v>41</v>
      </c>
      <c r="O172" s="91"/>
      <c r="P172" s="222">
        <f>O172*H172</f>
        <v>0</v>
      </c>
      <c r="Q172" s="222">
        <v>0.023</v>
      </c>
      <c r="R172" s="222">
        <f>Q172*H172</f>
        <v>0.046</v>
      </c>
      <c r="S172" s="222">
        <v>0</v>
      </c>
      <c r="T172" s="223">
        <f>S172*H172</f>
        <v>0</v>
      </c>
      <c r="U172" s="38"/>
      <c r="V172" s="38"/>
      <c r="W172" s="38"/>
      <c r="X172" s="38"/>
      <c r="Y172" s="38"/>
      <c r="Z172" s="38"/>
      <c r="AA172" s="38"/>
      <c r="AB172" s="38"/>
      <c r="AC172" s="38"/>
      <c r="AD172" s="38"/>
      <c r="AE172" s="38"/>
      <c r="AR172" s="224" t="s">
        <v>191</v>
      </c>
      <c r="AT172" s="224" t="s">
        <v>267</v>
      </c>
      <c r="AU172" s="224" t="s">
        <v>93</v>
      </c>
      <c r="AY172" s="17" t="s">
        <v>151</v>
      </c>
      <c r="BE172" s="225">
        <f>IF(N172="základní",J172,0)</f>
        <v>0</v>
      </c>
      <c r="BF172" s="225">
        <f>IF(N172="snížená",J172,0)</f>
        <v>0</v>
      </c>
      <c r="BG172" s="225">
        <f>IF(N172="zákl. přenesená",J172,0)</f>
        <v>0</v>
      </c>
      <c r="BH172" s="225">
        <f>IF(N172="sníž. přenesená",J172,0)</f>
        <v>0</v>
      </c>
      <c r="BI172" s="225">
        <f>IF(N172="nulová",J172,0)</f>
        <v>0</v>
      </c>
      <c r="BJ172" s="17" t="s">
        <v>84</v>
      </c>
      <c r="BK172" s="225">
        <f>ROUND(I172*H172,2)</f>
        <v>0</v>
      </c>
      <c r="BL172" s="17" t="s">
        <v>156</v>
      </c>
      <c r="BM172" s="224" t="s">
        <v>1189</v>
      </c>
    </row>
    <row r="173" spans="1:47" s="2" customFormat="1" ht="12">
      <c r="A173" s="38"/>
      <c r="B173" s="39"/>
      <c r="C173" s="40"/>
      <c r="D173" s="226" t="s">
        <v>158</v>
      </c>
      <c r="E173" s="40"/>
      <c r="F173" s="227" t="s">
        <v>1188</v>
      </c>
      <c r="G173" s="40"/>
      <c r="H173" s="40"/>
      <c r="I173" s="228"/>
      <c r="J173" s="40"/>
      <c r="K173" s="40"/>
      <c r="L173" s="44"/>
      <c r="M173" s="229"/>
      <c r="N173" s="230"/>
      <c r="O173" s="91"/>
      <c r="P173" s="91"/>
      <c r="Q173" s="91"/>
      <c r="R173" s="91"/>
      <c r="S173" s="91"/>
      <c r="T173" s="92"/>
      <c r="U173" s="38"/>
      <c r="V173" s="38"/>
      <c r="W173" s="38"/>
      <c r="X173" s="38"/>
      <c r="Y173" s="38"/>
      <c r="Z173" s="38"/>
      <c r="AA173" s="38"/>
      <c r="AB173" s="38"/>
      <c r="AC173" s="38"/>
      <c r="AD173" s="38"/>
      <c r="AE173" s="38"/>
      <c r="AT173" s="17" t="s">
        <v>158</v>
      </c>
      <c r="AU173" s="17" t="s">
        <v>93</v>
      </c>
    </row>
    <row r="174" spans="1:65" s="2" customFormat="1" ht="14.4" customHeight="1">
      <c r="A174" s="38"/>
      <c r="B174" s="39"/>
      <c r="C174" s="212" t="s">
        <v>8</v>
      </c>
      <c r="D174" s="212" t="s">
        <v>152</v>
      </c>
      <c r="E174" s="213" t="s">
        <v>1190</v>
      </c>
      <c r="F174" s="214" t="s">
        <v>1191</v>
      </c>
      <c r="G174" s="215" t="s">
        <v>1182</v>
      </c>
      <c r="H174" s="216">
        <v>1</v>
      </c>
      <c r="I174" s="217"/>
      <c r="J174" s="218">
        <f>ROUND(I174*H174,2)</f>
        <v>0</v>
      </c>
      <c r="K174" s="219"/>
      <c r="L174" s="44"/>
      <c r="M174" s="220" t="s">
        <v>1</v>
      </c>
      <c r="N174" s="221" t="s">
        <v>41</v>
      </c>
      <c r="O174" s="91"/>
      <c r="P174" s="222">
        <f>O174*H174</f>
        <v>0</v>
      </c>
      <c r="Q174" s="222">
        <v>0.00034</v>
      </c>
      <c r="R174" s="222">
        <f>Q174*H174</f>
        <v>0.00034</v>
      </c>
      <c r="S174" s="222">
        <v>0</v>
      </c>
      <c r="T174" s="223">
        <f>S174*H174</f>
        <v>0</v>
      </c>
      <c r="U174" s="38"/>
      <c r="V174" s="38"/>
      <c r="W174" s="38"/>
      <c r="X174" s="38"/>
      <c r="Y174" s="38"/>
      <c r="Z174" s="38"/>
      <c r="AA174" s="38"/>
      <c r="AB174" s="38"/>
      <c r="AC174" s="38"/>
      <c r="AD174" s="38"/>
      <c r="AE174" s="38"/>
      <c r="AR174" s="224" t="s">
        <v>156</v>
      </c>
      <c r="AT174" s="224" t="s">
        <v>152</v>
      </c>
      <c r="AU174" s="224" t="s">
        <v>93</v>
      </c>
      <c r="AY174" s="17" t="s">
        <v>151</v>
      </c>
      <c r="BE174" s="225">
        <f>IF(N174="základní",J174,0)</f>
        <v>0</v>
      </c>
      <c r="BF174" s="225">
        <f>IF(N174="snížená",J174,0)</f>
        <v>0</v>
      </c>
      <c r="BG174" s="225">
        <f>IF(N174="zákl. přenesená",J174,0)</f>
        <v>0</v>
      </c>
      <c r="BH174" s="225">
        <f>IF(N174="sníž. přenesená",J174,0)</f>
        <v>0</v>
      </c>
      <c r="BI174" s="225">
        <f>IF(N174="nulová",J174,0)</f>
        <v>0</v>
      </c>
      <c r="BJ174" s="17" t="s">
        <v>84</v>
      </c>
      <c r="BK174" s="225">
        <f>ROUND(I174*H174,2)</f>
        <v>0</v>
      </c>
      <c r="BL174" s="17" t="s">
        <v>156</v>
      </c>
      <c r="BM174" s="224" t="s">
        <v>1192</v>
      </c>
    </row>
    <row r="175" spans="1:47" s="2" customFormat="1" ht="12">
      <c r="A175" s="38"/>
      <c r="B175" s="39"/>
      <c r="C175" s="40"/>
      <c r="D175" s="226" t="s">
        <v>158</v>
      </c>
      <c r="E175" s="40"/>
      <c r="F175" s="227" t="s">
        <v>1193</v>
      </c>
      <c r="G175" s="40"/>
      <c r="H175" s="40"/>
      <c r="I175" s="228"/>
      <c r="J175" s="40"/>
      <c r="K175" s="40"/>
      <c r="L175" s="44"/>
      <c r="M175" s="229"/>
      <c r="N175" s="230"/>
      <c r="O175" s="91"/>
      <c r="P175" s="91"/>
      <c r="Q175" s="91"/>
      <c r="R175" s="91"/>
      <c r="S175" s="91"/>
      <c r="T175" s="92"/>
      <c r="U175" s="38"/>
      <c r="V175" s="38"/>
      <c r="W175" s="38"/>
      <c r="X175" s="38"/>
      <c r="Y175" s="38"/>
      <c r="Z175" s="38"/>
      <c r="AA175" s="38"/>
      <c r="AB175" s="38"/>
      <c r="AC175" s="38"/>
      <c r="AD175" s="38"/>
      <c r="AE175" s="38"/>
      <c r="AT175" s="17" t="s">
        <v>158</v>
      </c>
      <c r="AU175" s="17" t="s">
        <v>93</v>
      </c>
    </row>
    <row r="176" spans="1:47" s="2" customFormat="1" ht="12">
      <c r="A176" s="38"/>
      <c r="B176" s="39"/>
      <c r="C176" s="40"/>
      <c r="D176" s="226" t="s">
        <v>160</v>
      </c>
      <c r="E176" s="40"/>
      <c r="F176" s="231" t="s">
        <v>1185</v>
      </c>
      <c r="G176" s="40"/>
      <c r="H176" s="40"/>
      <c r="I176" s="228"/>
      <c r="J176" s="40"/>
      <c r="K176" s="40"/>
      <c r="L176" s="44"/>
      <c r="M176" s="229"/>
      <c r="N176" s="230"/>
      <c r="O176" s="91"/>
      <c r="P176" s="91"/>
      <c r="Q176" s="91"/>
      <c r="R176" s="91"/>
      <c r="S176" s="91"/>
      <c r="T176" s="92"/>
      <c r="U176" s="38"/>
      <c r="V176" s="38"/>
      <c r="W176" s="38"/>
      <c r="X176" s="38"/>
      <c r="Y176" s="38"/>
      <c r="Z176" s="38"/>
      <c r="AA176" s="38"/>
      <c r="AB176" s="38"/>
      <c r="AC176" s="38"/>
      <c r="AD176" s="38"/>
      <c r="AE176" s="38"/>
      <c r="AT176" s="17" t="s">
        <v>160</v>
      </c>
      <c r="AU176" s="17" t="s">
        <v>93</v>
      </c>
    </row>
    <row r="177" spans="1:65" s="2" customFormat="1" ht="24.15" customHeight="1">
      <c r="A177" s="38"/>
      <c r="B177" s="39"/>
      <c r="C177" s="280" t="s">
        <v>255</v>
      </c>
      <c r="D177" s="280" t="s">
        <v>267</v>
      </c>
      <c r="E177" s="281" t="s">
        <v>1194</v>
      </c>
      <c r="F177" s="282" t="s">
        <v>1195</v>
      </c>
      <c r="G177" s="283" t="s">
        <v>1182</v>
      </c>
      <c r="H177" s="284">
        <v>1</v>
      </c>
      <c r="I177" s="285"/>
      <c r="J177" s="286">
        <f>ROUND(I177*H177,2)</f>
        <v>0</v>
      </c>
      <c r="K177" s="287"/>
      <c r="L177" s="288"/>
      <c r="M177" s="289" t="s">
        <v>1</v>
      </c>
      <c r="N177" s="290" t="s">
        <v>41</v>
      </c>
      <c r="O177" s="91"/>
      <c r="P177" s="222">
        <f>O177*H177</f>
        <v>0</v>
      </c>
      <c r="Q177" s="222">
        <v>0.05</v>
      </c>
      <c r="R177" s="222">
        <f>Q177*H177</f>
        <v>0.05</v>
      </c>
      <c r="S177" s="222">
        <v>0</v>
      </c>
      <c r="T177" s="223">
        <f>S177*H177</f>
        <v>0</v>
      </c>
      <c r="U177" s="38"/>
      <c r="V177" s="38"/>
      <c r="W177" s="38"/>
      <c r="X177" s="38"/>
      <c r="Y177" s="38"/>
      <c r="Z177" s="38"/>
      <c r="AA177" s="38"/>
      <c r="AB177" s="38"/>
      <c r="AC177" s="38"/>
      <c r="AD177" s="38"/>
      <c r="AE177" s="38"/>
      <c r="AR177" s="224" t="s">
        <v>191</v>
      </c>
      <c r="AT177" s="224" t="s">
        <v>267</v>
      </c>
      <c r="AU177" s="224" t="s">
        <v>93</v>
      </c>
      <c r="AY177" s="17" t="s">
        <v>151</v>
      </c>
      <c r="BE177" s="225">
        <f>IF(N177="základní",J177,0)</f>
        <v>0</v>
      </c>
      <c r="BF177" s="225">
        <f>IF(N177="snížená",J177,0)</f>
        <v>0</v>
      </c>
      <c r="BG177" s="225">
        <f>IF(N177="zákl. přenesená",J177,0)</f>
        <v>0</v>
      </c>
      <c r="BH177" s="225">
        <f>IF(N177="sníž. přenesená",J177,0)</f>
        <v>0</v>
      </c>
      <c r="BI177" s="225">
        <f>IF(N177="nulová",J177,0)</f>
        <v>0</v>
      </c>
      <c r="BJ177" s="17" t="s">
        <v>84</v>
      </c>
      <c r="BK177" s="225">
        <f>ROUND(I177*H177,2)</f>
        <v>0</v>
      </c>
      <c r="BL177" s="17" t="s">
        <v>156</v>
      </c>
      <c r="BM177" s="224" t="s">
        <v>1196</v>
      </c>
    </row>
    <row r="178" spans="1:47" s="2" customFormat="1" ht="12">
      <c r="A178" s="38"/>
      <c r="B178" s="39"/>
      <c r="C178" s="40"/>
      <c r="D178" s="226" t="s">
        <v>158</v>
      </c>
      <c r="E178" s="40"/>
      <c r="F178" s="227" t="s">
        <v>1195</v>
      </c>
      <c r="G178" s="40"/>
      <c r="H178" s="40"/>
      <c r="I178" s="228"/>
      <c r="J178" s="40"/>
      <c r="K178" s="40"/>
      <c r="L178" s="44"/>
      <c r="M178" s="229"/>
      <c r="N178" s="230"/>
      <c r="O178" s="91"/>
      <c r="P178" s="91"/>
      <c r="Q178" s="91"/>
      <c r="R178" s="91"/>
      <c r="S178" s="91"/>
      <c r="T178" s="92"/>
      <c r="U178" s="38"/>
      <c r="V178" s="38"/>
      <c r="W178" s="38"/>
      <c r="X178" s="38"/>
      <c r="Y178" s="38"/>
      <c r="Z178" s="38"/>
      <c r="AA178" s="38"/>
      <c r="AB178" s="38"/>
      <c r="AC178" s="38"/>
      <c r="AD178" s="38"/>
      <c r="AE178" s="38"/>
      <c r="AT178" s="17" t="s">
        <v>158</v>
      </c>
      <c r="AU178" s="17" t="s">
        <v>93</v>
      </c>
    </row>
    <row r="179" spans="1:65" s="2" customFormat="1" ht="14.4" customHeight="1">
      <c r="A179" s="38"/>
      <c r="B179" s="39"/>
      <c r="C179" s="212" t="s">
        <v>264</v>
      </c>
      <c r="D179" s="212" t="s">
        <v>152</v>
      </c>
      <c r="E179" s="213" t="s">
        <v>1197</v>
      </c>
      <c r="F179" s="214" t="s">
        <v>1198</v>
      </c>
      <c r="G179" s="215" t="s">
        <v>1114</v>
      </c>
      <c r="H179" s="216">
        <v>42.5</v>
      </c>
      <c r="I179" s="217"/>
      <c r="J179" s="218">
        <f>ROUND(I179*H179,2)</f>
        <v>0</v>
      </c>
      <c r="K179" s="219"/>
      <c r="L179" s="44"/>
      <c r="M179" s="220" t="s">
        <v>1</v>
      </c>
      <c r="N179" s="221" t="s">
        <v>41</v>
      </c>
      <c r="O179" s="91"/>
      <c r="P179" s="222">
        <f>O179*H179</f>
        <v>0</v>
      </c>
      <c r="Q179" s="222">
        <v>0</v>
      </c>
      <c r="R179" s="222">
        <f>Q179*H179</f>
        <v>0</v>
      </c>
      <c r="S179" s="222">
        <v>0</v>
      </c>
      <c r="T179" s="223">
        <f>S179*H179</f>
        <v>0</v>
      </c>
      <c r="U179" s="38"/>
      <c r="V179" s="38"/>
      <c r="W179" s="38"/>
      <c r="X179" s="38"/>
      <c r="Y179" s="38"/>
      <c r="Z179" s="38"/>
      <c r="AA179" s="38"/>
      <c r="AB179" s="38"/>
      <c r="AC179" s="38"/>
      <c r="AD179" s="38"/>
      <c r="AE179" s="38"/>
      <c r="AR179" s="224" t="s">
        <v>156</v>
      </c>
      <c r="AT179" s="224" t="s">
        <v>152</v>
      </c>
      <c r="AU179" s="224" t="s">
        <v>93</v>
      </c>
      <c r="AY179" s="17" t="s">
        <v>151</v>
      </c>
      <c r="BE179" s="225">
        <f>IF(N179="základní",J179,0)</f>
        <v>0</v>
      </c>
      <c r="BF179" s="225">
        <f>IF(N179="snížená",J179,0)</f>
        <v>0</v>
      </c>
      <c r="BG179" s="225">
        <f>IF(N179="zákl. přenesená",J179,0)</f>
        <v>0</v>
      </c>
      <c r="BH179" s="225">
        <f>IF(N179="sníž. přenesená",J179,0)</f>
        <v>0</v>
      </c>
      <c r="BI179" s="225">
        <f>IF(N179="nulová",J179,0)</f>
        <v>0</v>
      </c>
      <c r="BJ179" s="17" t="s">
        <v>84</v>
      </c>
      <c r="BK179" s="225">
        <f>ROUND(I179*H179,2)</f>
        <v>0</v>
      </c>
      <c r="BL179" s="17" t="s">
        <v>156</v>
      </c>
      <c r="BM179" s="224" t="s">
        <v>1199</v>
      </c>
    </row>
    <row r="180" spans="1:47" s="2" customFormat="1" ht="12">
      <c r="A180" s="38"/>
      <c r="B180" s="39"/>
      <c r="C180" s="40"/>
      <c r="D180" s="226" t="s">
        <v>158</v>
      </c>
      <c r="E180" s="40"/>
      <c r="F180" s="227" t="s">
        <v>1200</v>
      </c>
      <c r="G180" s="40"/>
      <c r="H180" s="40"/>
      <c r="I180" s="228"/>
      <c r="J180" s="40"/>
      <c r="K180" s="40"/>
      <c r="L180" s="44"/>
      <c r="M180" s="229"/>
      <c r="N180" s="230"/>
      <c r="O180" s="91"/>
      <c r="P180" s="91"/>
      <c r="Q180" s="91"/>
      <c r="R180" s="91"/>
      <c r="S180" s="91"/>
      <c r="T180" s="92"/>
      <c r="U180" s="38"/>
      <c r="V180" s="38"/>
      <c r="W180" s="38"/>
      <c r="X180" s="38"/>
      <c r="Y180" s="38"/>
      <c r="Z180" s="38"/>
      <c r="AA180" s="38"/>
      <c r="AB180" s="38"/>
      <c r="AC180" s="38"/>
      <c r="AD180" s="38"/>
      <c r="AE180" s="38"/>
      <c r="AT180" s="17" t="s">
        <v>158</v>
      </c>
      <c r="AU180" s="17" t="s">
        <v>93</v>
      </c>
    </row>
    <row r="181" spans="1:47" s="2" customFormat="1" ht="12">
      <c r="A181" s="38"/>
      <c r="B181" s="39"/>
      <c r="C181" s="40"/>
      <c r="D181" s="226" t="s">
        <v>160</v>
      </c>
      <c r="E181" s="40"/>
      <c r="F181" s="231" t="s">
        <v>1201</v>
      </c>
      <c r="G181" s="40"/>
      <c r="H181" s="40"/>
      <c r="I181" s="228"/>
      <c r="J181" s="40"/>
      <c r="K181" s="40"/>
      <c r="L181" s="44"/>
      <c r="M181" s="229"/>
      <c r="N181" s="230"/>
      <c r="O181" s="91"/>
      <c r="P181" s="91"/>
      <c r="Q181" s="91"/>
      <c r="R181" s="91"/>
      <c r="S181" s="91"/>
      <c r="T181" s="92"/>
      <c r="U181" s="38"/>
      <c r="V181" s="38"/>
      <c r="W181" s="38"/>
      <c r="X181" s="38"/>
      <c r="Y181" s="38"/>
      <c r="Z181" s="38"/>
      <c r="AA181" s="38"/>
      <c r="AB181" s="38"/>
      <c r="AC181" s="38"/>
      <c r="AD181" s="38"/>
      <c r="AE181" s="38"/>
      <c r="AT181" s="17" t="s">
        <v>160</v>
      </c>
      <c r="AU181" s="17" t="s">
        <v>93</v>
      </c>
    </row>
    <row r="182" spans="1:51" s="12" customFormat="1" ht="12">
      <c r="A182" s="12"/>
      <c r="B182" s="232"/>
      <c r="C182" s="233"/>
      <c r="D182" s="226" t="s">
        <v>162</v>
      </c>
      <c r="E182" s="234" t="s">
        <v>1</v>
      </c>
      <c r="F182" s="235" t="s">
        <v>1202</v>
      </c>
      <c r="G182" s="233"/>
      <c r="H182" s="236">
        <v>42.5</v>
      </c>
      <c r="I182" s="237"/>
      <c r="J182" s="233"/>
      <c r="K182" s="233"/>
      <c r="L182" s="238"/>
      <c r="M182" s="239"/>
      <c r="N182" s="240"/>
      <c r="O182" s="240"/>
      <c r="P182" s="240"/>
      <c r="Q182" s="240"/>
      <c r="R182" s="240"/>
      <c r="S182" s="240"/>
      <c r="T182" s="241"/>
      <c r="U182" s="12"/>
      <c r="V182" s="12"/>
      <c r="W182" s="12"/>
      <c r="X182" s="12"/>
      <c r="Y182" s="12"/>
      <c r="Z182" s="12"/>
      <c r="AA182" s="12"/>
      <c r="AB182" s="12"/>
      <c r="AC182" s="12"/>
      <c r="AD182" s="12"/>
      <c r="AE182" s="12"/>
      <c r="AT182" s="242" t="s">
        <v>162</v>
      </c>
      <c r="AU182" s="242" t="s">
        <v>93</v>
      </c>
      <c r="AV182" s="12" t="s">
        <v>93</v>
      </c>
      <c r="AW182" s="12" t="s">
        <v>32</v>
      </c>
      <c r="AX182" s="12" t="s">
        <v>84</v>
      </c>
      <c r="AY182" s="242" t="s">
        <v>151</v>
      </c>
    </row>
    <row r="183" spans="1:65" s="2" customFormat="1" ht="24.15" customHeight="1">
      <c r="A183" s="38"/>
      <c r="B183" s="39"/>
      <c r="C183" s="212" t="s">
        <v>273</v>
      </c>
      <c r="D183" s="212" t="s">
        <v>152</v>
      </c>
      <c r="E183" s="213" t="s">
        <v>1203</v>
      </c>
      <c r="F183" s="214" t="s">
        <v>1204</v>
      </c>
      <c r="G183" s="215" t="s">
        <v>1114</v>
      </c>
      <c r="H183" s="216">
        <v>42.5</v>
      </c>
      <c r="I183" s="217"/>
      <c r="J183" s="218">
        <f>ROUND(I183*H183,2)</f>
        <v>0</v>
      </c>
      <c r="K183" s="219"/>
      <c r="L183" s="44"/>
      <c r="M183" s="220" t="s">
        <v>1</v>
      </c>
      <c r="N183" s="221" t="s">
        <v>41</v>
      </c>
      <c r="O183" s="91"/>
      <c r="P183" s="222">
        <f>O183*H183</f>
        <v>0</v>
      </c>
      <c r="Q183" s="222">
        <v>0</v>
      </c>
      <c r="R183" s="222">
        <f>Q183*H183</f>
        <v>0</v>
      </c>
      <c r="S183" s="222">
        <v>0</v>
      </c>
      <c r="T183" s="223">
        <f>S183*H183</f>
        <v>0</v>
      </c>
      <c r="U183" s="38"/>
      <c r="V183" s="38"/>
      <c r="W183" s="38"/>
      <c r="X183" s="38"/>
      <c r="Y183" s="38"/>
      <c r="Z183" s="38"/>
      <c r="AA183" s="38"/>
      <c r="AB183" s="38"/>
      <c r="AC183" s="38"/>
      <c r="AD183" s="38"/>
      <c r="AE183" s="38"/>
      <c r="AR183" s="224" t="s">
        <v>156</v>
      </c>
      <c r="AT183" s="224" t="s">
        <v>152</v>
      </c>
      <c r="AU183" s="224" t="s">
        <v>93</v>
      </c>
      <c r="AY183" s="17" t="s">
        <v>151</v>
      </c>
      <c r="BE183" s="225">
        <f>IF(N183="základní",J183,0)</f>
        <v>0</v>
      </c>
      <c r="BF183" s="225">
        <f>IF(N183="snížená",J183,0)</f>
        <v>0</v>
      </c>
      <c r="BG183" s="225">
        <f>IF(N183="zákl. přenesená",J183,0)</f>
        <v>0</v>
      </c>
      <c r="BH183" s="225">
        <f>IF(N183="sníž. přenesená",J183,0)</f>
        <v>0</v>
      </c>
      <c r="BI183" s="225">
        <f>IF(N183="nulová",J183,0)</f>
        <v>0</v>
      </c>
      <c r="BJ183" s="17" t="s">
        <v>84</v>
      </c>
      <c r="BK183" s="225">
        <f>ROUND(I183*H183,2)</f>
        <v>0</v>
      </c>
      <c r="BL183" s="17" t="s">
        <v>156</v>
      </c>
      <c r="BM183" s="224" t="s">
        <v>1205</v>
      </c>
    </row>
    <row r="184" spans="1:47" s="2" customFormat="1" ht="12">
      <c r="A184" s="38"/>
      <c r="B184" s="39"/>
      <c r="C184" s="40"/>
      <c r="D184" s="226" t="s">
        <v>158</v>
      </c>
      <c r="E184" s="40"/>
      <c r="F184" s="227" t="s">
        <v>1204</v>
      </c>
      <c r="G184" s="40"/>
      <c r="H184" s="40"/>
      <c r="I184" s="228"/>
      <c r="J184" s="40"/>
      <c r="K184" s="40"/>
      <c r="L184" s="44"/>
      <c r="M184" s="229"/>
      <c r="N184" s="230"/>
      <c r="O184" s="91"/>
      <c r="P184" s="91"/>
      <c r="Q184" s="91"/>
      <c r="R184" s="91"/>
      <c r="S184" s="91"/>
      <c r="T184" s="92"/>
      <c r="U184" s="38"/>
      <c r="V184" s="38"/>
      <c r="W184" s="38"/>
      <c r="X184" s="38"/>
      <c r="Y184" s="38"/>
      <c r="Z184" s="38"/>
      <c r="AA184" s="38"/>
      <c r="AB184" s="38"/>
      <c r="AC184" s="38"/>
      <c r="AD184" s="38"/>
      <c r="AE184" s="38"/>
      <c r="AT184" s="17" t="s">
        <v>158</v>
      </c>
      <c r="AU184" s="17" t="s">
        <v>93</v>
      </c>
    </row>
    <row r="185" spans="1:47" s="2" customFormat="1" ht="12">
      <c r="A185" s="38"/>
      <c r="B185" s="39"/>
      <c r="C185" s="40"/>
      <c r="D185" s="226" t="s">
        <v>160</v>
      </c>
      <c r="E185" s="40"/>
      <c r="F185" s="231" t="s">
        <v>1206</v>
      </c>
      <c r="G185" s="40"/>
      <c r="H185" s="40"/>
      <c r="I185" s="228"/>
      <c r="J185" s="40"/>
      <c r="K185" s="40"/>
      <c r="L185" s="44"/>
      <c r="M185" s="229"/>
      <c r="N185" s="230"/>
      <c r="O185" s="91"/>
      <c r="P185" s="91"/>
      <c r="Q185" s="91"/>
      <c r="R185" s="91"/>
      <c r="S185" s="91"/>
      <c r="T185" s="92"/>
      <c r="U185" s="38"/>
      <c r="V185" s="38"/>
      <c r="W185" s="38"/>
      <c r="X185" s="38"/>
      <c r="Y185" s="38"/>
      <c r="Z185" s="38"/>
      <c r="AA185" s="38"/>
      <c r="AB185" s="38"/>
      <c r="AC185" s="38"/>
      <c r="AD185" s="38"/>
      <c r="AE185" s="38"/>
      <c r="AT185" s="17" t="s">
        <v>160</v>
      </c>
      <c r="AU185" s="17" t="s">
        <v>93</v>
      </c>
    </row>
    <row r="186" spans="1:51" s="12" customFormat="1" ht="12">
      <c r="A186" s="12"/>
      <c r="B186" s="232"/>
      <c r="C186" s="233"/>
      <c r="D186" s="226" t="s">
        <v>162</v>
      </c>
      <c r="E186" s="234" t="s">
        <v>1</v>
      </c>
      <c r="F186" s="235" t="s">
        <v>1202</v>
      </c>
      <c r="G186" s="233"/>
      <c r="H186" s="236">
        <v>42.5</v>
      </c>
      <c r="I186" s="237"/>
      <c r="J186" s="233"/>
      <c r="K186" s="233"/>
      <c r="L186" s="238"/>
      <c r="M186" s="239"/>
      <c r="N186" s="240"/>
      <c r="O186" s="240"/>
      <c r="P186" s="240"/>
      <c r="Q186" s="240"/>
      <c r="R186" s="240"/>
      <c r="S186" s="240"/>
      <c r="T186" s="241"/>
      <c r="U186" s="12"/>
      <c r="V186" s="12"/>
      <c r="W186" s="12"/>
      <c r="X186" s="12"/>
      <c r="Y186" s="12"/>
      <c r="Z186" s="12"/>
      <c r="AA186" s="12"/>
      <c r="AB186" s="12"/>
      <c r="AC186" s="12"/>
      <c r="AD186" s="12"/>
      <c r="AE186" s="12"/>
      <c r="AT186" s="242" t="s">
        <v>162</v>
      </c>
      <c r="AU186" s="242" t="s">
        <v>93</v>
      </c>
      <c r="AV186" s="12" t="s">
        <v>93</v>
      </c>
      <c r="AW186" s="12" t="s">
        <v>32</v>
      </c>
      <c r="AX186" s="12" t="s">
        <v>84</v>
      </c>
      <c r="AY186" s="242" t="s">
        <v>151</v>
      </c>
    </row>
    <row r="187" spans="1:63" s="11" customFormat="1" ht="22.8" customHeight="1">
      <c r="A187" s="11"/>
      <c r="B187" s="198"/>
      <c r="C187" s="199"/>
      <c r="D187" s="200" t="s">
        <v>75</v>
      </c>
      <c r="E187" s="267" t="s">
        <v>1207</v>
      </c>
      <c r="F187" s="267" t="s">
        <v>1208</v>
      </c>
      <c r="G187" s="199"/>
      <c r="H187" s="199"/>
      <c r="I187" s="202"/>
      <c r="J187" s="268">
        <f>BK187</f>
        <v>0</v>
      </c>
      <c r="K187" s="199"/>
      <c r="L187" s="204"/>
      <c r="M187" s="205"/>
      <c r="N187" s="206"/>
      <c r="O187" s="206"/>
      <c r="P187" s="207">
        <f>SUM(P188:P190)</f>
        <v>0</v>
      </c>
      <c r="Q187" s="206"/>
      <c r="R187" s="207">
        <f>SUM(R188:R190)</f>
        <v>0</v>
      </c>
      <c r="S187" s="206"/>
      <c r="T187" s="208">
        <f>SUM(T188:T190)</f>
        <v>0</v>
      </c>
      <c r="U187" s="11"/>
      <c r="V187" s="11"/>
      <c r="W187" s="11"/>
      <c r="X187" s="11"/>
      <c r="Y187" s="11"/>
      <c r="Z187" s="11"/>
      <c r="AA187" s="11"/>
      <c r="AB187" s="11"/>
      <c r="AC187" s="11"/>
      <c r="AD187" s="11"/>
      <c r="AE187" s="11"/>
      <c r="AR187" s="209" t="s">
        <v>84</v>
      </c>
      <c r="AT187" s="210" t="s">
        <v>75</v>
      </c>
      <c r="AU187" s="210" t="s">
        <v>84</v>
      </c>
      <c r="AY187" s="209" t="s">
        <v>151</v>
      </c>
      <c r="BK187" s="211">
        <f>SUM(BK188:BK190)</f>
        <v>0</v>
      </c>
    </row>
    <row r="188" spans="1:65" s="2" customFormat="1" ht="24.15" customHeight="1">
      <c r="A188" s="38"/>
      <c r="B188" s="39"/>
      <c r="C188" s="212" t="s">
        <v>282</v>
      </c>
      <c r="D188" s="212" t="s">
        <v>152</v>
      </c>
      <c r="E188" s="213" t="s">
        <v>1209</v>
      </c>
      <c r="F188" s="214" t="s">
        <v>1210</v>
      </c>
      <c r="G188" s="215" t="s">
        <v>1211</v>
      </c>
      <c r="H188" s="216">
        <v>0.621</v>
      </c>
      <c r="I188" s="217"/>
      <c r="J188" s="218">
        <f>ROUND(I188*H188,2)</f>
        <v>0</v>
      </c>
      <c r="K188" s="219"/>
      <c r="L188" s="44"/>
      <c r="M188" s="220" t="s">
        <v>1</v>
      </c>
      <c r="N188" s="221" t="s">
        <v>41</v>
      </c>
      <c r="O188" s="91"/>
      <c r="P188" s="222">
        <f>O188*H188</f>
        <v>0</v>
      </c>
      <c r="Q188" s="222">
        <v>0</v>
      </c>
      <c r="R188" s="222">
        <f>Q188*H188</f>
        <v>0</v>
      </c>
      <c r="S188" s="222">
        <v>0</v>
      </c>
      <c r="T188" s="223">
        <f>S188*H188</f>
        <v>0</v>
      </c>
      <c r="U188" s="38"/>
      <c r="V188" s="38"/>
      <c r="W188" s="38"/>
      <c r="X188" s="38"/>
      <c r="Y188" s="38"/>
      <c r="Z188" s="38"/>
      <c r="AA188" s="38"/>
      <c r="AB188" s="38"/>
      <c r="AC188" s="38"/>
      <c r="AD188" s="38"/>
      <c r="AE188" s="38"/>
      <c r="AR188" s="224" t="s">
        <v>156</v>
      </c>
      <c r="AT188" s="224" t="s">
        <v>152</v>
      </c>
      <c r="AU188" s="224" t="s">
        <v>93</v>
      </c>
      <c r="AY188" s="17" t="s">
        <v>151</v>
      </c>
      <c r="BE188" s="225">
        <f>IF(N188="základní",J188,0)</f>
        <v>0</v>
      </c>
      <c r="BF188" s="225">
        <f>IF(N188="snížená",J188,0)</f>
        <v>0</v>
      </c>
      <c r="BG188" s="225">
        <f>IF(N188="zákl. přenesená",J188,0)</f>
        <v>0</v>
      </c>
      <c r="BH188" s="225">
        <f>IF(N188="sníž. přenesená",J188,0)</f>
        <v>0</v>
      </c>
      <c r="BI188" s="225">
        <f>IF(N188="nulová",J188,0)</f>
        <v>0</v>
      </c>
      <c r="BJ188" s="17" t="s">
        <v>84</v>
      </c>
      <c r="BK188" s="225">
        <f>ROUND(I188*H188,2)</f>
        <v>0</v>
      </c>
      <c r="BL188" s="17" t="s">
        <v>156</v>
      </c>
      <c r="BM188" s="224" t="s">
        <v>1212</v>
      </c>
    </row>
    <row r="189" spans="1:47" s="2" customFormat="1" ht="12">
      <c r="A189" s="38"/>
      <c r="B189" s="39"/>
      <c r="C189" s="40"/>
      <c r="D189" s="226" t="s">
        <v>158</v>
      </c>
      <c r="E189" s="40"/>
      <c r="F189" s="227" t="s">
        <v>1213</v>
      </c>
      <c r="G189" s="40"/>
      <c r="H189" s="40"/>
      <c r="I189" s="228"/>
      <c r="J189" s="40"/>
      <c r="K189" s="40"/>
      <c r="L189" s="44"/>
      <c r="M189" s="229"/>
      <c r="N189" s="230"/>
      <c r="O189" s="91"/>
      <c r="P189" s="91"/>
      <c r="Q189" s="91"/>
      <c r="R189" s="91"/>
      <c r="S189" s="91"/>
      <c r="T189" s="92"/>
      <c r="U189" s="38"/>
      <c r="V189" s="38"/>
      <c r="W189" s="38"/>
      <c r="X189" s="38"/>
      <c r="Y189" s="38"/>
      <c r="Z189" s="38"/>
      <c r="AA189" s="38"/>
      <c r="AB189" s="38"/>
      <c r="AC189" s="38"/>
      <c r="AD189" s="38"/>
      <c r="AE189" s="38"/>
      <c r="AT189" s="17" t="s">
        <v>158</v>
      </c>
      <c r="AU189" s="17" t="s">
        <v>93</v>
      </c>
    </row>
    <row r="190" spans="1:47" s="2" customFormat="1" ht="12">
      <c r="A190" s="38"/>
      <c r="B190" s="39"/>
      <c r="C190" s="40"/>
      <c r="D190" s="226" t="s">
        <v>160</v>
      </c>
      <c r="E190" s="40"/>
      <c r="F190" s="231" t="s">
        <v>1214</v>
      </c>
      <c r="G190" s="40"/>
      <c r="H190" s="40"/>
      <c r="I190" s="228"/>
      <c r="J190" s="40"/>
      <c r="K190" s="40"/>
      <c r="L190" s="44"/>
      <c r="M190" s="257"/>
      <c r="N190" s="258"/>
      <c r="O190" s="259"/>
      <c r="P190" s="259"/>
      <c r="Q190" s="259"/>
      <c r="R190" s="259"/>
      <c r="S190" s="259"/>
      <c r="T190" s="260"/>
      <c r="U190" s="38"/>
      <c r="V190" s="38"/>
      <c r="W190" s="38"/>
      <c r="X190" s="38"/>
      <c r="Y190" s="38"/>
      <c r="Z190" s="38"/>
      <c r="AA190" s="38"/>
      <c r="AB190" s="38"/>
      <c r="AC190" s="38"/>
      <c r="AD190" s="38"/>
      <c r="AE190" s="38"/>
      <c r="AT190" s="17" t="s">
        <v>160</v>
      </c>
      <c r="AU190" s="17" t="s">
        <v>93</v>
      </c>
    </row>
    <row r="191" spans="1:31" s="2" customFormat="1" ht="6.95" customHeight="1">
      <c r="A191" s="38"/>
      <c r="B191" s="66"/>
      <c r="C191" s="67"/>
      <c r="D191" s="67"/>
      <c r="E191" s="67"/>
      <c r="F191" s="67"/>
      <c r="G191" s="67"/>
      <c r="H191" s="67"/>
      <c r="I191" s="67"/>
      <c r="J191" s="67"/>
      <c r="K191" s="67"/>
      <c r="L191" s="44"/>
      <c r="M191" s="38"/>
      <c r="O191" s="38"/>
      <c r="P191" s="38"/>
      <c r="Q191" s="38"/>
      <c r="R191" s="38"/>
      <c r="S191" s="38"/>
      <c r="T191" s="38"/>
      <c r="U191" s="38"/>
      <c r="V191" s="38"/>
      <c r="W191" s="38"/>
      <c r="X191" s="38"/>
      <c r="Y191" s="38"/>
      <c r="Z191" s="38"/>
      <c r="AA191" s="38"/>
      <c r="AB191" s="38"/>
      <c r="AC191" s="38"/>
      <c r="AD191" s="38"/>
      <c r="AE191" s="38"/>
    </row>
  </sheetData>
  <sheetProtection password="CC35" sheet="1" objects="1" scenarios="1" formatColumns="0" formatRows="0" autoFilter="0"/>
  <autoFilter ref="C119:K190"/>
  <mergeCells count="9">
    <mergeCell ref="E7:H7"/>
    <mergeCell ref="E9:H9"/>
    <mergeCell ref="E18:H18"/>
    <mergeCell ref="E27:H27"/>
    <mergeCell ref="E85:H85"/>
    <mergeCell ref="E87:H87"/>
    <mergeCell ref="E110:H110"/>
    <mergeCell ref="E112:H11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7" t="s">
        <v>96</v>
      </c>
      <c r="AZ2" s="136" t="s">
        <v>1215</v>
      </c>
      <c r="BA2" s="136" t="s">
        <v>1</v>
      </c>
      <c r="BB2" s="136" t="s">
        <v>1</v>
      </c>
      <c r="BC2" s="136" t="s">
        <v>1216</v>
      </c>
      <c r="BD2" s="136" t="s">
        <v>93</v>
      </c>
    </row>
    <row r="3" spans="2:56" s="1" customFormat="1" ht="6.95" customHeight="1">
      <c r="B3" s="137"/>
      <c r="C3" s="138"/>
      <c r="D3" s="138"/>
      <c r="E3" s="138"/>
      <c r="F3" s="138"/>
      <c r="G3" s="138"/>
      <c r="H3" s="138"/>
      <c r="I3" s="138"/>
      <c r="J3" s="138"/>
      <c r="K3" s="138"/>
      <c r="L3" s="20"/>
      <c r="AT3" s="17" t="s">
        <v>93</v>
      </c>
      <c r="AZ3" s="136" t="s">
        <v>1217</v>
      </c>
      <c r="BA3" s="136" t="s">
        <v>1</v>
      </c>
      <c r="BB3" s="136" t="s">
        <v>1</v>
      </c>
      <c r="BC3" s="136" t="s">
        <v>84</v>
      </c>
      <c r="BD3" s="136" t="s">
        <v>93</v>
      </c>
    </row>
    <row r="4" spans="2:56" s="1" customFormat="1" ht="24.95" customHeight="1">
      <c r="B4" s="20"/>
      <c r="D4" s="139" t="s">
        <v>110</v>
      </c>
      <c r="L4" s="20"/>
      <c r="M4" s="140" t="s">
        <v>10</v>
      </c>
      <c r="AT4" s="17" t="s">
        <v>4</v>
      </c>
      <c r="AZ4" s="136" t="s">
        <v>1218</v>
      </c>
      <c r="BA4" s="136" t="s">
        <v>1</v>
      </c>
      <c r="BB4" s="136" t="s">
        <v>1</v>
      </c>
      <c r="BC4" s="136" t="s">
        <v>1219</v>
      </c>
      <c r="BD4" s="136" t="s">
        <v>93</v>
      </c>
    </row>
    <row r="5" spans="2:56" s="1" customFormat="1" ht="6.95" customHeight="1">
      <c r="B5" s="20"/>
      <c r="L5" s="20"/>
      <c r="AZ5" s="136" t="s">
        <v>1102</v>
      </c>
      <c r="BA5" s="136" t="s">
        <v>1</v>
      </c>
      <c r="BB5" s="136" t="s">
        <v>1</v>
      </c>
      <c r="BC5" s="136" t="s">
        <v>1216</v>
      </c>
      <c r="BD5" s="136" t="s">
        <v>93</v>
      </c>
    </row>
    <row r="6" spans="2:12" s="1" customFormat="1" ht="12" customHeight="1">
      <c r="B6" s="20"/>
      <c r="D6" s="141" t="s">
        <v>16</v>
      </c>
      <c r="L6" s="20"/>
    </row>
    <row r="7" spans="2:12" s="1" customFormat="1" ht="16.5" customHeight="1">
      <c r="B7" s="20"/>
      <c r="E7" s="142" t="str">
        <f>'Rekapitulace stavby'!K6</f>
        <v>II/102 Chotilsko, most ev. č. 102-019</v>
      </c>
      <c r="F7" s="141"/>
      <c r="G7" s="141"/>
      <c r="H7" s="141"/>
      <c r="L7" s="20"/>
    </row>
    <row r="8" spans="1:31" s="2" customFormat="1" ht="12" customHeight="1">
      <c r="A8" s="38"/>
      <c r="B8" s="44"/>
      <c r="C8" s="38"/>
      <c r="D8" s="141" t="s">
        <v>119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3" t="s">
        <v>1220</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1" t="s">
        <v>20</v>
      </c>
      <c r="E12" s="38"/>
      <c r="F12" s="144" t="s">
        <v>21</v>
      </c>
      <c r="G12" s="38"/>
      <c r="H12" s="38"/>
      <c r="I12" s="141" t="s">
        <v>22</v>
      </c>
      <c r="J12" s="145" t="str">
        <f>'Rekapitulace stavby'!AN8</f>
        <v>30. 10. 2020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1" t="s">
        <v>24</v>
      </c>
      <c r="E14" s="38"/>
      <c r="F14" s="38"/>
      <c r="G14" s="38"/>
      <c r="H14" s="38"/>
      <c r="I14" s="141" t="s">
        <v>25</v>
      </c>
      <c r="J14" s="144"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4" t="s">
        <v>26</v>
      </c>
      <c r="F15" s="38"/>
      <c r="G15" s="38"/>
      <c r="H15" s="38"/>
      <c r="I15" s="141" t="s">
        <v>27</v>
      </c>
      <c r="J15" s="144"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1" t="s">
        <v>28</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1" t="s">
        <v>30</v>
      </c>
      <c r="E20" s="38"/>
      <c r="F20" s="38"/>
      <c r="G20" s="38"/>
      <c r="H20" s="38"/>
      <c r="I20" s="141" t="s">
        <v>25</v>
      </c>
      <c r="J20" s="144"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4" t="s">
        <v>31</v>
      </c>
      <c r="F21" s="38"/>
      <c r="G21" s="38"/>
      <c r="H21" s="38"/>
      <c r="I21" s="141" t="s">
        <v>27</v>
      </c>
      <c r="J21" s="144"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1" t="s">
        <v>33</v>
      </c>
      <c r="E23" s="38"/>
      <c r="F23" s="38"/>
      <c r="G23" s="38"/>
      <c r="H23" s="38"/>
      <c r="I23" s="141" t="s">
        <v>25</v>
      </c>
      <c r="J23" s="144"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4" t="s">
        <v>34</v>
      </c>
      <c r="F24" s="38"/>
      <c r="G24" s="38"/>
      <c r="H24" s="38"/>
      <c r="I24" s="141" t="s">
        <v>27</v>
      </c>
      <c r="J24" s="144"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1"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63"/>
      <c r="S29" s="38"/>
      <c r="T29" s="38"/>
      <c r="U29" s="38"/>
      <c r="V29" s="38"/>
      <c r="W29" s="38"/>
      <c r="X29" s="38"/>
      <c r="Y29" s="38"/>
      <c r="Z29" s="38"/>
      <c r="AA29" s="38"/>
      <c r="AB29" s="38"/>
      <c r="AC29" s="38"/>
      <c r="AD29" s="38"/>
      <c r="AE29" s="38"/>
    </row>
    <row r="30" spans="1:31" s="2" customFormat="1" ht="25.4" customHeight="1">
      <c r="A30" s="38"/>
      <c r="B30" s="44"/>
      <c r="C30" s="38"/>
      <c r="D30" s="151" t="s">
        <v>36</v>
      </c>
      <c r="E30" s="38"/>
      <c r="F30" s="38"/>
      <c r="G30" s="38"/>
      <c r="H30" s="38"/>
      <c r="I30" s="38"/>
      <c r="J30" s="152">
        <f>ROUND(J121,2)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0"/>
      <c r="J31" s="150"/>
      <c r="K31" s="150"/>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3" t="s">
        <v>38</v>
      </c>
      <c r="G32" s="38"/>
      <c r="H32" s="38"/>
      <c r="I32" s="153" t="s">
        <v>37</v>
      </c>
      <c r="J32" s="153"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4" t="s">
        <v>40</v>
      </c>
      <c r="E33" s="141" t="s">
        <v>41</v>
      </c>
      <c r="F33" s="155">
        <f>ROUND((SUM(BE121:BE212)),2)</f>
        <v>0</v>
      </c>
      <c r="G33" s="38"/>
      <c r="H33" s="38"/>
      <c r="I33" s="156">
        <v>0.21</v>
      </c>
      <c r="J33" s="155">
        <f>ROUND(((SUM(BE121:BE212))*I33),2)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1" t="s">
        <v>42</v>
      </c>
      <c r="F34" s="155">
        <f>ROUND((SUM(BF121:BF212)),2)</f>
        <v>0</v>
      </c>
      <c r="G34" s="38"/>
      <c r="H34" s="38"/>
      <c r="I34" s="156">
        <v>0.15</v>
      </c>
      <c r="J34" s="155">
        <f>ROUND(((SUM(BF121:BF212))*I34),2)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1" t="s">
        <v>43</v>
      </c>
      <c r="F35" s="155">
        <f>ROUND((SUM(BG121:BG212)),2)</f>
        <v>0</v>
      </c>
      <c r="G35" s="38"/>
      <c r="H35" s="38"/>
      <c r="I35" s="156">
        <v>0.21</v>
      </c>
      <c r="J35" s="155">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44</v>
      </c>
      <c r="F36" s="155">
        <f>ROUND((SUM(BH121:BH212)),2)</f>
        <v>0</v>
      </c>
      <c r="G36" s="38"/>
      <c r="H36" s="38"/>
      <c r="I36" s="156">
        <v>0.15</v>
      </c>
      <c r="J36" s="155">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45</v>
      </c>
      <c r="F37" s="155">
        <f>ROUND((SUM(BI121:BI212)),2)</f>
        <v>0</v>
      </c>
      <c r="G37" s="38"/>
      <c r="H37" s="38"/>
      <c r="I37" s="156">
        <v>0</v>
      </c>
      <c r="J37" s="155">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7"/>
      <c r="D39" s="158" t="s">
        <v>46</v>
      </c>
      <c r="E39" s="159"/>
      <c r="F39" s="159"/>
      <c r="G39" s="160" t="s">
        <v>47</v>
      </c>
      <c r="H39" s="161" t="s">
        <v>48</v>
      </c>
      <c r="I39" s="159"/>
      <c r="J39" s="162">
        <f>SUM(J30:J37)</f>
        <v>0</v>
      </c>
      <c r="K39" s="163"/>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4" t="s">
        <v>49</v>
      </c>
      <c r="E50" s="165"/>
      <c r="F50" s="165"/>
      <c r="G50" s="164" t="s">
        <v>50</v>
      </c>
      <c r="H50" s="165"/>
      <c r="I50" s="165"/>
      <c r="J50" s="165"/>
      <c r="K50" s="165"/>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6" t="s">
        <v>51</v>
      </c>
      <c r="E61" s="167"/>
      <c r="F61" s="168" t="s">
        <v>52</v>
      </c>
      <c r="G61" s="166" t="s">
        <v>51</v>
      </c>
      <c r="H61" s="167"/>
      <c r="I61" s="167"/>
      <c r="J61" s="169" t="s">
        <v>52</v>
      </c>
      <c r="K61" s="167"/>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4" t="s">
        <v>53</v>
      </c>
      <c r="E65" s="170"/>
      <c r="F65" s="170"/>
      <c r="G65" s="164" t="s">
        <v>54</v>
      </c>
      <c r="H65" s="170"/>
      <c r="I65" s="170"/>
      <c r="J65" s="170"/>
      <c r="K65" s="170"/>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6" t="s">
        <v>51</v>
      </c>
      <c r="E76" s="167"/>
      <c r="F76" s="168" t="s">
        <v>52</v>
      </c>
      <c r="G76" s="166" t="s">
        <v>51</v>
      </c>
      <c r="H76" s="167"/>
      <c r="I76" s="167"/>
      <c r="J76" s="169" t="s">
        <v>52</v>
      </c>
      <c r="K76" s="167"/>
      <c r="L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63"/>
      <c r="S81" s="38"/>
      <c r="T81" s="38"/>
      <c r="U81" s="38"/>
      <c r="V81" s="38"/>
      <c r="W81" s="38"/>
      <c r="X81" s="38"/>
      <c r="Y81" s="38"/>
      <c r="Z81" s="38"/>
      <c r="AA81" s="38"/>
      <c r="AB81" s="38"/>
      <c r="AC81" s="38"/>
      <c r="AD81" s="38"/>
      <c r="AE81" s="38"/>
    </row>
    <row r="82" spans="1:31" s="2" customFormat="1" ht="24.95" customHeight="1">
      <c r="A82" s="38"/>
      <c r="B82" s="39"/>
      <c r="C82" s="23" t="s">
        <v>130</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II/102 Chotilsko, most ev. č. 102-019</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119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302 - Přeložka dešťové kanalizace</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Chotilsko</v>
      </c>
      <c r="G89" s="40"/>
      <c r="H89" s="40"/>
      <c r="I89" s="32" t="s">
        <v>22</v>
      </c>
      <c r="J89" s="79" t="str">
        <f>IF(J12="","",J12)</f>
        <v>30. 10. 2020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25.65" customHeight="1">
      <c r="A91" s="38"/>
      <c r="B91" s="39"/>
      <c r="C91" s="32" t="s">
        <v>24</v>
      </c>
      <c r="D91" s="40"/>
      <c r="E91" s="40"/>
      <c r="F91" s="27" t="str">
        <f>E15</f>
        <v>KSÚS Středočeského kraje</v>
      </c>
      <c r="G91" s="40"/>
      <c r="H91" s="40"/>
      <c r="I91" s="32" t="s">
        <v>30</v>
      </c>
      <c r="J91" s="36" t="str">
        <f>E21</f>
        <v>INGUTIS, spol. s 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Ing. J. Duben</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6" t="s">
        <v>131</v>
      </c>
      <c r="D94" s="177"/>
      <c r="E94" s="177"/>
      <c r="F94" s="177"/>
      <c r="G94" s="177"/>
      <c r="H94" s="177"/>
      <c r="I94" s="177"/>
      <c r="J94" s="178" t="s">
        <v>132</v>
      </c>
      <c r="K94" s="177"/>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9" t="s">
        <v>133</v>
      </c>
      <c r="D96" s="40"/>
      <c r="E96" s="40"/>
      <c r="F96" s="40"/>
      <c r="G96" s="40"/>
      <c r="H96" s="40"/>
      <c r="I96" s="40"/>
      <c r="J96" s="110">
        <f>J121</f>
        <v>0</v>
      </c>
      <c r="K96" s="40"/>
      <c r="L96" s="63"/>
      <c r="S96" s="38"/>
      <c r="T96" s="38"/>
      <c r="U96" s="38"/>
      <c r="V96" s="38"/>
      <c r="W96" s="38"/>
      <c r="X96" s="38"/>
      <c r="Y96" s="38"/>
      <c r="Z96" s="38"/>
      <c r="AA96" s="38"/>
      <c r="AB96" s="38"/>
      <c r="AC96" s="38"/>
      <c r="AD96" s="38"/>
      <c r="AE96" s="38"/>
      <c r="AU96" s="17" t="s">
        <v>86</v>
      </c>
    </row>
    <row r="97" spans="1:31" s="9" customFormat="1" ht="24.95" customHeight="1">
      <c r="A97" s="9"/>
      <c r="B97" s="180"/>
      <c r="C97" s="181"/>
      <c r="D97" s="182" t="s">
        <v>1106</v>
      </c>
      <c r="E97" s="183"/>
      <c r="F97" s="183"/>
      <c r="G97" s="183"/>
      <c r="H97" s="183"/>
      <c r="I97" s="183"/>
      <c r="J97" s="184">
        <f>J122</f>
        <v>0</v>
      </c>
      <c r="K97" s="181"/>
      <c r="L97" s="185"/>
      <c r="S97" s="9"/>
      <c r="T97" s="9"/>
      <c r="U97" s="9"/>
      <c r="V97" s="9"/>
      <c r="W97" s="9"/>
      <c r="X97" s="9"/>
      <c r="Y97" s="9"/>
      <c r="Z97" s="9"/>
      <c r="AA97" s="9"/>
      <c r="AB97" s="9"/>
      <c r="AC97" s="9"/>
      <c r="AD97" s="9"/>
      <c r="AE97" s="9"/>
    </row>
    <row r="98" spans="1:31" s="14" customFormat="1" ht="19.9" customHeight="1">
      <c r="A98" s="14"/>
      <c r="B98" s="261"/>
      <c r="C98" s="262"/>
      <c r="D98" s="263" t="s">
        <v>1107</v>
      </c>
      <c r="E98" s="264"/>
      <c r="F98" s="264"/>
      <c r="G98" s="264"/>
      <c r="H98" s="264"/>
      <c r="I98" s="264"/>
      <c r="J98" s="265">
        <f>J123</f>
        <v>0</v>
      </c>
      <c r="K98" s="262"/>
      <c r="L98" s="266"/>
      <c r="S98" s="14"/>
      <c r="T98" s="14"/>
      <c r="U98" s="14"/>
      <c r="V98" s="14"/>
      <c r="W98" s="14"/>
      <c r="X98" s="14"/>
      <c r="Y98" s="14"/>
      <c r="Z98" s="14"/>
      <c r="AA98" s="14"/>
      <c r="AB98" s="14"/>
      <c r="AC98" s="14"/>
      <c r="AD98" s="14"/>
      <c r="AE98" s="14"/>
    </row>
    <row r="99" spans="1:31" s="14" customFormat="1" ht="19.9" customHeight="1">
      <c r="A99" s="14"/>
      <c r="B99" s="261"/>
      <c r="C99" s="262"/>
      <c r="D99" s="263" t="s">
        <v>1221</v>
      </c>
      <c r="E99" s="264"/>
      <c r="F99" s="264"/>
      <c r="G99" s="264"/>
      <c r="H99" s="264"/>
      <c r="I99" s="264"/>
      <c r="J99" s="265">
        <f>J171</f>
        <v>0</v>
      </c>
      <c r="K99" s="262"/>
      <c r="L99" s="266"/>
      <c r="S99" s="14"/>
      <c r="T99" s="14"/>
      <c r="U99" s="14"/>
      <c r="V99" s="14"/>
      <c r="W99" s="14"/>
      <c r="X99" s="14"/>
      <c r="Y99" s="14"/>
      <c r="Z99" s="14"/>
      <c r="AA99" s="14"/>
      <c r="AB99" s="14"/>
      <c r="AC99" s="14"/>
      <c r="AD99" s="14"/>
      <c r="AE99" s="14"/>
    </row>
    <row r="100" spans="1:31" s="14" customFormat="1" ht="19.9" customHeight="1">
      <c r="A100" s="14"/>
      <c r="B100" s="261"/>
      <c r="C100" s="262"/>
      <c r="D100" s="263" t="s">
        <v>1108</v>
      </c>
      <c r="E100" s="264"/>
      <c r="F100" s="264"/>
      <c r="G100" s="264"/>
      <c r="H100" s="264"/>
      <c r="I100" s="264"/>
      <c r="J100" s="265">
        <f>J180</f>
        <v>0</v>
      </c>
      <c r="K100" s="262"/>
      <c r="L100" s="266"/>
      <c r="S100" s="14"/>
      <c r="T100" s="14"/>
      <c r="U100" s="14"/>
      <c r="V100" s="14"/>
      <c r="W100" s="14"/>
      <c r="X100" s="14"/>
      <c r="Y100" s="14"/>
      <c r="Z100" s="14"/>
      <c r="AA100" s="14"/>
      <c r="AB100" s="14"/>
      <c r="AC100" s="14"/>
      <c r="AD100" s="14"/>
      <c r="AE100" s="14"/>
    </row>
    <row r="101" spans="1:31" s="14" customFormat="1" ht="19.9" customHeight="1">
      <c r="A101" s="14"/>
      <c r="B101" s="261"/>
      <c r="C101" s="262"/>
      <c r="D101" s="263" t="s">
        <v>1109</v>
      </c>
      <c r="E101" s="264"/>
      <c r="F101" s="264"/>
      <c r="G101" s="264"/>
      <c r="H101" s="264"/>
      <c r="I101" s="264"/>
      <c r="J101" s="265">
        <f>J209</f>
        <v>0</v>
      </c>
      <c r="K101" s="262"/>
      <c r="L101" s="266"/>
      <c r="S101" s="14"/>
      <c r="T101" s="14"/>
      <c r="U101" s="14"/>
      <c r="V101" s="14"/>
      <c r="W101" s="14"/>
      <c r="X101" s="14"/>
      <c r="Y101" s="14"/>
      <c r="Z101" s="14"/>
      <c r="AA101" s="14"/>
      <c r="AB101" s="14"/>
      <c r="AC101" s="14"/>
      <c r="AD101" s="14"/>
      <c r="AE101" s="14"/>
    </row>
    <row r="102" spans="1:31" s="2" customFormat="1" ht="21.8"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pans="1:31" s="2" customFormat="1" ht="6.95" customHeight="1">
      <c r="A103" s="38"/>
      <c r="B103" s="66"/>
      <c r="C103" s="67"/>
      <c r="D103" s="67"/>
      <c r="E103" s="67"/>
      <c r="F103" s="67"/>
      <c r="G103" s="67"/>
      <c r="H103" s="67"/>
      <c r="I103" s="67"/>
      <c r="J103" s="67"/>
      <c r="K103" s="67"/>
      <c r="L103" s="63"/>
      <c r="S103" s="38"/>
      <c r="T103" s="38"/>
      <c r="U103" s="38"/>
      <c r="V103" s="38"/>
      <c r="W103" s="38"/>
      <c r="X103" s="38"/>
      <c r="Y103" s="38"/>
      <c r="Z103" s="38"/>
      <c r="AA103" s="38"/>
      <c r="AB103" s="38"/>
      <c r="AC103" s="38"/>
      <c r="AD103" s="38"/>
      <c r="AE103" s="38"/>
    </row>
    <row r="107" spans="1:31" s="2" customFormat="1" ht="6.95" customHeight="1">
      <c r="A107" s="38"/>
      <c r="B107" s="68"/>
      <c r="C107" s="69"/>
      <c r="D107" s="69"/>
      <c r="E107" s="69"/>
      <c r="F107" s="69"/>
      <c r="G107" s="69"/>
      <c r="H107" s="69"/>
      <c r="I107" s="69"/>
      <c r="J107" s="69"/>
      <c r="K107" s="69"/>
      <c r="L107" s="63"/>
      <c r="S107" s="38"/>
      <c r="T107" s="38"/>
      <c r="U107" s="38"/>
      <c r="V107" s="38"/>
      <c r="W107" s="38"/>
      <c r="X107" s="38"/>
      <c r="Y107" s="38"/>
      <c r="Z107" s="38"/>
      <c r="AA107" s="38"/>
      <c r="AB107" s="38"/>
      <c r="AC107" s="38"/>
      <c r="AD107" s="38"/>
      <c r="AE107" s="38"/>
    </row>
    <row r="108" spans="1:31" s="2" customFormat="1" ht="24.95" customHeight="1">
      <c r="A108" s="38"/>
      <c r="B108" s="39"/>
      <c r="C108" s="23" t="s">
        <v>137</v>
      </c>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spans="1:31" s="2" customFormat="1" ht="6.95"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16</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175" t="str">
        <f>E7</f>
        <v>II/102 Chotilsko, most ev. č. 102-019</v>
      </c>
      <c r="F111" s="32"/>
      <c r="G111" s="32"/>
      <c r="H111" s="32"/>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119</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E9</f>
        <v>SO 302 - Přeložka dešťové kanalizace</v>
      </c>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20</v>
      </c>
      <c r="D115" s="40"/>
      <c r="E115" s="40"/>
      <c r="F115" s="27" t="str">
        <f>F12</f>
        <v>Chotilsko</v>
      </c>
      <c r="G115" s="40"/>
      <c r="H115" s="40"/>
      <c r="I115" s="32" t="s">
        <v>22</v>
      </c>
      <c r="J115" s="79" t="str">
        <f>IF(J12="","",J12)</f>
        <v>30. 10. 2020</v>
      </c>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25.65" customHeight="1">
      <c r="A117" s="38"/>
      <c r="B117" s="39"/>
      <c r="C117" s="32" t="s">
        <v>24</v>
      </c>
      <c r="D117" s="40"/>
      <c r="E117" s="40"/>
      <c r="F117" s="27" t="str">
        <f>E15</f>
        <v>KSÚS Středočeského kraje</v>
      </c>
      <c r="G117" s="40"/>
      <c r="H117" s="40"/>
      <c r="I117" s="32" t="s">
        <v>30</v>
      </c>
      <c r="J117" s="36" t="str">
        <f>E21</f>
        <v>INGUTIS, spol. s r.o.</v>
      </c>
      <c r="K117" s="40"/>
      <c r="L117" s="63"/>
      <c r="S117" s="38"/>
      <c r="T117" s="38"/>
      <c r="U117" s="38"/>
      <c r="V117" s="38"/>
      <c r="W117" s="38"/>
      <c r="X117" s="38"/>
      <c r="Y117" s="38"/>
      <c r="Z117" s="38"/>
      <c r="AA117" s="38"/>
      <c r="AB117" s="38"/>
      <c r="AC117" s="38"/>
      <c r="AD117" s="38"/>
      <c r="AE117" s="38"/>
    </row>
    <row r="118" spans="1:31" s="2" customFormat="1" ht="15.15" customHeight="1">
      <c r="A118" s="38"/>
      <c r="B118" s="39"/>
      <c r="C118" s="32" t="s">
        <v>28</v>
      </c>
      <c r="D118" s="40"/>
      <c r="E118" s="40"/>
      <c r="F118" s="27" t="str">
        <f>IF(E18="","",E18)</f>
        <v>Vyplň údaj</v>
      </c>
      <c r="G118" s="40"/>
      <c r="H118" s="40"/>
      <c r="I118" s="32" t="s">
        <v>33</v>
      </c>
      <c r="J118" s="36" t="str">
        <f>E24</f>
        <v>Ing. J. Duben</v>
      </c>
      <c r="K118" s="40"/>
      <c r="L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10" customFormat="1" ht="29.25" customHeight="1">
      <c r="A120" s="186"/>
      <c r="B120" s="187"/>
      <c r="C120" s="188" t="s">
        <v>138</v>
      </c>
      <c r="D120" s="189" t="s">
        <v>61</v>
      </c>
      <c r="E120" s="189" t="s">
        <v>57</v>
      </c>
      <c r="F120" s="189" t="s">
        <v>58</v>
      </c>
      <c r="G120" s="189" t="s">
        <v>139</v>
      </c>
      <c r="H120" s="189" t="s">
        <v>140</v>
      </c>
      <c r="I120" s="189" t="s">
        <v>141</v>
      </c>
      <c r="J120" s="190" t="s">
        <v>132</v>
      </c>
      <c r="K120" s="191" t="s">
        <v>142</v>
      </c>
      <c r="L120" s="192"/>
      <c r="M120" s="100" t="s">
        <v>1</v>
      </c>
      <c r="N120" s="101" t="s">
        <v>40</v>
      </c>
      <c r="O120" s="101" t="s">
        <v>143</v>
      </c>
      <c r="P120" s="101" t="s">
        <v>144</v>
      </c>
      <c r="Q120" s="101" t="s">
        <v>145</v>
      </c>
      <c r="R120" s="101" t="s">
        <v>146</v>
      </c>
      <c r="S120" s="101" t="s">
        <v>147</v>
      </c>
      <c r="T120" s="102" t="s">
        <v>148</v>
      </c>
      <c r="U120" s="186"/>
      <c r="V120" s="186"/>
      <c r="W120" s="186"/>
      <c r="X120" s="186"/>
      <c r="Y120" s="186"/>
      <c r="Z120" s="186"/>
      <c r="AA120" s="186"/>
      <c r="AB120" s="186"/>
      <c r="AC120" s="186"/>
      <c r="AD120" s="186"/>
      <c r="AE120" s="186"/>
    </row>
    <row r="121" spans="1:63" s="2" customFormat="1" ht="22.8" customHeight="1">
      <c r="A121" s="38"/>
      <c r="B121" s="39"/>
      <c r="C121" s="107" t="s">
        <v>149</v>
      </c>
      <c r="D121" s="40"/>
      <c r="E121" s="40"/>
      <c r="F121" s="40"/>
      <c r="G121" s="40"/>
      <c r="H121" s="40"/>
      <c r="I121" s="40"/>
      <c r="J121" s="193">
        <f>BK121</f>
        <v>0</v>
      </c>
      <c r="K121" s="40"/>
      <c r="L121" s="44"/>
      <c r="M121" s="103"/>
      <c r="N121" s="194"/>
      <c r="O121" s="104"/>
      <c r="P121" s="195">
        <f>P122</f>
        <v>0</v>
      </c>
      <c r="Q121" s="104"/>
      <c r="R121" s="195">
        <f>R122</f>
        <v>11.5895776</v>
      </c>
      <c r="S121" s="104"/>
      <c r="T121" s="196">
        <f>T122</f>
        <v>0</v>
      </c>
      <c r="U121" s="38"/>
      <c r="V121" s="38"/>
      <c r="W121" s="38"/>
      <c r="X121" s="38"/>
      <c r="Y121" s="38"/>
      <c r="Z121" s="38"/>
      <c r="AA121" s="38"/>
      <c r="AB121" s="38"/>
      <c r="AC121" s="38"/>
      <c r="AD121" s="38"/>
      <c r="AE121" s="38"/>
      <c r="AT121" s="17" t="s">
        <v>75</v>
      </c>
      <c r="AU121" s="17" t="s">
        <v>86</v>
      </c>
      <c r="BK121" s="197">
        <f>BK122</f>
        <v>0</v>
      </c>
    </row>
    <row r="122" spans="1:63" s="11" customFormat="1" ht="25.9" customHeight="1">
      <c r="A122" s="11"/>
      <c r="B122" s="198"/>
      <c r="C122" s="199"/>
      <c r="D122" s="200" t="s">
        <v>75</v>
      </c>
      <c r="E122" s="201" t="s">
        <v>1110</v>
      </c>
      <c r="F122" s="201" t="s">
        <v>1111</v>
      </c>
      <c r="G122" s="199"/>
      <c r="H122" s="199"/>
      <c r="I122" s="202"/>
      <c r="J122" s="203">
        <f>BK122</f>
        <v>0</v>
      </c>
      <c r="K122" s="199"/>
      <c r="L122" s="204"/>
      <c r="M122" s="205"/>
      <c r="N122" s="206"/>
      <c r="O122" s="206"/>
      <c r="P122" s="207">
        <f>P123+P171+P180+P209</f>
        <v>0</v>
      </c>
      <c r="Q122" s="206"/>
      <c r="R122" s="207">
        <f>R123+R171+R180+R209</f>
        <v>11.5895776</v>
      </c>
      <c r="S122" s="206"/>
      <c r="T122" s="208">
        <f>T123+T171+T180+T209</f>
        <v>0</v>
      </c>
      <c r="U122" s="11"/>
      <c r="V122" s="11"/>
      <c r="W122" s="11"/>
      <c r="X122" s="11"/>
      <c r="Y122" s="11"/>
      <c r="Z122" s="11"/>
      <c r="AA122" s="11"/>
      <c r="AB122" s="11"/>
      <c r="AC122" s="11"/>
      <c r="AD122" s="11"/>
      <c r="AE122" s="11"/>
      <c r="AR122" s="209" t="s">
        <v>84</v>
      </c>
      <c r="AT122" s="210" t="s">
        <v>75</v>
      </c>
      <c r="AU122" s="210" t="s">
        <v>76</v>
      </c>
      <c r="AY122" s="209" t="s">
        <v>151</v>
      </c>
      <c r="BK122" s="211">
        <f>BK123+BK171+BK180+BK209</f>
        <v>0</v>
      </c>
    </row>
    <row r="123" spans="1:63" s="11" customFormat="1" ht="22.8" customHeight="1">
      <c r="A123" s="11"/>
      <c r="B123" s="198"/>
      <c r="C123" s="199"/>
      <c r="D123" s="200" t="s">
        <v>75</v>
      </c>
      <c r="E123" s="267" t="s">
        <v>84</v>
      </c>
      <c r="F123" s="267" t="s">
        <v>190</v>
      </c>
      <c r="G123" s="199"/>
      <c r="H123" s="199"/>
      <c r="I123" s="202"/>
      <c r="J123" s="268">
        <f>BK123</f>
        <v>0</v>
      </c>
      <c r="K123" s="199"/>
      <c r="L123" s="204"/>
      <c r="M123" s="205"/>
      <c r="N123" s="206"/>
      <c r="O123" s="206"/>
      <c r="P123" s="207">
        <f>SUM(P124:P170)</f>
        <v>0</v>
      </c>
      <c r="Q123" s="206"/>
      <c r="R123" s="207">
        <f>SUM(R124:R170)</f>
        <v>9.393517800000001</v>
      </c>
      <c r="S123" s="206"/>
      <c r="T123" s="208">
        <f>SUM(T124:T170)</f>
        <v>0</v>
      </c>
      <c r="U123" s="11"/>
      <c r="V123" s="11"/>
      <c r="W123" s="11"/>
      <c r="X123" s="11"/>
      <c r="Y123" s="11"/>
      <c r="Z123" s="11"/>
      <c r="AA123" s="11"/>
      <c r="AB123" s="11"/>
      <c r="AC123" s="11"/>
      <c r="AD123" s="11"/>
      <c r="AE123" s="11"/>
      <c r="AR123" s="209" t="s">
        <v>84</v>
      </c>
      <c r="AT123" s="210" t="s">
        <v>75</v>
      </c>
      <c r="AU123" s="210" t="s">
        <v>84</v>
      </c>
      <c r="AY123" s="209" t="s">
        <v>151</v>
      </c>
      <c r="BK123" s="211">
        <f>SUM(BK124:BK170)</f>
        <v>0</v>
      </c>
    </row>
    <row r="124" spans="1:65" s="2" customFormat="1" ht="14.4" customHeight="1">
      <c r="A124" s="38"/>
      <c r="B124" s="39"/>
      <c r="C124" s="212" t="s">
        <v>84</v>
      </c>
      <c r="D124" s="212" t="s">
        <v>152</v>
      </c>
      <c r="E124" s="213" t="s">
        <v>1222</v>
      </c>
      <c r="F124" s="214" t="s">
        <v>1223</v>
      </c>
      <c r="G124" s="215" t="s">
        <v>1114</v>
      </c>
      <c r="H124" s="216">
        <v>10</v>
      </c>
      <c r="I124" s="217"/>
      <c r="J124" s="218">
        <f>ROUND(I124*H124,2)</f>
        <v>0</v>
      </c>
      <c r="K124" s="219"/>
      <c r="L124" s="44"/>
      <c r="M124" s="220" t="s">
        <v>1</v>
      </c>
      <c r="N124" s="221" t="s">
        <v>41</v>
      </c>
      <c r="O124" s="91"/>
      <c r="P124" s="222">
        <f>O124*H124</f>
        <v>0</v>
      </c>
      <c r="Q124" s="222">
        <v>0.01004</v>
      </c>
      <c r="R124" s="222">
        <f>Q124*H124</f>
        <v>0.1004</v>
      </c>
      <c r="S124" s="222">
        <v>0</v>
      </c>
      <c r="T124" s="223">
        <f>S124*H124</f>
        <v>0</v>
      </c>
      <c r="U124" s="38"/>
      <c r="V124" s="38"/>
      <c r="W124" s="38"/>
      <c r="X124" s="38"/>
      <c r="Y124" s="38"/>
      <c r="Z124" s="38"/>
      <c r="AA124" s="38"/>
      <c r="AB124" s="38"/>
      <c r="AC124" s="38"/>
      <c r="AD124" s="38"/>
      <c r="AE124" s="38"/>
      <c r="AR124" s="224" t="s">
        <v>156</v>
      </c>
      <c r="AT124" s="224" t="s">
        <v>152</v>
      </c>
      <c r="AU124" s="224" t="s">
        <v>93</v>
      </c>
      <c r="AY124" s="17" t="s">
        <v>151</v>
      </c>
      <c r="BE124" s="225">
        <f>IF(N124="základní",J124,0)</f>
        <v>0</v>
      </c>
      <c r="BF124" s="225">
        <f>IF(N124="snížená",J124,0)</f>
        <v>0</v>
      </c>
      <c r="BG124" s="225">
        <f>IF(N124="zákl. přenesená",J124,0)</f>
        <v>0</v>
      </c>
      <c r="BH124" s="225">
        <f>IF(N124="sníž. přenesená",J124,0)</f>
        <v>0</v>
      </c>
      <c r="BI124" s="225">
        <f>IF(N124="nulová",J124,0)</f>
        <v>0</v>
      </c>
      <c r="BJ124" s="17" t="s">
        <v>84</v>
      </c>
      <c r="BK124" s="225">
        <f>ROUND(I124*H124,2)</f>
        <v>0</v>
      </c>
      <c r="BL124" s="17" t="s">
        <v>156</v>
      </c>
      <c r="BM124" s="224" t="s">
        <v>1115</v>
      </c>
    </row>
    <row r="125" spans="1:47" s="2" customFormat="1" ht="12">
      <c r="A125" s="38"/>
      <c r="B125" s="39"/>
      <c r="C125" s="40"/>
      <c r="D125" s="226" t="s">
        <v>158</v>
      </c>
      <c r="E125" s="40"/>
      <c r="F125" s="227" t="s">
        <v>1224</v>
      </c>
      <c r="G125" s="40"/>
      <c r="H125" s="40"/>
      <c r="I125" s="228"/>
      <c r="J125" s="40"/>
      <c r="K125" s="40"/>
      <c r="L125" s="44"/>
      <c r="M125" s="229"/>
      <c r="N125" s="230"/>
      <c r="O125" s="91"/>
      <c r="P125" s="91"/>
      <c r="Q125" s="91"/>
      <c r="R125" s="91"/>
      <c r="S125" s="91"/>
      <c r="T125" s="92"/>
      <c r="U125" s="38"/>
      <c r="V125" s="38"/>
      <c r="W125" s="38"/>
      <c r="X125" s="38"/>
      <c r="Y125" s="38"/>
      <c r="Z125" s="38"/>
      <c r="AA125" s="38"/>
      <c r="AB125" s="38"/>
      <c r="AC125" s="38"/>
      <c r="AD125" s="38"/>
      <c r="AE125" s="38"/>
      <c r="AT125" s="17" t="s">
        <v>158</v>
      </c>
      <c r="AU125" s="17" t="s">
        <v>93</v>
      </c>
    </row>
    <row r="126" spans="1:47" s="2" customFormat="1" ht="12">
      <c r="A126" s="38"/>
      <c r="B126" s="39"/>
      <c r="C126" s="40"/>
      <c r="D126" s="226" t="s">
        <v>160</v>
      </c>
      <c r="E126" s="40"/>
      <c r="F126" s="231" t="s">
        <v>1117</v>
      </c>
      <c r="G126" s="40"/>
      <c r="H126" s="40"/>
      <c r="I126" s="228"/>
      <c r="J126" s="40"/>
      <c r="K126" s="40"/>
      <c r="L126" s="44"/>
      <c r="M126" s="229"/>
      <c r="N126" s="230"/>
      <c r="O126" s="91"/>
      <c r="P126" s="91"/>
      <c r="Q126" s="91"/>
      <c r="R126" s="91"/>
      <c r="S126" s="91"/>
      <c r="T126" s="92"/>
      <c r="U126" s="38"/>
      <c r="V126" s="38"/>
      <c r="W126" s="38"/>
      <c r="X126" s="38"/>
      <c r="Y126" s="38"/>
      <c r="Z126" s="38"/>
      <c r="AA126" s="38"/>
      <c r="AB126" s="38"/>
      <c r="AC126" s="38"/>
      <c r="AD126" s="38"/>
      <c r="AE126" s="38"/>
      <c r="AT126" s="17" t="s">
        <v>160</v>
      </c>
      <c r="AU126" s="17" t="s">
        <v>93</v>
      </c>
    </row>
    <row r="127" spans="1:51" s="12" customFormat="1" ht="12">
      <c r="A127" s="12"/>
      <c r="B127" s="232"/>
      <c r="C127" s="233"/>
      <c r="D127" s="226" t="s">
        <v>162</v>
      </c>
      <c r="E127" s="234" t="s">
        <v>1</v>
      </c>
      <c r="F127" s="235" t="s">
        <v>1225</v>
      </c>
      <c r="G127" s="233"/>
      <c r="H127" s="236">
        <v>10</v>
      </c>
      <c r="I127" s="237"/>
      <c r="J127" s="233"/>
      <c r="K127" s="233"/>
      <c r="L127" s="238"/>
      <c r="M127" s="239"/>
      <c r="N127" s="240"/>
      <c r="O127" s="240"/>
      <c r="P127" s="240"/>
      <c r="Q127" s="240"/>
      <c r="R127" s="240"/>
      <c r="S127" s="240"/>
      <c r="T127" s="241"/>
      <c r="U127" s="12"/>
      <c r="V127" s="12"/>
      <c r="W127" s="12"/>
      <c r="X127" s="12"/>
      <c r="Y127" s="12"/>
      <c r="Z127" s="12"/>
      <c r="AA127" s="12"/>
      <c r="AB127" s="12"/>
      <c r="AC127" s="12"/>
      <c r="AD127" s="12"/>
      <c r="AE127" s="12"/>
      <c r="AT127" s="242" t="s">
        <v>162</v>
      </c>
      <c r="AU127" s="242" t="s">
        <v>93</v>
      </c>
      <c r="AV127" s="12" t="s">
        <v>93</v>
      </c>
      <c r="AW127" s="12" t="s">
        <v>32</v>
      </c>
      <c r="AX127" s="12" t="s">
        <v>84</v>
      </c>
      <c r="AY127" s="242" t="s">
        <v>151</v>
      </c>
    </row>
    <row r="128" spans="1:65" s="2" customFormat="1" ht="24.15" customHeight="1">
      <c r="A128" s="38"/>
      <c r="B128" s="39"/>
      <c r="C128" s="212" t="s">
        <v>93</v>
      </c>
      <c r="D128" s="212" t="s">
        <v>152</v>
      </c>
      <c r="E128" s="213" t="s">
        <v>1125</v>
      </c>
      <c r="F128" s="214" t="s">
        <v>1126</v>
      </c>
      <c r="G128" s="215" t="s">
        <v>1127</v>
      </c>
      <c r="H128" s="216">
        <v>9.9</v>
      </c>
      <c r="I128" s="217"/>
      <c r="J128" s="218">
        <f>ROUND(I128*H128,2)</f>
        <v>0</v>
      </c>
      <c r="K128" s="219"/>
      <c r="L128" s="44"/>
      <c r="M128" s="220" t="s">
        <v>1</v>
      </c>
      <c r="N128" s="221" t="s">
        <v>41</v>
      </c>
      <c r="O128" s="91"/>
      <c r="P128" s="222">
        <f>O128*H128</f>
        <v>0</v>
      </c>
      <c r="Q128" s="222">
        <v>0</v>
      </c>
      <c r="R128" s="222">
        <f>Q128*H128</f>
        <v>0</v>
      </c>
      <c r="S128" s="222">
        <v>0</v>
      </c>
      <c r="T128" s="223">
        <f>S128*H128</f>
        <v>0</v>
      </c>
      <c r="U128" s="38"/>
      <c r="V128" s="38"/>
      <c r="W128" s="38"/>
      <c r="X128" s="38"/>
      <c r="Y128" s="38"/>
      <c r="Z128" s="38"/>
      <c r="AA128" s="38"/>
      <c r="AB128" s="38"/>
      <c r="AC128" s="38"/>
      <c r="AD128" s="38"/>
      <c r="AE128" s="38"/>
      <c r="AR128" s="224" t="s">
        <v>156</v>
      </c>
      <c r="AT128" s="224" t="s">
        <v>152</v>
      </c>
      <c r="AU128" s="224" t="s">
        <v>93</v>
      </c>
      <c r="AY128" s="17" t="s">
        <v>151</v>
      </c>
      <c r="BE128" s="225">
        <f>IF(N128="základní",J128,0)</f>
        <v>0</v>
      </c>
      <c r="BF128" s="225">
        <f>IF(N128="snížená",J128,0)</f>
        <v>0</v>
      </c>
      <c r="BG128" s="225">
        <f>IF(N128="zákl. přenesená",J128,0)</f>
        <v>0</v>
      </c>
      <c r="BH128" s="225">
        <f>IF(N128="sníž. přenesená",J128,0)</f>
        <v>0</v>
      </c>
      <c r="BI128" s="225">
        <f>IF(N128="nulová",J128,0)</f>
        <v>0</v>
      </c>
      <c r="BJ128" s="17" t="s">
        <v>84</v>
      </c>
      <c r="BK128" s="225">
        <f>ROUND(I128*H128,2)</f>
        <v>0</v>
      </c>
      <c r="BL128" s="17" t="s">
        <v>156</v>
      </c>
      <c r="BM128" s="224" t="s">
        <v>1128</v>
      </c>
    </row>
    <row r="129" spans="1:47" s="2" customFormat="1" ht="12">
      <c r="A129" s="38"/>
      <c r="B129" s="39"/>
      <c r="C129" s="40"/>
      <c r="D129" s="226" t="s">
        <v>158</v>
      </c>
      <c r="E129" s="40"/>
      <c r="F129" s="227" t="s">
        <v>1129</v>
      </c>
      <c r="G129" s="40"/>
      <c r="H129" s="40"/>
      <c r="I129" s="228"/>
      <c r="J129" s="40"/>
      <c r="K129" s="40"/>
      <c r="L129" s="44"/>
      <c r="M129" s="229"/>
      <c r="N129" s="230"/>
      <c r="O129" s="91"/>
      <c r="P129" s="91"/>
      <c r="Q129" s="91"/>
      <c r="R129" s="91"/>
      <c r="S129" s="91"/>
      <c r="T129" s="92"/>
      <c r="U129" s="38"/>
      <c r="V129" s="38"/>
      <c r="W129" s="38"/>
      <c r="X129" s="38"/>
      <c r="Y129" s="38"/>
      <c r="Z129" s="38"/>
      <c r="AA129" s="38"/>
      <c r="AB129" s="38"/>
      <c r="AC129" s="38"/>
      <c r="AD129" s="38"/>
      <c r="AE129" s="38"/>
      <c r="AT129" s="17" t="s">
        <v>158</v>
      </c>
      <c r="AU129" s="17" t="s">
        <v>93</v>
      </c>
    </row>
    <row r="130" spans="1:47" s="2" customFormat="1" ht="12">
      <c r="A130" s="38"/>
      <c r="B130" s="39"/>
      <c r="C130" s="40"/>
      <c r="D130" s="226" t="s">
        <v>160</v>
      </c>
      <c r="E130" s="40"/>
      <c r="F130" s="231" t="s">
        <v>1130</v>
      </c>
      <c r="G130" s="40"/>
      <c r="H130" s="40"/>
      <c r="I130" s="228"/>
      <c r="J130" s="40"/>
      <c r="K130" s="40"/>
      <c r="L130" s="44"/>
      <c r="M130" s="229"/>
      <c r="N130" s="230"/>
      <c r="O130" s="91"/>
      <c r="P130" s="91"/>
      <c r="Q130" s="91"/>
      <c r="R130" s="91"/>
      <c r="S130" s="91"/>
      <c r="T130" s="92"/>
      <c r="U130" s="38"/>
      <c r="V130" s="38"/>
      <c r="W130" s="38"/>
      <c r="X130" s="38"/>
      <c r="Y130" s="38"/>
      <c r="Z130" s="38"/>
      <c r="AA130" s="38"/>
      <c r="AB130" s="38"/>
      <c r="AC130" s="38"/>
      <c r="AD130" s="38"/>
      <c r="AE130" s="38"/>
      <c r="AT130" s="17" t="s">
        <v>160</v>
      </c>
      <c r="AU130" s="17" t="s">
        <v>93</v>
      </c>
    </row>
    <row r="131" spans="1:51" s="12" customFormat="1" ht="12">
      <c r="A131" s="12"/>
      <c r="B131" s="232"/>
      <c r="C131" s="233"/>
      <c r="D131" s="226" t="s">
        <v>162</v>
      </c>
      <c r="E131" s="234" t="s">
        <v>1102</v>
      </c>
      <c r="F131" s="235" t="s">
        <v>1226</v>
      </c>
      <c r="G131" s="233"/>
      <c r="H131" s="236">
        <v>9.9</v>
      </c>
      <c r="I131" s="237"/>
      <c r="J131" s="233"/>
      <c r="K131" s="233"/>
      <c r="L131" s="238"/>
      <c r="M131" s="239"/>
      <c r="N131" s="240"/>
      <c r="O131" s="240"/>
      <c r="P131" s="240"/>
      <c r="Q131" s="240"/>
      <c r="R131" s="240"/>
      <c r="S131" s="240"/>
      <c r="T131" s="241"/>
      <c r="U131" s="12"/>
      <c r="V131" s="12"/>
      <c r="W131" s="12"/>
      <c r="X131" s="12"/>
      <c r="Y131" s="12"/>
      <c r="Z131" s="12"/>
      <c r="AA131" s="12"/>
      <c r="AB131" s="12"/>
      <c r="AC131" s="12"/>
      <c r="AD131" s="12"/>
      <c r="AE131" s="12"/>
      <c r="AT131" s="242" t="s">
        <v>162</v>
      </c>
      <c r="AU131" s="242" t="s">
        <v>93</v>
      </c>
      <c r="AV131" s="12" t="s">
        <v>93</v>
      </c>
      <c r="AW131" s="12" t="s">
        <v>32</v>
      </c>
      <c r="AX131" s="12" t="s">
        <v>84</v>
      </c>
      <c r="AY131" s="242" t="s">
        <v>151</v>
      </c>
    </row>
    <row r="132" spans="1:65" s="2" customFormat="1" ht="24.15" customHeight="1">
      <c r="A132" s="38"/>
      <c r="B132" s="39"/>
      <c r="C132" s="212" t="s">
        <v>170</v>
      </c>
      <c r="D132" s="212" t="s">
        <v>152</v>
      </c>
      <c r="E132" s="213" t="s">
        <v>1227</v>
      </c>
      <c r="F132" s="214" t="s">
        <v>1228</v>
      </c>
      <c r="G132" s="215" t="s">
        <v>1134</v>
      </c>
      <c r="H132" s="216">
        <v>6.93</v>
      </c>
      <c r="I132" s="217"/>
      <c r="J132" s="218">
        <f>ROUND(I132*H132,2)</f>
        <v>0</v>
      </c>
      <c r="K132" s="219"/>
      <c r="L132" s="44"/>
      <c r="M132" s="220" t="s">
        <v>1</v>
      </c>
      <c r="N132" s="221" t="s">
        <v>41</v>
      </c>
      <c r="O132" s="91"/>
      <c r="P132" s="222">
        <f>O132*H132</f>
        <v>0</v>
      </c>
      <c r="Q132" s="222">
        <v>0</v>
      </c>
      <c r="R132" s="222">
        <f>Q132*H132</f>
        <v>0</v>
      </c>
      <c r="S132" s="222">
        <v>0</v>
      </c>
      <c r="T132" s="223">
        <f>S132*H132</f>
        <v>0</v>
      </c>
      <c r="U132" s="38"/>
      <c r="V132" s="38"/>
      <c r="W132" s="38"/>
      <c r="X132" s="38"/>
      <c r="Y132" s="38"/>
      <c r="Z132" s="38"/>
      <c r="AA132" s="38"/>
      <c r="AB132" s="38"/>
      <c r="AC132" s="38"/>
      <c r="AD132" s="38"/>
      <c r="AE132" s="38"/>
      <c r="AR132" s="224" t="s">
        <v>156</v>
      </c>
      <c r="AT132" s="224" t="s">
        <v>152</v>
      </c>
      <c r="AU132" s="224" t="s">
        <v>93</v>
      </c>
      <c r="AY132" s="17" t="s">
        <v>151</v>
      </c>
      <c r="BE132" s="225">
        <f>IF(N132="základní",J132,0)</f>
        <v>0</v>
      </c>
      <c r="BF132" s="225">
        <f>IF(N132="snížená",J132,0)</f>
        <v>0</v>
      </c>
      <c r="BG132" s="225">
        <f>IF(N132="zákl. přenesená",J132,0)</f>
        <v>0</v>
      </c>
      <c r="BH132" s="225">
        <f>IF(N132="sníž. přenesená",J132,0)</f>
        <v>0</v>
      </c>
      <c r="BI132" s="225">
        <f>IF(N132="nulová",J132,0)</f>
        <v>0</v>
      </c>
      <c r="BJ132" s="17" t="s">
        <v>84</v>
      </c>
      <c r="BK132" s="225">
        <f>ROUND(I132*H132,2)</f>
        <v>0</v>
      </c>
      <c r="BL132" s="17" t="s">
        <v>156</v>
      </c>
      <c r="BM132" s="224" t="s">
        <v>1229</v>
      </c>
    </row>
    <row r="133" spans="1:47" s="2" customFormat="1" ht="12">
      <c r="A133" s="38"/>
      <c r="B133" s="39"/>
      <c r="C133" s="40"/>
      <c r="D133" s="226" t="s">
        <v>158</v>
      </c>
      <c r="E133" s="40"/>
      <c r="F133" s="227" t="s">
        <v>1230</v>
      </c>
      <c r="G133" s="40"/>
      <c r="H133" s="40"/>
      <c r="I133" s="228"/>
      <c r="J133" s="40"/>
      <c r="K133" s="40"/>
      <c r="L133" s="44"/>
      <c r="M133" s="229"/>
      <c r="N133" s="230"/>
      <c r="O133" s="91"/>
      <c r="P133" s="91"/>
      <c r="Q133" s="91"/>
      <c r="R133" s="91"/>
      <c r="S133" s="91"/>
      <c r="T133" s="92"/>
      <c r="U133" s="38"/>
      <c r="V133" s="38"/>
      <c r="W133" s="38"/>
      <c r="X133" s="38"/>
      <c r="Y133" s="38"/>
      <c r="Z133" s="38"/>
      <c r="AA133" s="38"/>
      <c r="AB133" s="38"/>
      <c r="AC133" s="38"/>
      <c r="AD133" s="38"/>
      <c r="AE133" s="38"/>
      <c r="AT133" s="17" t="s">
        <v>158</v>
      </c>
      <c r="AU133" s="17" t="s">
        <v>93</v>
      </c>
    </row>
    <row r="134" spans="1:47" s="2" customFormat="1" ht="12">
      <c r="A134" s="38"/>
      <c r="B134" s="39"/>
      <c r="C134" s="40"/>
      <c r="D134" s="226" t="s">
        <v>160</v>
      </c>
      <c r="E134" s="40"/>
      <c r="F134" s="231" t="s">
        <v>1231</v>
      </c>
      <c r="G134" s="40"/>
      <c r="H134" s="40"/>
      <c r="I134" s="228"/>
      <c r="J134" s="40"/>
      <c r="K134" s="40"/>
      <c r="L134" s="44"/>
      <c r="M134" s="229"/>
      <c r="N134" s="230"/>
      <c r="O134" s="91"/>
      <c r="P134" s="91"/>
      <c r="Q134" s="91"/>
      <c r="R134" s="91"/>
      <c r="S134" s="91"/>
      <c r="T134" s="92"/>
      <c r="U134" s="38"/>
      <c r="V134" s="38"/>
      <c r="W134" s="38"/>
      <c r="X134" s="38"/>
      <c r="Y134" s="38"/>
      <c r="Z134" s="38"/>
      <c r="AA134" s="38"/>
      <c r="AB134" s="38"/>
      <c r="AC134" s="38"/>
      <c r="AD134" s="38"/>
      <c r="AE134" s="38"/>
      <c r="AT134" s="17" t="s">
        <v>160</v>
      </c>
      <c r="AU134" s="17" t="s">
        <v>93</v>
      </c>
    </row>
    <row r="135" spans="1:51" s="12" customFormat="1" ht="12">
      <c r="A135" s="12"/>
      <c r="B135" s="232"/>
      <c r="C135" s="233"/>
      <c r="D135" s="226" t="s">
        <v>162</v>
      </c>
      <c r="E135" s="234" t="s">
        <v>1215</v>
      </c>
      <c r="F135" s="235" t="s">
        <v>1232</v>
      </c>
      <c r="G135" s="233"/>
      <c r="H135" s="236">
        <v>9.9</v>
      </c>
      <c r="I135" s="237"/>
      <c r="J135" s="233"/>
      <c r="K135" s="233"/>
      <c r="L135" s="238"/>
      <c r="M135" s="239"/>
      <c r="N135" s="240"/>
      <c r="O135" s="240"/>
      <c r="P135" s="240"/>
      <c r="Q135" s="240"/>
      <c r="R135" s="240"/>
      <c r="S135" s="240"/>
      <c r="T135" s="241"/>
      <c r="U135" s="12"/>
      <c r="V135" s="12"/>
      <c r="W135" s="12"/>
      <c r="X135" s="12"/>
      <c r="Y135" s="12"/>
      <c r="Z135" s="12"/>
      <c r="AA135" s="12"/>
      <c r="AB135" s="12"/>
      <c r="AC135" s="12"/>
      <c r="AD135" s="12"/>
      <c r="AE135" s="12"/>
      <c r="AT135" s="242" t="s">
        <v>162</v>
      </c>
      <c r="AU135" s="242" t="s">
        <v>93</v>
      </c>
      <c r="AV135" s="12" t="s">
        <v>93</v>
      </c>
      <c r="AW135" s="12" t="s">
        <v>32</v>
      </c>
      <c r="AX135" s="12" t="s">
        <v>76</v>
      </c>
      <c r="AY135" s="242" t="s">
        <v>151</v>
      </c>
    </row>
    <row r="136" spans="1:51" s="12" customFormat="1" ht="12">
      <c r="A136" s="12"/>
      <c r="B136" s="232"/>
      <c r="C136" s="233"/>
      <c r="D136" s="226" t="s">
        <v>162</v>
      </c>
      <c r="E136" s="234" t="s">
        <v>1217</v>
      </c>
      <c r="F136" s="235" t="s">
        <v>84</v>
      </c>
      <c r="G136" s="233"/>
      <c r="H136" s="236">
        <v>1</v>
      </c>
      <c r="I136" s="237"/>
      <c r="J136" s="233"/>
      <c r="K136" s="233"/>
      <c r="L136" s="238"/>
      <c r="M136" s="239"/>
      <c r="N136" s="240"/>
      <c r="O136" s="240"/>
      <c r="P136" s="240"/>
      <c r="Q136" s="240"/>
      <c r="R136" s="240"/>
      <c r="S136" s="240"/>
      <c r="T136" s="241"/>
      <c r="U136" s="12"/>
      <c r="V136" s="12"/>
      <c r="W136" s="12"/>
      <c r="X136" s="12"/>
      <c r="Y136" s="12"/>
      <c r="Z136" s="12"/>
      <c r="AA136" s="12"/>
      <c r="AB136" s="12"/>
      <c r="AC136" s="12"/>
      <c r="AD136" s="12"/>
      <c r="AE136" s="12"/>
      <c r="AT136" s="242" t="s">
        <v>162</v>
      </c>
      <c r="AU136" s="242" t="s">
        <v>93</v>
      </c>
      <c r="AV136" s="12" t="s">
        <v>93</v>
      </c>
      <c r="AW136" s="12" t="s">
        <v>32</v>
      </c>
      <c r="AX136" s="12" t="s">
        <v>76</v>
      </c>
      <c r="AY136" s="242" t="s">
        <v>151</v>
      </c>
    </row>
    <row r="137" spans="1:51" s="12" customFormat="1" ht="12">
      <c r="A137" s="12"/>
      <c r="B137" s="232"/>
      <c r="C137" s="233"/>
      <c r="D137" s="226" t="s">
        <v>162</v>
      </c>
      <c r="E137" s="234" t="s">
        <v>1218</v>
      </c>
      <c r="F137" s="235" t="s">
        <v>1233</v>
      </c>
      <c r="G137" s="233"/>
      <c r="H137" s="236">
        <v>0.9</v>
      </c>
      <c r="I137" s="237"/>
      <c r="J137" s="233"/>
      <c r="K137" s="233"/>
      <c r="L137" s="238"/>
      <c r="M137" s="239"/>
      <c r="N137" s="240"/>
      <c r="O137" s="240"/>
      <c r="P137" s="240"/>
      <c r="Q137" s="240"/>
      <c r="R137" s="240"/>
      <c r="S137" s="240"/>
      <c r="T137" s="241"/>
      <c r="U137" s="12"/>
      <c r="V137" s="12"/>
      <c r="W137" s="12"/>
      <c r="X137" s="12"/>
      <c r="Y137" s="12"/>
      <c r="Z137" s="12"/>
      <c r="AA137" s="12"/>
      <c r="AB137" s="12"/>
      <c r="AC137" s="12"/>
      <c r="AD137" s="12"/>
      <c r="AE137" s="12"/>
      <c r="AT137" s="242" t="s">
        <v>162</v>
      </c>
      <c r="AU137" s="242" t="s">
        <v>93</v>
      </c>
      <c r="AV137" s="12" t="s">
        <v>93</v>
      </c>
      <c r="AW137" s="12" t="s">
        <v>32</v>
      </c>
      <c r="AX137" s="12" t="s">
        <v>76</v>
      </c>
      <c r="AY137" s="242" t="s">
        <v>151</v>
      </c>
    </row>
    <row r="138" spans="1:51" s="12" customFormat="1" ht="12">
      <c r="A138" s="12"/>
      <c r="B138" s="232"/>
      <c r="C138" s="233"/>
      <c r="D138" s="226" t="s">
        <v>162</v>
      </c>
      <c r="E138" s="234" t="s">
        <v>1234</v>
      </c>
      <c r="F138" s="235" t="s">
        <v>1235</v>
      </c>
      <c r="G138" s="233"/>
      <c r="H138" s="236">
        <v>6.93</v>
      </c>
      <c r="I138" s="237"/>
      <c r="J138" s="233"/>
      <c r="K138" s="233"/>
      <c r="L138" s="238"/>
      <c r="M138" s="239"/>
      <c r="N138" s="240"/>
      <c r="O138" s="240"/>
      <c r="P138" s="240"/>
      <c r="Q138" s="240"/>
      <c r="R138" s="240"/>
      <c r="S138" s="240"/>
      <c r="T138" s="241"/>
      <c r="U138" s="12"/>
      <c r="V138" s="12"/>
      <c r="W138" s="12"/>
      <c r="X138" s="12"/>
      <c r="Y138" s="12"/>
      <c r="Z138" s="12"/>
      <c r="AA138" s="12"/>
      <c r="AB138" s="12"/>
      <c r="AC138" s="12"/>
      <c r="AD138" s="12"/>
      <c r="AE138" s="12"/>
      <c r="AT138" s="242" t="s">
        <v>162</v>
      </c>
      <c r="AU138" s="242" t="s">
        <v>93</v>
      </c>
      <c r="AV138" s="12" t="s">
        <v>93</v>
      </c>
      <c r="AW138" s="12" t="s">
        <v>32</v>
      </c>
      <c r="AX138" s="12" t="s">
        <v>84</v>
      </c>
      <c r="AY138" s="242" t="s">
        <v>151</v>
      </c>
    </row>
    <row r="139" spans="1:65" s="2" customFormat="1" ht="24.15" customHeight="1">
      <c r="A139" s="38"/>
      <c r="B139" s="39"/>
      <c r="C139" s="212" t="s">
        <v>156</v>
      </c>
      <c r="D139" s="212" t="s">
        <v>152</v>
      </c>
      <c r="E139" s="213" t="s">
        <v>1236</v>
      </c>
      <c r="F139" s="214" t="s">
        <v>1237</v>
      </c>
      <c r="G139" s="215" t="s">
        <v>1134</v>
      </c>
      <c r="H139" s="216">
        <v>0.079</v>
      </c>
      <c r="I139" s="217"/>
      <c r="J139" s="218">
        <f>ROUND(I139*H139,2)</f>
        <v>0</v>
      </c>
      <c r="K139" s="219"/>
      <c r="L139" s="44"/>
      <c r="M139" s="220" t="s">
        <v>1</v>
      </c>
      <c r="N139" s="221" t="s">
        <v>41</v>
      </c>
      <c r="O139" s="91"/>
      <c r="P139" s="222">
        <f>O139*H139</f>
        <v>0</v>
      </c>
      <c r="Q139" s="222">
        <v>0</v>
      </c>
      <c r="R139" s="222">
        <f>Q139*H139</f>
        <v>0</v>
      </c>
      <c r="S139" s="222">
        <v>0</v>
      </c>
      <c r="T139" s="223">
        <f>S139*H139</f>
        <v>0</v>
      </c>
      <c r="U139" s="38"/>
      <c r="V139" s="38"/>
      <c r="W139" s="38"/>
      <c r="X139" s="38"/>
      <c r="Y139" s="38"/>
      <c r="Z139" s="38"/>
      <c r="AA139" s="38"/>
      <c r="AB139" s="38"/>
      <c r="AC139" s="38"/>
      <c r="AD139" s="38"/>
      <c r="AE139" s="38"/>
      <c r="AR139" s="224" t="s">
        <v>156</v>
      </c>
      <c r="AT139" s="224" t="s">
        <v>152</v>
      </c>
      <c r="AU139" s="224" t="s">
        <v>93</v>
      </c>
      <c r="AY139" s="17" t="s">
        <v>151</v>
      </c>
      <c r="BE139" s="225">
        <f>IF(N139="základní",J139,0)</f>
        <v>0</v>
      </c>
      <c r="BF139" s="225">
        <f>IF(N139="snížená",J139,0)</f>
        <v>0</v>
      </c>
      <c r="BG139" s="225">
        <f>IF(N139="zákl. přenesená",J139,0)</f>
        <v>0</v>
      </c>
      <c r="BH139" s="225">
        <f>IF(N139="sníž. přenesená",J139,0)</f>
        <v>0</v>
      </c>
      <c r="BI139" s="225">
        <f>IF(N139="nulová",J139,0)</f>
        <v>0</v>
      </c>
      <c r="BJ139" s="17" t="s">
        <v>84</v>
      </c>
      <c r="BK139" s="225">
        <f>ROUND(I139*H139,2)</f>
        <v>0</v>
      </c>
      <c r="BL139" s="17" t="s">
        <v>156</v>
      </c>
      <c r="BM139" s="224" t="s">
        <v>1238</v>
      </c>
    </row>
    <row r="140" spans="1:47" s="2" customFormat="1" ht="12">
      <c r="A140" s="38"/>
      <c r="B140" s="39"/>
      <c r="C140" s="40"/>
      <c r="D140" s="226" t="s">
        <v>158</v>
      </c>
      <c r="E140" s="40"/>
      <c r="F140" s="227" t="s">
        <v>1239</v>
      </c>
      <c r="G140" s="40"/>
      <c r="H140" s="40"/>
      <c r="I140" s="228"/>
      <c r="J140" s="40"/>
      <c r="K140" s="40"/>
      <c r="L140" s="44"/>
      <c r="M140" s="229"/>
      <c r="N140" s="230"/>
      <c r="O140" s="91"/>
      <c r="P140" s="91"/>
      <c r="Q140" s="91"/>
      <c r="R140" s="91"/>
      <c r="S140" s="91"/>
      <c r="T140" s="92"/>
      <c r="U140" s="38"/>
      <c r="V140" s="38"/>
      <c r="W140" s="38"/>
      <c r="X140" s="38"/>
      <c r="Y140" s="38"/>
      <c r="Z140" s="38"/>
      <c r="AA140" s="38"/>
      <c r="AB140" s="38"/>
      <c r="AC140" s="38"/>
      <c r="AD140" s="38"/>
      <c r="AE140" s="38"/>
      <c r="AT140" s="17" t="s">
        <v>158</v>
      </c>
      <c r="AU140" s="17" t="s">
        <v>93</v>
      </c>
    </row>
    <row r="141" spans="1:47" s="2" customFormat="1" ht="12">
      <c r="A141" s="38"/>
      <c r="B141" s="39"/>
      <c r="C141" s="40"/>
      <c r="D141" s="226" t="s">
        <v>160</v>
      </c>
      <c r="E141" s="40"/>
      <c r="F141" s="231" t="s">
        <v>1240</v>
      </c>
      <c r="G141" s="40"/>
      <c r="H141" s="40"/>
      <c r="I141" s="228"/>
      <c r="J141" s="40"/>
      <c r="K141" s="40"/>
      <c r="L141" s="44"/>
      <c r="M141" s="229"/>
      <c r="N141" s="230"/>
      <c r="O141" s="91"/>
      <c r="P141" s="91"/>
      <c r="Q141" s="91"/>
      <c r="R141" s="91"/>
      <c r="S141" s="91"/>
      <c r="T141" s="92"/>
      <c r="U141" s="38"/>
      <c r="V141" s="38"/>
      <c r="W141" s="38"/>
      <c r="X141" s="38"/>
      <c r="Y141" s="38"/>
      <c r="Z141" s="38"/>
      <c r="AA141" s="38"/>
      <c r="AB141" s="38"/>
      <c r="AC141" s="38"/>
      <c r="AD141" s="38"/>
      <c r="AE141" s="38"/>
      <c r="AT141" s="17" t="s">
        <v>160</v>
      </c>
      <c r="AU141" s="17" t="s">
        <v>93</v>
      </c>
    </row>
    <row r="142" spans="1:51" s="12" customFormat="1" ht="12">
      <c r="A142" s="12"/>
      <c r="B142" s="232"/>
      <c r="C142" s="233"/>
      <c r="D142" s="226" t="s">
        <v>162</v>
      </c>
      <c r="E142" s="234" t="s">
        <v>1</v>
      </c>
      <c r="F142" s="235" t="s">
        <v>1241</v>
      </c>
      <c r="G142" s="233"/>
      <c r="H142" s="236">
        <v>0.079</v>
      </c>
      <c r="I142" s="237"/>
      <c r="J142" s="233"/>
      <c r="K142" s="233"/>
      <c r="L142" s="238"/>
      <c r="M142" s="239"/>
      <c r="N142" s="240"/>
      <c r="O142" s="240"/>
      <c r="P142" s="240"/>
      <c r="Q142" s="240"/>
      <c r="R142" s="240"/>
      <c r="S142" s="240"/>
      <c r="T142" s="241"/>
      <c r="U142" s="12"/>
      <c r="V142" s="12"/>
      <c r="W142" s="12"/>
      <c r="X142" s="12"/>
      <c r="Y142" s="12"/>
      <c r="Z142" s="12"/>
      <c r="AA142" s="12"/>
      <c r="AB142" s="12"/>
      <c r="AC142" s="12"/>
      <c r="AD142" s="12"/>
      <c r="AE142" s="12"/>
      <c r="AT142" s="242" t="s">
        <v>162</v>
      </c>
      <c r="AU142" s="242" t="s">
        <v>93</v>
      </c>
      <c r="AV142" s="12" t="s">
        <v>93</v>
      </c>
      <c r="AW142" s="12" t="s">
        <v>32</v>
      </c>
      <c r="AX142" s="12" t="s">
        <v>84</v>
      </c>
      <c r="AY142" s="242" t="s">
        <v>151</v>
      </c>
    </row>
    <row r="143" spans="1:65" s="2" customFormat="1" ht="14.4" customHeight="1">
      <c r="A143" s="38"/>
      <c r="B143" s="39"/>
      <c r="C143" s="212" t="s">
        <v>183</v>
      </c>
      <c r="D143" s="212" t="s">
        <v>152</v>
      </c>
      <c r="E143" s="213" t="s">
        <v>1242</v>
      </c>
      <c r="F143" s="214" t="s">
        <v>1243</v>
      </c>
      <c r="G143" s="215" t="s">
        <v>1127</v>
      </c>
      <c r="H143" s="216">
        <v>17.82</v>
      </c>
      <c r="I143" s="217"/>
      <c r="J143" s="218">
        <f>ROUND(I143*H143,2)</f>
        <v>0</v>
      </c>
      <c r="K143" s="219"/>
      <c r="L143" s="44"/>
      <c r="M143" s="220" t="s">
        <v>1</v>
      </c>
      <c r="N143" s="221" t="s">
        <v>41</v>
      </c>
      <c r="O143" s="91"/>
      <c r="P143" s="222">
        <f>O143*H143</f>
        <v>0</v>
      </c>
      <c r="Q143" s="222">
        <v>0.00084</v>
      </c>
      <c r="R143" s="222">
        <f>Q143*H143</f>
        <v>0.0149688</v>
      </c>
      <c r="S143" s="222">
        <v>0</v>
      </c>
      <c r="T143" s="223">
        <f>S143*H143</f>
        <v>0</v>
      </c>
      <c r="U143" s="38"/>
      <c r="V143" s="38"/>
      <c r="W143" s="38"/>
      <c r="X143" s="38"/>
      <c r="Y143" s="38"/>
      <c r="Z143" s="38"/>
      <c r="AA143" s="38"/>
      <c r="AB143" s="38"/>
      <c r="AC143" s="38"/>
      <c r="AD143" s="38"/>
      <c r="AE143" s="38"/>
      <c r="AR143" s="224" t="s">
        <v>156</v>
      </c>
      <c r="AT143" s="224" t="s">
        <v>152</v>
      </c>
      <c r="AU143" s="224" t="s">
        <v>93</v>
      </c>
      <c r="AY143" s="17" t="s">
        <v>151</v>
      </c>
      <c r="BE143" s="225">
        <f>IF(N143="základní",J143,0)</f>
        <v>0</v>
      </c>
      <c r="BF143" s="225">
        <f>IF(N143="snížená",J143,0)</f>
        <v>0</v>
      </c>
      <c r="BG143" s="225">
        <f>IF(N143="zákl. přenesená",J143,0)</f>
        <v>0</v>
      </c>
      <c r="BH143" s="225">
        <f>IF(N143="sníž. přenesená",J143,0)</f>
        <v>0</v>
      </c>
      <c r="BI143" s="225">
        <f>IF(N143="nulová",J143,0)</f>
        <v>0</v>
      </c>
      <c r="BJ143" s="17" t="s">
        <v>84</v>
      </c>
      <c r="BK143" s="225">
        <f>ROUND(I143*H143,2)</f>
        <v>0</v>
      </c>
      <c r="BL143" s="17" t="s">
        <v>156</v>
      </c>
      <c r="BM143" s="224" t="s">
        <v>1151</v>
      </c>
    </row>
    <row r="144" spans="1:47" s="2" customFormat="1" ht="12">
      <c r="A144" s="38"/>
      <c r="B144" s="39"/>
      <c r="C144" s="40"/>
      <c r="D144" s="226" t="s">
        <v>158</v>
      </c>
      <c r="E144" s="40"/>
      <c r="F144" s="227" t="s">
        <v>1244</v>
      </c>
      <c r="G144" s="40"/>
      <c r="H144" s="40"/>
      <c r="I144" s="228"/>
      <c r="J144" s="40"/>
      <c r="K144" s="40"/>
      <c r="L144" s="44"/>
      <c r="M144" s="229"/>
      <c r="N144" s="230"/>
      <c r="O144" s="91"/>
      <c r="P144" s="91"/>
      <c r="Q144" s="91"/>
      <c r="R144" s="91"/>
      <c r="S144" s="91"/>
      <c r="T144" s="92"/>
      <c r="U144" s="38"/>
      <c r="V144" s="38"/>
      <c r="W144" s="38"/>
      <c r="X144" s="38"/>
      <c r="Y144" s="38"/>
      <c r="Z144" s="38"/>
      <c r="AA144" s="38"/>
      <c r="AB144" s="38"/>
      <c r="AC144" s="38"/>
      <c r="AD144" s="38"/>
      <c r="AE144" s="38"/>
      <c r="AT144" s="17" t="s">
        <v>158</v>
      </c>
      <c r="AU144" s="17" t="s">
        <v>93</v>
      </c>
    </row>
    <row r="145" spans="1:47" s="2" customFormat="1" ht="12">
      <c r="A145" s="38"/>
      <c r="B145" s="39"/>
      <c r="C145" s="40"/>
      <c r="D145" s="226" t="s">
        <v>160</v>
      </c>
      <c r="E145" s="40"/>
      <c r="F145" s="231" t="s">
        <v>1245</v>
      </c>
      <c r="G145" s="40"/>
      <c r="H145" s="40"/>
      <c r="I145" s="228"/>
      <c r="J145" s="40"/>
      <c r="K145" s="40"/>
      <c r="L145" s="44"/>
      <c r="M145" s="229"/>
      <c r="N145" s="230"/>
      <c r="O145" s="91"/>
      <c r="P145" s="91"/>
      <c r="Q145" s="91"/>
      <c r="R145" s="91"/>
      <c r="S145" s="91"/>
      <c r="T145" s="92"/>
      <c r="U145" s="38"/>
      <c r="V145" s="38"/>
      <c r="W145" s="38"/>
      <c r="X145" s="38"/>
      <c r="Y145" s="38"/>
      <c r="Z145" s="38"/>
      <c r="AA145" s="38"/>
      <c r="AB145" s="38"/>
      <c r="AC145" s="38"/>
      <c r="AD145" s="38"/>
      <c r="AE145" s="38"/>
      <c r="AT145" s="17" t="s">
        <v>160</v>
      </c>
      <c r="AU145" s="17" t="s">
        <v>93</v>
      </c>
    </row>
    <row r="146" spans="1:51" s="12" customFormat="1" ht="12">
      <c r="A146" s="12"/>
      <c r="B146" s="232"/>
      <c r="C146" s="233"/>
      <c r="D146" s="226" t="s">
        <v>162</v>
      </c>
      <c r="E146" s="234" t="s">
        <v>1</v>
      </c>
      <c r="F146" s="235" t="s">
        <v>1246</v>
      </c>
      <c r="G146" s="233"/>
      <c r="H146" s="236">
        <v>17.82</v>
      </c>
      <c r="I146" s="237"/>
      <c r="J146" s="233"/>
      <c r="K146" s="233"/>
      <c r="L146" s="238"/>
      <c r="M146" s="239"/>
      <c r="N146" s="240"/>
      <c r="O146" s="240"/>
      <c r="P146" s="240"/>
      <c r="Q146" s="240"/>
      <c r="R146" s="240"/>
      <c r="S146" s="240"/>
      <c r="T146" s="241"/>
      <c r="U146" s="12"/>
      <c r="V146" s="12"/>
      <c r="W146" s="12"/>
      <c r="X146" s="12"/>
      <c r="Y146" s="12"/>
      <c r="Z146" s="12"/>
      <c r="AA146" s="12"/>
      <c r="AB146" s="12"/>
      <c r="AC146" s="12"/>
      <c r="AD146" s="12"/>
      <c r="AE146" s="12"/>
      <c r="AT146" s="242" t="s">
        <v>162</v>
      </c>
      <c r="AU146" s="242" t="s">
        <v>93</v>
      </c>
      <c r="AV146" s="12" t="s">
        <v>93</v>
      </c>
      <c r="AW146" s="12" t="s">
        <v>32</v>
      </c>
      <c r="AX146" s="12" t="s">
        <v>84</v>
      </c>
      <c r="AY146" s="242" t="s">
        <v>151</v>
      </c>
    </row>
    <row r="147" spans="1:65" s="2" customFormat="1" ht="24.15" customHeight="1">
      <c r="A147" s="38"/>
      <c r="B147" s="39"/>
      <c r="C147" s="212" t="s">
        <v>392</v>
      </c>
      <c r="D147" s="212" t="s">
        <v>152</v>
      </c>
      <c r="E147" s="213" t="s">
        <v>1247</v>
      </c>
      <c r="F147" s="214" t="s">
        <v>1248</v>
      </c>
      <c r="G147" s="215" t="s">
        <v>1127</v>
      </c>
      <c r="H147" s="216">
        <v>17.82</v>
      </c>
      <c r="I147" s="217"/>
      <c r="J147" s="218">
        <f>ROUND(I147*H147,2)</f>
        <v>0</v>
      </c>
      <c r="K147" s="219"/>
      <c r="L147" s="44"/>
      <c r="M147" s="220" t="s">
        <v>1</v>
      </c>
      <c r="N147" s="221" t="s">
        <v>41</v>
      </c>
      <c r="O147" s="91"/>
      <c r="P147" s="222">
        <f>O147*H147</f>
        <v>0</v>
      </c>
      <c r="Q147" s="222">
        <v>0</v>
      </c>
      <c r="R147" s="222">
        <f>Q147*H147</f>
        <v>0</v>
      </c>
      <c r="S147" s="222">
        <v>0</v>
      </c>
      <c r="T147" s="223">
        <f>S147*H147</f>
        <v>0</v>
      </c>
      <c r="U147" s="38"/>
      <c r="V147" s="38"/>
      <c r="W147" s="38"/>
      <c r="X147" s="38"/>
      <c r="Y147" s="38"/>
      <c r="Z147" s="38"/>
      <c r="AA147" s="38"/>
      <c r="AB147" s="38"/>
      <c r="AC147" s="38"/>
      <c r="AD147" s="38"/>
      <c r="AE147" s="38"/>
      <c r="AR147" s="224" t="s">
        <v>156</v>
      </c>
      <c r="AT147" s="224" t="s">
        <v>152</v>
      </c>
      <c r="AU147" s="224" t="s">
        <v>93</v>
      </c>
      <c r="AY147" s="17" t="s">
        <v>151</v>
      </c>
      <c r="BE147" s="225">
        <f>IF(N147="základní",J147,0)</f>
        <v>0</v>
      </c>
      <c r="BF147" s="225">
        <f>IF(N147="snížená",J147,0)</f>
        <v>0</v>
      </c>
      <c r="BG147" s="225">
        <f>IF(N147="zákl. přenesená",J147,0)</f>
        <v>0</v>
      </c>
      <c r="BH147" s="225">
        <f>IF(N147="sníž. přenesená",J147,0)</f>
        <v>0</v>
      </c>
      <c r="BI147" s="225">
        <f>IF(N147="nulová",J147,0)</f>
        <v>0</v>
      </c>
      <c r="BJ147" s="17" t="s">
        <v>84</v>
      </c>
      <c r="BK147" s="225">
        <f>ROUND(I147*H147,2)</f>
        <v>0</v>
      </c>
      <c r="BL147" s="17" t="s">
        <v>156</v>
      </c>
      <c r="BM147" s="224" t="s">
        <v>1157</v>
      </c>
    </row>
    <row r="148" spans="1:47" s="2" customFormat="1" ht="12">
      <c r="A148" s="38"/>
      <c r="B148" s="39"/>
      <c r="C148" s="40"/>
      <c r="D148" s="226" t="s">
        <v>158</v>
      </c>
      <c r="E148" s="40"/>
      <c r="F148" s="227" t="s">
        <v>1249</v>
      </c>
      <c r="G148" s="40"/>
      <c r="H148" s="40"/>
      <c r="I148" s="228"/>
      <c r="J148" s="40"/>
      <c r="K148" s="40"/>
      <c r="L148" s="44"/>
      <c r="M148" s="229"/>
      <c r="N148" s="230"/>
      <c r="O148" s="91"/>
      <c r="P148" s="91"/>
      <c r="Q148" s="91"/>
      <c r="R148" s="91"/>
      <c r="S148" s="91"/>
      <c r="T148" s="92"/>
      <c r="U148" s="38"/>
      <c r="V148" s="38"/>
      <c r="W148" s="38"/>
      <c r="X148" s="38"/>
      <c r="Y148" s="38"/>
      <c r="Z148" s="38"/>
      <c r="AA148" s="38"/>
      <c r="AB148" s="38"/>
      <c r="AC148" s="38"/>
      <c r="AD148" s="38"/>
      <c r="AE148" s="38"/>
      <c r="AT148" s="17" t="s">
        <v>158</v>
      </c>
      <c r="AU148" s="17" t="s">
        <v>93</v>
      </c>
    </row>
    <row r="149" spans="1:65" s="2" customFormat="1" ht="24.15" customHeight="1">
      <c r="A149" s="38"/>
      <c r="B149" s="39"/>
      <c r="C149" s="212" t="s">
        <v>396</v>
      </c>
      <c r="D149" s="212" t="s">
        <v>152</v>
      </c>
      <c r="E149" s="213" t="s">
        <v>1159</v>
      </c>
      <c r="F149" s="214" t="s">
        <v>1160</v>
      </c>
      <c r="G149" s="215" t="s">
        <v>1134</v>
      </c>
      <c r="H149" s="216">
        <v>0.99</v>
      </c>
      <c r="I149" s="217"/>
      <c r="J149" s="218">
        <f>ROUND(I149*H149,2)</f>
        <v>0</v>
      </c>
      <c r="K149" s="219"/>
      <c r="L149" s="44"/>
      <c r="M149" s="220" t="s">
        <v>1</v>
      </c>
      <c r="N149" s="221" t="s">
        <v>41</v>
      </c>
      <c r="O149" s="91"/>
      <c r="P149" s="222">
        <f>O149*H149</f>
        <v>0</v>
      </c>
      <c r="Q149" s="222">
        <v>0</v>
      </c>
      <c r="R149" s="222">
        <f>Q149*H149</f>
        <v>0</v>
      </c>
      <c r="S149" s="222">
        <v>0</v>
      </c>
      <c r="T149" s="223">
        <f>S149*H149</f>
        <v>0</v>
      </c>
      <c r="U149" s="38"/>
      <c r="V149" s="38"/>
      <c r="W149" s="38"/>
      <c r="X149" s="38"/>
      <c r="Y149" s="38"/>
      <c r="Z149" s="38"/>
      <c r="AA149" s="38"/>
      <c r="AB149" s="38"/>
      <c r="AC149" s="38"/>
      <c r="AD149" s="38"/>
      <c r="AE149" s="38"/>
      <c r="AR149" s="224" t="s">
        <v>156</v>
      </c>
      <c r="AT149" s="224" t="s">
        <v>152</v>
      </c>
      <c r="AU149" s="224" t="s">
        <v>93</v>
      </c>
      <c r="AY149" s="17" t="s">
        <v>151</v>
      </c>
      <c r="BE149" s="225">
        <f>IF(N149="základní",J149,0)</f>
        <v>0</v>
      </c>
      <c r="BF149" s="225">
        <f>IF(N149="snížená",J149,0)</f>
        <v>0</v>
      </c>
      <c r="BG149" s="225">
        <f>IF(N149="zákl. přenesená",J149,0)</f>
        <v>0</v>
      </c>
      <c r="BH149" s="225">
        <f>IF(N149="sníž. přenesená",J149,0)</f>
        <v>0</v>
      </c>
      <c r="BI149" s="225">
        <f>IF(N149="nulová",J149,0)</f>
        <v>0</v>
      </c>
      <c r="BJ149" s="17" t="s">
        <v>84</v>
      </c>
      <c r="BK149" s="225">
        <f>ROUND(I149*H149,2)</f>
        <v>0</v>
      </c>
      <c r="BL149" s="17" t="s">
        <v>156</v>
      </c>
      <c r="BM149" s="224" t="s">
        <v>1161</v>
      </c>
    </row>
    <row r="150" spans="1:47" s="2" customFormat="1" ht="12">
      <c r="A150" s="38"/>
      <c r="B150" s="39"/>
      <c r="C150" s="40"/>
      <c r="D150" s="226" t="s">
        <v>158</v>
      </c>
      <c r="E150" s="40"/>
      <c r="F150" s="227" t="s">
        <v>1162</v>
      </c>
      <c r="G150" s="40"/>
      <c r="H150" s="40"/>
      <c r="I150" s="228"/>
      <c r="J150" s="40"/>
      <c r="K150" s="40"/>
      <c r="L150" s="44"/>
      <c r="M150" s="229"/>
      <c r="N150" s="230"/>
      <c r="O150" s="91"/>
      <c r="P150" s="91"/>
      <c r="Q150" s="91"/>
      <c r="R150" s="91"/>
      <c r="S150" s="91"/>
      <c r="T150" s="92"/>
      <c r="U150" s="38"/>
      <c r="V150" s="38"/>
      <c r="W150" s="38"/>
      <c r="X150" s="38"/>
      <c r="Y150" s="38"/>
      <c r="Z150" s="38"/>
      <c r="AA150" s="38"/>
      <c r="AB150" s="38"/>
      <c r="AC150" s="38"/>
      <c r="AD150" s="38"/>
      <c r="AE150" s="38"/>
      <c r="AT150" s="17" t="s">
        <v>158</v>
      </c>
      <c r="AU150" s="17" t="s">
        <v>93</v>
      </c>
    </row>
    <row r="151" spans="1:47" s="2" customFormat="1" ht="12">
      <c r="A151" s="38"/>
      <c r="B151" s="39"/>
      <c r="C151" s="40"/>
      <c r="D151" s="226" t="s">
        <v>160</v>
      </c>
      <c r="E151" s="40"/>
      <c r="F151" s="231" t="s">
        <v>1163</v>
      </c>
      <c r="G151" s="40"/>
      <c r="H151" s="40"/>
      <c r="I151" s="228"/>
      <c r="J151" s="40"/>
      <c r="K151" s="40"/>
      <c r="L151" s="44"/>
      <c r="M151" s="229"/>
      <c r="N151" s="230"/>
      <c r="O151" s="91"/>
      <c r="P151" s="91"/>
      <c r="Q151" s="91"/>
      <c r="R151" s="91"/>
      <c r="S151" s="91"/>
      <c r="T151" s="92"/>
      <c r="U151" s="38"/>
      <c r="V151" s="38"/>
      <c r="W151" s="38"/>
      <c r="X151" s="38"/>
      <c r="Y151" s="38"/>
      <c r="Z151" s="38"/>
      <c r="AA151" s="38"/>
      <c r="AB151" s="38"/>
      <c r="AC151" s="38"/>
      <c r="AD151" s="38"/>
      <c r="AE151" s="38"/>
      <c r="AT151" s="17" t="s">
        <v>160</v>
      </c>
      <c r="AU151" s="17" t="s">
        <v>93</v>
      </c>
    </row>
    <row r="152" spans="1:51" s="12" customFormat="1" ht="12">
      <c r="A152" s="12"/>
      <c r="B152" s="232"/>
      <c r="C152" s="233"/>
      <c r="D152" s="226" t="s">
        <v>162</v>
      </c>
      <c r="E152" s="234" t="s">
        <v>1</v>
      </c>
      <c r="F152" s="235" t="s">
        <v>1250</v>
      </c>
      <c r="G152" s="233"/>
      <c r="H152" s="236">
        <v>0.99</v>
      </c>
      <c r="I152" s="237"/>
      <c r="J152" s="233"/>
      <c r="K152" s="233"/>
      <c r="L152" s="238"/>
      <c r="M152" s="239"/>
      <c r="N152" s="240"/>
      <c r="O152" s="240"/>
      <c r="P152" s="240"/>
      <c r="Q152" s="240"/>
      <c r="R152" s="240"/>
      <c r="S152" s="240"/>
      <c r="T152" s="241"/>
      <c r="U152" s="12"/>
      <c r="V152" s="12"/>
      <c r="W152" s="12"/>
      <c r="X152" s="12"/>
      <c r="Y152" s="12"/>
      <c r="Z152" s="12"/>
      <c r="AA152" s="12"/>
      <c r="AB152" s="12"/>
      <c r="AC152" s="12"/>
      <c r="AD152" s="12"/>
      <c r="AE152" s="12"/>
      <c r="AT152" s="242" t="s">
        <v>162</v>
      </c>
      <c r="AU152" s="242" t="s">
        <v>93</v>
      </c>
      <c r="AV152" s="12" t="s">
        <v>93</v>
      </c>
      <c r="AW152" s="12" t="s">
        <v>32</v>
      </c>
      <c r="AX152" s="12" t="s">
        <v>84</v>
      </c>
      <c r="AY152" s="242" t="s">
        <v>151</v>
      </c>
    </row>
    <row r="153" spans="1:65" s="2" customFormat="1" ht="24.15" customHeight="1">
      <c r="A153" s="38"/>
      <c r="B153" s="39"/>
      <c r="C153" s="212" t="s">
        <v>191</v>
      </c>
      <c r="D153" s="212" t="s">
        <v>152</v>
      </c>
      <c r="E153" s="213" t="s">
        <v>1251</v>
      </c>
      <c r="F153" s="214" t="s">
        <v>1252</v>
      </c>
      <c r="G153" s="215" t="s">
        <v>1134</v>
      </c>
      <c r="H153" s="216">
        <v>4.639</v>
      </c>
      <c r="I153" s="217"/>
      <c r="J153" s="218">
        <f>ROUND(I153*H153,2)</f>
        <v>0</v>
      </c>
      <c r="K153" s="219"/>
      <c r="L153" s="44"/>
      <c r="M153" s="220" t="s">
        <v>1</v>
      </c>
      <c r="N153" s="221" t="s">
        <v>41</v>
      </c>
      <c r="O153" s="91"/>
      <c r="P153" s="222">
        <f>O153*H153</f>
        <v>0</v>
      </c>
      <c r="Q153" s="222">
        <v>0</v>
      </c>
      <c r="R153" s="222">
        <f>Q153*H153</f>
        <v>0</v>
      </c>
      <c r="S153" s="222">
        <v>0</v>
      </c>
      <c r="T153" s="223">
        <f>S153*H153</f>
        <v>0</v>
      </c>
      <c r="U153" s="38"/>
      <c r="V153" s="38"/>
      <c r="W153" s="38"/>
      <c r="X153" s="38"/>
      <c r="Y153" s="38"/>
      <c r="Z153" s="38"/>
      <c r="AA153" s="38"/>
      <c r="AB153" s="38"/>
      <c r="AC153" s="38"/>
      <c r="AD153" s="38"/>
      <c r="AE153" s="38"/>
      <c r="AR153" s="224" t="s">
        <v>156</v>
      </c>
      <c r="AT153" s="224" t="s">
        <v>152</v>
      </c>
      <c r="AU153" s="224" t="s">
        <v>93</v>
      </c>
      <c r="AY153" s="17" t="s">
        <v>151</v>
      </c>
      <c r="BE153" s="225">
        <f>IF(N153="základní",J153,0)</f>
        <v>0</v>
      </c>
      <c r="BF153" s="225">
        <f>IF(N153="snížená",J153,0)</f>
        <v>0</v>
      </c>
      <c r="BG153" s="225">
        <f>IF(N153="zákl. přenesená",J153,0)</f>
        <v>0</v>
      </c>
      <c r="BH153" s="225">
        <f>IF(N153="sníž. přenesená",J153,0)</f>
        <v>0</v>
      </c>
      <c r="BI153" s="225">
        <f>IF(N153="nulová",J153,0)</f>
        <v>0</v>
      </c>
      <c r="BJ153" s="17" t="s">
        <v>84</v>
      </c>
      <c r="BK153" s="225">
        <f>ROUND(I153*H153,2)</f>
        <v>0</v>
      </c>
      <c r="BL153" s="17" t="s">
        <v>156</v>
      </c>
      <c r="BM153" s="224" t="s">
        <v>1253</v>
      </c>
    </row>
    <row r="154" spans="1:47" s="2" customFormat="1" ht="12">
      <c r="A154" s="38"/>
      <c r="B154" s="39"/>
      <c r="C154" s="40"/>
      <c r="D154" s="226" t="s">
        <v>158</v>
      </c>
      <c r="E154" s="40"/>
      <c r="F154" s="227" t="s">
        <v>1254</v>
      </c>
      <c r="G154" s="40"/>
      <c r="H154" s="40"/>
      <c r="I154" s="228"/>
      <c r="J154" s="40"/>
      <c r="K154" s="40"/>
      <c r="L154" s="44"/>
      <c r="M154" s="229"/>
      <c r="N154" s="230"/>
      <c r="O154" s="91"/>
      <c r="P154" s="91"/>
      <c r="Q154" s="91"/>
      <c r="R154" s="91"/>
      <c r="S154" s="91"/>
      <c r="T154" s="92"/>
      <c r="U154" s="38"/>
      <c r="V154" s="38"/>
      <c r="W154" s="38"/>
      <c r="X154" s="38"/>
      <c r="Y154" s="38"/>
      <c r="Z154" s="38"/>
      <c r="AA154" s="38"/>
      <c r="AB154" s="38"/>
      <c r="AC154" s="38"/>
      <c r="AD154" s="38"/>
      <c r="AE154" s="38"/>
      <c r="AT154" s="17" t="s">
        <v>158</v>
      </c>
      <c r="AU154" s="17" t="s">
        <v>93</v>
      </c>
    </row>
    <row r="155" spans="1:47" s="2" customFormat="1" ht="12">
      <c r="A155" s="38"/>
      <c r="B155" s="39"/>
      <c r="C155" s="40"/>
      <c r="D155" s="226" t="s">
        <v>160</v>
      </c>
      <c r="E155" s="40"/>
      <c r="F155" s="231" t="s">
        <v>1255</v>
      </c>
      <c r="G155" s="40"/>
      <c r="H155" s="40"/>
      <c r="I155" s="228"/>
      <c r="J155" s="40"/>
      <c r="K155" s="40"/>
      <c r="L155" s="44"/>
      <c r="M155" s="229"/>
      <c r="N155" s="230"/>
      <c r="O155" s="91"/>
      <c r="P155" s="91"/>
      <c r="Q155" s="91"/>
      <c r="R155" s="91"/>
      <c r="S155" s="91"/>
      <c r="T155" s="92"/>
      <c r="U155" s="38"/>
      <c r="V155" s="38"/>
      <c r="W155" s="38"/>
      <c r="X155" s="38"/>
      <c r="Y155" s="38"/>
      <c r="Z155" s="38"/>
      <c r="AA155" s="38"/>
      <c r="AB155" s="38"/>
      <c r="AC155" s="38"/>
      <c r="AD155" s="38"/>
      <c r="AE155" s="38"/>
      <c r="AT155" s="17" t="s">
        <v>160</v>
      </c>
      <c r="AU155" s="17" t="s">
        <v>93</v>
      </c>
    </row>
    <row r="156" spans="1:51" s="12" customFormat="1" ht="12">
      <c r="A156" s="12"/>
      <c r="B156" s="232"/>
      <c r="C156" s="233"/>
      <c r="D156" s="226" t="s">
        <v>162</v>
      </c>
      <c r="E156" s="234" t="s">
        <v>1</v>
      </c>
      <c r="F156" s="235" t="s">
        <v>1256</v>
      </c>
      <c r="G156" s="233"/>
      <c r="H156" s="236">
        <v>4.639</v>
      </c>
      <c r="I156" s="237"/>
      <c r="J156" s="233"/>
      <c r="K156" s="233"/>
      <c r="L156" s="238"/>
      <c r="M156" s="239"/>
      <c r="N156" s="240"/>
      <c r="O156" s="240"/>
      <c r="P156" s="240"/>
      <c r="Q156" s="240"/>
      <c r="R156" s="240"/>
      <c r="S156" s="240"/>
      <c r="T156" s="241"/>
      <c r="U156" s="12"/>
      <c r="V156" s="12"/>
      <c r="W156" s="12"/>
      <c r="X156" s="12"/>
      <c r="Y156" s="12"/>
      <c r="Z156" s="12"/>
      <c r="AA156" s="12"/>
      <c r="AB156" s="12"/>
      <c r="AC156" s="12"/>
      <c r="AD156" s="12"/>
      <c r="AE156" s="12"/>
      <c r="AT156" s="242" t="s">
        <v>162</v>
      </c>
      <c r="AU156" s="242" t="s">
        <v>93</v>
      </c>
      <c r="AV156" s="12" t="s">
        <v>93</v>
      </c>
      <c r="AW156" s="12" t="s">
        <v>32</v>
      </c>
      <c r="AX156" s="12" t="s">
        <v>84</v>
      </c>
      <c r="AY156" s="242" t="s">
        <v>151</v>
      </c>
    </row>
    <row r="157" spans="1:65" s="2" customFormat="1" ht="14.4" customHeight="1">
      <c r="A157" s="38"/>
      <c r="B157" s="39"/>
      <c r="C157" s="280" t="s">
        <v>201</v>
      </c>
      <c r="D157" s="280" t="s">
        <v>267</v>
      </c>
      <c r="E157" s="281" t="s">
        <v>1257</v>
      </c>
      <c r="F157" s="282" t="s">
        <v>1258</v>
      </c>
      <c r="G157" s="283" t="s">
        <v>1211</v>
      </c>
      <c r="H157" s="284">
        <v>9.278</v>
      </c>
      <c r="I157" s="285"/>
      <c r="J157" s="286">
        <f>ROUND(I157*H157,2)</f>
        <v>0</v>
      </c>
      <c r="K157" s="287"/>
      <c r="L157" s="288"/>
      <c r="M157" s="289" t="s">
        <v>1</v>
      </c>
      <c r="N157" s="290" t="s">
        <v>41</v>
      </c>
      <c r="O157" s="91"/>
      <c r="P157" s="222">
        <f>O157*H157</f>
        <v>0</v>
      </c>
      <c r="Q157" s="222">
        <v>1</v>
      </c>
      <c r="R157" s="222">
        <f>Q157*H157</f>
        <v>9.278</v>
      </c>
      <c r="S157" s="222">
        <v>0</v>
      </c>
      <c r="T157" s="223">
        <f>S157*H157</f>
        <v>0</v>
      </c>
      <c r="U157" s="38"/>
      <c r="V157" s="38"/>
      <c r="W157" s="38"/>
      <c r="X157" s="38"/>
      <c r="Y157" s="38"/>
      <c r="Z157" s="38"/>
      <c r="AA157" s="38"/>
      <c r="AB157" s="38"/>
      <c r="AC157" s="38"/>
      <c r="AD157" s="38"/>
      <c r="AE157" s="38"/>
      <c r="AR157" s="224" t="s">
        <v>191</v>
      </c>
      <c r="AT157" s="224" t="s">
        <v>267</v>
      </c>
      <c r="AU157" s="224" t="s">
        <v>93</v>
      </c>
      <c r="AY157" s="17" t="s">
        <v>151</v>
      </c>
      <c r="BE157" s="225">
        <f>IF(N157="základní",J157,0)</f>
        <v>0</v>
      </c>
      <c r="BF157" s="225">
        <f>IF(N157="snížená",J157,0)</f>
        <v>0</v>
      </c>
      <c r="BG157" s="225">
        <f>IF(N157="zákl. přenesená",J157,0)</f>
        <v>0</v>
      </c>
      <c r="BH157" s="225">
        <f>IF(N157="sníž. přenesená",J157,0)</f>
        <v>0</v>
      </c>
      <c r="BI157" s="225">
        <f>IF(N157="nulová",J157,0)</f>
        <v>0</v>
      </c>
      <c r="BJ157" s="17" t="s">
        <v>84</v>
      </c>
      <c r="BK157" s="225">
        <f>ROUND(I157*H157,2)</f>
        <v>0</v>
      </c>
      <c r="BL157" s="17" t="s">
        <v>156</v>
      </c>
      <c r="BM157" s="224" t="s">
        <v>1259</v>
      </c>
    </row>
    <row r="158" spans="1:47" s="2" customFormat="1" ht="12">
      <c r="A158" s="38"/>
      <c r="B158" s="39"/>
      <c r="C158" s="40"/>
      <c r="D158" s="226" t="s">
        <v>158</v>
      </c>
      <c r="E158" s="40"/>
      <c r="F158" s="227" t="s">
        <v>1258</v>
      </c>
      <c r="G158" s="40"/>
      <c r="H158" s="40"/>
      <c r="I158" s="228"/>
      <c r="J158" s="40"/>
      <c r="K158" s="40"/>
      <c r="L158" s="44"/>
      <c r="M158" s="229"/>
      <c r="N158" s="230"/>
      <c r="O158" s="91"/>
      <c r="P158" s="91"/>
      <c r="Q158" s="91"/>
      <c r="R158" s="91"/>
      <c r="S158" s="91"/>
      <c r="T158" s="92"/>
      <c r="U158" s="38"/>
      <c r="V158" s="38"/>
      <c r="W158" s="38"/>
      <c r="X158" s="38"/>
      <c r="Y158" s="38"/>
      <c r="Z158" s="38"/>
      <c r="AA158" s="38"/>
      <c r="AB158" s="38"/>
      <c r="AC158" s="38"/>
      <c r="AD158" s="38"/>
      <c r="AE158" s="38"/>
      <c r="AT158" s="17" t="s">
        <v>158</v>
      </c>
      <c r="AU158" s="17" t="s">
        <v>93</v>
      </c>
    </row>
    <row r="159" spans="1:51" s="12" customFormat="1" ht="12">
      <c r="A159" s="12"/>
      <c r="B159" s="232"/>
      <c r="C159" s="233"/>
      <c r="D159" s="226" t="s">
        <v>162</v>
      </c>
      <c r="E159" s="233"/>
      <c r="F159" s="235" t="s">
        <v>1260</v>
      </c>
      <c r="G159" s="233"/>
      <c r="H159" s="236">
        <v>9.278</v>
      </c>
      <c r="I159" s="237"/>
      <c r="J159" s="233"/>
      <c r="K159" s="233"/>
      <c r="L159" s="238"/>
      <c r="M159" s="239"/>
      <c r="N159" s="240"/>
      <c r="O159" s="240"/>
      <c r="P159" s="240"/>
      <c r="Q159" s="240"/>
      <c r="R159" s="240"/>
      <c r="S159" s="240"/>
      <c r="T159" s="241"/>
      <c r="U159" s="12"/>
      <c r="V159" s="12"/>
      <c r="W159" s="12"/>
      <c r="X159" s="12"/>
      <c r="Y159" s="12"/>
      <c r="Z159" s="12"/>
      <c r="AA159" s="12"/>
      <c r="AB159" s="12"/>
      <c r="AC159" s="12"/>
      <c r="AD159" s="12"/>
      <c r="AE159" s="12"/>
      <c r="AT159" s="242" t="s">
        <v>162</v>
      </c>
      <c r="AU159" s="242" t="s">
        <v>93</v>
      </c>
      <c r="AV159" s="12" t="s">
        <v>93</v>
      </c>
      <c r="AW159" s="12" t="s">
        <v>4</v>
      </c>
      <c r="AX159" s="12" t="s">
        <v>84</v>
      </c>
      <c r="AY159" s="242" t="s">
        <v>151</v>
      </c>
    </row>
    <row r="160" spans="1:65" s="2" customFormat="1" ht="24.15" customHeight="1">
      <c r="A160" s="38"/>
      <c r="B160" s="39"/>
      <c r="C160" s="212" t="s">
        <v>209</v>
      </c>
      <c r="D160" s="212" t="s">
        <v>152</v>
      </c>
      <c r="E160" s="213" t="s">
        <v>1164</v>
      </c>
      <c r="F160" s="214" t="s">
        <v>1165</v>
      </c>
      <c r="G160" s="215" t="s">
        <v>1127</v>
      </c>
      <c r="H160" s="216">
        <v>9.9</v>
      </c>
      <c r="I160" s="217"/>
      <c r="J160" s="218">
        <f>ROUND(I160*H160,2)</f>
        <v>0</v>
      </c>
      <c r="K160" s="219"/>
      <c r="L160" s="44"/>
      <c r="M160" s="220" t="s">
        <v>1</v>
      </c>
      <c r="N160" s="221" t="s">
        <v>41</v>
      </c>
      <c r="O160" s="91"/>
      <c r="P160" s="222">
        <f>O160*H160</f>
        <v>0</v>
      </c>
      <c r="Q160" s="222">
        <v>0</v>
      </c>
      <c r="R160" s="222">
        <f>Q160*H160</f>
        <v>0</v>
      </c>
      <c r="S160" s="222">
        <v>0</v>
      </c>
      <c r="T160" s="223">
        <f>S160*H160</f>
        <v>0</v>
      </c>
      <c r="U160" s="38"/>
      <c r="V160" s="38"/>
      <c r="W160" s="38"/>
      <c r="X160" s="38"/>
      <c r="Y160" s="38"/>
      <c r="Z160" s="38"/>
      <c r="AA160" s="38"/>
      <c r="AB160" s="38"/>
      <c r="AC160" s="38"/>
      <c r="AD160" s="38"/>
      <c r="AE160" s="38"/>
      <c r="AR160" s="224" t="s">
        <v>156</v>
      </c>
      <c r="AT160" s="224" t="s">
        <v>152</v>
      </c>
      <c r="AU160" s="224" t="s">
        <v>93</v>
      </c>
      <c r="AY160" s="17" t="s">
        <v>151</v>
      </c>
      <c r="BE160" s="225">
        <f>IF(N160="základní",J160,0)</f>
        <v>0</v>
      </c>
      <c r="BF160" s="225">
        <f>IF(N160="snížená",J160,0)</f>
        <v>0</v>
      </c>
      <c r="BG160" s="225">
        <f>IF(N160="zákl. přenesená",J160,0)</f>
        <v>0</v>
      </c>
      <c r="BH160" s="225">
        <f>IF(N160="sníž. přenesená",J160,0)</f>
        <v>0</v>
      </c>
      <c r="BI160" s="225">
        <f>IF(N160="nulová",J160,0)</f>
        <v>0</v>
      </c>
      <c r="BJ160" s="17" t="s">
        <v>84</v>
      </c>
      <c r="BK160" s="225">
        <f>ROUND(I160*H160,2)</f>
        <v>0</v>
      </c>
      <c r="BL160" s="17" t="s">
        <v>156</v>
      </c>
      <c r="BM160" s="224" t="s">
        <v>1166</v>
      </c>
    </row>
    <row r="161" spans="1:47" s="2" customFormat="1" ht="12">
      <c r="A161" s="38"/>
      <c r="B161" s="39"/>
      <c r="C161" s="40"/>
      <c r="D161" s="226" t="s">
        <v>158</v>
      </c>
      <c r="E161" s="40"/>
      <c r="F161" s="227" t="s">
        <v>1167</v>
      </c>
      <c r="G161" s="40"/>
      <c r="H161" s="40"/>
      <c r="I161" s="228"/>
      <c r="J161" s="40"/>
      <c r="K161" s="40"/>
      <c r="L161" s="44"/>
      <c r="M161" s="229"/>
      <c r="N161" s="230"/>
      <c r="O161" s="91"/>
      <c r="P161" s="91"/>
      <c r="Q161" s="91"/>
      <c r="R161" s="91"/>
      <c r="S161" s="91"/>
      <c r="T161" s="92"/>
      <c r="U161" s="38"/>
      <c r="V161" s="38"/>
      <c r="W161" s="38"/>
      <c r="X161" s="38"/>
      <c r="Y161" s="38"/>
      <c r="Z161" s="38"/>
      <c r="AA161" s="38"/>
      <c r="AB161" s="38"/>
      <c r="AC161" s="38"/>
      <c r="AD161" s="38"/>
      <c r="AE161" s="38"/>
      <c r="AT161" s="17" t="s">
        <v>158</v>
      </c>
      <c r="AU161" s="17" t="s">
        <v>93</v>
      </c>
    </row>
    <row r="162" spans="1:47" s="2" customFormat="1" ht="12">
      <c r="A162" s="38"/>
      <c r="B162" s="39"/>
      <c r="C162" s="40"/>
      <c r="D162" s="226" t="s">
        <v>160</v>
      </c>
      <c r="E162" s="40"/>
      <c r="F162" s="231" t="s">
        <v>1168</v>
      </c>
      <c r="G162" s="40"/>
      <c r="H162" s="40"/>
      <c r="I162" s="228"/>
      <c r="J162" s="40"/>
      <c r="K162" s="40"/>
      <c r="L162" s="44"/>
      <c r="M162" s="229"/>
      <c r="N162" s="230"/>
      <c r="O162" s="91"/>
      <c r="P162" s="91"/>
      <c r="Q162" s="91"/>
      <c r="R162" s="91"/>
      <c r="S162" s="91"/>
      <c r="T162" s="92"/>
      <c r="U162" s="38"/>
      <c r="V162" s="38"/>
      <c r="W162" s="38"/>
      <c r="X162" s="38"/>
      <c r="Y162" s="38"/>
      <c r="Z162" s="38"/>
      <c r="AA162" s="38"/>
      <c r="AB162" s="38"/>
      <c r="AC162" s="38"/>
      <c r="AD162" s="38"/>
      <c r="AE162" s="38"/>
      <c r="AT162" s="17" t="s">
        <v>160</v>
      </c>
      <c r="AU162" s="17" t="s">
        <v>93</v>
      </c>
    </row>
    <row r="163" spans="1:51" s="12" customFormat="1" ht="12">
      <c r="A163" s="12"/>
      <c r="B163" s="232"/>
      <c r="C163" s="233"/>
      <c r="D163" s="226" t="s">
        <v>162</v>
      </c>
      <c r="E163" s="234" t="s">
        <v>1</v>
      </c>
      <c r="F163" s="235" t="s">
        <v>1102</v>
      </c>
      <c r="G163" s="233"/>
      <c r="H163" s="236">
        <v>9.9</v>
      </c>
      <c r="I163" s="237"/>
      <c r="J163" s="233"/>
      <c r="K163" s="233"/>
      <c r="L163" s="238"/>
      <c r="M163" s="239"/>
      <c r="N163" s="240"/>
      <c r="O163" s="240"/>
      <c r="P163" s="240"/>
      <c r="Q163" s="240"/>
      <c r="R163" s="240"/>
      <c r="S163" s="240"/>
      <c r="T163" s="241"/>
      <c r="U163" s="12"/>
      <c r="V163" s="12"/>
      <c r="W163" s="12"/>
      <c r="X163" s="12"/>
      <c r="Y163" s="12"/>
      <c r="Z163" s="12"/>
      <c r="AA163" s="12"/>
      <c r="AB163" s="12"/>
      <c r="AC163" s="12"/>
      <c r="AD163" s="12"/>
      <c r="AE163" s="12"/>
      <c r="AT163" s="242" t="s">
        <v>162</v>
      </c>
      <c r="AU163" s="242" t="s">
        <v>93</v>
      </c>
      <c r="AV163" s="12" t="s">
        <v>93</v>
      </c>
      <c r="AW163" s="12" t="s">
        <v>32</v>
      </c>
      <c r="AX163" s="12" t="s">
        <v>84</v>
      </c>
      <c r="AY163" s="242" t="s">
        <v>151</v>
      </c>
    </row>
    <row r="164" spans="1:65" s="2" customFormat="1" ht="24.15" customHeight="1">
      <c r="A164" s="38"/>
      <c r="B164" s="39"/>
      <c r="C164" s="212" t="s">
        <v>214</v>
      </c>
      <c r="D164" s="212" t="s">
        <v>152</v>
      </c>
      <c r="E164" s="213" t="s">
        <v>1169</v>
      </c>
      <c r="F164" s="214" t="s">
        <v>1170</v>
      </c>
      <c r="G164" s="215" t="s">
        <v>1127</v>
      </c>
      <c r="H164" s="216">
        <v>9.9</v>
      </c>
      <c r="I164" s="217"/>
      <c r="J164" s="218">
        <f>ROUND(I164*H164,2)</f>
        <v>0</v>
      </c>
      <c r="K164" s="219"/>
      <c r="L164" s="44"/>
      <c r="M164" s="220" t="s">
        <v>1</v>
      </c>
      <c r="N164" s="221" t="s">
        <v>41</v>
      </c>
      <c r="O164" s="91"/>
      <c r="P164" s="222">
        <f>O164*H164</f>
        <v>0</v>
      </c>
      <c r="Q164" s="222">
        <v>0</v>
      </c>
      <c r="R164" s="222">
        <f>Q164*H164</f>
        <v>0</v>
      </c>
      <c r="S164" s="222">
        <v>0</v>
      </c>
      <c r="T164" s="223">
        <f>S164*H164</f>
        <v>0</v>
      </c>
      <c r="U164" s="38"/>
      <c r="V164" s="38"/>
      <c r="W164" s="38"/>
      <c r="X164" s="38"/>
      <c r="Y164" s="38"/>
      <c r="Z164" s="38"/>
      <c r="AA164" s="38"/>
      <c r="AB164" s="38"/>
      <c r="AC164" s="38"/>
      <c r="AD164" s="38"/>
      <c r="AE164" s="38"/>
      <c r="AR164" s="224" t="s">
        <v>156</v>
      </c>
      <c r="AT164" s="224" t="s">
        <v>152</v>
      </c>
      <c r="AU164" s="224" t="s">
        <v>93</v>
      </c>
      <c r="AY164" s="17" t="s">
        <v>151</v>
      </c>
      <c r="BE164" s="225">
        <f>IF(N164="základní",J164,0)</f>
        <v>0</v>
      </c>
      <c r="BF164" s="225">
        <f>IF(N164="snížená",J164,0)</f>
        <v>0</v>
      </c>
      <c r="BG164" s="225">
        <f>IF(N164="zákl. přenesená",J164,0)</f>
        <v>0</v>
      </c>
      <c r="BH164" s="225">
        <f>IF(N164="sníž. přenesená",J164,0)</f>
        <v>0</v>
      </c>
      <c r="BI164" s="225">
        <f>IF(N164="nulová",J164,0)</f>
        <v>0</v>
      </c>
      <c r="BJ164" s="17" t="s">
        <v>84</v>
      </c>
      <c r="BK164" s="225">
        <f>ROUND(I164*H164,2)</f>
        <v>0</v>
      </c>
      <c r="BL164" s="17" t="s">
        <v>156</v>
      </c>
      <c r="BM164" s="224" t="s">
        <v>1171</v>
      </c>
    </row>
    <row r="165" spans="1:47" s="2" customFormat="1" ht="12">
      <c r="A165" s="38"/>
      <c r="B165" s="39"/>
      <c r="C165" s="40"/>
      <c r="D165" s="226" t="s">
        <v>158</v>
      </c>
      <c r="E165" s="40"/>
      <c r="F165" s="227" t="s">
        <v>1172</v>
      </c>
      <c r="G165" s="40"/>
      <c r="H165" s="40"/>
      <c r="I165" s="228"/>
      <c r="J165" s="40"/>
      <c r="K165" s="40"/>
      <c r="L165" s="44"/>
      <c r="M165" s="229"/>
      <c r="N165" s="230"/>
      <c r="O165" s="91"/>
      <c r="P165" s="91"/>
      <c r="Q165" s="91"/>
      <c r="R165" s="91"/>
      <c r="S165" s="91"/>
      <c r="T165" s="92"/>
      <c r="U165" s="38"/>
      <c r="V165" s="38"/>
      <c r="W165" s="38"/>
      <c r="X165" s="38"/>
      <c r="Y165" s="38"/>
      <c r="Z165" s="38"/>
      <c r="AA165" s="38"/>
      <c r="AB165" s="38"/>
      <c r="AC165" s="38"/>
      <c r="AD165" s="38"/>
      <c r="AE165" s="38"/>
      <c r="AT165" s="17" t="s">
        <v>158</v>
      </c>
      <c r="AU165" s="17" t="s">
        <v>93</v>
      </c>
    </row>
    <row r="166" spans="1:47" s="2" customFormat="1" ht="12">
      <c r="A166" s="38"/>
      <c r="B166" s="39"/>
      <c r="C166" s="40"/>
      <c r="D166" s="226" t="s">
        <v>160</v>
      </c>
      <c r="E166" s="40"/>
      <c r="F166" s="231" t="s">
        <v>1173</v>
      </c>
      <c r="G166" s="40"/>
      <c r="H166" s="40"/>
      <c r="I166" s="228"/>
      <c r="J166" s="40"/>
      <c r="K166" s="40"/>
      <c r="L166" s="44"/>
      <c r="M166" s="229"/>
      <c r="N166" s="230"/>
      <c r="O166" s="91"/>
      <c r="P166" s="91"/>
      <c r="Q166" s="91"/>
      <c r="R166" s="91"/>
      <c r="S166" s="91"/>
      <c r="T166" s="92"/>
      <c r="U166" s="38"/>
      <c r="V166" s="38"/>
      <c r="W166" s="38"/>
      <c r="X166" s="38"/>
      <c r="Y166" s="38"/>
      <c r="Z166" s="38"/>
      <c r="AA166" s="38"/>
      <c r="AB166" s="38"/>
      <c r="AC166" s="38"/>
      <c r="AD166" s="38"/>
      <c r="AE166" s="38"/>
      <c r="AT166" s="17" t="s">
        <v>160</v>
      </c>
      <c r="AU166" s="17" t="s">
        <v>93</v>
      </c>
    </row>
    <row r="167" spans="1:51" s="12" customFormat="1" ht="12">
      <c r="A167" s="12"/>
      <c r="B167" s="232"/>
      <c r="C167" s="233"/>
      <c r="D167" s="226" t="s">
        <v>162</v>
      </c>
      <c r="E167" s="234" t="s">
        <v>1</v>
      </c>
      <c r="F167" s="235" t="s">
        <v>1102</v>
      </c>
      <c r="G167" s="233"/>
      <c r="H167" s="236">
        <v>9.9</v>
      </c>
      <c r="I167" s="237"/>
      <c r="J167" s="233"/>
      <c r="K167" s="233"/>
      <c r="L167" s="238"/>
      <c r="M167" s="239"/>
      <c r="N167" s="240"/>
      <c r="O167" s="240"/>
      <c r="P167" s="240"/>
      <c r="Q167" s="240"/>
      <c r="R167" s="240"/>
      <c r="S167" s="240"/>
      <c r="T167" s="241"/>
      <c r="U167" s="12"/>
      <c r="V167" s="12"/>
      <c r="W167" s="12"/>
      <c r="X167" s="12"/>
      <c r="Y167" s="12"/>
      <c r="Z167" s="12"/>
      <c r="AA167" s="12"/>
      <c r="AB167" s="12"/>
      <c r="AC167" s="12"/>
      <c r="AD167" s="12"/>
      <c r="AE167" s="12"/>
      <c r="AT167" s="242" t="s">
        <v>162</v>
      </c>
      <c r="AU167" s="242" t="s">
        <v>93</v>
      </c>
      <c r="AV167" s="12" t="s">
        <v>93</v>
      </c>
      <c r="AW167" s="12" t="s">
        <v>32</v>
      </c>
      <c r="AX167" s="12" t="s">
        <v>84</v>
      </c>
      <c r="AY167" s="242" t="s">
        <v>151</v>
      </c>
    </row>
    <row r="168" spans="1:65" s="2" customFormat="1" ht="14.4" customHeight="1">
      <c r="A168" s="38"/>
      <c r="B168" s="39"/>
      <c r="C168" s="280" t="s">
        <v>220</v>
      </c>
      <c r="D168" s="280" t="s">
        <v>267</v>
      </c>
      <c r="E168" s="281" t="s">
        <v>1174</v>
      </c>
      <c r="F168" s="282" t="s">
        <v>1175</v>
      </c>
      <c r="G168" s="283" t="s">
        <v>1176</v>
      </c>
      <c r="H168" s="284">
        <v>0.149</v>
      </c>
      <c r="I168" s="285"/>
      <c r="J168" s="286">
        <f>ROUND(I168*H168,2)</f>
        <v>0</v>
      </c>
      <c r="K168" s="287"/>
      <c r="L168" s="288"/>
      <c r="M168" s="289" t="s">
        <v>1</v>
      </c>
      <c r="N168" s="290" t="s">
        <v>41</v>
      </c>
      <c r="O168" s="91"/>
      <c r="P168" s="222">
        <f>O168*H168</f>
        <v>0</v>
      </c>
      <c r="Q168" s="222">
        <v>0.001</v>
      </c>
      <c r="R168" s="222">
        <f>Q168*H168</f>
        <v>0.000149</v>
      </c>
      <c r="S168" s="222">
        <v>0</v>
      </c>
      <c r="T168" s="223">
        <f>S168*H168</f>
        <v>0</v>
      </c>
      <c r="U168" s="38"/>
      <c r="V168" s="38"/>
      <c r="W168" s="38"/>
      <c r="X168" s="38"/>
      <c r="Y168" s="38"/>
      <c r="Z168" s="38"/>
      <c r="AA168" s="38"/>
      <c r="AB168" s="38"/>
      <c r="AC168" s="38"/>
      <c r="AD168" s="38"/>
      <c r="AE168" s="38"/>
      <c r="AR168" s="224" t="s">
        <v>191</v>
      </c>
      <c r="AT168" s="224" t="s">
        <v>267</v>
      </c>
      <c r="AU168" s="224" t="s">
        <v>93</v>
      </c>
      <c r="AY168" s="17" t="s">
        <v>151</v>
      </c>
      <c r="BE168" s="225">
        <f>IF(N168="základní",J168,0)</f>
        <v>0</v>
      </c>
      <c r="BF168" s="225">
        <f>IF(N168="snížená",J168,0)</f>
        <v>0</v>
      </c>
      <c r="BG168" s="225">
        <f>IF(N168="zákl. přenesená",J168,0)</f>
        <v>0</v>
      </c>
      <c r="BH168" s="225">
        <f>IF(N168="sníž. přenesená",J168,0)</f>
        <v>0</v>
      </c>
      <c r="BI168" s="225">
        <f>IF(N168="nulová",J168,0)</f>
        <v>0</v>
      </c>
      <c r="BJ168" s="17" t="s">
        <v>84</v>
      </c>
      <c r="BK168" s="225">
        <f>ROUND(I168*H168,2)</f>
        <v>0</v>
      </c>
      <c r="BL168" s="17" t="s">
        <v>156</v>
      </c>
      <c r="BM168" s="224" t="s">
        <v>1177</v>
      </c>
    </row>
    <row r="169" spans="1:47" s="2" customFormat="1" ht="12">
      <c r="A169" s="38"/>
      <c r="B169" s="39"/>
      <c r="C169" s="40"/>
      <c r="D169" s="226" t="s">
        <v>158</v>
      </c>
      <c r="E169" s="40"/>
      <c r="F169" s="227" t="s">
        <v>1175</v>
      </c>
      <c r="G169" s="40"/>
      <c r="H169" s="40"/>
      <c r="I169" s="228"/>
      <c r="J169" s="40"/>
      <c r="K169" s="40"/>
      <c r="L169" s="44"/>
      <c r="M169" s="229"/>
      <c r="N169" s="230"/>
      <c r="O169" s="91"/>
      <c r="P169" s="91"/>
      <c r="Q169" s="91"/>
      <c r="R169" s="91"/>
      <c r="S169" s="91"/>
      <c r="T169" s="92"/>
      <c r="U169" s="38"/>
      <c r="V169" s="38"/>
      <c r="W169" s="38"/>
      <c r="X169" s="38"/>
      <c r="Y169" s="38"/>
      <c r="Z169" s="38"/>
      <c r="AA169" s="38"/>
      <c r="AB169" s="38"/>
      <c r="AC169" s="38"/>
      <c r="AD169" s="38"/>
      <c r="AE169" s="38"/>
      <c r="AT169" s="17" t="s">
        <v>158</v>
      </c>
      <c r="AU169" s="17" t="s">
        <v>93</v>
      </c>
    </row>
    <row r="170" spans="1:51" s="12" customFormat="1" ht="12">
      <c r="A170" s="12"/>
      <c r="B170" s="232"/>
      <c r="C170" s="233"/>
      <c r="D170" s="226" t="s">
        <v>162</v>
      </c>
      <c r="E170" s="233"/>
      <c r="F170" s="235" t="s">
        <v>1261</v>
      </c>
      <c r="G170" s="233"/>
      <c r="H170" s="236">
        <v>0.149</v>
      </c>
      <c r="I170" s="237"/>
      <c r="J170" s="233"/>
      <c r="K170" s="233"/>
      <c r="L170" s="238"/>
      <c r="M170" s="239"/>
      <c r="N170" s="240"/>
      <c r="O170" s="240"/>
      <c r="P170" s="240"/>
      <c r="Q170" s="240"/>
      <c r="R170" s="240"/>
      <c r="S170" s="240"/>
      <c r="T170" s="241"/>
      <c r="U170" s="12"/>
      <c r="V170" s="12"/>
      <c r="W170" s="12"/>
      <c r="X170" s="12"/>
      <c r="Y170" s="12"/>
      <c r="Z170" s="12"/>
      <c r="AA170" s="12"/>
      <c r="AB170" s="12"/>
      <c r="AC170" s="12"/>
      <c r="AD170" s="12"/>
      <c r="AE170" s="12"/>
      <c r="AT170" s="242" t="s">
        <v>162</v>
      </c>
      <c r="AU170" s="242" t="s">
        <v>93</v>
      </c>
      <c r="AV170" s="12" t="s">
        <v>93</v>
      </c>
      <c r="AW170" s="12" t="s">
        <v>4</v>
      </c>
      <c r="AX170" s="12" t="s">
        <v>84</v>
      </c>
      <c r="AY170" s="242" t="s">
        <v>151</v>
      </c>
    </row>
    <row r="171" spans="1:63" s="11" customFormat="1" ht="22.8" customHeight="1">
      <c r="A171" s="11"/>
      <c r="B171" s="198"/>
      <c r="C171" s="199"/>
      <c r="D171" s="200" t="s">
        <v>75</v>
      </c>
      <c r="E171" s="267" t="s">
        <v>156</v>
      </c>
      <c r="F171" s="267" t="s">
        <v>750</v>
      </c>
      <c r="G171" s="199"/>
      <c r="H171" s="199"/>
      <c r="I171" s="202"/>
      <c r="J171" s="268">
        <f>BK171</f>
        <v>0</v>
      </c>
      <c r="K171" s="199"/>
      <c r="L171" s="204"/>
      <c r="M171" s="205"/>
      <c r="N171" s="206"/>
      <c r="O171" s="206"/>
      <c r="P171" s="207">
        <f>SUM(P172:P179)</f>
        <v>0</v>
      </c>
      <c r="Q171" s="206"/>
      <c r="R171" s="207">
        <f>SUM(R172:R179)</f>
        <v>1.0443264</v>
      </c>
      <c r="S171" s="206"/>
      <c r="T171" s="208">
        <f>SUM(T172:T179)</f>
        <v>0</v>
      </c>
      <c r="U171" s="11"/>
      <c r="V171" s="11"/>
      <c r="W171" s="11"/>
      <c r="X171" s="11"/>
      <c r="Y171" s="11"/>
      <c r="Z171" s="11"/>
      <c r="AA171" s="11"/>
      <c r="AB171" s="11"/>
      <c r="AC171" s="11"/>
      <c r="AD171" s="11"/>
      <c r="AE171" s="11"/>
      <c r="AR171" s="209" t="s">
        <v>84</v>
      </c>
      <c r="AT171" s="210" t="s">
        <v>75</v>
      </c>
      <c r="AU171" s="210" t="s">
        <v>84</v>
      </c>
      <c r="AY171" s="209" t="s">
        <v>151</v>
      </c>
      <c r="BK171" s="211">
        <f>SUM(BK172:BK179)</f>
        <v>0</v>
      </c>
    </row>
    <row r="172" spans="1:65" s="2" customFormat="1" ht="14.4" customHeight="1">
      <c r="A172" s="38"/>
      <c r="B172" s="39"/>
      <c r="C172" s="212" t="s">
        <v>229</v>
      </c>
      <c r="D172" s="212" t="s">
        <v>152</v>
      </c>
      <c r="E172" s="213" t="s">
        <v>1262</v>
      </c>
      <c r="F172" s="214" t="s">
        <v>1263</v>
      </c>
      <c r="G172" s="215" t="s">
        <v>1134</v>
      </c>
      <c r="H172" s="216">
        <v>0.99</v>
      </c>
      <c r="I172" s="217"/>
      <c r="J172" s="218">
        <f>ROUND(I172*H172,2)</f>
        <v>0</v>
      </c>
      <c r="K172" s="219"/>
      <c r="L172" s="44"/>
      <c r="M172" s="220" t="s">
        <v>1</v>
      </c>
      <c r="N172" s="221" t="s">
        <v>41</v>
      </c>
      <c r="O172" s="91"/>
      <c r="P172" s="222">
        <f>O172*H172</f>
        <v>0</v>
      </c>
      <c r="Q172" s="222">
        <v>0</v>
      </c>
      <c r="R172" s="222">
        <f>Q172*H172</f>
        <v>0</v>
      </c>
      <c r="S172" s="222">
        <v>0</v>
      </c>
      <c r="T172" s="223">
        <f>S172*H172</f>
        <v>0</v>
      </c>
      <c r="U172" s="38"/>
      <c r="V172" s="38"/>
      <c r="W172" s="38"/>
      <c r="X172" s="38"/>
      <c r="Y172" s="38"/>
      <c r="Z172" s="38"/>
      <c r="AA172" s="38"/>
      <c r="AB172" s="38"/>
      <c r="AC172" s="38"/>
      <c r="AD172" s="38"/>
      <c r="AE172" s="38"/>
      <c r="AR172" s="224" t="s">
        <v>156</v>
      </c>
      <c r="AT172" s="224" t="s">
        <v>152</v>
      </c>
      <c r="AU172" s="224" t="s">
        <v>93</v>
      </c>
      <c r="AY172" s="17" t="s">
        <v>151</v>
      </c>
      <c r="BE172" s="225">
        <f>IF(N172="základní",J172,0)</f>
        <v>0</v>
      </c>
      <c r="BF172" s="225">
        <f>IF(N172="snížená",J172,0)</f>
        <v>0</v>
      </c>
      <c r="BG172" s="225">
        <f>IF(N172="zákl. přenesená",J172,0)</f>
        <v>0</v>
      </c>
      <c r="BH172" s="225">
        <f>IF(N172="sníž. přenesená",J172,0)</f>
        <v>0</v>
      </c>
      <c r="BI172" s="225">
        <f>IF(N172="nulová",J172,0)</f>
        <v>0</v>
      </c>
      <c r="BJ172" s="17" t="s">
        <v>84</v>
      </c>
      <c r="BK172" s="225">
        <f>ROUND(I172*H172,2)</f>
        <v>0</v>
      </c>
      <c r="BL172" s="17" t="s">
        <v>156</v>
      </c>
      <c r="BM172" s="224" t="s">
        <v>1264</v>
      </c>
    </row>
    <row r="173" spans="1:47" s="2" customFormat="1" ht="12">
      <c r="A173" s="38"/>
      <c r="B173" s="39"/>
      <c r="C173" s="40"/>
      <c r="D173" s="226" t="s">
        <v>158</v>
      </c>
      <c r="E173" s="40"/>
      <c r="F173" s="227" t="s">
        <v>1265</v>
      </c>
      <c r="G173" s="40"/>
      <c r="H173" s="40"/>
      <c r="I173" s="228"/>
      <c r="J173" s="40"/>
      <c r="K173" s="40"/>
      <c r="L173" s="44"/>
      <c r="M173" s="229"/>
      <c r="N173" s="230"/>
      <c r="O173" s="91"/>
      <c r="P173" s="91"/>
      <c r="Q173" s="91"/>
      <c r="R173" s="91"/>
      <c r="S173" s="91"/>
      <c r="T173" s="92"/>
      <c r="U173" s="38"/>
      <c r="V173" s="38"/>
      <c r="W173" s="38"/>
      <c r="X173" s="38"/>
      <c r="Y173" s="38"/>
      <c r="Z173" s="38"/>
      <c r="AA173" s="38"/>
      <c r="AB173" s="38"/>
      <c r="AC173" s="38"/>
      <c r="AD173" s="38"/>
      <c r="AE173" s="38"/>
      <c r="AT173" s="17" t="s">
        <v>158</v>
      </c>
      <c r="AU173" s="17" t="s">
        <v>93</v>
      </c>
    </row>
    <row r="174" spans="1:47" s="2" customFormat="1" ht="12">
      <c r="A174" s="38"/>
      <c r="B174" s="39"/>
      <c r="C174" s="40"/>
      <c r="D174" s="226" t="s">
        <v>160</v>
      </c>
      <c r="E174" s="40"/>
      <c r="F174" s="231" t="s">
        <v>1266</v>
      </c>
      <c r="G174" s="40"/>
      <c r="H174" s="40"/>
      <c r="I174" s="228"/>
      <c r="J174" s="40"/>
      <c r="K174" s="40"/>
      <c r="L174" s="44"/>
      <c r="M174" s="229"/>
      <c r="N174" s="230"/>
      <c r="O174" s="91"/>
      <c r="P174" s="91"/>
      <c r="Q174" s="91"/>
      <c r="R174" s="91"/>
      <c r="S174" s="91"/>
      <c r="T174" s="92"/>
      <c r="U174" s="38"/>
      <c r="V174" s="38"/>
      <c r="W174" s="38"/>
      <c r="X174" s="38"/>
      <c r="Y174" s="38"/>
      <c r="Z174" s="38"/>
      <c r="AA174" s="38"/>
      <c r="AB174" s="38"/>
      <c r="AC174" s="38"/>
      <c r="AD174" s="38"/>
      <c r="AE174" s="38"/>
      <c r="AT174" s="17" t="s">
        <v>160</v>
      </c>
      <c r="AU174" s="17" t="s">
        <v>93</v>
      </c>
    </row>
    <row r="175" spans="1:51" s="12" customFormat="1" ht="12">
      <c r="A175" s="12"/>
      <c r="B175" s="232"/>
      <c r="C175" s="233"/>
      <c r="D175" s="226" t="s">
        <v>162</v>
      </c>
      <c r="E175" s="234" t="s">
        <v>1</v>
      </c>
      <c r="F175" s="235" t="s">
        <v>1267</v>
      </c>
      <c r="G175" s="233"/>
      <c r="H175" s="236">
        <v>0.99</v>
      </c>
      <c r="I175" s="237"/>
      <c r="J175" s="233"/>
      <c r="K175" s="233"/>
      <c r="L175" s="238"/>
      <c r="M175" s="239"/>
      <c r="N175" s="240"/>
      <c r="O175" s="240"/>
      <c r="P175" s="240"/>
      <c r="Q175" s="240"/>
      <c r="R175" s="240"/>
      <c r="S175" s="240"/>
      <c r="T175" s="241"/>
      <c r="U175" s="12"/>
      <c r="V175" s="12"/>
      <c r="W175" s="12"/>
      <c r="X175" s="12"/>
      <c r="Y175" s="12"/>
      <c r="Z175" s="12"/>
      <c r="AA175" s="12"/>
      <c r="AB175" s="12"/>
      <c r="AC175" s="12"/>
      <c r="AD175" s="12"/>
      <c r="AE175" s="12"/>
      <c r="AT175" s="242" t="s">
        <v>162</v>
      </c>
      <c r="AU175" s="242" t="s">
        <v>93</v>
      </c>
      <c r="AV175" s="12" t="s">
        <v>93</v>
      </c>
      <c r="AW175" s="12" t="s">
        <v>32</v>
      </c>
      <c r="AX175" s="12" t="s">
        <v>84</v>
      </c>
      <c r="AY175" s="242" t="s">
        <v>151</v>
      </c>
    </row>
    <row r="176" spans="1:65" s="2" customFormat="1" ht="24.15" customHeight="1">
      <c r="A176" s="38"/>
      <c r="B176" s="39"/>
      <c r="C176" s="212" t="s">
        <v>237</v>
      </c>
      <c r="D176" s="212" t="s">
        <v>152</v>
      </c>
      <c r="E176" s="213" t="s">
        <v>1268</v>
      </c>
      <c r="F176" s="214" t="s">
        <v>1269</v>
      </c>
      <c r="G176" s="215" t="s">
        <v>1134</v>
      </c>
      <c r="H176" s="216">
        <v>0.523</v>
      </c>
      <c r="I176" s="217"/>
      <c r="J176" s="218">
        <f>ROUND(I176*H176,2)</f>
        <v>0</v>
      </c>
      <c r="K176" s="219"/>
      <c r="L176" s="44"/>
      <c r="M176" s="220" t="s">
        <v>1</v>
      </c>
      <c r="N176" s="221" t="s">
        <v>41</v>
      </c>
      <c r="O176" s="91"/>
      <c r="P176" s="222">
        <f>O176*H176</f>
        <v>0</v>
      </c>
      <c r="Q176" s="222">
        <v>1.9968</v>
      </c>
      <c r="R176" s="222">
        <f>Q176*H176</f>
        <v>1.0443264</v>
      </c>
      <c r="S176" s="222">
        <v>0</v>
      </c>
      <c r="T176" s="223">
        <f>S176*H176</f>
        <v>0</v>
      </c>
      <c r="U176" s="38"/>
      <c r="V176" s="38"/>
      <c r="W176" s="38"/>
      <c r="X176" s="38"/>
      <c r="Y176" s="38"/>
      <c r="Z176" s="38"/>
      <c r="AA176" s="38"/>
      <c r="AB176" s="38"/>
      <c r="AC176" s="38"/>
      <c r="AD176" s="38"/>
      <c r="AE176" s="38"/>
      <c r="AR176" s="224" t="s">
        <v>156</v>
      </c>
      <c r="AT176" s="224" t="s">
        <v>152</v>
      </c>
      <c r="AU176" s="224" t="s">
        <v>93</v>
      </c>
      <c r="AY176" s="17" t="s">
        <v>151</v>
      </c>
      <c r="BE176" s="225">
        <f>IF(N176="základní",J176,0)</f>
        <v>0</v>
      </c>
      <c r="BF176" s="225">
        <f>IF(N176="snížená",J176,0)</f>
        <v>0</v>
      </c>
      <c r="BG176" s="225">
        <f>IF(N176="zákl. přenesená",J176,0)</f>
        <v>0</v>
      </c>
      <c r="BH176" s="225">
        <f>IF(N176="sníž. přenesená",J176,0)</f>
        <v>0</v>
      </c>
      <c r="BI176" s="225">
        <f>IF(N176="nulová",J176,0)</f>
        <v>0</v>
      </c>
      <c r="BJ176" s="17" t="s">
        <v>84</v>
      </c>
      <c r="BK176" s="225">
        <f>ROUND(I176*H176,2)</f>
        <v>0</v>
      </c>
      <c r="BL176" s="17" t="s">
        <v>156</v>
      </c>
      <c r="BM176" s="224" t="s">
        <v>1270</v>
      </c>
    </row>
    <row r="177" spans="1:47" s="2" customFormat="1" ht="12">
      <c r="A177" s="38"/>
      <c r="B177" s="39"/>
      <c r="C177" s="40"/>
      <c r="D177" s="226" t="s">
        <v>158</v>
      </c>
      <c r="E177" s="40"/>
      <c r="F177" s="227" t="s">
        <v>1271</v>
      </c>
      <c r="G177" s="40"/>
      <c r="H177" s="40"/>
      <c r="I177" s="228"/>
      <c r="J177" s="40"/>
      <c r="K177" s="40"/>
      <c r="L177" s="44"/>
      <c r="M177" s="229"/>
      <c r="N177" s="230"/>
      <c r="O177" s="91"/>
      <c r="P177" s="91"/>
      <c r="Q177" s="91"/>
      <c r="R177" s="91"/>
      <c r="S177" s="91"/>
      <c r="T177" s="92"/>
      <c r="U177" s="38"/>
      <c r="V177" s="38"/>
      <c r="W177" s="38"/>
      <c r="X177" s="38"/>
      <c r="Y177" s="38"/>
      <c r="Z177" s="38"/>
      <c r="AA177" s="38"/>
      <c r="AB177" s="38"/>
      <c r="AC177" s="38"/>
      <c r="AD177" s="38"/>
      <c r="AE177" s="38"/>
      <c r="AT177" s="17" t="s">
        <v>158</v>
      </c>
      <c r="AU177" s="17" t="s">
        <v>93</v>
      </c>
    </row>
    <row r="178" spans="1:47" s="2" customFormat="1" ht="12">
      <c r="A178" s="38"/>
      <c r="B178" s="39"/>
      <c r="C178" s="40"/>
      <c r="D178" s="226" t="s">
        <v>160</v>
      </c>
      <c r="E178" s="40"/>
      <c r="F178" s="231" t="s">
        <v>1272</v>
      </c>
      <c r="G178" s="40"/>
      <c r="H178" s="40"/>
      <c r="I178" s="228"/>
      <c r="J178" s="40"/>
      <c r="K178" s="40"/>
      <c r="L178" s="44"/>
      <c r="M178" s="229"/>
      <c r="N178" s="230"/>
      <c r="O178" s="91"/>
      <c r="P178" s="91"/>
      <c r="Q178" s="91"/>
      <c r="R178" s="91"/>
      <c r="S178" s="91"/>
      <c r="T178" s="92"/>
      <c r="U178" s="38"/>
      <c r="V178" s="38"/>
      <c r="W178" s="38"/>
      <c r="X178" s="38"/>
      <c r="Y178" s="38"/>
      <c r="Z178" s="38"/>
      <c r="AA178" s="38"/>
      <c r="AB178" s="38"/>
      <c r="AC178" s="38"/>
      <c r="AD178" s="38"/>
      <c r="AE178" s="38"/>
      <c r="AT178" s="17" t="s">
        <v>160</v>
      </c>
      <c r="AU178" s="17" t="s">
        <v>93</v>
      </c>
    </row>
    <row r="179" spans="1:51" s="12" customFormat="1" ht="12">
      <c r="A179" s="12"/>
      <c r="B179" s="232"/>
      <c r="C179" s="233"/>
      <c r="D179" s="226" t="s">
        <v>162</v>
      </c>
      <c r="E179" s="234" t="s">
        <v>1</v>
      </c>
      <c r="F179" s="235" t="s">
        <v>1273</v>
      </c>
      <c r="G179" s="233"/>
      <c r="H179" s="236">
        <v>0.523</v>
      </c>
      <c r="I179" s="237"/>
      <c r="J179" s="233"/>
      <c r="K179" s="233"/>
      <c r="L179" s="238"/>
      <c r="M179" s="239"/>
      <c r="N179" s="240"/>
      <c r="O179" s="240"/>
      <c r="P179" s="240"/>
      <c r="Q179" s="240"/>
      <c r="R179" s="240"/>
      <c r="S179" s="240"/>
      <c r="T179" s="241"/>
      <c r="U179" s="12"/>
      <c r="V179" s="12"/>
      <c r="W179" s="12"/>
      <c r="X179" s="12"/>
      <c r="Y179" s="12"/>
      <c r="Z179" s="12"/>
      <c r="AA179" s="12"/>
      <c r="AB179" s="12"/>
      <c r="AC179" s="12"/>
      <c r="AD179" s="12"/>
      <c r="AE179" s="12"/>
      <c r="AT179" s="242" t="s">
        <v>162</v>
      </c>
      <c r="AU179" s="242" t="s">
        <v>93</v>
      </c>
      <c r="AV179" s="12" t="s">
        <v>93</v>
      </c>
      <c r="AW179" s="12" t="s">
        <v>32</v>
      </c>
      <c r="AX179" s="12" t="s">
        <v>84</v>
      </c>
      <c r="AY179" s="242" t="s">
        <v>151</v>
      </c>
    </row>
    <row r="180" spans="1:63" s="11" customFormat="1" ht="22.8" customHeight="1">
      <c r="A180" s="11"/>
      <c r="B180" s="198"/>
      <c r="C180" s="199"/>
      <c r="D180" s="200" t="s">
        <v>75</v>
      </c>
      <c r="E180" s="267" t="s">
        <v>191</v>
      </c>
      <c r="F180" s="267" t="s">
        <v>1179</v>
      </c>
      <c r="G180" s="199"/>
      <c r="H180" s="199"/>
      <c r="I180" s="202"/>
      <c r="J180" s="268">
        <f>BK180</f>
        <v>0</v>
      </c>
      <c r="K180" s="199"/>
      <c r="L180" s="204"/>
      <c r="M180" s="205"/>
      <c r="N180" s="206"/>
      <c r="O180" s="206"/>
      <c r="P180" s="207">
        <f>SUM(P181:P208)</f>
        <v>0</v>
      </c>
      <c r="Q180" s="206"/>
      <c r="R180" s="207">
        <f>SUM(R181:R208)</f>
        <v>1.1517334</v>
      </c>
      <c r="S180" s="206"/>
      <c r="T180" s="208">
        <f>SUM(T181:T208)</f>
        <v>0</v>
      </c>
      <c r="U180" s="11"/>
      <c r="V180" s="11"/>
      <c r="W180" s="11"/>
      <c r="X180" s="11"/>
      <c r="Y180" s="11"/>
      <c r="Z180" s="11"/>
      <c r="AA180" s="11"/>
      <c r="AB180" s="11"/>
      <c r="AC180" s="11"/>
      <c r="AD180" s="11"/>
      <c r="AE180" s="11"/>
      <c r="AR180" s="209" t="s">
        <v>84</v>
      </c>
      <c r="AT180" s="210" t="s">
        <v>75</v>
      </c>
      <c r="AU180" s="210" t="s">
        <v>84</v>
      </c>
      <c r="AY180" s="209" t="s">
        <v>151</v>
      </c>
      <c r="BK180" s="211">
        <f>SUM(BK181:BK208)</f>
        <v>0</v>
      </c>
    </row>
    <row r="181" spans="1:65" s="2" customFormat="1" ht="24.15" customHeight="1">
      <c r="A181" s="38"/>
      <c r="B181" s="39"/>
      <c r="C181" s="212" t="s">
        <v>8</v>
      </c>
      <c r="D181" s="212" t="s">
        <v>152</v>
      </c>
      <c r="E181" s="213" t="s">
        <v>1274</v>
      </c>
      <c r="F181" s="214" t="s">
        <v>1275</v>
      </c>
      <c r="G181" s="215" t="s">
        <v>1114</v>
      </c>
      <c r="H181" s="216">
        <v>9.4</v>
      </c>
      <c r="I181" s="217"/>
      <c r="J181" s="218">
        <f>ROUND(I181*H181,2)</f>
        <v>0</v>
      </c>
      <c r="K181" s="219"/>
      <c r="L181" s="44"/>
      <c r="M181" s="220" t="s">
        <v>1</v>
      </c>
      <c r="N181" s="221" t="s">
        <v>41</v>
      </c>
      <c r="O181" s="91"/>
      <c r="P181" s="222">
        <f>O181*H181</f>
        <v>0</v>
      </c>
      <c r="Q181" s="222">
        <v>1E-05</v>
      </c>
      <c r="R181" s="222">
        <f>Q181*H181</f>
        <v>9.400000000000001E-05</v>
      </c>
      <c r="S181" s="222">
        <v>0</v>
      </c>
      <c r="T181" s="223">
        <f>S181*H181</f>
        <v>0</v>
      </c>
      <c r="U181" s="38"/>
      <c r="V181" s="38"/>
      <c r="W181" s="38"/>
      <c r="X181" s="38"/>
      <c r="Y181" s="38"/>
      <c r="Z181" s="38"/>
      <c r="AA181" s="38"/>
      <c r="AB181" s="38"/>
      <c r="AC181" s="38"/>
      <c r="AD181" s="38"/>
      <c r="AE181" s="38"/>
      <c r="AR181" s="224" t="s">
        <v>156</v>
      </c>
      <c r="AT181" s="224" t="s">
        <v>152</v>
      </c>
      <c r="AU181" s="224" t="s">
        <v>93</v>
      </c>
      <c r="AY181" s="17" t="s">
        <v>151</v>
      </c>
      <c r="BE181" s="225">
        <f>IF(N181="základní",J181,0)</f>
        <v>0</v>
      </c>
      <c r="BF181" s="225">
        <f>IF(N181="snížená",J181,0)</f>
        <v>0</v>
      </c>
      <c r="BG181" s="225">
        <f>IF(N181="zákl. přenesená",J181,0)</f>
        <v>0</v>
      </c>
      <c r="BH181" s="225">
        <f>IF(N181="sníž. přenesená",J181,0)</f>
        <v>0</v>
      </c>
      <c r="BI181" s="225">
        <f>IF(N181="nulová",J181,0)</f>
        <v>0</v>
      </c>
      <c r="BJ181" s="17" t="s">
        <v>84</v>
      </c>
      <c r="BK181" s="225">
        <f>ROUND(I181*H181,2)</f>
        <v>0</v>
      </c>
      <c r="BL181" s="17" t="s">
        <v>156</v>
      </c>
      <c r="BM181" s="224" t="s">
        <v>1276</v>
      </c>
    </row>
    <row r="182" spans="1:47" s="2" customFormat="1" ht="12">
      <c r="A182" s="38"/>
      <c r="B182" s="39"/>
      <c r="C182" s="40"/>
      <c r="D182" s="226" t="s">
        <v>158</v>
      </c>
      <c r="E182" s="40"/>
      <c r="F182" s="227" t="s">
        <v>1277</v>
      </c>
      <c r="G182" s="40"/>
      <c r="H182" s="40"/>
      <c r="I182" s="228"/>
      <c r="J182" s="40"/>
      <c r="K182" s="40"/>
      <c r="L182" s="44"/>
      <c r="M182" s="229"/>
      <c r="N182" s="230"/>
      <c r="O182" s="91"/>
      <c r="P182" s="91"/>
      <c r="Q182" s="91"/>
      <c r="R182" s="91"/>
      <c r="S182" s="91"/>
      <c r="T182" s="92"/>
      <c r="U182" s="38"/>
      <c r="V182" s="38"/>
      <c r="W182" s="38"/>
      <c r="X182" s="38"/>
      <c r="Y182" s="38"/>
      <c r="Z182" s="38"/>
      <c r="AA182" s="38"/>
      <c r="AB182" s="38"/>
      <c r="AC182" s="38"/>
      <c r="AD182" s="38"/>
      <c r="AE182" s="38"/>
      <c r="AT182" s="17" t="s">
        <v>158</v>
      </c>
      <c r="AU182" s="17" t="s">
        <v>93</v>
      </c>
    </row>
    <row r="183" spans="1:47" s="2" customFormat="1" ht="12">
      <c r="A183" s="38"/>
      <c r="B183" s="39"/>
      <c r="C183" s="40"/>
      <c r="D183" s="226" t="s">
        <v>160</v>
      </c>
      <c r="E183" s="40"/>
      <c r="F183" s="231" t="s">
        <v>1278</v>
      </c>
      <c r="G183" s="40"/>
      <c r="H183" s="40"/>
      <c r="I183" s="228"/>
      <c r="J183" s="40"/>
      <c r="K183" s="40"/>
      <c r="L183" s="44"/>
      <c r="M183" s="229"/>
      <c r="N183" s="230"/>
      <c r="O183" s="91"/>
      <c r="P183" s="91"/>
      <c r="Q183" s="91"/>
      <c r="R183" s="91"/>
      <c r="S183" s="91"/>
      <c r="T183" s="92"/>
      <c r="U183" s="38"/>
      <c r="V183" s="38"/>
      <c r="W183" s="38"/>
      <c r="X183" s="38"/>
      <c r="Y183" s="38"/>
      <c r="Z183" s="38"/>
      <c r="AA183" s="38"/>
      <c r="AB183" s="38"/>
      <c r="AC183" s="38"/>
      <c r="AD183" s="38"/>
      <c r="AE183" s="38"/>
      <c r="AT183" s="17" t="s">
        <v>160</v>
      </c>
      <c r="AU183" s="17" t="s">
        <v>93</v>
      </c>
    </row>
    <row r="184" spans="1:51" s="12" customFormat="1" ht="12">
      <c r="A184" s="12"/>
      <c r="B184" s="232"/>
      <c r="C184" s="233"/>
      <c r="D184" s="226" t="s">
        <v>162</v>
      </c>
      <c r="E184" s="234" t="s">
        <v>1</v>
      </c>
      <c r="F184" s="235" t="s">
        <v>1279</v>
      </c>
      <c r="G184" s="233"/>
      <c r="H184" s="236">
        <v>9.4</v>
      </c>
      <c r="I184" s="237"/>
      <c r="J184" s="233"/>
      <c r="K184" s="233"/>
      <c r="L184" s="238"/>
      <c r="M184" s="239"/>
      <c r="N184" s="240"/>
      <c r="O184" s="240"/>
      <c r="P184" s="240"/>
      <c r="Q184" s="240"/>
      <c r="R184" s="240"/>
      <c r="S184" s="240"/>
      <c r="T184" s="241"/>
      <c r="U184" s="12"/>
      <c r="V184" s="12"/>
      <c r="W184" s="12"/>
      <c r="X184" s="12"/>
      <c r="Y184" s="12"/>
      <c r="Z184" s="12"/>
      <c r="AA184" s="12"/>
      <c r="AB184" s="12"/>
      <c r="AC184" s="12"/>
      <c r="AD184" s="12"/>
      <c r="AE184" s="12"/>
      <c r="AT184" s="242" t="s">
        <v>162</v>
      </c>
      <c r="AU184" s="242" t="s">
        <v>93</v>
      </c>
      <c r="AV184" s="12" t="s">
        <v>93</v>
      </c>
      <c r="AW184" s="12" t="s">
        <v>32</v>
      </c>
      <c r="AX184" s="12" t="s">
        <v>84</v>
      </c>
      <c r="AY184" s="242" t="s">
        <v>151</v>
      </c>
    </row>
    <row r="185" spans="1:65" s="2" customFormat="1" ht="14.4" customHeight="1">
      <c r="A185" s="38"/>
      <c r="B185" s="39"/>
      <c r="C185" s="280" t="s">
        <v>255</v>
      </c>
      <c r="D185" s="280" t="s">
        <v>267</v>
      </c>
      <c r="E185" s="281" t="s">
        <v>1280</v>
      </c>
      <c r="F185" s="282" t="s">
        <v>1281</v>
      </c>
      <c r="G185" s="283" t="s">
        <v>1114</v>
      </c>
      <c r="H185" s="284">
        <v>9.541</v>
      </c>
      <c r="I185" s="285"/>
      <c r="J185" s="286">
        <f>ROUND(I185*H185,2)</f>
        <v>0</v>
      </c>
      <c r="K185" s="287"/>
      <c r="L185" s="288"/>
      <c r="M185" s="289" t="s">
        <v>1</v>
      </c>
      <c r="N185" s="290" t="s">
        <v>41</v>
      </c>
      <c r="O185" s="91"/>
      <c r="P185" s="222">
        <f>O185*H185</f>
        <v>0</v>
      </c>
      <c r="Q185" s="222">
        <v>0.0034</v>
      </c>
      <c r="R185" s="222">
        <f>Q185*H185</f>
        <v>0.0324394</v>
      </c>
      <c r="S185" s="222">
        <v>0</v>
      </c>
      <c r="T185" s="223">
        <f>S185*H185</f>
        <v>0</v>
      </c>
      <c r="U185" s="38"/>
      <c r="V185" s="38"/>
      <c r="W185" s="38"/>
      <c r="X185" s="38"/>
      <c r="Y185" s="38"/>
      <c r="Z185" s="38"/>
      <c r="AA185" s="38"/>
      <c r="AB185" s="38"/>
      <c r="AC185" s="38"/>
      <c r="AD185" s="38"/>
      <c r="AE185" s="38"/>
      <c r="AR185" s="224" t="s">
        <v>191</v>
      </c>
      <c r="AT185" s="224" t="s">
        <v>267</v>
      </c>
      <c r="AU185" s="224" t="s">
        <v>93</v>
      </c>
      <c r="AY185" s="17" t="s">
        <v>151</v>
      </c>
      <c r="BE185" s="225">
        <f>IF(N185="základní",J185,0)</f>
        <v>0</v>
      </c>
      <c r="BF185" s="225">
        <f>IF(N185="snížená",J185,0)</f>
        <v>0</v>
      </c>
      <c r="BG185" s="225">
        <f>IF(N185="zákl. přenesená",J185,0)</f>
        <v>0</v>
      </c>
      <c r="BH185" s="225">
        <f>IF(N185="sníž. přenesená",J185,0)</f>
        <v>0</v>
      </c>
      <c r="BI185" s="225">
        <f>IF(N185="nulová",J185,0)</f>
        <v>0</v>
      </c>
      <c r="BJ185" s="17" t="s">
        <v>84</v>
      </c>
      <c r="BK185" s="225">
        <f>ROUND(I185*H185,2)</f>
        <v>0</v>
      </c>
      <c r="BL185" s="17" t="s">
        <v>156</v>
      </c>
      <c r="BM185" s="224" t="s">
        <v>1282</v>
      </c>
    </row>
    <row r="186" spans="1:47" s="2" customFormat="1" ht="12">
      <c r="A186" s="38"/>
      <c r="B186" s="39"/>
      <c r="C186" s="40"/>
      <c r="D186" s="226" t="s">
        <v>158</v>
      </c>
      <c r="E186" s="40"/>
      <c r="F186" s="227" t="s">
        <v>1281</v>
      </c>
      <c r="G186" s="40"/>
      <c r="H186" s="40"/>
      <c r="I186" s="228"/>
      <c r="J186" s="40"/>
      <c r="K186" s="40"/>
      <c r="L186" s="44"/>
      <c r="M186" s="229"/>
      <c r="N186" s="230"/>
      <c r="O186" s="91"/>
      <c r="P186" s="91"/>
      <c r="Q186" s="91"/>
      <c r="R186" s="91"/>
      <c r="S186" s="91"/>
      <c r="T186" s="92"/>
      <c r="U186" s="38"/>
      <c r="V186" s="38"/>
      <c r="W186" s="38"/>
      <c r="X186" s="38"/>
      <c r="Y186" s="38"/>
      <c r="Z186" s="38"/>
      <c r="AA186" s="38"/>
      <c r="AB186" s="38"/>
      <c r="AC186" s="38"/>
      <c r="AD186" s="38"/>
      <c r="AE186" s="38"/>
      <c r="AT186" s="17" t="s">
        <v>158</v>
      </c>
      <c r="AU186" s="17" t="s">
        <v>93</v>
      </c>
    </row>
    <row r="187" spans="1:51" s="12" customFormat="1" ht="12">
      <c r="A187" s="12"/>
      <c r="B187" s="232"/>
      <c r="C187" s="233"/>
      <c r="D187" s="226" t="s">
        <v>162</v>
      </c>
      <c r="E187" s="233"/>
      <c r="F187" s="235" t="s">
        <v>1283</v>
      </c>
      <c r="G187" s="233"/>
      <c r="H187" s="236">
        <v>9.541</v>
      </c>
      <c r="I187" s="237"/>
      <c r="J187" s="233"/>
      <c r="K187" s="233"/>
      <c r="L187" s="238"/>
      <c r="M187" s="239"/>
      <c r="N187" s="240"/>
      <c r="O187" s="240"/>
      <c r="P187" s="240"/>
      <c r="Q187" s="240"/>
      <c r="R187" s="240"/>
      <c r="S187" s="240"/>
      <c r="T187" s="241"/>
      <c r="U187" s="12"/>
      <c r="V187" s="12"/>
      <c r="W187" s="12"/>
      <c r="X187" s="12"/>
      <c r="Y187" s="12"/>
      <c r="Z187" s="12"/>
      <c r="AA187" s="12"/>
      <c r="AB187" s="12"/>
      <c r="AC187" s="12"/>
      <c r="AD187" s="12"/>
      <c r="AE187" s="12"/>
      <c r="AT187" s="242" t="s">
        <v>162</v>
      </c>
      <c r="AU187" s="242" t="s">
        <v>93</v>
      </c>
      <c r="AV187" s="12" t="s">
        <v>93</v>
      </c>
      <c r="AW187" s="12" t="s">
        <v>4</v>
      </c>
      <c r="AX187" s="12" t="s">
        <v>84</v>
      </c>
      <c r="AY187" s="242" t="s">
        <v>151</v>
      </c>
    </row>
    <row r="188" spans="1:65" s="2" customFormat="1" ht="14.4" customHeight="1">
      <c r="A188" s="38"/>
      <c r="B188" s="39"/>
      <c r="C188" s="212" t="s">
        <v>264</v>
      </c>
      <c r="D188" s="212" t="s">
        <v>152</v>
      </c>
      <c r="E188" s="213" t="s">
        <v>1284</v>
      </c>
      <c r="F188" s="214" t="s">
        <v>1285</v>
      </c>
      <c r="G188" s="215" t="s">
        <v>1114</v>
      </c>
      <c r="H188" s="216">
        <v>9.4</v>
      </c>
      <c r="I188" s="217"/>
      <c r="J188" s="218">
        <f>ROUND(I188*H188,2)</f>
        <v>0</v>
      </c>
      <c r="K188" s="219"/>
      <c r="L188" s="44"/>
      <c r="M188" s="220" t="s">
        <v>1</v>
      </c>
      <c r="N188" s="221" t="s">
        <v>41</v>
      </c>
      <c r="O188" s="91"/>
      <c r="P188" s="222">
        <f>O188*H188</f>
        <v>0</v>
      </c>
      <c r="Q188" s="222">
        <v>0</v>
      </c>
      <c r="R188" s="222">
        <f>Q188*H188</f>
        <v>0</v>
      </c>
      <c r="S188" s="222">
        <v>0</v>
      </c>
      <c r="T188" s="223">
        <f>S188*H188</f>
        <v>0</v>
      </c>
      <c r="U188" s="38"/>
      <c r="V188" s="38"/>
      <c r="W188" s="38"/>
      <c r="X188" s="38"/>
      <c r="Y188" s="38"/>
      <c r="Z188" s="38"/>
      <c r="AA188" s="38"/>
      <c r="AB188" s="38"/>
      <c r="AC188" s="38"/>
      <c r="AD188" s="38"/>
      <c r="AE188" s="38"/>
      <c r="AR188" s="224" t="s">
        <v>156</v>
      </c>
      <c r="AT188" s="224" t="s">
        <v>152</v>
      </c>
      <c r="AU188" s="224" t="s">
        <v>93</v>
      </c>
      <c r="AY188" s="17" t="s">
        <v>151</v>
      </c>
      <c r="BE188" s="225">
        <f>IF(N188="základní",J188,0)</f>
        <v>0</v>
      </c>
      <c r="BF188" s="225">
        <f>IF(N188="snížená",J188,0)</f>
        <v>0</v>
      </c>
      <c r="BG188" s="225">
        <f>IF(N188="zákl. přenesená",J188,0)</f>
        <v>0</v>
      </c>
      <c r="BH188" s="225">
        <f>IF(N188="sníž. přenesená",J188,0)</f>
        <v>0</v>
      </c>
      <c r="BI188" s="225">
        <f>IF(N188="nulová",J188,0)</f>
        <v>0</v>
      </c>
      <c r="BJ188" s="17" t="s">
        <v>84</v>
      </c>
      <c r="BK188" s="225">
        <f>ROUND(I188*H188,2)</f>
        <v>0</v>
      </c>
      <c r="BL188" s="17" t="s">
        <v>156</v>
      </c>
      <c r="BM188" s="224" t="s">
        <v>1286</v>
      </c>
    </row>
    <row r="189" spans="1:47" s="2" customFormat="1" ht="12">
      <c r="A189" s="38"/>
      <c r="B189" s="39"/>
      <c r="C189" s="40"/>
      <c r="D189" s="226" t="s">
        <v>158</v>
      </c>
      <c r="E189" s="40"/>
      <c r="F189" s="227" t="s">
        <v>1287</v>
      </c>
      <c r="G189" s="40"/>
      <c r="H189" s="40"/>
      <c r="I189" s="228"/>
      <c r="J189" s="40"/>
      <c r="K189" s="40"/>
      <c r="L189" s="44"/>
      <c r="M189" s="229"/>
      <c r="N189" s="230"/>
      <c r="O189" s="91"/>
      <c r="P189" s="91"/>
      <c r="Q189" s="91"/>
      <c r="R189" s="91"/>
      <c r="S189" s="91"/>
      <c r="T189" s="92"/>
      <c r="U189" s="38"/>
      <c r="V189" s="38"/>
      <c r="W189" s="38"/>
      <c r="X189" s="38"/>
      <c r="Y189" s="38"/>
      <c r="Z189" s="38"/>
      <c r="AA189" s="38"/>
      <c r="AB189" s="38"/>
      <c r="AC189" s="38"/>
      <c r="AD189" s="38"/>
      <c r="AE189" s="38"/>
      <c r="AT189" s="17" t="s">
        <v>158</v>
      </c>
      <c r="AU189" s="17" t="s">
        <v>93</v>
      </c>
    </row>
    <row r="190" spans="1:47" s="2" customFormat="1" ht="12">
      <c r="A190" s="38"/>
      <c r="B190" s="39"/>
      <c r="C190" s="40"/>
      <c r="D190" s="226" t="s">
        <v>160</v>
      </c>
      <c r="E190" s="40"/>
      <c r="F190" s="231" t="s">
        <v>1201</v>
      </c>
      <c r="G190" s="40"/>
      <c r="H190" s="40"/>
      <c r="I190" s="228"/>
      <c r="J190" s="40"/>
      <c r="K190" s="40"/>
      <c r="L190" s="44"/>
      <c r="M190" s="229"/>
      <c r="N190" s="230"/>
      <c r="O190" s="91"/>
      <c r="P190" s="91"/>
      <c r="Q190" s="91"/>
      <c r="R190" s="91"/>
      <c r="S190" s="91"/>
      <c r="T190" s="92"/>
      <c r="U190" s="38"/>
      <c r="V190" s="38"/>
      <c r="W190" s="38"/>
      <c r="X190" s="38"/>
      <c r="Y190" s="38"/>
      <c r="Z190" s="38"/>
      <c r="AA190" s="38"/>
      <c r="AB190" s="38"/>
      <c r="AC190" s="38"/>
      <c r="AD190" s="38"/>
      <c r="AE190" s="38"/>
      <c r="AT190" s="17" t="s">
        <v>160</v>
      </c>
      <c r="AU190" s="17" t="s">
        <v>93</v>
      </c>
    </row>
    <row r="191" spans="1:65" s="2" customFormat="1" ht="24.15" customHeight="1">
      <c r="A191" s="38"/>
      <c r="B191" s="39"/>
      <c r="C191" s="212" t="s">
        <v>273</v>
      </c>
      <c r="D191" s="212" t="s">
        <v>152</v>
      </c>
      <c r="E191" s="213" t="s">
        <v>1288</v>
      </c>
      <c r="F191" s="214" t="s">
        <v>1289</v>
      </c>
      <c r="G191" s="215" t="s">
        <v>1182</v>
      </c>
      <c r="H191" s="216">
        <v>2</v>
      </c>
      <c r="I191" s="217"/>
      <c r="J191" s="218">
        <f>ROUND(I191*H191,2)</f>
        <v>0</v>
      </c>
      <c r="K191" s="219"/>
      <c r="L191" s="44"/>
      <c r="M191" s="220" t="s">
        <v>1</v>
      </c>
      <c r="N191" s="221" t="s">
        <v>41</v>
      </c>
      <c r="O191" s="91"/>
      <c r="P191" s="222">
        <f>O191*H191</f>
        <v>0</v>
      </c>
      <c r="Q191" s="222">
        <v>0.45937</v>
      </c>
      <c r="R191" s="222">
        <f>Q191*H191</f>
        <v>0.91874</v>
      </c>
      <c r="S191" s="222">
        <v>0</v>
      </c>
      <c r="T191" s="223">
        <f>S191*H191</f>
        <v>0</v>
      </c>
      <c r="U191" s="38"/>
      <c r="V191" s="38"/>
      <c r="W191" s="38"/>
      <c r="X191" s="38"/>
      <c r="Y191" s="38"/>
      <c r="Z191" s="38"/>
      <c r="AA191" s="38"/>
      <c r="AB191" s="38"/>
      <c r="AC191" s="38"/>
      <c r="AD191" s="38"/>
      <c r="AE191" s="38"/>
      <c r="AR191" s="224" t="s">
        <v>156</v>
      </c>
      <c r="AT191" s="224" t="s">
        <v>152</v>
      </c>
      <c r="AU191" s="224" t="s">
        <v>93</v>
      </c>
      <c r="AY191" s="17" t="s">
        <v>151</v>
      </c>
      <c r="BE191" s="225">
        <f>IF(N191="základní",J191,0)</f>
        <v>0</v>
      </c>
      <c r="BF191" s="225">
        <f>IF(N191="snížená",J191,0)</f>
        <v>0</v>
      </c>
      <c r="BG191" s="225">
        <f>IF(N191="zákl. přenesená",J191,0)</f>
        <v>0</v>
      </c>
      <c r="BH191" s="225">
        <f>IF(N191="sníž. přenesená",J191,0)</f>
        <v>0</v>
      </c>
      <c r="BI191" s="225">
        <f>IF(N191="nulová",J191,0)</f>
        <v>0</v>
      </c>
      <c r="BJ191" s="17" t="s">
        <v>84</v>
      </c>
      <c r="BK191" s="225">
        <f>ROUND(I191*H191,2)</f>
        <v>0</v>
      </c>
      <c r="BL191" s="17" t="s">
        <v>156</v>
      </c>
      <c r="BM191" s="224" t="s">
        <v>1290</v>
      </c>
    </row>
    <row r="192" spans="1:47" s="2" customFormat="1" ht="12">
      <c r="A192" s="38"/>
      <c r="B192" s="39"/>
      <c r="C192" s="40"/>
      <c r="D192" s="226" t="s">
        <v>158</v>
      </c>
      <c r="E192" s="40"/>
      <c r="F192" s="227" t="s">
        <v>1291</v>
      </c>
      <c r="G192" s="40"/>
      <c r="H192" s="40"/>
      <c r="I192" s="228"/>
      <c r="J192" s="40"/>
      <c r="K192" s="40"/>
      <c r="L192" s="44"/>
      <c r="M192" s="229"/>
      <c r="N192" s="230"/>
      <c r="O192" s="91"/>
      <c r="P192" s="91"/>
      <c r="Q192" s="91"/>
      <c r="R192" s="91"/>
      <c r="S192" s="91"/>
      <c r="T192" s="92"/>
      <c r="U192" s="38"/>
      <c r="V192" s="38"/>
      <c r="W192" s="38"/>
      <c r="X192" s="38"/>
      <c r="Y192" s="38"/>
      <c r="Z192" s="38"/>
      <c r="AA192" s="38"/>
      <c r="AB192" s="38"/>
      <c r="AC192" s="38"/>
      <c r="AD192" s="38"/>
      <c r="AE192" s="38"/>
      <c r="AT192" s="17" t="s">
        <v>158</v>
      </c>
      <c r="AU192" s="17" t="s">
        <v>93</v>
      </c>
    </row>
    <row r="193" spans="1:47" s="2" customFormat="1" ht="12">
      <c r="A193" s="38"/>
      <c r="B193" s="39"/>
      <c r="C193" s="40"/>
      <c r="D193" s="226" t="s">
        <v>160</v>
      </c>
      <c r="E193" s="40"/>
      <c r="F193" s="231" t="s">
        <v>1201</v>
      </c>
      <c r="G193" s="40"/>
      <c r="H193" s="40"/>
      <c r="I193" s="228"/>
      <c r="J193" s="40"/>
      <c r="K193" s="40"/>
      <c r="L193" s="44"/>
      <c r="M193" s="229"/>
      <c r="N193" s="230"/>
      <c r="O193" s="91"/>
      <c r="P193" s="91"/>
      <c r="Q193" s="91"/>
      <c r="R193" s="91"/>
      <c r="S193" s="91"/>
      <c r="T193" s="92"/>
      <c r="U193" s="38"/>
      <c r="V193" s="38"/>
      <c r="W193" s="38"/>
      <c r="X193" s="38"/>
      <c r="Y193" s="38"/>
      <c r="Z193" s="38"/>
      <c r="AA193" s="38"/>
      <c r="AB193" s="38"/>
      <c r="AC193" s="38"/>
      <c r="AD193" s="38"/>
      <c r="AE193" s="38"/>
      <c r="AT193" s="17" t="s">
        <v>160</v>
      </c>
      <c r="AU193" s="17" t="s">
        <v>93</v>
      </c>
    </row>
    <row r="194" spans="1:65" s="2" customFormat="1" ht="24.15" customHeight="1">
      <c r="A194" s="38"/>
      <c r="B194" s="39"/>
      <c r="C194" s="212" t="s">
        <v>282</v>
      </c>
      <c r="D194" s="212" t="s">
        <v>152</v>
      </c>
      <c r="E194" s="213" t="s">
        <v>1292</v>
      </c>
      <c r="F194" s="214" t="s">
        <v>1293</v>
      </c>
      <c r="G194" s="215" t="s">
        <v>1182</v>
      </c>
      <c r="H194" s="216">
        <v>1</v>
      </c>
      <c r="I194" s="217"/>
      <c r="J194" s="218">
        <f>ROUND(I194*H194,2)</f>
        <v>0</v>
      </c>
      <c r="K194" s="219"/>
      <c r="L194" s="44"/>
      <c r="M194" s="220" t="s">
        <v>1</v>
      </c>
      <c r="N194" s="221" t="s">
        <v>41</v>
      </c>
      <c r="O194" s="91"/>
      <c r="P194" s="222">
        <f>O194*H194</f>
        <v>0</v>
      </c>
      <c r="Q194" s="222">
        <v>0.08612</v>
      </c>
      <c r="R194" s="222">
        <f>Q194*H194</f>
        <v>0.08612</v>
      </c>
      <c r="S194" s="222">
        <v>0</v>
      </c>
      <c r="T194" s="223">
        <f>S194*H194</f>
        <v>0</v>
      </c>
      <c r="U194" s="38"/>
      <c r="V194" s="38"/>
      <c r="W194" s="38"/>
      <c r="X194" s="38"/>
      <c r="Y194" s="38"/>
      <c r="Z194" s="38"/>
      <c r="AA194" s="38"/>
      <c r="AB194" s="38"/>
      <c r="AC194" s="38"/>
      <c r="AD194" s="38"/>
      <c r="AE194" s="38"/>
      <c r="AR194" s="224" t="s">
        <v>156</v>
      </c>
      <c r="AT194" s="224" t="s">
        <v>152</v>
      </c>
      <c r="AU194" s="224" t="s">
        <v>93</v>
      </c>
      <c r="AY194" s="17" t="s">
        <v>151</v>
      </c>
      <c r="BE194" s="225">
        <f>IF(N194="základní",J194,0)</f>
        <v>0</v>
      </c>
      <c r="BF194" s="225">
        <f>IF(N194="snížená",J194,0)</f>
        <v>0</v>
      </c>
      <c r="BG194" s="225">
        <f>IF(N194="zákl. přenesená",J194,0)</f>
        <v>0</v>
      </c>
      <c r="BH194" s="225">
        <f>IF(N194="sníž. přenesená",J194,0)</f>
        <v>0</v>
      </c>
      <c r="BI194" s="225">
        <f>IF(N194="nulová",J194,0)</f>
        <v>0</v>
      </c>
      <c r="BJ194" s="17" t="s">
        <v>84</v>
      </c>
      <c r="BK194" s="225">
        <f>ROUND(I194*H194,2)</f>
        <v>0</v>
      </c>
      <c r="BL194" s="17" t="s">
        <v>156</v>
      </c>
      <c r="BM194" s="224" t="s">
        <v>1294</v>
      </c>
    </row>
    <row r="195" spans="1:47" s="2" customFormat="1" ht="12">
      <c r="A195" s="38"/>
      <c r="B195" s="39"/>
      <c r="C195" s="40"/>
      <c r="D195" s="226" t="s">
        <v>158</v>
      </c>
      <c r="E195" s="40"/>
      <c r="F195" s="227" t="s">
        <v>1295</v>
      </c>
      <c r="G195" s="40"/>
      <c r="H195" s="40"/>
      <c r="I195" s="228"/>
      <c r="J195" s="40"/>
      <c r="K195" s="40"/>
      <c r="L195" s="44"/>
      <c r="M195" s="229"/>
      <c r="N195" s="230"/>
      <c r="O195" s="91"/>
      <c r="P195" s="91"/>
      <c r="Q195" s="91"/>
      <c r="R195" s="91"/>
      <c r="S195" s="91"/>
      <c r="T195" s="92"/>
      <c r="U195" s="38"/>
      <c r="V195" s="38"/>
      <c r="W195" s="38"/>
      <c r="X195" s="38"/>
      <c r="Y195" s="38"/>
      <c r="Z195" s="38"/>
      <c r="AA195" s="38"/>
      <c r="AB195" s="38"/>
      <c r="AC195" s="38"/>
      <c r="AD195" s="38"/>
      <c r="AE195" s="38"/>
      <c r="AT195" s="17" t="s">
        <v>158</v>
      </c>
      <c r="AU195" s="17" t="s">
        <v>93</v>
      </c>
    </row>
    <row r="196" spans="1:47" s="2" customFormat="1" ht="12">
      <c r="A196" s="38"/>
      <c r="B196" s="39"/>
      <c r="C196" s="40"/>
      <c r="D196" s="226" t="s">
        <v>160</v>
      </c>
      <c r="E196" s="40"/>
      <c r="F196" s="231" t="s">
        <v>1296</v>
      </c>
      <c r="G196" s="40"/>
      <c r="H196" s="40"/>
      <c r="I196" s="228"/>
      <c r="J196" s="40"/>
      <c r="K196" s="40"/>
      <c r="L196" s="44"/>
      <c r="M196" s="229"/>
      <c r="N196" s="230"/>
      <c r="O196" s="91"/>
      <c r="P196" s="91"/>
      <c r="Q196" s="91"/>
      <c r="R196" s="91"/>
      <c r="S196" s="91"/>
      <c r="T196" s="92"/>
      <c r="U196" s="38"/>
      <c r="V196" s="38"/>
      <c r="W196" s="38"/>
      <c r="X196" s="38"/>
      <c r="Y196" s="38"/>
      <c r="Z196" s="38"/>
      <c r="AA196" s="38"/>
      <c r="AB196" s="38"/>
      <c r="AC196" s="38"/>
      <c r="AD196" s="38"/>
      <c r="AE196" s="38"/>
      <c r="AT196" s="17" t="s">
        <v>160</v>
      </c>
      <c r="AU196" s="17" t="s">
        <v>93</v>
      </c>
    </row>
    <row r="197" spans="1:65" s="2" customFormat="1" ht="24.15" customHeight="1">
      <c r="A197" s="38"/>
      <c r="B197" s="39"/>
      <c r="C197" s="212" t="s">
        <v>287</v>
      </c>
      <c r="D197" s="212" t="s">
        <v>152</v>
      </c>
      <c r="E197" s="213" t="s">
        <v>1297</v>
      </c>
      <c r="F197" s="214" t="s">
        <v>1298</v>
      </c>
      <c r="G197" s="215" t="s">
        <v>1182</v>
      </c>
      <c r="H197" s="216">
        <v>1</v>
      </c>
      <c r="I197" s="217"/>
      <c r="J197" s="218">
        <f>ROUND(I197*H197,2)</f>
        <v>0</v>
      </c>
      <c r="K197" s="219"/>
      <c r="L197" s="44"/>
      <c r="M197" s="220" t="s">
        <v>1</v>
      </c>
      <c r="N197" s="221" t="s">
        <v>41</v>
      </c>
      <c r="O197" s="91"/>
      <c r="P197" s="222">
        <f>O197*H197</f>
        <v>0</v>
      </c>
      <c r="Q197" s="222">
        <v>0.01136</v>
      </c>
      <c r="R197" s="222">
        <f>Q197*H197</f>
        <v>0.01136</v>
      </c>
      <c r="S197" s="222">
        <v>0</v>
      </c>
      <c r="T197" s="223">
        <f>S197*H197</f>
        <v>0</v>
      </c>
      <c r="U197" s="38"/>
      <c r="V197" s="38"/>
      <c r="W197" s="38"/>
      <c r="X197" s="38"/>
      <c r="Y197" s="38"/>
      <c r="Z197" s="38"/>
      <c r="AA197" s="38"/>
      <c r="AB197" s="38"/>
      <c r="AC197" s="38"/>
      <c r="AD197" s="38"/>
      <c r="AE197" s="38"/>
      <c r="AR197" s="224" t="s">
        <v>156</v>
      </c>
      <c r="AT197" s="224" t="s">
        <v>152</v>
      </c>
      <c r="AU197" s="224" t="s">
        <v>93</v>
      </c>
      <c r="AY197" s="17" t="s">
        <v>151</v>
      </c>
      <c r="BE197" s="225">
        <f>IF(N197="základní",J197,0)</f>
        <v>0</v>
      </c>
      <c r="BF197" s="225">
        <f>IF(N197="snížená",J197,0)</f>
        <v>0</v>
      </c>
      <c r="BG197" s="225">
        <f>IF(N197="zákl. přenesená",J197,0)</f>
        <v>0</v>
      </c>
      <c r="BH197" s="225">
        <f>IF(N197="sníž. přenesená",J197,0)</f>
        <v>0</v>
      </c>
      <c r="BI197" s="225">
        <f>IF(N197="nulová",J197,0)</f>
        <v>0</v>
      </c>
      <c r="BJ197" s="17" t="s">
        <v>84</v>
      </c>
      <c r="BK197" s="225">
        <f>ROUND(I197*H197,2)</f>
        <v>0</v>
      </c>
      <c r="BL197" s="17" t="s">
        <v>156</v>
      </c>
      <c r="BM197" s="224" t="s">
        <v>1299</v>
      </c>
    </row>
    <row r="198" spans="1:47" s="2" customFormat="1" ht="12">
      <c r="A198" s="38"/>
      <c r="B198" s="39"/>
      <c r="C198" s="40"/>
      <c r="D198" s="226" t="s">
        <v>158</v>
      </c>
      <c r="E198" s="40"/>
      <c r="F198" s="227" t="s">
        <v>1300</v>
      </c>
      <c r="G198" s="40"/>
      <c r="H198" s="40"/>
      <c r="I198" s="228"/>
      <c r="J198" s="40"/>
      <c r="K198" s="40"/>
      <c r="L198" s="44"/>
      <c r="M198" s="229"/>
      <c r="N198" s="230"/>
      <c r="O198" s="91"/>
      <c r="P198" s="91"/>
      <c r="Q198" s="91"/>
      <c r="R198" s="91"/>
      <c r="S198" s="91"/>
      <c r="T198" s="92"/>
      <c r="U198" s="38"/>
      <c r="V198" s="38"/>
      <c r="W198" s="38"/>
      <c r="X198" s="38"/>
      <c r="Y198" s="38"/>
      <c r="Z198" s="38"/>
      <c r="AA198" s="38"/>
      <c r="AB198" s="38"/>
      <c r="AC198" s="38"/>
      <c r="AD198" s="38"/>
      <c r="AE198" s="38"/>
      <c r="AT198" s="17" t="s">
        <v>158</v>
      </c>
      <c r="AU198" s="17" t="s">
        <v>93</v>
      </c>
    </row>
    <row r="199" spans="1:47" s="2" customFormat="1" ht="12">
      <c r="A199" s="38"/>
      <c r="B199" s="39"/>
      <c r="C199" s="40"/>
      <c r="D199" s="226" t="s">
        <v>160</v>
      </c>
      <c r="E199" s="40"/>
      <c r="F199" s="231" t="s">
        <v>1296</v>
      </c>
      <c r="G199" s="40"/>
      <c r="H199" s="40"/>
      <c r="I199" s="228"/>
      <c r="J199" s="40"/>
      <c r="K199" s="40"/>
      <c r="L199" s="44"/>
      <c r="M199" s="229"/>
      <c r="N199" s="230"/>
      <c r="O199" s="91"/>
      <c r="P199" s="91"/>
      <c r="Q199" s="91"/>
      <c r="R199" s="91"/>
      <c r="S199" s="91"/>
      <c r="T199" s="92"/>
      <c r="U199" s="38"/>
      <c r="V199" s="38"/>
      <c r="W199" s="38"/>
      <c r="X199" s="38"/>
      <c r="Y199" s="38"/>
      <c r="Z199" s="38"/>
      <c r="AA199" s="38"/>
      <c r="AB199" s="38"/>
      <c r="AC199" s="38"/>
      <c r="AD199" s="38"/>
      <c r="AE199" s="38"/>
      <c r="AT199" s="17" t="s">
        <v>160</v>
      </c>
      <c r="AU199" s="17" t="s">
        <v>93</v>
      </c>
    </row>
    <row r="200" spans="1:65" s="2" customFormat="1" ht="24.15" customHeight="1">
      <c r="A200" s="38"/>
      <c r="B200" s="39"/>
      <c r="C200" s="212" t="s">
        <v>7</v>
      </c>
      <c r="D200" s="212" t="s">
        <v>152</v>
      </c>
      <c r="E200" s="213" t="s">
        <v>1301</v>
      </c>
      <c r="F200" s="214" t="s">
        <v>1302</v>
      </c>
      <c r="G200" s="215" t="s">
        <v>1182</v>
      </c>
      <c r="H200" s="216">
        <v>1</v>
      </c>
      <c r="I200" s="217"/>
      <c r="J200" s="218">
        <f>ROUND(I200*H200,2)</f>
        <v>0</v>
      </c>
      <c r="K200" s="219"/>
      <c r="L200" s="44"/>
      <c r="M200" s="220" t="s">
        <v>1</v>
      </c>
      <c r="N200" s="221" t="s">
        <v>41</v>
      </c>
      <c r="O200" s="91"/>
      <c r="P200" s="222">
        <f>O200*H200</f>
        <v>0</v>
      </c>
      <c r="Q200" s="222">
        <v>0.00622</v>
      </c>
      <c r="R200" s="222">
        <f>Q200*H200</f>
        <v>0.00622</v>
      </c>
      <c r="S200" s="222">
        <v>0</v>
      </c>
      <c r="T200" s="223">
        <f>S200*H200</f>
        <v>0</v>
      </c>
      <c r="U200" s="38"/>
      <c r="V200" s="38"/>
      <c r="W200" s="38"/>
      <c r="X200" s="38"/>
      <c r="Y200" s="38"/>
      <c r="Z200" s="38"/>
      <c r="AA200" s="38"/>
      <c r="AB200" s="38"/>
      <c r="AC200" s="38"/>
      <c r="AD200" s="38"/>
      <c r="AE200" s="38"/>
      <c r="AR200" s="224" t="s">
        <v>156</v>
      </c>
      <c r="AT200" s="224" t="s">
        <v>152</v>
      </c>
      <c r="AU200" s="224" t="s">
        <v>93</v>
      </c>
      <c r="AY200" s="17" t="s">
        <v>151</v>
      </c>
      <c r="BE200" s="225">
        <f>IF(N200="základní",J200,0)</f>
        <v>0</v>
      </c>
      <c r="BF200" s="225">
        <f>IF(N200="snížená",J200,0)</f>
        <v>0</v>
      </c>
      <c r="BG200" s="225">
        <f>IF(N200="zákl. přenesená",J200,0)</f>
        <v>0</v>
      </c>
      <c r="BH200" s="225">
        <f>IF(N200="sníž. přenesená",J200,0)</f>
        <v>0</v>
      </c>
      <c r="BI200" s="225">
        <f>IF(N200="nulová",J200,0)</f>
        <v>0</v>
      </c>
      <c r="BJ200" s="17" t="s">
        <v>84</v>
      </c>
      <c r="BK200" s="225">
        <f>ROUND(I200*H200,2)</f>
        <v>0</v>
      </c>
      <c r="BL200" s="17" t="s">
        <v>156</v>
      </c>
      <c r="BM200" s="224" t="s">
        <v>1303</v>
      </c>
    </row>
    <row r="201" spans="1:47" s="2" customFormat="1" ht="12">
      <c r="A201" s="38"/>
      <c r="B201" s="39"/>
      <c r="C201" s="40"/>
      <c r="D201" s="226" t="s">
        <v>158</v>
      </c>
      <c r="E201" s="40"/>
      <c r="F201" s="227" t="s">
        <v>1304</v>
      </c>
      <c r="G201" s="40"/>
      <c r="H201" s="40"/>
      <c r="I201" s="228"/>
      <c r="J201" s="40"/>
      <c r="K201" s="40"/>
      <c r="L201" s="44"/>
      <c r="M201" s="229"/>
      <c r="N201" s="230"/>
      <c r="O201" s="91"/>
      <c r="P201" s="91"/>
      <c r="Q201" s="91"/>
      <c r="R201" s="91"/>
      <c r="S201" s="91"/>
      <c r="T201" s="92"/>
      <c r="U201" s="38"/>
      <c r="V201" s="38"/>
      <c r="W201" s="38"/>
      <c r="X201" s="38"/>
      <c r="Y201" s="38"/>
      <c r="Z201" s="38"/>
      <c r="AA201" s="38"/>
      <c r="AB201" s="38"/>
      <c r="AC201" s="38"/>
      <c r="AD201" s="38"/>
      <c r="AE201" s="38"/>
      <c r="AT201" s="17" t="s">
        <v>158</v>
      </c>
      <c r="AU201" s="17" t="s">
        <v>93</v>
      </c>
    </row>
    <row r="202" spans="1:47" s="2" customFormat="1" ht="12">
      <c r="A202" s="38"/>
      <c r="B202" s="39"/>
      <c r="C202" s="40"/>
      <c r="D202" s="226" t="s">
        <v>160</v>
      </c>
      <c r="E202" s="40"/>
      <c r="F202" s="231" t="s">
        <v>1296</v>
      </c>
      <c r="G202" s="40"/>
      <c r="H202" s="40"/>
      <c r="I202" s="228"/>
      <c r="J202" s="40"/>
      <c r="K202" s="40"/>
      <c r="L202" s="44"/>
      <c r="M202" s="229"/>
      <c r="N202" s="230"/>
      <c r="O202" s="91"/>
      <c r="P202" s="91"/>
      <c r="Q202" s="91"/>
      <c r="R202" s="91"/>
      <c r="S202" s="91"/>
      <c r="T202" s="92"/>
      <c r="U202" s="38"/>
      <c r="V202" s="38"/>
      <c r="W202" s="38"/>
      <c r="X202" s="38"/>
      <c r="Y202" s="38"/>
      <c r="Z202" s="38"/>
      <c r="AA202" s="38"/>
      <c r="AB202" s="38"/>
      <c r="AC202" s="38"/>
      <c r="AD202" s="38"/>
      <c r="AE202" s="38"/>
      <c r="AT202" s="17" t="s">
        <v>160</v>
      </c>
      <c r="AU202" s="17" t="s">
        <v>93</v>
      </c>
    </row>
    <row r="203" spans="1:65" s="2" customFormat="1" ht="24.15" customHeight="1">
      <c r="A203" s="38"/>
      <c r="B203" s="39"/>
      <c r="C203" s="212" t="s">
        <v>307</v>
      </c>
      <c r="D203" s="212" t="s">
        <v>152</v>
      </c>
      <c r="E203" s="213" t="s">
        <v>1305</v>
      </c>
      <c r="F203" s="214" t="s">
        <v>1306</v>
      </c>
      <c r="G203" s="215" t="s">
        <v>1182</v>
      </c>
      <c r="H203" s="216">
        <v>1</v>
      </c>
      <c r="I203" s="217"/>
      <c r="J203" s="218">
        <f>ROUND(I203*H203,2)</f>
        <v>0</v>
      </c>
      <c r="K203" s="219"/>
      <c r="L203" s="44"/>
      <c r="M203" s="220" t="s">
        <v>1</v>
      </c>
      <c r="N203" s="221" t="s">
        <v>41</v>
      </c>
      <c r="O203" s="91"/>
      <c r="P203" s="222">
        <f>O203*H203</f>
        <v>0</v>
      </c>
      <c r="Q203" s="222">
        <v>0</v>
      </c>
      <c r="R203" s="222">
        <f>Q203*H203</f>
        <v>0</v>
      </c>
      <c r="S203" s="222">
        <v>0</v>
      </c>
      <c r="T203" s="223">
        <f>S203*H203</f>
        <v>0</v>
      </c>
      <c r="U203" s="38"/>
      <c r="V203" s="38"/>
      <c r="W203" s="38"/>
      <c r="X203" s="38"/>
      <c r="Y203" s="38"/>
      <c r="Z203" s="38"/>
      <c r="AA203" s="38"/>
      <c r="AB203" s="38"/>
      <c r="AC203" s="38"/>
      <c r="AD203" s="38"/>
      <c r="AE203" s="38"/>
      <c r="AR203" s="224" t="s">
        <v>156</v>
      </c>
      <c r="AT203" s="224" t="s">
        <v>152</v>
      </c>
      <c r="AU203" s="224" t="s">
        <v>93</v>
      </c>
      <c r="AY203" s="17" t="s">
        <v>151</v>
      </c>
      <c r="BE203" s="225">
        <f>IF(N203="základní",J203,0)</f>
        <v>0</v>
      </c>
      <c r="BF203" s="225">
        <f>IF(N203="snížená",J203,0)</f>
        <v>0</v>
      </c>
      <c r="BG203" s="225">
        <f>IF(N203="zákl. přenesená",J203,0)</f>
        <v>0</v>
      </c>
      <c r="BH203" s="225">
        <f>IF(N203="sníž. přenesená",J203,0)</f>
        <v>0</v>
      </c>
      <c r="BI203" s="225">
        <f>IF(N203="nulová",J203,0)</f>
        <v>0</v>
      </c>
      <c r="BJ203" s="17" t="s">
        <v>84</v>
      </c>
      <c r="BK203" s="225">
        <f>ROUND(I203*H203,2)</f>
        <v>0</v>
      </c>
      <c r="BL203" s="17" t="s">
        <v>156</v>
      </c>
      <c r="BM203" s="224" t="s">
        <v>1307</v>
      </c>
    </row>
    <row r="204" spans="1:47" s="2" customFormat="1" ht="12">
      <c r="A204" s="38"/>
      <c r="B204" s="39"/>
      <c r="C204" s="40"/>
      <c r="D204" s="226" t="s">
        <v>158</v>
      </c>
      <c r="E204" s="40"/>
      <c r="F204" s="227" t="s">
        <v>1308</v>
      </c>
      <c r="G204" s="40"/>
      <c r="H204" s="40"/>
      <c r="I204" s="228"/>
      <c r="J204" s="40"/>
      <c r="K204" s="40"/>
      <c r="L204" s="44"/>
      <c r="M204" s="229"/>
      <c r="N204" s="230"/>
      <c r="O204" s="91"/>
      <c r="P204" s="91"/>
      <c r="Q204" s="91"/>
      <c r="R204" s="91"/>
      <c r="S204" s="91"/>
      <c r="T204" s="92"/>
      <c r="U204" s="38"/>
      <c r="V204" s="38"/>
      <c r="W204" s="38"/>
      <c r="X204" s="38"/>
      <c r="Y204" s="38"/>
      <c r="Z204" s="38"/>
      <c r="AA204" s="38"/>
      <c r="AB204" s="38"/>
      <c r="AC204" s="38"/>
      <c r="AD204" s="38"/>
      <c r="AE204" s="38"/>
      <c r="AT204" s="17" t="s">
        <v>158</v>
      </c>
      <c r="AU204" s="17" t="s">
        <v>93</v>
      </c>
    </row>
    <row r="205" spans="1:47" s="2" customFormat="1" ht="12">
      <c r="A205" s="38"/>
      <c r="B205" s="39"/>
      <c r="C205" s="40"/>
      <c r="D205" s="226" t="s">
        <v>160</v>
      </c>
      <c r="E205" s="40"/>
      <c r="F205" s="231" t="s">
        <v>1296</v>
      </c>
      <c r="G205" s="40"/>
      <c r="H205" s="40"/>
      <c r="I205" s="228"/>
      <c r="J205" s="40"/>
      <c r="K205" s="40"/>
      <c r="L205" s="44"/>
      <c r="M205" s="229"/>
      <c r="N205" s="230"/>
      <c r="O205" s="91"/>
      <c r="P205" s="91"/>
      <c r="Q205" s="91"/>
      <c r="R205" s="91"/>
      <c r="S205" s="91"/>
      <c r="T205" s="92"/>
      <c r="U205" s="38"/>
      <c r="V205" s="38"/>
      <c r="W205" s="38"/>
      <c r="X205" s="38"/>
      <c r="Y205" s="38"/>
      <c r="Z205" s="38"/>
      <c r="AA205" s="38"/>
      <c r="AB205" s="38"/>
      <c r="AC205" s="38"/>
      <c r="AD205" s="38"/>
      <c r="AE205" s="38"/>
      <c r="AT205" s="17" t="s">
        <v>160</v>
      </c>
      <c r="AU205" s="17" t="s">
        <v>93</v>
      </c>
    </row>
    <row r="206" spans="1:65" s="2" customFormat="1" ht="24.15" customHeight="1">
      <c r="A206" s="38"/>
      <c r="B206" s="39"/>
      <c r="C206" s="212" t="s">
        <v>313</v>
      </c>
      <c r="D206" s="212" t="s">
        <v>152</v>
      </c>
      <c r="E206" s="213" t="s">
        <v>1309</v>
      </c>
      <c r="F206" s="214" t="s">
        <v>1310</v>
      </c>
      <c r="G206" s="215" t="s">
        <v>1182</v>
      </c>
      <c r="H206" s="216">
        <v>1</v>
      </c>
      <c r="I206" s="217"/>
      <c r="J206" s="218">
        <f>ROUND(I206*H206,2)</f>
        <v>0</v>
      </c>
      <c r="K206" s="219"/>
      <c r="L206" s="44"/>
      <c r="M206" s="220" t="s">
        <v>1</v>
      </c>
      <c r="N206" s="221" t="s">
        <v>41</v>
      </c>
      <c r="O206" s="91"/>
      <c r="P206" s="222">
        <f>O206*H206</f>
        <v>0</v>
      </c>
      <c r="Q206" s="222">
        <v>0.09676</v>
      </c>
      <c r="R206" s="222">
        <f>Q206*H206</f>
        <v>0.09676</v>
      </c>
      <c r="S206" s="222">
        <v>0</v>
      </c>
      <c r="T206" s="223">
        <f>S206*H206</f>
        <v>0</v>
      </c>
      <c r="U206" s="38"/>
      <c r="V206" s="38"/>
      <c r="W206" s="38"/>
      <c r="X206" s="38"/>
      <c r="Y206" s="38"/>
      <c r="Z206" s="38"/>
      <c r="AA206" s="38"/>
      <c r="AB206" s="38"/>
      <c r="AC206" s="38"/>
      <c r="AD206" s="38"/>
      <c r="AE206" s="38"/>
      <c r="AR206" s="224" t="s">
        <v>156</v>
      </c>
      <c r="AT206" s="224" t="s">
        <v>152</v>
      </c>
      <c r="AU206" s="224" t="s">
        <v>93</v>
      </c>
      <c r="AY206" s="17" t="s">
        <v>151</v>
      </c>
      <c r="BE206" s="225">
        <f>IF(N206="základní",J206,0)</f>
        <v>0</v>
      </c>
      <c r="BF206" s="225">
        <f>IF(N206="snížená",J206,0)</f>
        <v>0</v>
      </c>
      <c r="BG206" s="225">
        <f>IF(N206="zákl. přenesená",J206,0)</f>
        <v>0</v>
      </c>
      <c r="BH206" s="225">
        <f>IF(N206="sníž. přenesená",J206,0)</f>
        <v>0</v>
      </c>
      <c r="BI206" s="225">
        <f>IF(N206="nulová",J206,0)</f>
        <v>0</v>
      </c>
      <c r="BJ206" s="17" t="s">
        <v>84</v>
      </c>
      <c r="BK206" s="225">
        <f>ROUND(I206*H206,2)</f>
        <v>0</v>
      </c>
      <c r="BL206" s="17" t="s">
        <v>156</v>
      </c>
      <c r="BM206" s="224" t="s">
        <v>1311</v>
      </c>
    </row>
    <row r="207" spans="1:47" s="2" customFormat="1" ht="12">
      <c r="A207" s="38"/>
      <c r="B207" s="39"/>
      <c r="C207" s="40"/>
      <c r="D207" s="226" t="s">
        <v>158</v>
      </c>
      <c r="E207" s="40"/>
      <c r="F207" s="227" t="s">
        <v>1312</v>
      </c>
      <c r="G207" s="40"/>
      <c r="H207" s="40"/>
      <c r="I207" s="228"/>
      <c r="J207" s="40"/>
      <c r="K207" s="40"/>
      <c r="L207" s="44"/>
      <c r="M207" s="229"/>
      <c r="N207" s="230"/>
      <c r="O207" s="91"/>
      <c r="P207" s="91"/>
      <c r="Q207" s="91"/>
      <c r="R207" s="91"/>
      <c r="S207" s="91"/>
      <c r="T207" s="92"/>
      <c r="U207" s="38"/>
      <c r="V207" s="38"/>
      <c r="W207" s="38"/>
      <c r="X207" s="38"/>
      <c r="Y207" s="38"/>
      <c r="Z207" s="38"/>
      <c r="AA207" s="38"/>
      <c r="AB207" s="38"/>
      <c r="AC207" s="38"/>
      <c r="AD207" s="38"/>
      <c r="AE207" s="38"/>
      <c r="AT207" s="17" t="s">
        <v>158</v>
      </c>
      <c r="AU207" s="17" t="s">
        <v>93</v>
      </c>
    </row>
    <row r="208" spans="1:47" s="2" customFormat="1" ht="12">
      <c r="A208" s="38"/>
      <c r="B208" s="39"/>
      <c r="C208" s="40"/>
      <c r="D208" s="226" t="s">
        <v>160</v>
      </c>
      <c r="E208" s="40"/>
      <c r="F208" s="231" t="s">
        <v>1296</v>
      </c>
      <c r="G208" s="40"/>
      <c r="H208" s="40"/>
      <c r="I208" s="228"/>
      <c r="J208" s="40"/>
      <c r="K208" s="40"/>
      <c r="L208" s="44"/>
      <c r="M208" s="229"/>
      <c r="N208" s="230"/>
      <c r="O208" s="91"/>
      <c r="P208" s="91"/>
      <c r="Q208" s="91"/>
      <c r="R208" s="91"/>
      <c r="S208" s="91"/>
      <c r="T208" s="92"/>
      <c r="U208" s="38"/>
      <c r="V208" s="38"/>
      <c r="W208" s="38"/>
      <c r="X208" s="38"/>
      <c r="Y208" s="38"/>
      <c r="Z208" s="38"/>
      <c r="AA208" s="38"/>
      <c r="AB208" s="38"/>
      <c r="AC208" s="38"/>
      <c r="AD208" s="38"/>
      <c r="AE208" s="38"/>
      <c r="AT208" s="17" t="s">
        <v>160</v>
      </c>
      <c r="AU208" s="17" t="s">
        <v>93</v>
      </c>
    </row>
    <row r="209" spans="1:63" s="11" customFormat="1" ht="22.8" customHeight="1">
      <c r="A209" s="11"/>
      <c r="B209" s="198"/>
      <c r="C209" s="199"/>
      <c r="D209" s="200" t="s">
        <v>75</v>
      </c>
      <c r="E209" s="267" t="s">
        <v>1207</v>
      </c>
      <c r="F209" s="267" t="s">
        <v>1208</v>
      </c>
      <c r="G209" s="199"/>
      <c r="H209" s="199"/>
      <c r="I209" s="202"/>
      <c r="J209" s="268">
        <f>BK209</f>
        <v>0</v>
      </c>
      <c r="K209" s="199"/>
      <c r="L209" s="204"/>
      <c r="M209" s="205"/>
      <c r="N209" s="206"/>
      <c r="O209" s="206"/>
      <c r="P209" s="207">
        <f>SUM(P210:P212)</f>
        <v>0</v>
      </c>
      <c r="Q209" s="206"/>
      <c r="R209" s="207">
        <f>SUM(R210:R212)</f>
        <v>0</v>
      </c>
      <c r="S209" s="206"/>
      <c r="T209" s="208">
        <f>SUM(T210:T212)</f>
        <v>0</v>
      </c>
      <c r="U209" s="11"/>
      <c r="V209" s="11"/>
      <c r="W209" s="11"/>
      <c r="X209" s="11"/>
      <c r="Y209" s="11"/>
      <c r="Z209" s="11"/>
      <c r="AA209" s="11"/>
      <c r="AB209" s="11"/>
      <c r="AC209" s="11"/>
      <c r="AD209" s="11"/>
      <c r="AE209" s="11"/>
      <c r="AR209" s="209" t="s">
        <v>84</v>
      </c>
      <c r="AT209" s="210" t="s">
        <v>75</v>
      </c>
      <c r="AU209" s="210" t="s">
        <v>84</v>
      </c>
      <c r="AY209" s="209" t="s">
        <v>151</v>
      </c>
      <c r="BK209" s="211">
        <f>SUM(BK210:BK212)</f>
        <v>0</v>
      </c>
    </row>
    <row r="210" spans="1:65" s="2" customFormat="1" ht="24.15" customHeight="1">
      <c r="A210" s="38"/>
      <c r="B210" s="39"/>
      <c r="C210" s="212" t="s">
        <v>328</v>
      </c>
      <c r="D210" s="212" t="s">
        <v>152</v>
      </c>
      <c r="E210" s="213" t="s">
        <v>1209</v>
      </c>
      <c r="F210" s="214" t="s">
        <v>1210</v>
      </c>
      <c r="G210" s="215" t="s">
        <v>1211</v>
      </c>
      <c r="H210" s="216">
        <v>11.59</v>
      </c>
      <c r="I210" s="217"/>
      <c r="J210" s="218">
        <f>ROUND(I210*H210,2)</f>
        <v>0</v>
      </c>
      <c r="K210" s="219"/>
      <c r="L210" s="44"/>
      <c r="M210" s="220" t="s">
        <v>1</v>
      </c>
      <c r="N210" s="221" t="s">
        <v>41</v>
      </c>
      <c r="O210" s="91"/>
      <c r="P210" s="222">
        <f>O210*H210</f>
        <v>0</v>
      </c>
      <c r="Q210" s="222">
        <v>0</v>
      </c>
      <c r="R210" s="222">
        <f>Q210*H210</f>
        <v>0</v>
      </c>
      <c r="S210" s="222">
        <v>0</v>
      </c>
      <c r="T210" s="223">
        <f>S210*H210</f>
        <v>0</v>
      </c>
      <c r="U210" s="38"/>
      <c r="V210" s="38"/>
      <c r="W210" s="38"/>
      <c r="X210" s="38"/>
      <c r="Y210" s="38"/>
      <c r="Z210" s="38"/>
      <c r="AA210" s="38"/>
      <c r="AB210" s="38"/>
      <c r="AC210" s="38"/>
      <c r="AD210" s="38"/>
      <c r="AE210" s="38"/>
      <c r="AR210" s="224" t="s">
        <v>156</v>
      </c>
      <c r="AT210" s="224" t="s">
        <v>152</v>
      </c>
      <c r="AU210" s="224" t="s">
        <v>93</v>
      </c>
      <c r="AY210" s="17" t="s">
        <v>151</v>
      </c>
      <c r="BE210" s="225">
        <f>IF(N210="základní",J210,0)</f>
        <v>0</v>
      </c>
      <c r="BF210" s="225">
        <f>IF(N210="snížená",J210,0)</f>
        <v>0</v>
      </c>
      <c r="BG210" s="225">
        <f>IF(N210="zákl. přenesená",J210,0)</f>
        <v>0</v>
      </c>
      <c r="BH210" s="225">
        <f>IF(N210="sníž. přenesená",J210,0)</f>
        <v>0</v>
      </c>
      <c r="BI210" s="225">
        <f>IF(N210="nulová",J210,0)</f>
        <v>0</v>
      </c>
      <c r="BJ210" s="17" t="s">
        <v>84</v>
      </c>
      <c r="BK210" s="225">
        <f>ROUND(I210*H210,2)</f>
        <v>0</v>
      </c>
      <c r="BL210" s="17" t="s">
        <v>156</v>
      </c>
      <c r="BM210" s="224" t="s">
        <v>1212</v>
      </c>
    </row>
    <row r="211" spans="1:47" s="2" customFormat="1" ht="12">
      <c r="A211" s="38"/>
      <c r="B211" s="39"/>
      <c r="C211" s="40"/>
      <c r="D211" s="226" t="s">
        <v>158</v>
      </c>
      <c r="E211" s="40"/>
      <c r="F211" s="227" t="s">
        <v>1213</v>
      </c>
      <c r="G211" s="40"/>
      <c r="H211" s="40"/>
      <c r="I211" s="228"/>
      <c r="J211" s="40"/>
      <c r="K211" s="40"/>
      <c r="L211" s="44"/>
      <c r="M211" s="229"/>
      <c r="N211" s="230"/>
      <c r="O211" s="91"/>
      <c r="P211" s="91"/>
      <c r="Q211" s="91"/>
      <c r="R211" s="91"/>
      <c r="S211" s="91"/>
      <c r="T211" s="92"/>
      <c r="U211" s="38"/>
      <c r="V211" s="38"/>
      <c r="W211" s="38"/>
      <c r="X211" s="38"/>
      <c r="Y211" s="38"/>
      <c r="Z211" s="38"/>
      <c r="AA211" s="38"/>
      <c r="AB211" s="38"/>
      <c r="AC211" s="38"/>
      <c r="AD211" s="38"/>
      <c r="AE211" s="38"/>
      <c r="AT211" s="17" t="s">
        <v>158</v>
      </c>
      <c r="AU211" s="17" t="s">
        <v>93</v>
      </c>
    </row>
    <row r="212" spans="1:47" s="2" customFormat="1" ht="12">
      <c r="A212" s="38"/>
      <c r="B212" s="39"/>
      <c r="C212" s="40"/>
      <c r="D212" s="226" t="s">
        <v>160</v>
      </c>
      <c r="E212" s="40"/>
      <c r="F212" s="231" t="s">
        <v>1214</v>
      </c>
      <c r="G212" s="40"/>
      <c r="H212" s="40"/>
      <c r="I212" s="228"/>
      <c r="J212" s="40"/>
      <c r="K212" s="40"/>
      <c r="L212" s="44"/>
      <c r="M212" s="257"/>
      <c r="N212" s="258"/>
      <c r="O212" s="259"/>
      <c r="P212" s="259"/>
      <c r="Q212" s="259"/>
      <c r="R212" s="259"/>
      <c r="S212" s="259"/>
      <c r="T212" s="260"/>
      <c r="U212" s="38"/>
      <c r="V212" s="38"/>
      <c r="W212" s="38"/>
      <c r="X212" s="38"/>
      <c r="Y212" s="38"/>
      <c r="Z212" s="38"/>
      <c r="AA212" s="38"/>
      <c r="AB212" s="38"/>
      <c r="AC212" s="38"/>
      <c r="AD212" s="38"/>
      <c r="AE212" s="38"/>
      <c r="AT212" s="17" t="s">
        <v>160</v>
      </c>
      <c r="AU212" s="17" t="s">
        <v>93</v>
      </c>
    </row>
    <row r="213" spans="1:31" s="2" customFormat="1" ht="6.95" customHeight="1">
      <c r="A213" s="38"/>
      <c r="B213" s="66"/>
      <c r="C213" s="67"/>
      <c r="D213" s="67"/>
      <c r="E213" s="67"/>
      <c r="F213" s="67"/>
      <c r="G213" s="67"/>
      <c r="H213" s="67"/>
      <c r="I213" s="67"/>
      <c r="J213" s="67"/>
      <c r="K213" s="67"/>
      <c r="L213" s="44"/>
      <c r="M213" s="38"/>
      <c r="O213" s="38"/>
      <c r="P213" s="38"/>
      <c r="Q213" s="38"/>
      <c r="R213" s="38"/>
      <c r="S213" s="38"/>
      <c r="T213" s="38"/>
      <c r="U213" s="38"/>
      <c r="V213" s="38"/>
      <c r="W213" s="38"/>
      <c r="X213" s="38"/>
      <c r="Y213" s="38"/>
      <c r="Z213" s="38"/>
      <c r="AA213" s="38"/>
      <c r="AB213" s="38"/>
      <c r="AC213" s="38"/>
      <c r="AD213" s="38"/>
      <c r="AE213" s="38"/>
    </row>
  </sheetData>
  <sheetProtection password="CC35" sheet="1" objects="1" scenarios="1" formatColumns="0" formatRows="0" autoFilter="0"/>
  <autoFilter ref="C120:K212"/>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99</v>
      </c>
    </row>
    <row r="3" spans="2:46" s="1" customFormat="1" ht="6.95" customHeight="1">
      <c r="B3" s="137"/>
      <c r="C3" s="138"/>
      <c r="D3" s="138"/>
      <c r="E3" s="138"/>
      <c r="F3" s="138"/>
      <c r="G3" s="138"/>
      <c r="H3" s="138"/>
      <c r="I3" s="138"/>
      <c r="J3" s="138"/>
      <c r="K3" s="138"/>
      <c r="L3" s="20"/>
      <c r="AT3" s="17" t="s">
        <v>93</v>
      </c>
    </row>
    <row r="4" spans="2:46" s="1" customFormat="1" ht="24.95" customHeight="1">
      <c r="B4" s="20"/>
      <c r="D4" s="139" t="s">
        <v>110</v>
      </c>
      <c r="L4" s="20"/>
      <c r="M4" s="140" t="s">
        <v>10</v>
      </c>
      <c r="AT4" s="17" t="s">
        <v>4</v>
      </c>
    </row>
    <row r="5" spans="2:12" s="1" customFormat="1" ht="6.95" customHeight="1">
      <c r="B5" s="20"/>
      <c r="L5" s="20"/>
    </row>
    <row r="6" spans="2:12" s="1" customFormat="1" ht="12" customHeight="1">
      <c r="B6" s="20"/>
      <c r="D6" s="141" t="s">
        <v>16</v>
      </c>
      <c r="L6" s="20"/>
    </row>
    <row r="7" spans="2:12" s="1" customFormat="1" ht="16.5" customHeight="1">
      <c r="B7" s="20"/>
      <c r="E7" s="142" t="str">
        <f>'Rekapitulace stavby'!K6</f>
        <v>II/102 Chotilsko, most ev. č. 102-019</v>
      </c>
      <c r="F7" s="141"/>
      <c r="G7" s="141"/>
      <c r="H7" s="141"/>
      <c r="L7" s="20"/>
    </row>
    <row r="8" spans="1:31" s="2" customFormat="1" ht="12" customHeight="1">
      <c r="A8" s="38"/>
      <c r="B8" s="44"/>
      <c r="C8" s="38"/>
      <c r="D8" s="141" t="s">
        <v>119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3" t="s">
        <v>1313</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1" t="s">
        <v>20</v>
      </c>
      <c r="E12" s="38"/>
      <c r="F12" s="144" t="s">
        <v>21</v>
      </c>
      <c r="G12" s="38"/>
      <c r="H12" s="38"/>
      <c r="I12" s="141" t="s">
        <v>22</v>
      </c>
      <c r="J12" s="145" t="str">
        <f>'Rekapitulace stavby'!AN8</f>
        <v>30. 10. 2020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1" t="s">
        <v>24</v>
      </c>
      <c r="E14" s="38"/>
      <c r="F14" s="38"/>
      <c r="G14" s="38"/>
      <c r="H14" s="38"/>
      <c r="I14" s="141" t="s">
        <v>25</v>
      </c>
      <c r="J14" s="144"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4" t="s">
        <v>26</v>
      </c>
      <c r="F15" s="38"/>
      <c r="G15" s="38"/>
      <c r="H15" s="38"/>
      <c r="I15" s="141" t="s">
        <v>27</v>
      </c>
      <c r="J15" s="144"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1" t="s">
        <v>28</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1" t="s">
        <v>30</v>
      </c>
      <c r="E20" s="38"/>
      <c r="F20" s="38"/>
      <c r="G20" s="38"/>
      <c r="H20" s="38"/>
      <c r="I20" s="141" t="s">
        <v>25</v>
      </c>
      <c r="J20" s="144"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4" t="s">
        <v>31</v>
      </c>
      <c r="F21" s="38"/>
      <c r="G21" s="38"/>
      <c r="H21" s="38"/>
      <c r="I21" s="141" t="s">
        <v>27</v>
      </c>
      <c r="J21" s="144"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1" t="s">
        <v>33</v>
      </c>
      <c r="E23" s="38"/>
      <c r="F23" s="38"/>
      <c r="G23" s="38"/>
      <c r="H23" s="38"/>
      <c r="I23" s="141" t="s">
        <v>25</v>
      </c>
      <c r="J23" s="144"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4" t="s">
        <v>34</v>
      </c>
      <c r="F24" s="38"/>
      <c r="G24" s="38"/>
      <c r="H24" s="38"/>
      <c r="I24" s="141" t="s">
        <v>27</v>
      </c>
      <c r="J24" s="144"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1"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63"/>
      <c r="S29" s="38"/>
      <c r="T29" s="38"/>
      <c r="U29" s="38"/>
      <c r="V29" s="38"/>
      <c r="W29" s="38"/>
      <c r="X29" s="38"/>
      <c r="Y29" s="38"/>
      <c r="Z29" s="38"/>
      <c r="AA29" s="38"/>
      <c r="AB29" s="38"/>
      <c r="AC29" s="38"/>
      <c r="AD29" s="38"/>
      <c r="AE29" s="38"/>
    </row>
    <row r="30" spans="1:31" s="2" customFormat="1" ht="25.4" customHeight="1">
      <c r="A30" s="38"/>
      <c r="B30" s="44"/>
      <c r="C30" s="38"/>
      <c r="D30" s="151" t="s">
        <v>36</v>
      </c>
      <c r="E30" s="38"/>
      <c r="F30" s="38"/>
      <c r="G30" s="38"/>
      <c r="H30" s="38"/>
      <c r="I30" s="38"/>
      <c r="J30" s="152">
        <f>ROUND(J124,2)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0"/>
      <c r="J31" s="150"/>
      <c r="K31" s="150"/>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3" t="s">
        <v>38</v>
      </c>
      <c r="G32" s="38"/>
      <c r="H32" s="38"/>
      <c r="I32" s="153" t="s">
        <v>37</v>
      </c>
      <c r="J32" s="153"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4" t="s">
        <v>40</v>
      </c>
      <c r="E33" s="141" t="s">
        <v>41</v>
      </c>
      <c r="F33" s="155">
        <f>ROUND((SUM(BE124:BE149)),2)</f>
        <v>0</v>
      </c>
      <c r="G33" s="38"/>
      <c r="H33" s="38"/>
      <c r="I33" s="156">
        <v>0.21</v>
      </c>
      <c r="J33" s="155">
        <f>ROUND(((SUM(BE124:BE149))*I33),2)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1" t="s">
        <v>42</v>
      </c>
      <c r="F34" s="155">
        <f>ROUND((SUM(BF124:BF149)),2)</f>
        <v>0</v>
      </c>
      <c r="G34" s="38"/>
      <c r="H34" s="38"/>
      <c r="I34" s="156">
        <v>0.15</v>
      </c>
      <c r="J34" s="155">
        <f>ROUND(((SUM(BF124:BF149))*I34),2)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1" t="s">
        <v>43</v>
      </c>
      <c r="F35" s="155">
        <f>ROUND((SUM(BG124:BG149)),2)</f>
        <v>0</v>
      </c>
      <c r="G35" s="38"/>
      <c r="H35" s="38"/>
      <c r="I35" s="156">
        <v>0.21</v>
      </c>
      <c r="J35" s="155">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44</v>
      </c>
      <c r="F36" s="155">
        <f>ROUND((SUM(BH124:BH149)),2)</f>
        <v>0</v>
      </c>
      <c r="G36" s="38"/>
      <c r="H36" s="38"/>
      <c r="I36" s="156">
        <v>0.15</v>
      </c>
      <c r="J36" s="155">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45</v>
      </c>
      <c r="F37" s="155">
        <f>ROUND((SUM(BI124:BI149)),2)</f>
        <v>0</v>
      </c>
      <c r="G37" s="38"/>
      <c r="H37" s="38"/>
      <c r="I37" s="156">
        <v>0</v>
      </c>
      <c r="J37" s="155">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7"/>
      <c r="D39" s="158" t="s">
        <v>46</v>
      </c>
      <c r="E39" s="159"/>
      <c r="F39" s="159"/>
      <c r="G39" s="160" t="s">
        <v>47</v>
      </c>
      <c r="H39" s="161" t="s">
        <v>48</v>
      </c>
      <c r="I39" s="159"/>
      <c r="J39" s="162">
        <f>SUM(J30:J37)</f>
        <v>0</v>
      </c>
      <c r="K39" s="163"/>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4" t="s">
        <v>49</v>
      </c>
      <c r="E50" s="165"/>
      <c r="F50" s="165"/>
      <c r="G50" s="164" t="s">
        <v>50</v>
      </c>
      <c r="H50" s="165"/>
      <c r="I50" s="165"/>
      <c r="J50" s="165"/>
      <c r="K50" s="165"/>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6" t="s">
        <v>51</v>
      </c>
      <c r="E61" s="167"/>
      <c r="F61" s="168" t="s">
        <v>52</v>
      </c>
      <c r="G61" s="166" t="s">
        <v>51</v>
      </c>
      <c r="H61" s="167"/>
      <c r="I61" s="167"/>
      <c r="J61" s="169" t="s">
        <v>52</v>
      </c>
      <c r="K61" s="167"/>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4" t="s">
        <v>53</v>
      </c>
      <c r="E65" s="170"/>
      <c r="F65" s="170"/>
      <c r="G65" s="164" t="s">
        <v>54</v>
      </c>
      <c r="H65" s="170"/>
      <c r="I65" s="170"/>
      <c r="J65" s="170"/>
      <c r="K65" s="170"/>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6" t="s">
        <v>51</v>
      </c>
      <c r="E76" s="167"/>
      <c r="F76" s="168" t="s">
        <v>52</v>
      </c>
      <c r="G76" s="166" t="s">
        <v>51</v>
      </c>
      <c r="H76" s="167"/>
      <c r="I76" s="167"/>
      <c r="J76" s="169" t="s">
        <v>52</v>
      </c>
      <c r="K76" s="167"/>
      <c r="L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63"/>
      <c r="S81" s="38"/>
      <c r="T81" s="38"/>
      <c r="U81" s="38"/>
      <c r="V81" s="38"/>
      <c r="W81" s="38"/>
      <c r="X81" s="38"/>
      <c r="Y81" s="38"/>
      <c r="Z81" s="38"/>
      <c r="AA81" s="38"/>
      <c r="AB81" s="38"/>
      <c r="AC81" s="38"/>
      <c r="AD81" s="38"/>
      <c r="AE81" s="38"/>
    </row>
    <row r="82" spans="1:31" s="2" customFormat="1" ht="24.95" customHeight="1">
      <c r="A82" s="38"/>
      <c r="B82" s="39"/>
      <c r="C82" s="23" t="s">
        <v>130</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II/102 Chotilsko, most ev. č. 102-019</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119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401 - Přeložka veřejného osvětlení</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Chotilsko</v>
      </c>
      <c r="G89" s="40"/>
      <c r="H89" s="40"/>
      <c r="I89" s="32" t="s">
        <v>22</v>
      </c>
      <c r="J89" s="79" t="str">
        <f>IF(J12="","",J12)</f>
        <v>30. 10. 2020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25.65" customHeight="1">
      <c r="A91" s="38"/>
      <c r="B91" s="39"/>
      <c r="C91" s="32" t="s">
        <v>24</v>
      </c>
      <c r="D91" s="40"/>
      <c r="E91" s="40"/>
      <c r="F91" s="27" t="str">
        <f>E15</f>
        <v>KSÚS Středočeského kraje</v>
      </c>
      <c r="G91" s="40"/>
      <c r="H91" s="40"/>
      <c r="I91" s="32" t="s">
        <v>30</v>
      </c>
      <c r="J91" s="36" t="str">
        <f>E21</f>
        <v>INGUTIS, spol. s 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Ing. J. Duben</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6" t="s">
        <v>131</v>
      </c>
      <c r="D94" s="177"/>
      <c r="E94" s="177"/>
      <c r="F94" s="177"/>
      <c r="G94" s="177"/>
      <c r="H94" s="177"/>
      <c r="I94" s="177"/>
      <c r="J94" s="178" t="s">
        <v>132</v>
      </c>
      <c r="K94" s="177"/>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9" t="s">
        <v>133</v>
      </c>
      <c r="D96" s="40"/>
      <c r="E96" s="40"/>
      <c r="F96" s="40"/>
      <c r="G96" s="40"/>
      <c r="H96" s="40"/>
      <c r="I96" s="40"/>
      <c r="J96" s="110">
        <f>J124</f>
        <v>0</v>
      </c>
      <c r="K96" s="40"/>
      <c r="L96" s="63"/>
      <c r="S96" s="38"/>
      <c r="T96" s="38"/>
      <c r="U96" s="38"/>
      <c r="V96" s="38"/>
      <c r="W96" s="38"/>
      <c r="X96" s="38"/>
      <c r="Y96" s="38"/>
      <c r="Z96" s="38"/>
      <c r="AA96" s="38"/>
      <c r="AB96" s="38"/>
      <c r="AC96" s="38"/>
      <c r="AD96" s="38"/>
      <c r="AE96" s="38"/>
      <c r="AU96" s="17" t="s">
        <v>86</v>
      </c>
    </row>
    <row r="97" spans="1:31" s="9" customFormat="1" ht="24.95" customHeight="1">
      <c r="A97" s="9"/>
      <c r="B97" s="180"/>
      <c r="C97" s="181"/>
      <c r="D97" s="182" t="s">
        <v>1106</v>
      </c>
      <c r="E97" s="183"/>
      <c r="F97" s="183"/>
      <c r="G97" s="183"/>
      <c r="H97" s="183"/>
      <c r="I97" s="183"/>
      <c r="J97" s="184">
        <f>J125</f>
        <v>0</v>
      </c>
      <c r="K97" s="181"/>
      <c r="L97" s="185"/>
      <c r="S97" s="9"/>
      <c r="T97" s="9"/>
      <c r="U97" s="9"/>
      <c r="V97" s="9"/>
      <c r="W97" s="9"/>
      <c r="X97" s="9"/>
      <c r="Y97" s="9"/>
      <c r="Z97" s="9"/>
      <c r="AA97" s="9"/>
      <c r="AB97" s="9"/>
      <c r="AC97" s="9"/>
      <c r="AD97" s="9"/>
      <c r="AE97" s="9"/>
    </row>
    <row r="98" spans="1:31" s="14" customFormat="1" ht="19.9" customHeight="1">
      <c r="A98" s="14"/>
      <c r="B98" s="261"/>
      <c r="C98" s="262"/>
      <c r="D98" s="263" t="s">
        <v>1314</v>
      </c>
      <c r="E98" s="264"/>
      <c r="F98" s="264"/>
      <c r="G98" s="264"/>
      <c r="H98" s="264"/>
      <c r="I98" s="264"/>
      <c r="J98" s="265">
        <f>J126</f>
        <v>0</v>
      </c>
      <c r="K98" s="262"/>
      <c r="L98" s="266"/>
      <c r="S98" s="14"/>
      <c r="T98" s="14"/>
      <c r="U98" s="14"/>
      <c r="V98" s="14"/>
      <c r="W98" s="14"/>
      <c r="X98" s="14"/>
      <c r="Y98" s="14"/>
      <c r="Z98" s="14"/>
      <c r="AA98" s="14"/>
      <c r="AB98" s="14"/>
      <c r="AC98" s="14"/>
      <c r="AD98" s="14"/>
      <c r="AE98" s="14"/>
    </row>
    <row r="99" spans="1:31" s="9" customFormat="1" ht="24.95" customHeight="1">
      <c r="A99" s="9"/>
      <c r="B99" s="180"/>
      <c r="C99" s="181"/>
      <c r="D99" s="182" t="s">
        <v>1315</v>
      </c>
      <c r="E99" s="183"/>
      <c r="F99" s="183"/>
      <c r="G99" s="183"/>
      <c r="H99" s="183"/>
      <c r="I99" s="183"/>
      <c r="J99" s="184">
        <f>J129</f>
        <v>0</v>
      </c>
      <c r="K99" s="181"/>
      <c r="L99" s="185"/>
      <c r="S99" s="9"/>
      <c r="T99" s="9"/>
      <c r="U99" s="9"/>
      <c r="V99" s="9"/>
      <c r="W99" s="9"/>
      <c r="X99" s="9"/>
      <c r="Y99" s="9"/>
      <c r="Z99" s="9"/>
      <c r="AA99" s="9"/>
      <c r="AB99" s="9"/>
      <c r="AC99" s="9"/>
      <c r="AD99" s="9"/>
      <c r="AE99" s="9"/>
    </row>
    <row r="100" spans="1:31" s="14" customFormat="1" ht="19.9" customHeight="1">
      <c r="A100" s="14"/>
      <c r="B100" s="261"/>
      <c r="C100" s="262"/>
      <c r="D100" s="263" t="s">
        <v>1316</v>
      </c>
      <c r="E100" s="264"/>
      <c r="F100" s="264"/>
      <c r="G100" s="264"/>
      <c r="H100" s="264"/>
      <c r="I100" s="264"/>
      <c r="J100" s="265">
        <f>J130</f>
        <v>0</v>
      </c>
      <c r="K100" s="262"/>
      <c r="L100" s="266"/>
      <c r="S100" s="14"/>
      <c r="T100" s="14"/>
      <c r="U100" s="14"/>
      <c r="V100" s="14"/>
      <c r="W100" s="14"/>
      <c r="X100" s="14"/>
      <c r="Y100" s="14"/>
      <c r="Z100" s="14"/>
      <c r="AA100" s="14"/>
      <c r="AB100" s="14"/>
      <c r="AC100" s="14"/>
      <c r="AD100" s="14"/>
      <c r="AE100" s="14"/>
    </row>
    <row r="101" spans="1:31" s="9" customFormat="1" ht="24.95" customHeight="1">
      <c r="A101" s="9"/>
      <c r="B101" s="180"/>
      <c r="C101" s="181"/>
      <c r="D101" s="182" t="s">
        <v>1317</v>
      </c>
      <c r="E101" s="183"/>
      <c r="F101" s="183"/>
      <c r="G101" s="183"/>
      <c r="H101" s="183"/>
      <c r="I101" s="183"/>
      <c r="J101" s="184">
        <f>J134</f>
        <v>0</v>
      </c>
      <c r="K101" s="181"/>
      <c r="L101" s="185"/>
      <c r="S101" s="9"/>
      <c r="T101" s="9"/>
      <c r="U101" s="9"/>
      <c r="V101" s="9"/>
      <c r="W101" s="9"/>
      <c r="X101" s="9"/>
      <c r="Y101" s="9"/>
      <c r="Z101" s="9"/>
      <c r="AA101" s="9"/>
      <c r="AB101" s="9"/>
      <c r="AC101" s="9"/>
      <c r="AD101" s="9"/>
      <c r="AE101" s="9"/>
    </row>
    <row r="102" spans="1:31" s="14" customFormat="1" ht="19.9" customHeight="1">
      <c r="A102" s="14"/>
      <c r="B102" s="261"/>
      <c r="C102" s="262"/>
      <c r="D102" s="263" t="s">
        <v>1318</v>
      </c>
      <c r="E102" s="264"/>
      <c r="F102" s="264"/>
      <c r="G102" s="264"/>
      <c r="H102" s="264"/>
      <c r="I102" s="264"/>
      <c r="J102" s="265">
        <f>J135</f>
        <v>0</v>
      </c>
      <c r="K102" s="262"/>
      <c r="L102" s="266"/>
      <c r="S102" s="14"/>
      <c r="T102" s="14"/>
      <c r="U102" s="14"/>
      <c r="V102" s="14"/>
      <c r="W102" s="14"/>
      <c r="X102" s="14"/>
      <c r="Y102" s="14"/>
      <c r="Z102" s="14"/>
      <c r="AA102" s="14"/>
      <c r="AB102" s="14"/>
      <c r="AC102" s="14"/>
      <c r="AD102" s="14"/>
      <c r="AE102" s="14"/>
    </row>
    <row r="103" spans="1:31" s="9" customFormat="1" ht="24.95" customHeight="1">
      <c r="A103" s="9"/>
      <c r="B103" s="180"/>
      <c r="C103" s="181"/>
      <c r="D103" s="182" t="s">
        <v>1319</v>
      </c>
      <c r="E103" s="183"/>
      <c r="F103" s="183"/>
      <c r="G103" s="183"/>
      <c r="H103" s="183"/>
      <c r="I103" s="183"/>
      <c r="J103" s="184">
        <f>J146</f>
        <v>0</v>
      </c>
      <c r="K103" s="181"/>
      <c r="L103" s="185"/>
      <c r="S103" s="9"/>
      <c r="T103" s="9"/>
      <c r="U103" s="9"/>
      <c r="V103" s="9"/>
      <c r="W103" s="9"/>
      <c r="X103" s="9"/>
      <c r="Y103" s="9"/>
      <c r="Z103" s="9"/>
      <c r="AA103" s="9"/>
      <c r="AB103" s="9"/>
      <c r="AC103" s="9"/>
      <c r="AD103" s="9"/>
      <c r="AE103" s="9"/>
    </row>
    <row r="104" spans="1:31" s="14" customFormat="1" ht="19.9" customHeight="1">
      <c r="A104" s="14"/>
      <c r="B104" s="261"/>
      <c r="C104" s="262"/>
      <c r="D104" s="263" t="s">
        <v>1320</v>
      </c>
      <c r="E104" s="264"/>
      <c r="F104" s="264"/>
      <c r="G104" s="264"/>
      <c r="H104" s="264"/>
      <c r="I104" s="264"/>
      <c r="J104" s="265">
        <f>J147</f>
        <v>0</v>
      </c>
      <c r="K104" s="262"/>
      <c r="L104" s="266"/>
      <c r="S104" s="14"/>
      <c r="T104" s="14"/>
      <c r="U104" s="14"/>
      <c r="V104" s="14"/>
      <c r="W104" s="14"/>
      <c r="X104" s="14"/>
      <c r="Y104" s="14"/>
      <c r="Z104" s="14"/>
      <c r="AA104" s="14"/>
      <c r="AB104" s="14"/>
      <c r="AC104" s="14"/>
      <c r="AD104" s="14"/>
      <c r="AE104" s="14"/>
    </row>
    <row r="105" spans="1:31" s="2" customFormat="1" ht="21.8"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66"/>
      <c r="C106" s="67"/>
      <c r="D106" s="67"/>
      <c r="E106" s="67"/>
      <c r="F106" s="67"/>
      <c r="G106" s="67"/>
      <c r="H106" s="67"/>
      <c r="I106" s="67"/>
      <c r="J106" s="67"/>
      <c r="K106" s="67"/>
      <c r="L106" s="63"/>
      <c r="S106" s="38"/>
      <c r="T106" s="38"/>
      <c r="U106" s="38"/>
      <c r="V106" s="38"/>
      <c r="W106" s="38"/>
      <c r="X106" s="38"/>
      <c r="Y106" s="38"/>
      <c r="Z106" s="38"/>
      <c r="AA106" s="38"/>
      <c r="AB106" s="38"/>
      <c r="AC106" s="38"/>
      <c r="AD106" s="38"/>
      <c r="AE106" s="38"/>
    </row>
    <row r="110" spans="1:31" s="2" customFormat="1" ht="6.95" customHeight="1">
      <c r="A110" s="38"/>
      <c r="B110" s="68"/>
      <c r="C110" s="69"/>
      <c r="D110" s="69"/>
      <c r="E110" s="69"/>
      <c r="F110" s="69"/>
      <c r="G110" s="69"/>
      <c r="H110" s="69"/>
      <c r="I110" s="69"/>
      <c r="J110" s="69"/>
      <c r="K110" s="69"/>
      <c r="L110" s="63"/>
      <c r="S110" s="38"/>
      <c r="T110" s="38"/>
      <c r="U110" s="38"/>
      <c r="V110" s="38"/>
      <c r="W110" s="38"/>
      <c r="X110" s="38"/>
      <c r="Y110" s="38"/>
      <c r="Z110" s="38"/>
      <c r="AA110" s="38"/>
      <c r="AB110" s="38"/>
      <c r="AC110" s="38"/>
      <c r="AD110" s="38"/>
      <c r="AE110" s="38"/>
    </row>
    <row r="111" spans="1:31" s="2" customFormat="1" ht="24.95" customHeight="1">
      <c r="A111" s="38"/>
      <c r="B111" s="39"/>
      <c r="C111" s="23" t="s">
        <v>137</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16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175" t="str">
        <f>E7</f>
        <v>II/102 Chotilsko, most ev. č. 102-019</v>
      </c>
      <c r="F114" s="32"/>
      <c r="G114" s="32"/>
      <c r="H114" s="32"/>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119</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6.5" customHeight="1">
      <c r="A116" s="38"/>
      <c r="B116" s="39"/>
      <c r="C116" s="40"/>
      <c r="D116" s="40"/>
      <c r="E116" s="76" t="str">
        <f>E9</f>
        <v>SO 401 - Přeložka veřejného osvětlení</v>
      </c>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20</v>
      </c>
      <c r="D118" s="40"/>
      <c r="E118" s="40"/>
      <c r="F118" s="27" t="str">
        <f>F12</f>
        <v>Chotilsko</v>
      </c>
      <c r="G118" s="40"/>
      <c r="H118" s="40"/>
      <c r="I118" s="32" t="s">
        <v>22</v>
      </c>
      <c r="J118" s="79" t="str">
        <f>IF(J12="","",J12)</f>
        <v>30. 10. 2020</v>
      </c>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25.65" customHeight="1">
      <c r="A120" s="38"/>
      <c r="B120" s="39"/>
      <c r="C120" s="32" t="s">
        <v>24</v>
      </c>
      <c r="D120" s="40"/>
      <c r="E120" s="40"/>
      <c r="F120" s="27" t="str">
        <f>E15</f>
        <v>KSÚS Středočeského kraje</v>
      </c>
      <c r="G120" s="40"/>
      <c r="H120" s="40"/>
      <c r="I120" s="32" t="s">
        <v>30</v>
      </c>
      <c r="J120" s="36" t="str">
        <f>E21</f>
        <v>INGUTIS, spol. s r.o.</v>
      </c>
      <c r="K120" s="40"/>
      <c r="L120" s="63"/>
      <c r="S120" s="38"/>
      <c r="T120" s="38"/>
      <c r="U120" s="38"/>
      <c r="V120" s="38"/>
      <c r="W120" s="38"/>
      <c r="X120" s="38"/>
      <c r="Y120" s="38"/>
      <c r="Z120" s="38"/>
      <c r="AA120" s="38"/>
      <c r="AB120" s="38"/>
      <c r="AC120" s="38"/>
      <c r="AD120" s="38"/>
      <c r="AE120" s="38"/>
    </row>
    <row r="121" spans="1:31" s="2" customFormat="1" ht="15.15" customHeight="1">
      <c r="A121" s="38"/>
      <c r="B121" s="39"/>
      <c r="C121" s="32" t="s">
        <v>28</v>
      </c>
      <c r="D121" s="40"/>
      <c r="E121" s="40"/>
      <c r="F121" s="27" t="str">
        <f>IF(E18="","",E18)</f>
        <v>Vyplň údaj</v>
      </c>
      <c r="G121" s="40"/>
      <c r="H121" s="40"/>
      <c r="I121" s="32" t="s">
        <v>33</v>
      </c>
      <c r="J121" s="36" t="str">
        <f>E24</f>
        <v>Ing. J. Duben</v>
      </c>
      <c r="K121" s="40"/>
      <c r="L121" s="63"/>
      <c r="S121" s="38"/>
      <c r="T121" s="38"/>
      <c r="U121" s="38"/>
      <c r="V121" s="38"/>
      <c r="W121" s="38"/>
      <c r="X121" s="38"/>
      <c r="Y121" s="38"/>
      <c r="Z121" s="38"/>
      <c r="AA121" s="38"/>
      <c r="AB121" s="38"/>
      <c r="AC121" s="38"/>
      <c r="AD121" s="38"/>
      <c r="AE121" s="38"/>
    </row>
    <row r="122" spans="1:31" s="2" customFormat="1" ht="10.3"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10" customFormat="1" ht="29.25" customHeight="1">
      <c r="A123" s="186"/>
      <c r="B123" s="187"/>
      <c r="C123" s="188" t="s">
        <v>138</v>
      </c>
      <c r="D123" s="189" t="s">
        <v>61</v>
      </c>
      <c r="E123" s="189" t="s">
        <v>57</v>
      </c>
      <c r="F123" s="189" t="s">
        <v>58</v>
      </c>
      <c r="G123" s="189" t="s">
        <v>139</v>
      </c>
      <c r="H123" s="189" t="s">
        <v>140</v>
      </c>
      <c r="I123" s="189" t="s">
        <v>141</v>
      </c>
      <c r="J123" s="190" t="s">
        <v>132</v>
      </c>
      <c r="K123" s="191" t="s">
        <v>142</v>
      </c>
      <c r="L123" s="192"/>
      <c r="M123" s="100" t="s">
        <v>1</v>
      </c>
      <c r="N123" s="101" t="s">
        <v>40</v>
      </c>
      <c r="O123" s="101" t="s">
        <v>143</v>
      </c>
      <c r="P123" s="101" t="s">
        <v>144</v>
      </c>
      <c r="Q123" s="101" t="s">
        <v>145</v>
      </c>
      <c r="R123" s="101" t="s">
        <v>146</v>
      </c>
      <c r="S123" s="101" t="s">
        <v>147</v>
      </c>
      <c r="T123" s="102" t="s">
        <v>148</v>
      </c>
      <c r="U123" s="186"/>
      <c r="V123" s="186"/>
      <c r="W123" s="186"/>
      <c r="X123" s="186"/>
      <c r="Y123" s="186"/>
      <c r="Z123" s="186"/>
      <c r="AA123" s="186"/>
      <c r="AB123" s="186"/>
      <c r="AC123" s="186"/>
      <c r="AD123" s="186"/>
      <c r="AE123" s="186"/>
    </row>
    <row r="124" spans="1:63" s="2" customFormat="1" ht="22.8" customHeight="1">
      <c r="A124" s="38"/>
      <c r="B124" s="39"/>
      <c r="C124" s="107" t="s">
        <v>149</v>
      </c>
      <c r="D124" s="40"/>
      <c r="E124" s="40"/>
      <c r="F124" s="40"/>
      <c r="G124" s="40"/>
      <c r="H124" s="40"/>
      <c r="I124" s="40"/>
      <c r="J124" s="193">
        <f>BK124</f>
        <v>0</v>
      </c>
      <c r="K124" s="40"/>
      <c r="L124" s="44"/>
      <c r="M124" s="103"/>
      <c r="N124" s="194"/>
      <c r="O124" s="104"/>
      <c r="P124" s="195">
        <f>P125+P129+P134+P146</f>
        <v>0</v>
      </c>
      <c r="Q124" s="104"/>
      <c r="R124" s="195">
        <f>R125+R129+R134+R146</f>
        <v>0.0013</v>
      </c>
      <c r="S124" s="104"/>
      <c r="T124" s="196">
        <f>T125+T129+T134+T146</f>
        <v>0.1945</v>
      </c>
      <c r="U124" s="38"/>
      <c r="V124" s="38"/>
      <c r="W124" s="38"/>
      <c r="X124" s="38"/>
      <c r="Y124" s="38"/>
      <c r="Z124" s="38"/>
      <c r="AA124" s="38"/>
      <c r="AB124" s="38"/>
      <c r="AC124" s="38"/>
      <c r="AD124" s="38"/>
      <c r="AE124" s="38"/>
      <c r="AT124" s="17" t="s">
        <v>75</v>
      </c>
      <c r="AU124" s="17" t="s">
        <v>86</v>
      </c>
      <c r="BK124" s="197">
        <f>BK125+BK129+BK134+BK146</f>
        <v>0</v>
      </c>
    </row>
    <row r="125" spans="1:63" s="11" customFormat="1" ht="25.9" customHeight="1">
      <c r="A125" s="11"/>
      <c r="B125" s="198"/>
      <c r="C125" s="199"/>
      <c r="D125" s="200" t="s">
        <v>75</v>
      </c>
      <c r="E125" s="201" t="s">
        <v>1110</v>
      </c>
      <c r="F125" s="201" t="s">
        <v>1111</v>
      </c>
      <c r="G125" s="199"/>
      <c r="H125" s="199"/>
      <c r="I125" s="202"/>
      <c r="J125" s="203">
        <f>BK125</f>
        <v>0</v>
      </c>
      <c r="K125" s="199"/>
      <c r="L125" s="204"/>
      <c r="M125" s="205"/>
      <c r="N125" s="206"/>
      <c r="O125" s="206"/>
      <c r="P125" s="207">
        <f>P126</f>
        <v>0</v>
      </c>
      <c r="Q125" s="206"/>
      <c r="R125" s="207">
        <f>R126</f>
        <v>0</v>
      </c>
      <c r="S125" s="206"/>
      <c r="T125" s="208">
        <f>T126</f>
        <v>0.187</v>
      </c>
      <c r="U125" s="11"/>
      <c r="V125" s="11"/>
      <c r="W125" s="11"/>
      <c r="X125" s="11"/>
      <c r="Y125" s="11"/>
      <c r="Z125" s="11"/>
      <c r="AA125" s="11"/>
      <c r="AB125" s="11"/>
      <c r="AC125" s="11"/>
      <c r="AD125" s="11"/>
      <c r="AE125" s="11"/>
      <c r="AR125" s="209" t="s">
        <v>84</v>
      </c>
      <c r="AT125" s="210" t="s">
        <v>75</v>
      </c>
      <c r="AU125" s="210" t="s">
        <v>76</v>
      </c>
      <c r="AY125" s="209" t="s">
        <v>151</v>
      </c>
      <c r="BK125" s="211">
        <f>BK126</f>
        <v>0</v>
      </c>
    </row>
    <row r="126" spans="1:63" s="11" customFormat="1" ht="22.8" customHeight="1">
      <c r="A126" s="11"/>
      <c r="B126" s="198"/>
      <c r="C126" s="199"/>
      <c r="D126" s="200" t="s">
        <v>75</v>
      </c>
      <c r="E126" s="267" t="s">
        <v>201</v>
      </c>
      <c r="F126" s="267" t="s">
        <v>1321</v>
      </c>
      <c r="G126" s="199"/>
      <c r="H126" s="199"/>
      <c r="I126" s="202"/>
      <c r="J126" s="268">
        <f>BK126</f>
        <v>0</v>
      </c>
      <c r="K126" s="199"/>
      <c r="L126" s="204"/>
      <c r="M126" s="205"/>
      <c r="N126" s="206"/>
      <c r="O126" s="206"/>
      <c r="P126" s="207">
        <f>SUM(P127:P128)</f>
        <v>0</v>
      </c>
      <c r="Q126" s="206"/>
      <c r="R126" s="207">
        <f>SUM(R127:R128)</f>
        <v>0</v>
      </c>
      <c r="S126" s="206"/>
      <c r="T126" s="208">
        <f>SUM(T127:T128)</f>
        <v>0.187</v>
      </c>
      <c r="U126" s="11"/>
      <c r="V126" s="11"/>
      <c r="W126" s="11"/>
      <c r="X126" s="11"/>
      <c r="Y126" s="11"/>
      <c r="Z126" s="11"/>
      <c r="AA126" s="11"/>
      <c r="AB126" s="11"/>
      <c r="AC126" s="11"/>
      <c r="AD126" s="11"/>
      <c r="AE126" s="11"/>
      <c r="AR126" s="209" t="s">
        <v>84</v>
      </c>
      <c r="AT126" s="210" t="s">
        <v>75</v>
      </c>
      <c r="AU126" s="210" t="s">
        <v>84</v>
      </c>
      <c r="AY126" s="209" t="s">
        <v>151</v>
      </c>
      <c r="BK126" s="211">
        <f>SUM(BK127:BK128)</f>
        <v>0</v>
      </c>
    </row>
    <row r="127" spans="1:65" s="2" customFormat="1" ht="14.4" customHeight="1">
      <c r="A127" s="38"/>
      <c r="B127" s="39"/>
      <c r="C127" s="212" t="s">
        <v>84</v>
      </c>
      <c r="D127" s="212" t="s">
        <v>152</v>
      </c>
      <c r="E127" s="213" t="s">
        <v>1322</v>
      </c>
      <c r="F127" s="214" t="s">
        <v>1323</v>
      </c>
      <c r="G127" s="215" t="s">
        <v>1182</v>
      </c>
      <c r="H127" s="216">
        <v>1</v>
      </c>
      <c r="I127" s="217"/>
      <c r="J127" s="218">
        <f>ROUND(I127*H127,2)</f>
        <v>0</v>
      </c>
      <c r="K127" s="219"/>
      <c r="L127" s="44"/>
      <c r="M127" s="220" t="s">
        <v>1</v>
      </c>
      <c r="N127" s="221" t="s">
        <v>41</v>
      </c>
      <c r="O127" s="91"/>
      <c r="P127" s="222">
        <f>O127*H127</f>
        <v>0</v>
      </c>
      <c r="Q127" s="222">
        <v>0</v>
      </c>
      <c r="R127" s="222">
        <f>Q127*H127</f>
        <v>0</v>
      </c>
      <c r="S127" s="222">
        <v>0.187</v>
      </c>
      <c r="T127" s="223">
        <f>S127*H127</f>
        <v>0.187</v>
      </c>
      <c r="U127" s="38"/>
      <c r="V127" s="38"/>
      <c r="W127" s="38"/>
      <c r="X127" s="38"/>
      <c r="Y127" s="38"/>
      <c r="Z127" s="38"/>
      <c r="AA127" s="38"/>
      <c r="AB127" s="38"/>
      <c r="AC127" s="38"/>
      <c r="AD127" s="38"/>
      <c r="AE127" s="38"/>
      <c r="AR127" s="224" t="s">
        <v>156</v>
      </c>
      <c r="AT127" s="224" t="s">
        <v>152</v>
      </c>
      <c r="AU127" s="224" t="s">
        <v>93</v>
      </c>
      <c r="AY127" s="17" t="s">
        <v>151</v>
      </c>
      <c r="BE127" s="225">
        <f>IF(N127="základní",J127,0)</f>
        <v>0</v>
      </c>
      <c r="BF127" s="225">
        <f>IF(N127="snížená",J127,0)</f>
        <v>0</v>
      </c>
      <c r="BG127" s="225">
        <f>IF(N127="zákl. přenesená",J127,0)</f>
        <v>0</v>
      </c>
      <c r="BH127" s="225">
        <f>IF(N127="sníž. přenesená",J127,0)</f>
        <v>0</v>
      </c>
      <c r="BI127" s="225">
        <f>IF(N127="nulová",J127,0)</f>
        <v>0</v>
      </c>
      <c r="BJ127" s="17" t="s">
        <v>84</v>
      </c>
      <c r="BK127" s="225">
        <f>ROUND(I127*H127,2)</f>
        <v>0</v>
      </c>
      <c r="BL127" s="17" t="s">
        <v>156</v>
      </c>
      <c r="BM127" s="224" t="s">
        <v>1324</v>
      </c>
    </row>
    <row r="128" spans="1:47" s="2" customFormat="1" ht="12">
      <c r="A128" s="38"/>
      <c r="B128" s="39"/>
      <c r="C128" s="40"/>
      <c r="D128" s="226" t="s">
        <v>160</v>
      </c>
      <c r="E128" s="40"/>
      <c r="F128" s="231" t="s">
        <v>1325</v>
      </c>
      <c r="G128" s="40"/>
      <c r="H128" s="40"/>
      <c r="I128" s="228"/>
      <c r="J128" s="40"/>
      <c r="K128" s="40"/>
      <c r="L128" s="44"/>
      <c r="M128" s="229"/>
      <c r="N128" s="230"/>
      <c r="O128" s="91"/>
      <c r="P128" s="91"/>
      <c r="Q128" s="91"/>
      <c r="R128" s="91"/>
      <c r="S128" s="91"/>
      <c r="T128" s="92"/>
      <c r="U128" s="38"/>
      <c r="V128" s="38"/>
      <c r="W128" s="38"/>
      <c r="X128" s="38"/>
      <c r="Y128" s="38"/>
      <c r="Z128" s="38"/>
      <c r="AA128" s="38"/>
      <c r="AB128" s="38"/>
      <c r="AC128" s="38"/>
      <c r="AD128" s="38"/>
      <c r="AE128" s="38"/>
      <c r="AT128" s="17" t="s">
        <v>160</v>
      </c>
      <c r="AU128" s="17" t="s">
        <v>93</v>
      </c>
    </row>
    <row r="129" spans="1:63" s="11" customFormat="1" ht="25.9" customHeight="1">
      <c r="A129" s="11"/>
      <c r="B129" s="198"/>
      <c r="C129" s="199"/>
      <c r="D129" s="200" t="s">
        <v>75</v>
      </c>
      <c r="E129" s="201" t="s">
        <v>1326</v>
      </c>
      <c r="F129" s="201" t="s">
        <v>1327</v>
      </c>
      <c r="G129" s="199"/>
      <c r="H129" s="199"/>
      <c r="I129" s="202"/>
      <c r="J129" s="203">
        <f>BK129</f>
        <v>0</v>
      </c>
      <c r="K129" s="199"/>
      <c r="L129" s="204"/>
      <c r="M129" s="205"/>
      <c r="N129" s="206"/>
      <c r="O129" s="206"/>
      <c r="P129" s="207">
        <f>P130</f>
        <v>0</v>
      </c>
      <c r="Q129" s="206"/>
      <c r="R129" s="207">
        <f>R130</f>
        <v>0</v>
      </c>
      <c r="S129" s="206"/>
      <c r="T129" s="208">
        <f>T130</f>
        <v>0.0075</v>
      </c>
      <c r="U129" s="11"/>
      <c r="V129" s="11"/>
      <c r="W129" s="11"/>
      <c r="X129" s="11"/>
      <c r="Y129" s="11"/>
      <c r="Z129" s="11"/>
      <c r="AA129" s="11"/>
      <c r="AB129" s="11"/>
      <c r="AC129" s="11"/>
      <c r="AD129" s="11"/>
      <c r="AE129" s="11"/>
      <c r="AR129" s="209" t="s">
        <v>93</v>
      </c>
      <c r="AT129" s="210" t="s">
        <v>75</v>
      </c>
      <c r="AU129" s="210" t="s">
        <v>76</v>
      </c>
      <c r="AY129" s="209" t="s">
        <v>151</v>
      </c>
      <c r="BK129" s="211">
        <f>BK130</f>
        <v>0</v>
      </c>
    </row>
    <row r="130" spans="1:63" s="11" customFormat="1" ht="22.8" customHeight="1">
      <c r="A130" s="11"/>
      <c r="B130" s="198"/>
      <c r="C130" s="199"/>
      <c r="D130" s="200" t="s">
        <v>75</v>
      </c>
      <c r="E130" s="267" t="s">
        <v>1328</v>
      </c>
      <c r="F130" s="267" t="s">
        <v>1329</v>
      </c>
      <c r="G130" s="199"/>
      <c r="H130" s="199"/>
      <c r="I130" s="202"/>
      <c r="J130" s="268">
        <f>BK130</f>
        <v>0</v>
      </c>
      <c r="K130" s="199"/>
      <c r="L130" s="204"/>
      <c r="M130" s="205"/>
      <c r="N130" s="206"/>
      <c r="O130" s="206"/>
      <c r="P130" s="207">
        <f>SUM(P131:P133)</f>
        <v>0</v>
      </c>
      <c r="Q130" s="206"/>
      <c r="R130" s="207">
        <f>SUM(R131:R133)</f>
        <v>0</v>
      </c>
      <c r="S130" s="206"/>
      <c r="T130" s="208">
        <f>SUM(T131:T133)</f>
        <v>0.0075</v>
      </c>
      <c r="U130" s="11"/>
      <c r="V130" s="11"/>
      <c r="W130" s="11"/>
      <c r="X130" s="11"/>
      <c r="Y130" s="11"/>
      <c r="Z130" s="11"/>
      <c r="AA130" s="11"/>
      <c r="AB130" s="11"/>
      <c r="AC130" s="11"/>
      <c r="AD130" s="11"/>
      <c r="AE130" s="11"/>
      <c r="AR130" s="209" t="s">
        <v>93</v>
      </c>
      <c r="AT130" s="210" t="s">
        <v>75</v>
      </c>
      <c r="AU130" s="210" t="s">
        <v>84</v>
      </c>
      <c r="AY130" s="209" t="s">
        <v>151</v>
      </c>
      <c r="BK130" s="211">
        <f>SUM(BK131:BK133)</f>
        <v>0</v>
      </c>
    </row>
    <row r="131" spans="1:65" s="2" customFormat="1" ht="24.15" customHeight="1">
      <c r="A131" s="38"/>
      <c r="B131" s="39"/>
      <c r="C131" s="212" t="s">
        <v>93</v>
      </c>
      <c r="D131" s="212" t="s">
        <v>152</v>
      </c>
      <c r="E131" s="213" t="s">
        <v>1330</v>
      </c>
      <c r="F131" s="214" t="s">
        <v>1331</v>
      </c>
      <c r="G131" s="215" t="s">
        <v>1182</v>
      </c>
      <c r="H131" s="216">
        <v>1</v>
      </c>
      <c r="I131" s="217"/>
      <c r="J131" s="218">
        <f>ROUND(I131*H131,2)</f>
        <v>0</v>
      </c>
      <c r="K131" s="219"/>
      <c r="L131" s="44"/>
      <c r="M131" s="220" t="s">
        <v>1</v>
      </c>
      <c r="N131" s="221" t="s">
        <v>41</v>
      </c>
      <c r="O131" s="91"/>
      <c r="P131" s="222">
        <f>O131*H131</f>
        <v>0</v>
      </c>
      <c r="Q131" s="222">
        <v>0</v>
      </c>
      <c r="R131" s="222">
        <f>Q131*H131</f>
        <v>0</v>
      </c>
      <c r="S131" s="222">
        <v>0.0075</v>
      </c>
      <c r="T131" s="223">
        <f>S131*H131</f>
        <v>0.0075</v>
      </c>
      <c r="U131" s="38"/>
      <c r="V131" s="38"/>
      <c r="W131" s="38"/>
      <c r="X131" s="38"/>
      <c r="Y131" s="38"/>
      <c r="Z131" s="38"/>
      <c r="AA131" s="38"/>
      <c r="AB131" s="38"/>
      <c r="AC131" s="38"/>
      <c r="AD131" s="38"/>
      <c r="AE131" s="38"/>
      <c r="AR131" s="224" t="s">
        <v>255</v>
      </c>
      <c r="AT131" s="224" t="s">
        <v>152</v>
      </c>
      <c r="AU131" s="224" t="s">
        <v>93</v>
      </c>
      <c r="AY131" s="17" t="s">
        <v>151</v>
      </c>
      <c r="BE131" s="225">
        <f>IF(N131="základní",J131,0)</f>
        <v>0</v>
      </c>
      <c r="BF131" s="225">
        <f>IF(N131="snížená",J131,0)</f>
        <v>0</v>
      </c>
      <c r="BG131" s="225">
        <f>IF(N131="zákl. přenesená",J131,0)</f>
        <v>0</v>
      </c>
      <c r="BH131" s="225">
        <f>IF(N131="sníž. přenesená",J131,0)</f>
        <v>0</v>
      </c>
      <c r="BI131" s="225">
        <f>IF(N131="nulová",J131,0)</f>
        <v>0</v>
      </c>
      <c r="BJ131" s="17" t="s">
        <v>84</v>
      </c>
      <c r="BK131" s="225">
        <f>ROUND(I131*H131,2)</f>
        <v>0</v>
      </c>
      <c r="BL131" s="17" t="s">
        <v>255</v>
      </c>
      <c r="BM131" s="224" t="s">
        <v>1332</v>
      </c>
    </row>
    <row r="132" spans="1:65" s="2" customFormat="1" ht="14.4" customHeight="1">
      <c r="A132" s="38"/>
      <c r="B132" s="39"/>
      <c r="C132" s="212" t="s">
        <v>170</v>
      </c>
      <c r="D132" s="212" t="s">
        <v>152</v>
      </c>
      <c r="E132" s="213" t="s">
        <v>1333</v>
      </c>
      <c r="F132" s="214" t="s">
        <v>1334</v>
      </c>
      <c r="G132" s="215" t="s">
        <v>1182</v>
      </c>
      <c r="H132" s="216">
        <v>1</v>
      </c>
      <c r="I132" s="217"/>
      <c r="J132" s="218">
        <f>ROUND(I132*H132,2)</f>
        <v>0</v>
      </c>
      <c r="K132" s="219"/>
      <c r="L132" s="44"/>
      <c r="M132" s="220" t="s">
        <v>1</v>
      </c>
      <c r="N132" s="221" t="s">
        <v>41</v>
      </c>
      <c r="O132" s="91"/>
      <c r="P132" s="222">
        <f>O132*H132</f>
        <v>0</v>
      </c>
      <c r="Q132" s="222">
        <v>0</v>
      </c>
      <c r="R132" s="222">
        <f>Q132*H132</f>
        <v>0</v>
      </c>
      <c r="S132" s="222">
        <v>0</v>
      </c>
      <c r="T132" s="223">
        <f>S132*H132</f>
        <v>0</v>
      </c>
      <c r="U132" s="38"/>
      <c r="V132" s="38"/>
      <c r="W132" s="38"/>
      <c r="X132" s="38"/>
      <c r="Y132" s="38"/>
      <c r="Z132" s="38"/>
      <c r="AA132" s="38"/>
      <c r="AB132" s="38"/>
      <c r="AC132" s="38"/>
      <c r="AD132" s="38"/>
      <c r="AE132" s="38"/>
      <c r="AR132" s="224" t="s">
        <v>255</v>
      </c>
      <c r="AT132" s="224" t="s">
        <v>152</v>
      </c>
      <c r="AU132" s="224" t="s">
        <v>93</v>
      </c>
      <c r="AY132" s="17" t="s">
        <v>151</v>
      </c>
      <c r="BE132" s="225">
        <f>IF(N132="základní",J132,0)</f>
        <v>0</v>
      </c>
      <c r="BF132" s="225">
        <f>IF(N132="snížená",J132,0)</f>
        <v>0</v>
      </c>
      <c r="BG132" s="225">
        <f>IF(N132="zákl. přenesená",J132,0)</f>
        <v>0</v>
      </c>
      <c r="BH132" s="225">
        <f>IF(N132="sníž. přenesená",J132,0)</f>
        <v>0</v>
      </c>
      <c r="BI132" s="225">
        <f>IF(N132="nulová",J132,0)</f>
        <v>0</v>
      </c>
      <c r="BJ132" s="17" t="s">
        <v>84</v>
      </c>
      <c r="BK132" s="225">
        <f>ROUND(I132*H132,2)</f>
        <v>0</v>
      </c>
      <c r="BL132" s="17" t="s">
        <v>255</v>
      </c>
      <c r="BM132" s="224" t="s">
        <v>1335</v>
      </c>
    </row>
    <row r="133" spans="1:65" s="2" customFormat="1" ht="14.4" customHeight="1">
      <c r="A133" s="38"/>
      <c r="B133" s="39"/>
      <c r="C133" s="212" t="s">
        <v>156</v>
      </c>
      <c r="D133" s="212" t="s">
        <v>152</v>
      </c>
      <c r="E133" s="213" t="s">
        <v>1336</v>
      </c>
      <c r="F133" s="214" t="s">
        <v>1337</v>
      </c>
      <c r="G133" s="215" t="s">
        <v>1114</v>
      </c>
      <c r="H133" s="216">
        <v>10</v>
      </c>
      <c r="I133" s="217"/>
      <c r="J133" s="218">
        <f>ROUND(I133*H133,2)</f>
        <v>0</v>
      </c>
      <c r="K133" s="219"/>
      <c r="L133" s="44"/>
      <c r="M133" s="220" t="s">
        <v>1</v>
      </c>
      <c r="N133" s="221" t="s">
        <v>41</v>
      </c>
      <c r="O133" s="91"/>
      <c r="P133" s="222">
        <f>O133*H133</f>
        <v>0</v>
      </c>
      <c r="Q133" s="222">
        <v>0</v>
      </c>
      <c r="R133" s="222">
        <f>Q133*H133</f>
        <v>0</v>
      </c>
      <c r="S133" s="222">
        <v>0</v>
      </c>
      <c r="T133" s="223">
        <f>S133*H133</f>
        <v>0</v>
      </c>
      <c r="U133" s="38"/>
      <c r="V133" s="38"/>
      <c r="W133" s="38"/>
      <c r="X133" s="38"/>
      <c r="Y133" s="38"/>
      <c r="Z133" s="38"/>
      <c r="AA133" s="38"/>
      <c r="AB133" s="38"/>
      <c r="AC133" s="38"/>
      <c r="AD133" s="38"/>
      <c r="AE133" s="38"/>
      <c r="AR133" s="224" t="s">
        <v>255</v>
      </c>
      <c r="AT133" s="224" t="s">
        <v>152</v>
      </c>
      <c r="AU133" s="224" t="s">
        <v>93</v>
      </c>
      <c r="AY133" s="17" t="s">
        <v>151</v>
      </c>
      <c r="BE133" s="225">
        <f>IF(N133="základní",J133,0)</f>
        <v>0</v>
      </c>
      <c r="BF133" s="225">
        <f>IF(N133="snížená",J133,0)</f>
        <v>0</v>
      </c>
      <c r="BG133" s="225">
        <f>IF(N133="zákl. přenesená",J133,0)</f>
        <v>0</v>
      </c>
      <c r="BH133" s="225">
        <f>IF(N133="sníž. přenesená",J133,0)</f>
        <v>0</v>
      </c>
      <c r="BI133" s="225">
        <f>IF(N133="nulová",J133,0)</f>
        <v>0</v>
      </c>
      <c r="BJ133" s="17" t="s">
        <v>84</v>
      </c>
      <c r="BK133" s="225">
        <f>ROUND(I133*H133,2)</f>
        <v>0</v>
      </c>
      <c r="BL133" s="17" t="s">
        <v>255</v>
      </c>
      <c r="BM133" s="224" t="s">
        <v>1338</v>
      </c>
    </row>
    <row r="134" spans="1:63" s="11" customFormat="1" ht="25.9" customHeight="1">
      <c r="A134" s="11"/>
      <c r="B134" s="198"/>
      <c r="C134" s="199"/>
      <c r="D134" s="200" t="s">
        <v>75</v>
      </c>
      <c r="E134" s="201" t="s">
        <v>267</v>
      </c>
      <c r="F134" s="201" t="s">
        <v>1339</v>
      </c>
      <c r="G134" s="199"/>
      <c r="H134" s="199"/>
      <c r="I134" s="202"/>
      <c r="J134" s="203">
        <f>BK134</f>
        <v>0</v>
      </c>
      <c r="K134" s="199"/>
      <c r="L134" s="204"/>
      <c r="M134" s="205"/>
      <c r="N134" s="206"/>
      <c r="O134" s="206"/>
      <c r="P134" s="207">
        <f>P135</f>
        <v>0</v>
      </c>
      <c r="Q134" s="206"/>
      <c r="R134" s="207">
        <f>R135</f>
        <v>0.0013</v>
      </c>
      <c r="S134" s="206"/>
      <c r="T134" s="208">
        <f>T135</f>
        <v>0</v>
      </c>
      <c r="U134" s="11"/>
      <c r="V134" s="11"/>
      <c r="W134" s="11"/>
      <c r="X134" s="11"/>
      <c r="Y134" s="11"/>
      <c r="Z134" s="11"/>
      <c r="AA134" s="11"/>
      <c r="AB134" s="11"/>
      <c r="AC134" s="11"/>
      <c r="AD134" s="11"/>
      <c r="AE134" s="11"/>
      <c r="AR134" s="209" t="s">
        <v>170</v>
      </c>
      <c r="AT134" s="210" t="s">
        <v>75</v>
      </c>
      <c r="AU134" s="210" t="s">
        <v>76</v>
      </c>
      <c r="AY134" s="209" t="s">
        <v>151</v>
      </c>
      <c r="BK134" s="211">
        <f>BK135</f>
        <v>0</v>
      </c>
    </row>
    <row r="135" spans="1:63" s="11" customFormat="1" ht="22.8" customHeight="1">
      <c r="A135" s="11"/>
      <c r="B135" s="198"/>
      <c r="C135" s="199"/>
      <c r="D135" s="200" t="s">
        <v>75</v>
      </c>
      <c r="E135" s="267" t="s">
        <v>1340</v>
      </c>
      <c r="F135" s="267" t="s">
        <v>1341</v>
      </c>
      <c r="G135" s="199"/>
      <c r="H135" s="199"/>
      <c r="I135" s="202"/>
      <c r="J135" s="268">
        <f>BK135</f>
        <v>0</v>
      </c>
      <c r="K135" s="199"/>
      <c r="L135" s="204"/>
      <c r="M135" s="205"/>
      <c r="N135" s="206"/>
      <c r="O135" s="206"/>
      <c r="P135" s="207">
        <f>SUM(P136:P145)</f>
        <v>0</v>
      </c>
      <c r="Q135" s="206"/>
      <c r="R135" s="207">
        <f>SUM(R136:R145)</f>
        <v>0.0013</v>
      </c>
      <c r="S135" s="206"/>
      <c r="T135" s="208">
        <f>SUM(T136:T145)</f>
        <v>0</v>
      </c>
      <c r="U135" s="11"/>
      <c r="V135" s="11"/>
      <c r="W135" s="11"/>
      <c r="X135" s="11"/>
      <c r="Y135" s="11"/>
      <c r="Z135" s="11"/>
      <c r="AA135" s="11"/>
      <c r="AB135" s="11"/>
      <c r="AC135" s="11"/>
      <c r="AD135" s="11"/>
      <c r="AE135" s="11"/>
      <c r="AR135" s="209" t="s">
        <v>170</v>
      </c>
      <c r="AT135" s="210" t="s">
        <v>75</v>
      </c>
      <c r="AU135" s="210" t="s">
        <v>84</v>
      </c>
      <c r="AY135" s="209" t="s">
        <v>151</v>
      </c>
      <c r="BK135" s="211">
        <f>SUM(BK136:BK145)</f>
        <v>0</v>
      </c>
    </row>
    <row r="136" spans="1:65" s="2" customFormat="1" ht="24.15" customHeight="1">
      <c r="A136" s="38"/>
      <c r="B136" s="39"/>
      <c r="C136" s="212" t="s">
        <v>183</v>
      </c>
      <c r="D136" s="212" t="s">
        <v>152</v>
      </c>
      <c r="E136" s="213" t="s">
        <v>1342</v>
      </c>
      <c r="F136" s="214" t="s">
        <v>1343</v>
      </c>
      <c r="G136" s="215" t="s">
        <v>1114</v>
      </c>
      <c r="H136" s="216">
        <v>10</v>
      </c>
      <c r="I136" s="217"/>
      <c r="J136" s="218">
        <f>ROUND(I136*H136,2)</f>
        <v>0</v>
      </c>
      <c r="K136" s="219"/>
      <c r="L136" s="44"/>
      <c r="M136" s="220" t="s">
        <v>1</v>
      </c>
      <c r="N136" s="221" t="s">
        <v>41</v>
      </c>
      <c r="O136" s="91"/>
      <c r="P136" s="222">
        <f>O136*H136</f>
        <v>0</v>
      </c>
      <c r="Q136" s="222">
        <v>0</v>
      </c>
      <c r="R136" s="222">
        <f>Q136*H136</f>
        <v>0</v>
      </c>
      <c r="S136" s="222">
        <v>0</v>
      </c>
      <c r="T136" s="223">
        <f>S136*H136</f>
        <v>0</v>
      </c>
      <c r="U136" s="38"/>
      <c r="V136" s="38"/>
      <c r="W136" s="38"/>
      <c r="X136" s="38"/>
      <c r="Y136" s="38"/>
      <c r="Z136" s="38"/>
      <c r="AA136" s="38"/>
      <c r="AB136" s="38"/>
      <c r="AC136" s="38"/>
      <c r="AD136" s="38"/>
      <c r="AE136" s="38"/>
      <c r="AR136" s="224" t="s">
        <v>837</v>
      </c>
      <c r="AT136" s="224" t="s">
        <v>152</v>
      </c>
      <c r="AU136" s="224" t="s">
        <v>93</v>
      </c>
      <c r="AY136" s="17" t="s">
        <v>151</v>
      </c>
      <c r="BE136" s="225">
        <f>IF(N136="základní",J136,0)</f>
        <v>0</v>
      </c>
      <c r="BF136" s="225">
        <f>IF(N136="snížená",J136,0)</f>
        <v>0</v>
      </c>
      <c r="BG136" s="225">
        <f>IF(N136="zákl. přenesená",J136,0)</f>
        <v>0</v>
      </c>
      <c r="BH136" s="225">
        <f>IF(N136="sníž. přenesená",J136,0)</f>
        <v>0</v>
      </c>
      <c r="BI136" s="225">
        <f>IF(N136="nulová",J136,0)</f>
        <v>0</v>
      </c>
      <c r="BJ136" s="17" t="s">
        <v>84</v>
      </c>
      <c r="BK136" s="225">
        <f>ROUND(I136*H136,2)</f>
        <v>0</v>
      </c>
      <c r="BL136" s="17" t="s">
        <v>837</v>
      </c>
      <c r="BM136" s="224" t="s">
        <v>1344</v>
      </c>
    </row>
    <row r="137" spans="1:47" s="2" customFormat="1" ht="12">
      <c r="A137" s="38"/>
      <c r="B137" s="39"/>
      <c r="C137" s="40"/>
      <c r="D137" s="226" t="s">
        <v>158</v>
      </c>
      <c r="E137" s="40"/>
      <c r="F137" s="227" t="s">
        <v>1345</v>
      </c>
      <c r="G137" s="40"/>
      <c r="H137" s="40"/>
      <c r="I137" s="228"/>
      <c r="J137" s="40"/>
      <c r="K137" s="40"/>
      <c r="L137" s="44"/>
      <c r="M137" s="229"/>
      <c r="N137" s="230"/>
      <c r="O137" s="91"/>
      <c r="P137" s="91"/>
      <c r="Q137" s="91"/>
      <c r="R137" s="91"/>
      <c r="S137" s="91"/>
      <c r="T137" s="92"/>
      <c r="U137" s="38"/>
      <c r="V137" s="38"/>
      <c r="W137" s="38"/>
      <c r="X137" s="38"/>
      <c r="Y137" s="38"/>
      <c r="Z137" s="38"/>
      <c r="AA137" s="38"/>
      <c r="AB137" s="38"/>
      <c r="AC137" s="38"/>
      <c r="AD137" s="38"/>
      <c r="AE137" s="38"/>
      <c r="AT137" s="17" t="s">
        <v>158</v>
      </c>
      <c r="AU137" s="17" t="s">
        <v>93</v>
      </c>
    </row>
    <row r="138" spans="1:47" s="2" customFormat="1" ht="12">
      <c r="A138" s="38"/>
      <c r="B138" s="39"/>
      <c r="C138" s="40"/>
      <c r="D138" s="226" t="s">
        <v>160</v>
      </c>
      <c r="E138" s="40"/>
      <c r="F138" s="231" t="s">
        <v>1346</v>
      </c>
      <c r="G138" s="40"/>
      <c r="H138" s="40"/>
      <c r="I138" s="228"/>
      <c r="J138" s="40"/>
      <c r="K138" s="40"/>
      <c r="L138" s="44"/>
      <c r="M138" s="229"/>
      <c r="N138" s="230"/>
      <c r="O138" s="91"/>
      <c r="P138" s="91"/>
      <c r="Q138" s="91"/>
      <c r="R138" s="91"/>
      <c r="S138" s="91"/>
      <c r="T138" s="92"/>
      <c r="U138" s="38"/>
      <c r="V138" s="38"/>
      <c r="W138" s="38"/>
      <c r="X138" s="38"/>
      <c r="Y138" s="38"/>
      <c r="Z138" s="38"/>
      <c r="AA138" s="38"/>
      <c r="AB138" s="38"/>
      <c r="AC138" s="38"/>
      <c r="AD138" s="38"/>
      <c r="AE138" s="38"/>
      <c r="AT138" s="17" t="s">
        <v>160</v>
      </c>
      <c r="AU138" s="17" t="s">
        <v>93</v>
      </c>
    </row>
    <row r="139" spans="1:65" s="2" customFormat="1" ht="14.4" customHeight="1">
      <c r="A139" s="38"/>
      <c r="B139" s="39"/>
      <c r="C139" s="212" t="s">
        <v>392</v>
      </c>
      <c r="D139" s="212" t="s">
        <v>152</v>
      </c>
      <c r="E139" s="213" t="s">
        <v>1347</v>
      </c>
      <c r="F139" s="214" t="s">
        <v>1348</v>
      </c>
      <c r="G139" s="215" t="s">
        <v>1114</v>
      </c>
      <c r="H139" s="216">
        <v>10</v>
      </c>
      <c r="I139" s="217"/>
      <c r="J139" s="218">
        <f>ROUND(I139*H139,2)</f>
        <v>0</v>
      </c>
      <c r="K139" s="219"/>
      <c r="L139" s="44"/>
      <c r="M139" s="220" t="s">
        <v>1</v>
      </c>
      <c r="N139" s="221" t="s">
        <v>41</v>
      </c>
      <c r="O139" s="91"/>
      <c r="P139" s="222">
        <f>O139*H139</f>
        <v>0</v>
      </c>
      <c r="Q139" s="222">
        <v>6E-05</v>
      </c>
      <c r="R139" s="222">
        <f>Q139*H139</f>
        <v>0.0006000000000000001</v>
      </c>
      <c r="S139" s="222">
        <v>0</v>
      </c>
      <c r="T139" s="223">
        <f>S139*H139</f>
        <v>0</v>
      </c>
      <c r="U139" s="38"/>
      <c r="V139" s="38"/>
      <c r="W139" s="38"/>
      <c r="X139" s="38"/>
      <c r="Y139" s="38"/>
      <c r="Z139" s="38"/>
      <c r="AA139" s="38"/>
      <c r="AB139" s="38"/>
      <c r="AC139" s="38"/>
      <c r="AD139" s="38"/>
      <c r="AE139" s="38"/>
      <c r="AR139" s="224" t="s">
        <v>837</v>
      </c>
      <c r="AT139" s="224" t="s">
        <v>152</v>
      </c>
      <c r="AU139" s="224" t="s">
        <v>93</v>
      </c>
      <c r="AY139" s="17" t="s">
        <v>151</v>
      </c>
      <c r="BE139" s="225">
        <f>IF(N139="základní",J139,0)</f>
        <v>0</v>
      </c>
      <c r="BF139" s="225">
        <f>IF(N139="snížená",J139,0)</f>
        <v>0</v>
      </c>
      <c r="BG139" s="225">
        <f>IF(N139="zákl. přenesená",J139,0)</f>
        <v>0</v>
      </c>
      <c r="BH139" s="225">
        <f>IF(N139="sníž. přenesená",J139,0)</f>
        <v>0</v>
      </c>
      <c r="BI139" s="225">
        <f>IF(N139="nulová",J139,0)</f>
        <v>0</v>
      </c>
      <c r="BJ139" s="17" t="s">
        <v>84</v>
      </c>
      <c r="BK139" s="225">
        <f>ROUND(I139*H139,2)</f>
        <v>0</v>
      </c>
      <c r="BL139" s="17" t="s">
        <v>837</v>
      </c>
      <c r="BM139" s="224" t="s">
        <v>1349</v>
      </c>
    </row>
    <row r="140" spans="1:47" s="2" customFormat="1" ht="12">
      <c r="A140" s="38"/>
      <c r="B140" s="39"/>
      <c r="C140" s="40"/>
      <c r="D140" s="226" t="s">
        <v>158</v>
      </c>
      <c r="E140" s="40"/>
      <c r="F140" s="227" t="s">
        <v>1350</v>
      </c>
      <c r="G140" s="40"/>
      <c r="H140" s="40"/>
      <c r="I140" s="228"/>
      <c r="J140" s="40"/>
      <c r="K140" s="40"/>
      <c r="L140" s="44"/>
      <c r="M140" s="229"/>
      <c r="N140" s="230"/>
      <c r="O140" s="91"/>
      <c r="P140" s="91"/>
      <c r="Q140" s="91"/>
      <c r="R140" s="91"/>
      <c r="S140" s="91"/>
      <c r="T140" s="92"/>
      <c r="U140" s="38"/>
      <c r="V140" s="38"/>
      <c r="W140" s="38"/>
      <c r="X140" s="38"/>
      <c r="Y140" s="38"/>
      <c r="Z140" s="38"/>
      <c r="AA140" s="38"/>
      <c r="AB140" s="38"/>
      <c r="AC140" s="38"/>
      <c r="AD140" s="38"/>
      <c r="AE140" s="38"/>
      <c r="AT140" s="17" t="s">
        <v>158</v>
      </c>
      <c r="AU140" s="17" t="s">
        <v>93</v>
      </c>
    </row>
    <row r="141" spans="1:65" s="2" customFormat="1" ht="24.15" customHeight="1">
      <c r="A141" s="38"/>
      <c r="B141" s="39"/>
      <c r="C141" s="212" t="s">
        <v>396</v>
      </c>
      <c r="D141" s="212" t="s">
        <v>152</v>
      </c>
      <c r="E141" s="213" t="s">
        <v>1351</v>
      </c>
      <c r="F141" s="214" t="s">
        <v>1352</v>
      </c>
      <c r="G141" s="215" t="s">
        <v>1114</v>
      </c>
      <c r="H141" s="216">
        <v>10</v>
      </c>
      <c r="I141" s="217"/>
      <c r="J141" s="218">
        <f>ROUND(I141*H141,2)</f>
        <v>0</v>
      </c>
      <c r="K141" s="219"/>
      <c r="L141" s="44"/>
      <c r="M141" s="220" t="s">
        <v>1</v>
      </c>
      <c r="N141" s="221" t="s">
        <v>41</v>
      </c>
      <c r="O141" s="91"/>
      <c r="P141" s="222">
        <f>O141*H141</f>
        <v>0</v>
      </c>
      <c r="Q141" s="222">
        <v>0</v>
      </c>
      <c r="R141" s="222">
        <f>Q141*H141</f>
        <v>0</v>
      </c>
      <c r="S141" s="222">
        <v>0</v>
      </c>
      <c r="T141" s="223">
        <f>S141*H141</f>
        <v>0</v>
      </c>
      <c r="U141" s="38"/>
      <c r="V141" s="38"/>
      <c r="W141" s="38"/>
      <c r="X141" s="38"/>
      <c r="Y141" s="38"/>
      <c r="Z141" s="38"/>
      <c r="AA141" s="38"/>
      <c r="AB141" s="38"/>
      <c r="AC141" s="38"/>
      <c r="AD141" s="38"/>
      <c r="AE141" s="38"/>
      <c r="AR141" s="224" t="s">
        <v>837</v>
      </c>
      <c r="AT141" s="224" t="s">
        <v>152</v>
      </c>
      <c r="AU141" s="224" t="s">
        <v>93</v>
      </c>
      <c r="AY141" s="17" t="s">
        <v>151</v>
      </c>
      <c r="BE141" s="225">
        <f>IF(N141="základní",J141,0)</f>
        <v>0</v>
      </c>
      <c r="BF141" s="225">
        <f>IF(N141="snížená",J141,0)</f>
        <v>0</v>
      </c>
      <c r="BG141" s="225">
        <f>IF(N141="zákl. přenesená",J141,0)</f>
        <v>0</v>
      </c>
      <c r="BH141" s="225">
        <f>IF(N141="sníž. přenesená",J141,0)</f>
        <v>0</v>
      </c>
      <c r="BI141" s="225">
        <f>IF(N141="nulová",J141,0)</f>
        <v>0</v>
      </c>
      <c r="BJ141" s="17" t="s">
        <v>84</v>
      </c>
      <c r="BK141" s="225">
        <f>ROUND(I141*H141,2)</f>
        <v>0</v>
      </c>
      <c r="BL141" s="17" t="s">
        <v>837</v>
      </c>
      <c r="BM141" s="224" t="s">
        <v>1353</v>
      </c>
    </row>
    <row r="142" spans="1:47" s="2" customFormat="1" ht="12">
      <c r="A142" s="38"/>
      <c r="B142" s="39"/>
      <c r="C142" s="40"/>
      <c r="D142" s="226" t="s">
        <v>158</v>
      </c>
      <c r="E142" s="40"/>
      <c r="F142" s="227" t="s">
        <v>1354</v>
      </c>
      <c r="G142" s="40"/>
      <c r="H142" s="40"/>
      <c r="I142" s="228"/>
      <c r="J142" s="40"/>
      <c r="K142" s="40"/>
      <c r="L142" s="44"/>
      <c r="M142" s="229"/>
      <c r="N142" s="230"/>
      <c r="O142" s="91"/>
      <c r="P142" s="91"/>
      <c r="Q142" s="91"/>
      <c r="R142" s="91"/>
      <c r="S142" s="91"/>
      <c r="T142" s="92"/>
      <c r="U142" s="38"/>
      <c r="V142" s="38"/>
      <c r="W142" s="38"/>
      <c r="X142" s="38"/>
      <c r="Y142" s="38"/>
      <c r="Z142" s="38"/>
      <c r="AA142" s="38"/>
      <c r="AB142" s="38"/>
      <c r="AC142" s="38"/>
      <c r="AD142" s="38"/>
      <c r="AE142" s="38"/>
      <c r="AT142" s="17" t="s">
        <v>158</v>
      </c>
      <c r="AU142" s="17" t="s">
        <v>93</v>
      </c>
    </row>
    <row r="143" spans="1:65" s="2" customFormat="1" ht="14.4" customHeight="1">
      <c r="A143" s="38"/>
      <c r="B143" s="39"/>
      <c r="C143" s="280" t="s">
        <v>191</v>
      </c>
      <c r="D143" s="280" t="s">
        <v>267</v>
      </c>
      <c r="E143" s="281" t="s">
        <v>1355</v>
      </c>
      <c r="F143" s="282" t="s">
        <v>1356</v>
      </c>
      <c r="G143" s="283" t="s">
        <v>1114</v>
      </c>
      <c r="H143" s="284">
        <v>10</v>
      </c>
      <c r="I143" s="285"/>
      <c r="J143" s="286">
        <f>ROUND(I143*H143,2)</f>
        <v>0</v>
      </c>
      <c r="K143" s="287"/>
      <c r="L143" s="288"/>
      <c r="M143" s="289" t="s">
        <v>1</v>
      </c>
      <c r="N143" s="290" t="s">
        <v>41</v>
      </c>
      <c r="O143" s="91"/>
      <c r="P143" s="222">
        <f>O143*H143</f>
        <v>0</v>
      </c>
      <c r="Q143" s="222">
        <v>7E-05</v>
      </c>
      <c r="R143" s="222">
        <f>Q143*H143</f>
        <v>0.0006999999999999999</v>
      </c>
      <c r="S143" s="222">
        <v>0</v>
      </c>
      <c r="T143" s="223">
        <f>S143*H143</f>
        <v>0</v>
      </c>
      <c r="U143" s="38"/>
      <c r="V143" s="38"/>
      <c r="W143" s="38"/>
      <c r="X143" s="38"/>
      <c r="Y143" s="38"/>
      <c r="Z143" s="38"/>
      <c r="AA143" s="38"/>
      <c r="AB143" s="38"/>
      <c r="AC143" s="38"/>
      <c r="AD143" s="38"/>
      <c r="AE143" s="38"/>
      <c r="AR143" s="224" t="s">
        <v>1357</v>
      </c>
      <c r="AT143" s="224" t="s">
        <v>267</v>
      </c>
      <c r="AU143" s="224" t="s">
        <v>93</v>
      </c>
      <c r="AY143" s="17" t="s">
        <v>151</v>
      </c>
      <c r="BE143" s="225">
        <f>IF(N143="základní",J143,0)</f>
        <v>0</v>
      </c>
      <c r="BF143" s="225">
        <f>IF(N143="snížená",J143,0)</f>
        <v>0</v>
      </c>
      <c r="BG143" s="225">
        <f>IF(N143="zákl. přenesená",J143,0)</f>
        <v>0</v>
      </c>
      <c r="BH143" s="225">
        <f>IF(N143="sníž. přenesená",J143,0)</f>
        <v>0</v>
      </c>
      <c r="BI143" s="225">
        <f>IF(N143="nulová",J143,0)</f>
        <v>0</v>
      </c>
      <c r="BJ143" s="17" t="s">
        <v>84</v>
      </c>
      <c r="BK143" s="225">
        <f>ROUND(I143*H143,2)</f>
        <v>0</v>
      </c>
      <c r="BL143" s="17" t="s">
        <v>1357</v>
      </c>
      <c r="BM143" s="224" t="s">
        <v>1358</v>
      </c>
    </row>
    <row r="144" spans="1:65" s="2" customFormat="1" ht="24.15" customHeight="1">
      <c r="A144" s="38"/>
      <c r="B144" s="39"/>
      <c r="C144" s="212" t="s">
        <v>201</v>
      </c>
      <c r="D144" s="212" t="s">
        <v>152</v>
      </c>
      <c r="E144" s="213" t="s">
        <v>1359</v>
      </c>
      <c r="F144" s="214" t="s">
        <v>1360</v>
      </c>
      <c r="G144" s="215" t="s">
        <v>1114</v>
      </c>
      <c r="H144" s="216">
        <v>10</v>
      </c>
      <c r="I144" s="217"/>
      <c r="J144" s="218">
        <f>ROUND(I144*H144,2)</f>
        <v>0</v>
      </c>
      <c r="K144" s="219"/>
      <c r="L144" s="44"/>
      <c r="M144" s="220" t="s">
        <v>1</v>
      </c>
      <c r="N144" s="221" t="s">
        <v>41</v>
      </c>
      <c r="O144" s="91"/>
      <c r="P144" s="222">
        <f>O144*H144</f>
        <v>0</v>
      </c>
      <c r="Q144" s="222">
        <v>0</v>
      </c>
      <c r="R144" s="222">
        <f>Q144*H144</f>
        <v>0</v>
      </c>
      <c r="S144" s="222">
        <v>0</v>
      </c>
      <c r="T144" s="223">
        <f>S144*H144</f>
        <v>0</v>
      </c>
      <c r="U144" s="38"/>
      <c r="V144" s="38"/>
      <c r="W144" s="38"/>
      <c r="X144" s="38"/>
      <c r="Y144" s="38"/>
      <c r="Z144" s="38"/>
      <c r="AA144" s="38"/>
      <c r="AB144" s="38"/>
      <c r="AC144" s="38"/>
      <c r="AD144" s="38"/>
      <c r="AE144" s="38"/>
      <c r="AR144" s="224" t="s">
        <v>837</v>
      </c>
      <c r="AT144" s="224" t="s">
        <v>152</v>
      </c>
      <c r="AU144" s="224" t="s">
        <v>93</v>
      </c>
      <c r="AY144" s="17" t="s">
        <v>151</v>
      </c>
      <c r="BE144" s="225">
        <f>IF(N144="základní",J144,0)</f>
        <v>0</v>
      </c>
      <c r="BF144" s="225">
        <f>IF(N144="snížená",J144,0)</f>
        <v>0</v>
      </c>
      <c r="BG144" s="225">
        <f>IF(N144="zákl. přenesená",J144,0)</f>
        <v>0</v>
      </c>
      <c r="BH144" s="225">
        <f>IF(N144="sníž. přenesená",J144,0)</f>
        <v>0</v>
      </c>
      <c r="BI144" s="225">
        <f>IF(N144="nulová",J144,0)</f>
        <v>0</v>
      </c>
      <c r="BJ144" s="17" t="s">
        <v>84</v>
      </c>
      <c r="BK144" s="225">
        <f>ROUND(I144*H144,2)</f>
        <v>0</v>
      </c>
      <c r="BL144" s="17" t="s">
        <v>837</v>
      </c>
      <c r="BM144" s="224" t="s">
        <v>1361</v>
      </c>
    </row>
    <row r="145" spans="1:47" s="2" customFormat="1" ht="12">
      <c r="A145" s="38"/>
      <c r="B145" s="39"/>
      <c r="C145" s="40"/>
      <c r="D145" s="226" t="s">
        <v>158</v>
      </c>
      <c r="E145" s="40"/>
      <c r="F145" s="227" t="s">
        <v>1362</v>
      </c>
      <c r="G145" s="40"/>
      <c r="H145" s="40"/>
      <c r="I145" s="228"/>
      <c r="J145" s="40"/>
      <c r="K145" s="40"/>
      <c r="L145" s="44"/>
      <c r="M145" s="229"/>
      <c r="N145" s="230"/>
      <c r="O145" s="91"/>
      <c r="P145" s="91"/>
      <c r="Q145" s="91"/>
      <c r="R145" s="91"/>
      <c r="S145" s="91"/>
      <c r="T145" s="92"/>
      <c r="U145" s="38"/>
      <c r="V145" s="38"/>
      <c r="W145" s="38"/>
      <c r="X145" s="38"/>
      <c r="Y145" s="38"/>
      <c r="Z145" s="38"/>
      <c r="AA145" s="38"/>
      <c r="AB145" s="38"/>
      <c r="AC145" s="38"/>
      <c r="AD145" s="38"/>
      <c r="AE145" s="38"/>
      <c r="AT145" s="17" t="s">
        <v>158</v>
      </c>
      <c r="AU145" s="17" t="s">
        <v>93</v>
      </c>
    </row>
    <row r="146" spans="1:63" s="11" customFormat="1" ht="25.9" customHeight="1">
      <c r="A146" s="11"/>
      <c r="B146" s="198"/>
      <c r="C146" s="199"/>
      <c r="D146" s="200" t="s">
        <v>75</v>
      </c>
      <c r="E146" s="201" t="s">
        <v>1363</v>
      </c>
      <c r="F146" s="201" t="s">
        <v>1364</v>
      </c>
      <c r="G146" s="199"/>
      <c r="H146" s="199"/>
      <c r="I146" s="202"/>
      <c r="J146" s="203">
        <f>BK146</f>
        <v>0</v>
      </c>
      <c r="K146" s="199"/>
      <c r="L146" s="204"/>
      <c r="M146" s="205"/>
      <c r="N146" s="206"/>
      <c r="O146" s="206"/>
      <c r="P146" s="207">
        <f>P147</f>
        <v>0</v>
      </c>
      <c r="Q146" s="206"/>
      <c r="R146" s="207">
        <f>R147</f>
        <v>0</v>
      </c>
      <c r="S146" s="206"/>
      <c r="T146" s="208">
        <f>T147</f>
        <v>0</v>
      </c>
      <c r="U146" s="11"/>
      <c r="V146" s="11"/>
      <c r="W146" s="11"/>
      <c r="X146" s="11"/>
      <c r="Y146" s="11"/>
      <c r="Z146" s="11"/>
      <c r="AA146" s="11"/>
      <c r="AB146" s="11"/>
      <c r="AC146" s="11"/>
      <c r="AD146" s="11"/>
      <c r="AE146" s="11"/>
      <c r="AR146" s="209" t="s">
        <v>183</v>
      </c>
      <c r="AT146" s="210" t="s">
        <v>75</v>
      </c>
      <c r="AU146" s="210" t="s">
        <v>76</v>
      </c>
      <c r="AY146" s="209" t="s">
        <v>151</v>
      </c>
      <c r="BK146" s="211">
        <f>BK147</f>
        <v>0</v>
      </c>
    </row>
    <row r="147" spans="1:63" s="11" customFormat="1" ht="22.8" customHeight="1">
      <c r="A147" s="11"/>
      <c r="B147" s="198"/>
      <c r="C147" s="199"/>
      <c r="D147" s="200" t="s">
        <v>75</v>
      </c>
      <c r="E147" s="267" t="s">
        <v>1365</v>
      </c>
      <c r="F147" s="267" t="s">
        <v>1366</v>
      </c>
      <c r="G147" s="199"/>
      <c r="H147" s="199"/>
      <c r="I147" s="202"/>
      <c r="J147" s="268">
        <f>BK147</f>
        <v>0</v>
      </c>
      <c r="K147" s="199"/>
      <c r="L147" s="204"/>
      <c r="M147" s="205"/>
      <c r="N147" s="206"/>
      <c r="O147" s="206"/>
      <c r="P147" s="207">
        <f>SUM(P148:P149)</f>
        <v>0</v>
      </c>
      <c r="Q147" s="206"/>
      <c r="R147" s="207">
        <f>SUM(R148:R149)</f>
        <v>0</v>
      </c>
      <c r="S147" s="206"/>
      <c r="T147" s="208">
        <f>SUM(T148:T149)</f>
        <v>0</v>
      </c>
      <c r="U147" s="11"/>
      <c r="V147" s="11"/>
      <c r="W147" s="11"/>
      <c r="X147" s="11"/>
      <c r="Y147" s="11"/>
      <c r="Z147" s="11"/>
      <c r="AA147" s="11"/>
      <c r="AB147" s="11"/>
      <c r="AC147" s="11"/>
      <c r="AD147" s="11"/>
      <c r="AE147" s="11"/>
      <c r="AR147" s="209" t="s">
        <v>183</v>
      </c>
      <c r="AT147" s="210" t="s">
        <v>75</v>
      </c>
      <c r="AU147" s="210" t="s">
        <v>84</v>
      </c>
      <c r="AY147" s="209" t="s">
        <v>151</v>
      </c>
      <c r="BK147" s="211">
        <f>SUM(BK148:BK149)</f>
        <v>0</v>
      </c>
    </row>
    <row r="148" spans="1:65" s="2" customFormat="1" ht="14.4" customHeight="1">
      <c r="A148" s="38"/>
      <c r="B148" s="39"/>
      <c r="C148" s="212" t="s">
        <v>209</v>
      </c>
      <c r="D148" s="212" t="s">
        <v>152</v>
      </c>
      <c r="E148" s="213" t="s">
        <v>1367</v>
      </c>
      <c r="F148" s="214" t="s">
        <v>1368</v>
      </c>
      <c r="G148" s="215" t="s">
        <v>1369</v>
      </c>
      <c r="H148" s="216">
        <v>1</v>
      </c>
      <c r="I148" s="217"/>
      <c r="J148" s="218">
        <f>ROUND(I148*H148,2)</f>
        <v>0</v>
      </c>
      <c r="K148" s="219"/>
      <c r="L148" s="44"/>
      <c r="M148" s="220" t="s">
        <v>1</v>
      </c>
      <c r="N148" s="221" t="s">
        <v>41</v>
      </c>
      <c r="O148" s="91"/>
      <c r="P148" s="222">
        <f>O148*H148</f>
        <v>0</v>
      </c>
      <c r="Q148" s="222">
        <v>0</v>
      </c>
      <c r="R148" s="222">
        <f>Q148*H148</f>
        <v>0</v>
      </c>
      <c r="S148" s="222">
        <v>0</v>
      </c>
      <c r="T148" s="223">
        <f>S148*H148</f>
        <v>0</v>
      </c>
      <c r="U148" s="38"/>
      <c r="V148" s="38"/>
      <c r="W148" s="38"/>
      <c r="X148" s="38"/>
      <c r="Y148" s="38"/>
      <c r="Z148" s="38"/>
      <c r="AA148" s="38"/>
      <c r="AB148" s="38"/>
      <c r="AC148" s="38"/>
      <c r="AD148" s="38"/>
      <c r="AE148" s="38"/>
      <c r="AR148" s="224" t="s">
        <v>1370</v>
      </c>
      <c r="AT148" s="224" t="s">
        <v>152</v>
      </c>
      <c r="AU148" s="224" t="s">
        <v>93</v>
      </c>
      <c r="AY148" s="17" t="s">
        <v>151</v>
      </c>
      <c r="BE148" s="225">
        <f>IF(N148="základní",J148,0)</f>
        <v>0</v>
      </c>
      <c r="BF148" s="225">
        <f>IF(N148="snížená",J148,0)</f>
        <v>0</v>
      </c>
      <c r="BG148" s="225">
        <f>IF(N148="zákl. přenesená",J148,0)</f>
        <v>0</v>
      </c>
      <c r="BH148" s="225">
        <f>IF(N148="sníž. přenesená",J148,0)</f>
        <v>0</v>
      </c>
      <c r="BI148" s="225">
        <f>IF(N148="nulová",J148,0)</f>
        <v>0</v>
      </c>
      <c r="BJ148" s="17" t="s">
        <v>84</v>
      </c>
      <c r="BK148" s="225">
        <f>ROUND(I148*H148,2)</f>
        <v>0</v>
      </c>
      <c r="BL148" s="17" t="s">
        <v>1370</v>
      </c>
      <c r="BM148" s="224" t="s">
        <v>1371</v>
      </c>
    </row>
    <row r="149" spans="1:47" s="2" customFormat="1" ht="12">
      <c r="A149" s="38"/>
      <c r="B149" s="39"/>
      <c r="C149" s="40"/>
      <c r="D149" s="226" t="s">
        <v>158</v>
      </c>
      <c r="E149" s="40"/>
      <c r="F149" s="227" t="s">
        <v>1368</v>
      </c>
      <c r="G149" s="40"/>
      <c r="H149" s="40"/>
      <c r="I149" s="228"/>
      <c r="J149" s="40"/>
      <c r="K149" s="40"/>
      <c r="L149" s="44"/>
      <c r="M149" s="257"/>
      <c r="N149" s="258"/>
      <c r="O149" s="259"/>
      <c r="P149" s="259"/>
      <c r="Q149" s="259"/>
      <c r="R149" s="259"/>
      <c r="S149" s="259"/>
      <c r="T149" s="260"/>
      <c r="U149" s="38"/>
      <c r="V149" s="38"/>
      <c r="W149" s="38"/>
      <c r="X149" s="38"/>
      <c r="Y149" s="38"/>
      <c r="Z149" s="38"/>
      <c r="AA149" s="38"/>
      <c r="AB149" s="38"/>
      <c r="AC149" s="38"/>
      <c r="AD149" s="38"/>
      <c r="AE149" s="38"/>
      <c r="AT149" s="17" t="s">
        <v>158</v>
      </c>
      <c r="AU149" s="17" t="s">
        <v>93</v>
      </c>
    </row>
    <row r="150" spans="1:31" s="2" customFormat="1" ht="6.95" customHeight="1">
      <c r="A150" s="38"/>
      <c r="B150" s="66"/>
      <c r="C150" s="67"/>
      <c r="D150" s="67"/>
      <c r="E150" s="67"/>
      <c r="F150" s="67"/>
      <c r="G150" s="67"/>
      <c r="H150" s="67"/>
      <c r="I150" s="67"/>
      <c r="J150" s="67"/>
      <c r="K150" s="67"/>
      <c r="L150" s="44"/>
      <c r="M150" s="38"/>
      <c r="O150" s="38"/>
      <c r="P150" s="38"/>
      <c r="Q150" s="38"/>
      <c r="R150" s="38"/>
      <c r="S150" s="38"/>
      <c r="T150" s="38"/>
      <c r="U150" s="38"/>
      <c r="V150" s="38"/>
      <c r="W150" s="38"/>
      <c r="X150" s="38"/>
      <c r="Y150" s="38"/>
      <c r="Z150" s="38"/>
      <c r="AA150" s="38"/>
      <c r="AB150" s="38"/>
      <c r="AC150" s="38"/>
      <c r="AD150" s="38"/>
      <c r="AE150" s="38"/>
    </row>
  </sheetData>
  <sheetProtection password="CC35" sheet="1" objects="1" scenarios="1" formatColumns="0" formatRows="0" autoFilter="0"/>
  <autoFilter ref="C123:K149"/>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102</v>
      </c>
    </row>
    <row r="3" spans="2:46" s="1" customFormat="1" ht="6.95" customHeight="1">
      <c r="B3" s="137"/>
      <c r="C3" s="138"/>
      <c r="D3" s="138"/>
      <c r="E3" s="138"/>
      <c r="F3" s="138"/>
      <c r="G3" s="138"/>
      <c r="H3" s="138"/>
      <c r="I3" s="138"/>
      <c r="J3" s="138"/>
      <c r="K3" s="138"/>
      <c r="L3" s="20"/>
      <c r="AT3" s="17" t="s">
        <v>93</v>
      </c>
    </row>
    <row r="4" spans="2:46" s="1" customFormat="1" ht="24.95" customHeight="1">
      <c r="B4" s="20"/>
      <c r="D4" s="139" t="s">
        <v>110</v>
      </c>
      <c r="L4" s="20"/>
      <c r="M4" s="140" t="s">
        <v>10</v>
      </c>
      <c r="AT4" s="17" t="s">
        <v>4</v>
      </c>
    </row>
    <row r="5" spans="2:12" s="1" customFormat="1" ht="6.95" customHeight="1">
      <c r="B5" s="20"/>
      <c r="L5" s="20"/>
    </row>
    <row r="6" spans="2:12" s="1" customFormat="1" ht="12" customHeight="1">
      <c r="B6" s="20"/>
      <c r="D6" s="141" t="s">
        <v>16</v>
      </c>
      <c r="L6" s="20"/>
    </row>
    <row r="7" spans="2:12" s="1" customFormat="1" ht="16.5" customHeight="1">
      <c r="B7" s="20"/>
      <c r="E7" s="142" t="str">
        <f>'Rekapitulace stavby'!K6</f>
        <v>II/102 Chotilsko, most ev. č. 102-019</v>
      </c>
      <c r="F7" s="141"/>
      <c r="G7" s="141"/>
      <c r="H7" s="141"/>
      <c r="L7" s="20"/>
    </row>
    <row r="8" spans="1:31" s="2" customFormat="1" ht="12" customHeight="1">
      <c r="A8" s="38"/>
      <c r="B8" s="44"/>
      <c r="C8" s="38"/>
      <c r="D8" s="141" t="s">
        <v>119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3" t="s">
        <v>1372</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1" t="s">
        <v>20</v>
      </c>
      <c r="E12" s="38"/>
      <c r="F12" s="144" t="s">
        <v>21</v>
      </c>
      <c r="G12" s="38"/>
      <c r="H12" s="38"/>
      <c r="I12" s="141" t="s">
        <v>22</v>
      </c>
      <c r="J12" s="145" t="str">
        <f>'Rekapitulace stavby'!AN8</f>
        <v>30. 10. 2020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1" t="s">
        <v>24</v>
      </c>
      <c r="E14" s="38"/>
      <c r="F14" s="38"/>
      <c r="G14" s="38"/>
      <c r="H14" s="38"/>
      <c r="I14" s="141" t="s">
        <v>25</v>
      </c>
      <c r="J14" s="144"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4" t="s">
        <v>26</v>
      </c>
      <c r="F15" s="38"/>
      <c r="G15" s="38"/>
      <c r="H15" s="38"/>
      <c r="I15" s="141" t="s">
        <v>27</v>
      </c>
      <c r="J15" s="144"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1" t="s">
        <v>28</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1" t="s">
        <v>30</v>
      </c>
      <c r="E20" s="38"/>
      <c r="F20" s="38"/>
      <c r="G20" s="38"/>
      <c r="H20" s="38"/>
      <c r="I20" s="141" t="s">
        <v>25</v>
      </c>
      <c r="J20" s="144"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4" t="s">
        <v>31</v>
      </c>
      <c r="F21" s="38"/>
      <c r="G21" s="38"/>
      <c r="H21" s="38"/>
      <c r="I21" s="141" t="s">
        <v>27</v>
      </c>
      <c r="J21" s="144"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1" t="s">
        <v>33</v>
      </c>
      <c r="E23" s="38"/>
      <c r="F23" s="38"/>
      <c r="G23" s="38"/>
      <c r="H23" s="38"/>
      <c r="I23" s="141" t="s">
        <v>25</v>
      </c>
      <c r="J23" s="144"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4" t="s">
        <v>34</v>
      </c>
      <c r="F24" s="38"/>
      <c r="G24" s="38"/>
      <c r="H24" s="38"/>
      <c r="I24" s="141" t="s">
        <v>27</v>
      </c>
      <c r="J24" s="144"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1"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63"/>
      <c r="S29" s="38"/>
      <c r="T29" s="38"/>
      <c r="U29" s="38"/>
      <c r="V29" s="38"/>
      <c r="W29" s="38"/>
      <c r="X29" s="38"/>
      <c r="Y29" s="38"/>
      <c r="Z29" s="38"/>
      <c r="AA29" s="38"/>
      <c r="AB29" s="38"/>
      <c r="AC29" s="38"/>
      <c r="AD29" s="38"/>
      <c r="AE29" s="38"/>
    </row>
    <row r="30" spans="1:31" s="2" customFormat="1" ht="25.4" customHeight="1">
      <c r="A30" s="38"/>
      <c r="B30" s="44"/>
      <c r="C30" s="38"/>
      <c r="D30" s="151" t="s">
        <v>36</v>
      </c>
      <c r="E30" s="38"/>
      <c r="F30" s="38"/>
      <c r="G30" s="38"/>
      <c r="H30" s="38"/>
      <c r="I30" s="38"/>
      <c r="J30" s="152">
        <f>ROUND(J118,2)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0"/>
      <c r="J31" s="150"/>
      <c r="K31" s="150"/>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3" t="s">
        <v>38</v>
      </c>
      <c r="G32" s="38"/>
      <c r="H32" s="38"/>
      <c r="I32" s="153" t="s">
        <v>37</v>
      </c>
      <c r="J32" s="153"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4" t="s">
        <v>40</v>
      </c>
      <c r="E33" s="141" t="s">
        <v>41</v>
      </c>
      <c r="F33" s="155">
        <f>ROUND((SUM(BE118:BE124)),2)</f>
        <v>0</v>
      </c>
      <c r="G33" s="38"/>
      <c r="H33" s="38"/>
      <c r="I33" s="156">
        <v>0.21</v>
      </c>
      <c r="J33" s="155">
        <f>ROUND(((SUM(BE118:BE124))*I33),2)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1" t="s">
        <v>42</v>
      </c>
      <c r="F34" s="155">
        <f>ROUND((SUM(BF118:BF124)),2)</f>
        <v>0</v>
      </c>
      <c r="G34" s="38"/>
      <c r="H34" s="38"/>
      <c r="I34" s="156">
        <v>0.15</v>
      </c>
      <c r="J34" s="155">
        <f>ROUND(((SUM(BF118:BF124))*I34),2)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1" t="s">
        <v>43</v>
      </c>
      <c r="F35" s="155">
        <f>ROUND((SUM(BG118:BG124)),2)</f>
        <v>0</v>
      </c>
      <c r="G35" s="38"/>
      <c r="H35" s="38"/>
      <c r="I35" s="156">
        <v>0.21</v>
      </c>
      <c r="J35" s="155">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44</v>
      </c>
      <c r="F36" s="155">
        <f>ROUND((SUM(BH118:BH124)),2)</f>
        <v>0</v>
      </c>
      <c r="G36" s="38"/>
      <c r="H36" s="38"/>
      <c r="I36" s="156">
        <v>0.15</v>
      </c>
      <c r="J36" s="155">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45</v>
      </c>
      <c r="F37" s="155">
        <f>ROUND((SUM(BI118:BI124)),2)</f>
        <v>0</v>
      </c>
      <c r="G37" s="38"/>
      <c r="H37" s="38"/>
      <c r="I37" s="156">
        <v>0</v>
      </c>
      <c r="J37" s="155">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7"/>
      <c r="D39" s="158" t="s">
        <v>46</v>
      </c>
      <c r="E39" s="159"/>
      <c r="F39" s="159"/>
      <c r="G39" s="160" t="s">
        <v>47</v>
      </c>
      <c r="H39" s="161" t="s">
        <v>48</v>
      </c>
      <c r="I39" s="159"/>
      <c r="J39" s="162">
        <f>SUM(J30:J37)</f>
        <v>0</v>
      </c>
      <c r="K39" s="163"/>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4" t="s">
        <v>49</v>
      </c>
      <c r="E50" s="165"/>
      <c r="F50" s="165"/>
      <c r="G50" s="164" t="s">
        <v>50</v>
      </c>
      <c r="H50" s="165"/>
      <c r="I50" s="165"/>
      <c r="J50" s="165"/>
      <c r="K50" s="165"/>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6" t="s">
        <v>51</v>
      </c>
      <c r="E61" s="167"/>
      <c r="F61" s="168" t="s">
        <v>52</v>
      </c>
      <c r="G61" s="166" t="s">
        <v>51</v>
      </c>
      <c r="H61" s="167"/>
      <c r="I61" s="167"/>
      <c r="J61" s="169" t="s">
        <v>52</v>
      </c>
      <c r="K61" s="167"/>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4" t="s">
        <v>53</v>
      </c>
      <c r="E65" s="170"/>
      <c r="F65" s="170"/>
      <c r="G65" s="164" t="s">
        <v>54</v>
      </c>
      <c r="H65" s="170"/>
      <c r="I65" s="170"/>
      <c r="J65" s="170"/>
      <c r="K65" s="170"/>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6" t="s">
        <v>51</v>
      </c>
      <c r="E76" s="167"/>
      <c r="F76" s="168" t="s">
        <v>52</v>
      </c>
      <c r="G76" s="166" t="s">
        <v>51</v>
      </c>
      <c r="H76" s="167"/>
      <c r="I76" s="167"/>
      <c r="J76" s="169" t="s">
        <v>52</v>
      </c>
      <c r="K76" s="167"/>
      <c r="L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63"/>
      <c r="S81" s="38"/>
      <c r="T81" s="38"/>
      <c r="U81" s="38"/>
      <c r="V81" s="38"/>
      <c r="W81" s="38"/>
      <c r="X81" s="38"/>
      <c r="Y81" s="38"/>
      <c r="Z81" s="38"/>
      <c r="AA81" s="38"/>
      <c r="AB81" s="38"/>
      <c r="AC81" s="38"/>
      <c r="AD81" s="38"/>
      <c r="AE81" s="38"/>
    </row>
    <row r="82" spans="1:31" s="2" customFormat="1" ht="24.95" customHeight="1">
      <c r="A82" s="38"/>
      <c r="B82" s="39"/>
      <c r="C82" s="23" t="s">
        <v>130</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II/102 Chotilsko, most ev. č. 102-019</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119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901 - Dopravně-inženýrská opatření</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Chotilsko</v>
      </c>
      <c r="G89" s="40"/>
      <c r="H89" s="40"/>
      <c r="I89" s="32" t="s">
        <v>22</v>
      </c>
      <c r="J89" s="79" t="str">
        <f>IF(J12="","",J12)</f>
        <v>30. 10. 2020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25.65" customHeight="1">
      <c r="A91" s="38"/>
      <c r="B91" s="39"/>
      <c r="C91" s="32" t="s">
        <v>24</v>
      </c>
      <c r="D91" s="40"/>
      <c r="E91" s="40"/>
      <c r="F91" s="27" t="str">
        <f>E15</f>
        <v>KSÚS Středočeského kraje</v>
      </c>
      <c r="G91" s="40"/>
      <c r="H91" s="40"/>
      <c r="I91" s="32" t="s">
        <v>30</v>
      </c>
      <c r="J91" s="36" t="str">
        <f>E21</f>
        <v>INGUTIS, spol. s 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Ing. J. Duben</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6" t="s">
        <v>131</v>
      </c>
      <c r="D94" s="177"/>
      <c r="E94" s="177"/>
      <c r="F94" s="177"/>
      <c r="G94" s="177"/>
      <c r="H94" s="177"/>
      <c r="I94" s="177"/>
      <c r="J94" s="178" t="s">
        <v>132</v>
      </c>
      <c r="K94" s="177"/>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9" t="s">
        <v>133</v>
      </c>
      <c r="D96" s="40"/>
      <c r="E96" s="40"/>
      <c r="F96" s="40"/>
      <c r="G96" s="40"/>
      <c r="H96" s="40"/>
      <c r="I96" s="40"/>
      <c r="J96" s="110">
        <f>J118</f>
        <v>0</v>
      </c>
      <c r="K96" s="40"/>
      <c r="L96" s="63"/>
      <c r="S96" s="38"/>
      <c r="T96" s="38"/>
      <c r="U96" s="38"/>
      <c r="V96" s="38"/>
      <c r="W96" s="38"/>
      <c r="X96" s="38"/>
      <c r="Y96" s="38"/>
      <c r="Z96" s="38"/>
      <c r="AA96" s="38"/>
      <c r="AB96" s="38"/>
      <c r="AC96" s="38"/>
      <c r="AD96" s="38"/>
      <c r="AE96" s="38"/>
      <c r="AU96" s="17" t="s">
        <v>86</v>
      </c>
    </row>
    <row r="97" spans="1:31" s="9" customFormat="1" ht="24.95" customHeight="1">
      <c r="A97" s="9"/>
      <c r="B97" s="180"/>
      <c r="C97" s="181"/>
      <c r="D97" s="182" t="s">
        <v>1319</v>
      </c>
      <c r="E97" s="183"/>
      <c r="F97" s="183"/>
      <c r="G97" s="183"/>
      <c r="H97" s="183"/>
      <c r="I97" s="183"/>
      <c r="J97" s="184">
        <f>J119</f>
        <v>0</v>
      </c>
      <c r="K97" s="181"/>
      <c r="L97" s="185"/>
      <c r="S97" s="9"/>
      <c r="T97" s="9"/>
      <c r="U97" s="9"/>
      <c r="V97" s="9"/>
      <c r="W97" s="9"/>
      <c r="X97" s="9"/>
      <c r="Y97" s="9"/>
      <c r="Z97" s="9"/>
      <c r="AA97" s="9"/>
      <c r="AB97" s="9"/>
      <c r="AC97" s="9"/>
      <c r="AD97" s="9"/>
      <c r="AE97" s="9"/>
    </row>
    <row r="98" spans="1:31" s="14" customFormat="1" ht="19.9" customHeight="1">
      <c r="A98" s="14"/>
      <c r="B98" s="261"/>
      <c r="C98" s="262"/>
      <c r="D98" s="263" t="s">
        <v>1373</v>
      </c>
      <c r="E98" s="264"/>
      <c r="F98" s="264"/>
      <c r="G98" s="264"/>
      <c r="H98" s="264"/>
      <c r="I98" s="264"/>
      <c r="J98" s="265">
        <f>J120</f>
        <v>0</v>
      </c>
      <c r="K98" s="262"/>
      <c r="L98" s="266"/>
      <c r="S98" s="14"/>
      <c r="T98" s="14"/>
      <c r="U98" s="14"/>
      <c r="V98" s="14"/>
      <c r="W98" s="14"/>
      <c r="X98" s="14"/>
      <c r="Y98" s="14"/>
      <c r="Z98" s="14"/>
      <c r="AA98" s="14"/>
      <c r="AB98" s="14"/>
      <c r="AC98" s="14"/>
      <c r="AD98" s="14"/>
      <c r="AE98" s="14"/>
    </row>
    <row r="99" spans="1:31" s="2" customFormat="1" ht="21.8"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31" s="2" customFormat="1" ht="6.95" customHeight="1">
      <c r="A100" s="38"/>
      <c r="B100" s="66"/>
      <c r="C100" s="67"/>
      <c r="D100" s="67"/>
      <c r="E100" s="67"/>
      <c r="F100" s="67"/>
      <c r="G100" s="67"/>
      <c r="H100" s="67"/>
      <c r="I100" s="67"/>
      <c r="J100" s="67"/>
      <c r="K100" s="67"/>
      <c r="L100" s="63"/>
      <c r="S100" s="38"/>
      <c r="T100" s="38"/>
      <c r="U100" s="38"/>
      <c r="V100" s="38"/>
      <c r="W100" s="38"/>
      <c r="X100" s="38"/>
      <c r="Y100" s="38"/>
      <c r="Z100" s="38"/>
      <c r="AA100" s="38"/>
      <c r="AB100" s="38"/>
      <c r="AC100" s="38"/>
      <c r="AD100" s="38"/>
      <c r="AE100" s="38"/>
    </row>
    <row r="104" spans="1:31" s="2" customFormat="1" ht="6.95" customHeight="1">
      <c r="A104" s="38"/>
      <c r="B104" s="68"/>
      <c r="C104" s="69"/>
      <c r="D104" s="69"/>
      <c r="E104" s="69"/>
      <c r="F104" s="69"/>
      <c r="G104" s="69"/>
      <c r="H104" s="69"/>
      <c r="I104" s="69"/>
      <c r="J104" s="69"/>
      <c r="K104" s="69"/>
      <c r="L104" s="63"/>
      <c r="S104" s="38"/>
      <c r="T104" s="38"/>
      <c r="U104" s="38"/>
      <c r="V104" s="38"/>
      <c r="W104" s="38"/>
      <c r="X104" s="38"/>
      <c r="Y104" s="38"/>
      <c r="Z104" s="38"/>
      <c r="AA104" s="38"/>
      <c r="AB104" s="38"/>
      <c r="AC104" s="38"/>
      <c r="AD104" s="38"/>
      <c r="AE104" s="38"/>
    </row>
    <row r="105" spans="1:31" s="2" customFormat="1" ht="24.95" customHeight="1">
      <c r="A105" s="38"/>
      <c r="B105" s="39"/>
      <c r="C105" s="23" t="s">
        <v>137</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12" customHeight="1">
      <c r="A107" s="38"/>
      <c r="B107" s="39"/>
      <c r="C107" s="32" t="s">
        <v>16</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6.5" customHeight="1">
      <c r="A108" s="38"/>
      <c r="B108" s="39"/>
      <c r="C108" s="40"/>
      <c r="D108" s="40"/>
      <c r="E108" s="175" t="str">
        <f>E7</f>
        <v>II/102 Chotilsko, most ev. č. 102-019</v>
      </c>
      <c r="F108" s="32"/>
      <c r="G108" s="32"/>
      <c r="H108" s="32"/>
      <c r="I108" s="40"/>
      <c r="J108" s="40"/>
      <c r="K108" s="40"/>
      <c r="L108" s="63"/>
      <c r="S108" s="38"/>
      <c r="T108" s="38"/>
      <c r="U108" s="38"/>
      <c r="V108" s="38"/>
      <c r="W108" s="38"/>
      <c r="X108" s="38"/>
      <c r="Y108" s="38"/>
      <c r="Z108" s="38"/>
      <c r="AA108" s="38"/>
      <c r="AB108" s="38"/>
      <c r="AC108" s="38"/>
      <c r="AD108" s="38"/>
      <c r="AE108" s="38"/>
    </row>
    <row r="109" spans="1:31" s="2" customFormat="1" ht="12" customHeight="1">
      <c r="A109" s="38"/>
      <c r="B109" s="39"/>
      <c r="C109" s="32" t="s">
        <v>119</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76" t="str">
        <f>E9</f>
        <v>SO 901 - Dopravně-inženýrská opatření</v>
      </c>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20</v>
      </c>
      <c r="D112" s="40"/>
      <c r="E112" s="40"/>
      <c r="F112" s="27" t="str">
        <f>F12</f>
        <v>Chotilsko</v>
      </c>
      <c r="G112" s="40"/>
      <c r="H112" s="40"/>
      <c r="I112" s="32" t="s">
        <v>22</v>
      </c>
      <c r="J112" s="79" t="str">
        <f>IF(J12="","",J12)</f>
        <v>30. 10. 2020</v>
      </c>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5.65" customHeight="1">
      <c r="A114" s="38"/>
      <c r="B114" s="39"/>
      <c r="C114" s="32" t="s">
        <v>24</v>
      </c>
      <c r="D114" s="40"/>
      <c r="E114" s="40"/>
      <c r="F114" s="27" t="str">
        <f>E15</f>
        <v>KSÚS Středočeského kraje</v>
      </c>
      <c r="G114" s="40"/>
      <c r="H114" s="40"/>
      <c r="I114" s="32" t="s">
        <v>30</v>
      </c>
      <c r="J114" s="36" t="str">
        <f>E21</f>
        <v>INGUTIS, spol. s r.o.</v>
      </c>
      <c r="K114" s="40"/>
      <c r="L114" s="63"/>
      <c r="S114" s="38"/>
      <c r="T114" s="38"/>
      <c r="U114" s="38"/>
      <c r="V114" s="38"/>
      <c r="W114" s="38"/>
      <c r="X114" s="38"/>
      <c r="Y114" s="38"/>
      <c r="Z114" s="38"/>
      <c r="AA114" s="38"/>
      <c r="AB114" s="38"/>
      <c r="AC114" s="38"/>
      <c r="AD114" s="38"/>
      <c r="AE114" s="38"/>
    </row>
    <row r="115" spans="1:31" s="2" customFormat="1" ht="15.15" customHeight="1">
      <c r="A115" s="38"/>
      <c r="B115" s="39"/>
      <c r="C115" s="32" t="s">
        <v>28</v>
      </c>
      <c r="D115" s="40"/>
      <c r="E115" s="40"/>
      <c r="F115" s="27" t="str">
        <f>IF(E18="","",E18)</f>
        <v>Vyplň údaj</v>
      </c>
      <c r="G115" s="40"/>
      <c r="H115" s="40"/>
      <c r="I115" s="32" t="s">
        <v>33</v>
      </c>
      <c r="J115" s="36" t="str">
        <f>E24</f>
        <v>Ing. J. Duben</v>
      </c>
      <c r="K115" s="40"/>
      <c r="L115" s="63"/>
      <c r="S115" s="38"/>
      <c r="T115" s="38"/>
      <c r="U115" s="38"/>
      <c r="V115" s="38"/>
      <c r="W115" s="38"/>
      <c r="X115" s="38"/>
      <c r="Y115" s="38"/>
      <c r="Z115" s="38"/>
      <c r="AA115" s="38"/>
      <c r="AB115" s="38"/>
      <c r="AC115" s="38"/>
      <c r="AD115" s="38"/>
      <c r="AE115" s="38"/>
    </row>
    <row r="116" spans="1:31" s="2" customFormat="1" ht="10.3"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10" customFormat="1" ht="29.25" customHeight="1">
      <c r="A117" s="186"/>
      <c r="B117" s="187"/>
      <c r="C117" s="188" t="s">
        <v>138</v>
      </c>
      <c r="D117" s="189" t="s">
        <v>61</v>
      </c>
      <c r="E117" s="189" t="s">
        <v>57</v>
      </c>
      <c r="F117" s="189" t="s">
        <v>58</v>
      </c>
      <c r="G117" s="189" t="s">
        <v>139</v>
      </c>
      <c r="H117" s="189" t="s">
        <v>140</v>
      </c>
      <c r="I117" s="189" t="s">
        <v>141</v>
      </c>
      <c r="J117" s="190" t="s">
        <v>132</v>
      </c>
      <c r="K117" s="191" t="s">
        <v>142</v>
      </c>
      <c r="L117" s="192"/>
      <c r="M117" s="100" t="s">
        <v>1</v>
      </c>
      <c r="N117" s="101" t="s">
        <v>40</v>
      </c>
      <c r="O117" s="101" t="s">
        <v>143</v>
      </c>
      <c r="P117" s="101" t="s">
        <v>144</v>
      </c>
      <c r="Q117" s="101" t="s">
        <v>145</v>
      </c>
      <c r="R117" s="101" t="s">
        <v>146</v>
      </c>
      <c r="S117" s="101" t="s">
        <v>147</v>
      </c>
      <c r="T117" s="102" t="s">
        <v>148</v>
      </c>
      <c r="U117" s="186"/>
      <c r="V117" s="186"/>
      <c r="W117" s="186"/>
      <c r="X117" s="186"/>
      <c r="Y117" s="186"/>
      <c r="Z117" s="186"/>
      <c r="AA117" s="186"/>
      <c r="AB117" s="186"/>
      <c r="AC117" s="186"/>
      <c r="AD117" s="186"/>
      <c r="AE117" s="186"/>
    </row>
    <row r="118" spans="1:63" s="2" customFormat="1" ht="22.8" customHeight="1">
      <c r="A118" s="38"/>
      <c r="B118" s="39"/>
      <c r="C118" s="107" t="s">
        <v>149</v>
      </c>
      <c r="D118" s="40"/>
      <c r="E118" s="40"/>
      <c r="F118" s="40"/>
      <c r="G118" s="40"/>
      <c r="H118" s="40"/>
      <c r="I118" s="40"/>
      <c r="J118" s="193">
        <f>BK118</f>
        <v>0</v>
      </c>
      <c r="K118" s="40"/>
      <c r="L118" s="44"/>
      <c r="M118" s="103"/>
      <c r="N118" s="194"/>
      <c r="O118" s="104"/>
      <c r="P118" s="195">
        <f>P119</f>
        <v>0</v>
      </c>
      <c r="Q118" s="104"/>
      <c r="R118" s="195">
        <f>R119</f>
        <v>0</v>
      </c>
      <c r="S118" s="104"/>
      <c r="T118" s="196">
        <f>T119</f>
        <v>0</v>
      </c>
      <c r="U118" s="38"/>
      <c r="V118" s="38"/>
      <c r="W118" s="38"/>
      <c r="X118" s="38"/>
      <c r="Y118" s="38"/>
      <c r="Z118" s="38"/>
      <c r="AA118" s="38"/>
      <c r="AB118" s="38"/>
      <c r="AC118" s="38"/>
      <c r="AD118" s="38"/>
      <c r="AE118" s="38"/>
      <c r="AT118" s="17" t="s">
        <v>75</v>
      </c>
      <c r="AU118" s="17" t="s">
        <v>86</v>
      </c>
      <c r="BK118" s="197">
        <f>BK119</f>
        <v>0</v>
      </c>
    </row>
    <row r="119" spans="1:63" s="11" customFormat="1" ht="25.9" customHeight="1">
      <c r="A119" s="11"/>
      <c r="B119" s="198"/>
      <c r="C119" s="199"/>
      <c r="D119" s="200" t="s">
        <v>75</v>
      </c>
      <c r="E119" s="201" t="s">
        <v>1363</v>
      </c>
      <c r="F119" s="201" t="s">
        <v>1364</v>
      </c>
      <c r="G119" s="199"/>
      <c r="H119" s="199"/>
      <c r="I119" s="202"/>
      <c r="J119" s="203">
        <f>BK119</f>
        <v>0</v>
      </c>
      <c r="K119" s="199"/>
      <c r="L119" s="204"/>
      <c r="M119" s="205"/>
      <c r="N119" s="206"/>
      <c r="O119" s="206"/>
      <c r="P119" s="207">
        <f>P120</f>
        <v>0</v>
      </c>
      <c r="Q119" s="206"/>
      <c r="R119" s="207">
        <f>R120</f>
        <v>0</v>
      </c>
      <c r="S119" s="206"/>
      <c r="T119" s="208">
        <f>T120</f>
        <v>0</v>
      </c>
      <c r="U119" s="11"/>
      <c r="V119" s="11"/>
      <c r="W119" s="11"/>
      <c r="X119" s="11"/>
      <c r="Y119" s="11"/>
      <c r="Z119" s="11"/>
      <c r="AA119" s="11"/>
      <c r="AB119" s="11"/>
      <c r="AC119" s="11"/>
      <c r="AD119" s="11"/>
      <c r="AE119" s="11"/>
      <c r="AR119" s="209" t="s">
        <v>183</v>
      </c>
      <c r="AT119" s="210" t="s">
        <v>75</v>
      </c>
      <c r="AU119" s="210" t="s">
        <v>76</v>
      </c>
      <c r="AY119" s="209" t="s">
        <v>151</v>
      </c>
      <c r="BK119" s="211">
        <f>BK120</f>
        <v>0</v>
      </c>
    </row>
    <row r="120" spans="1:63" s="11" customFormat="1" ht="22.8" customHeight="1">
      <c r="A120" s="11"/>
      <c r="B120" s="198"/>
      <c r="C120" s="199"/>
      <c r="D120" s="200" t="s">
        <v>75</v>
      </c>
      <c r="E120" s="267" t="s">
        <v>1374</v>
      </c>
      <c r="F120" s="267" t="s">
        <v>1375</v>
      </c>
      <c r="G120" s="199"/>
      <c r="H120" s="199"/>
      <c r="I120" s="202"/>
      <c r="J120" s="268">
        <f>BK120</f>
        <v>0</v>
      </c>
      <c r="K120" s="199"/>
      <c r="L120" s="204"/>
      <c r="M120" s="205"/>
      <c r="N120" s="206"/>
      <c r="O120" s="206"/>
      <c r="P120" s="207">
        <f>SUM(P121:P124)</f>
        <v>0</v>
      </c>
      <c r="Q120" s="206"/>
      <c r="R120" s="207">
        <f>SUM(R121:R124)</f>
        <v>0</v>
      </c>
      <c r="S120" s="206"/>
      <c r="T120" s="208">
        <f>SUM(T121:T124)</f>
        <v>0</v>
      </c>
      <c r="U120" s="11"/>
      <c r="V120" s="11"/>
      <c r="W120" s="11"/>
      <c r="X120" s="11"/>
      <c r="Y120" s="11"/>
      <c r="Z120" s="11"/>
      <c r="AA120" s="11"/>
      <c r="AB120" s="11"/>
      <c r="AC120" s="11"/>
      <c r="AD120" s="11"/>
      <c r="AE120" s="11"/>
      <c r="AR120" s="209" t="s">
        <v>183</v>
      </c>
      <c r="AT120" s="210" t="s">
        <v>75</v>
      </c>
      <c r="AU120" s="210" t="s">
        <v>84</v>
      </c>
      <c r="AY120" s="209" t="s">
        <v>151</v>
      </c>
      <c r="BK120" s="211">
        <f>SUM(BK121:BK124)</f>
        <v>0</v>
      </c>
    </row>
    <row r="121" spans="1:65" s="2" customFormat="1" ht="14.4" customHeight="1">
      <c r="A121" s="38"/>
      <c r="B121" s="39"/>
      <c r="C121" s="212" t="s">
        <v>84</v>
      </c>
      <c r="D121" s="212" t="s">
        <v>152</v>
      </c>
      <c r="E121" s="213" t="s">
        <v>1376</v>
      </c>
      <c r="F121" s="214" t="s">
        <v>1377</v>
      </c>
      <c r="G121" s="215" t="s">
        <v>1369</v>
      </c>
      <c r="H121" s="216">
        <v>1</v>
      </c>
      <c r="I121" s="217"/>
      <c r="J121" s="218">
        <f>ROUND(I121*H121,2)</f>
        <v>0</v>
      </c>
      <c r="K121" s="219"/>
      <c r="L121" s="44"/>
      <c r="M121" s="220" t="s">
        <v>1</v>
      </c>
      <c r="N121" s="221" t="s">
        <v>41</v>
      </c>
      <c r="O121" s="91"/>
      <c r="P121" s="222">
        <f>O121*H121</f>
        <v>0</v>
      </c>
      <c r="Q121" s="222">
        <v>0</v>
      </c>
      <c r="R121" s="222">
        <f>Q121*H121</f>
        <v>0</v>
      </c>
      <c r="S121" s="222">
        <v>0</v>
      </c>
      <c r="T121" s="223">
        <f>S121*H121</f>
        <v>0</v>
      </c>
      <c r="U121" s="38"/>
      <c r="V121" s="38"/>
      <c r="W121" s="38"/>
      <c r="X121" s="38"/>
      <c r="Y121" s="38"/>
      <c r="Z121" s="38"/>
      <c r="AA121" s="38"/>
      <c r="AB121" s="38"/>
      <c r="AC121" s="38"/>
      <c r="AD121" s="38"/>
      <c r="AE121" s="38"/>
      <c r="AR121" s="224" t="s">
        <v>1370</v>
      </c>
      <c r="AT121" s="224" t="s">
        <v>152</v>
      </c>
      <c r="AU121" s="224" t="s">
        <v>93</v>
      </c>
      <c r="AY121" s="17" t="s">
        <v>151</v>
      </c>
      <c r="BE121" s="225">
        <f>IF(N121="základní",J121,0)</f>
        <v>0</v>
      </c>
      <c r="BF121" s="225">
        <f>IF(N121="snížená",J121,0)</f>
        <v>0</v>
      </c>
      <c r="BG121" s="225">
        <f>IF(N121="zákl. přenesená",J121,0)</f>
        <v>0</v>
      </c>
      <c r="BH121" s="225">
        <f>IF(N121="sníž. přenesená",J121,0)</f>
        <v>0</v>
      </c>
      <c r="BI121" s="225">
        <f>IF(N121="nulová",J121,0)</f>
        <v>0</v>
      </c>
      <c r="BJ121" s="17" t="s">
        <v>84</v>
      </c>
      <c r="BK121" s="225">
        <f>ROUND(I121*H121,2)</f>
        <v>0</v>
      </c>
      <c r="BL121" s="17" t="s">
        <v>1370</v>
      </c>
      <c r="BM121" s="224" t="s">
        <v>1378</v>
      </c>
    </row>
    <row r="122" spans="1:47" s="2" customFormat="1" ht="12">
      <c r="A122" s="38"/>
      <c r="B122" s="39"/>
      <c r="C122" s="40"/>
      <c r="D122" s="226" t="s">
        <v>158</v>
      </c>
      <c r="E122" s="40"/>
      <c r="F122" s="227" t="s">
        <v>1377</v>
      </c>
      <c r="G122" s="40"/>
      <c r="H122" s="40"/>
      <c r="I122" s="228"/>
      <c r="J122" s="40"/>
      <c r="K122" s="40"/>
      <c r="L122" s="44"/>
      <c r="M122" s="229"/>
      <c r="N122" s="230"/>
      <c r="O122" s="91"/>
      <c r="P122" s="91"/>
      <c r="Q122" s="91"/>
      <c r="R122" s="91"/>
      <c r="S122" s="91"/>
      <c r="T122" s="92"/>
      <c r="U122" s="38"/>
      <c r="V122" s="38"/>
      <c r="W122" s="38"/>
      <c r="X122" s="38"/>
      <c r="Y122" s="38"/>
      <c r="Z122" s="38"/>
      <c r="AA122" s="38"/>
      <c r="AB122" s="38"/>
      <c r="AC122" s="38"/>
      <c r="AD122" s="38"/>
      <c r="AE122" s="38"/>
      <c r="AT122" s="17" t="s">
        <v>158</v>
      </c>
      <c r="AU122" s="17" t="s">
        <v>93</v>
      </c>
    </row>
    <row r="123" spans="1:65" s="2" customFormat="1" ht="24.15" customHeight="1">
      <c r="A123" s="38"/>
      <c r="B123" s="39"/>
      <c r="C123" s="212" t="s">
        <v>93</v>
      </c>
      <c r="D123" s="212" t="s">
        <v>152</v>
      </c>
      <c r="E123" s="213" t="s">
        <v>1379</v>
      </c>
      <c r="F123" s="214" t="s">
        <v>1380</v>
      </c>
      <c r="G123" s="215" t="s">
        <v>1369</v>
      </c>
      <c r="H123" s="216">
        <v>1</v>
      </c>
      <c r="I123" s="217"/>
      <c r="J123" s="218">
        <f>ROUND(I123*H123,2)</f>
        <v>0</v>
      </c>
      <c r="K123" s="219"/>
      <c r="L123" s="44"/>
      <c r="M123" s="220" t="s">
        <v>1</v>
      </c>
      <c r="N123" s="221" t="s">
        <v>41</v>
      </c>
      <c r="O123" s="91"/>
      <c r="P123" s="222">
        <f>O123*H123</f>
        <v>0</v>
      </c>
      <c r="Q123" s="222">
        <v>0</v>
      </c>
      <c r="R123" s="222">
        <f>Q123*H123</f>
        <v>0</v>
      </c>
      <c r="S123" s="222">
        <v>0</v>
      </c>
      <c r="T123" s="223">
        <f>S123*H123</f>
        <v>0</v>
      </c>
      <c r="U123" s="38"/>
      <c r="V123" s="38"/>
      <c r="W123" s="38"/>
      <c r="X123" s="38"/>
      <c r="Y123" s="38"/>
      <c r="Z123" s="38"/>
      <c r="AA123" s="38"/>
      <c r="AB123" s="38"/>
      <c r="AC123" s="38"/>
      <c r="AD123" s="38"/>
      <c r="AE123" s="38"/>
      <c r="AR123" s="224" t="s">
        <v>1370</v>
      </c>
      <c r="AT123" s="224" t="s">
        <v>152</v>
      </c>
      <c r="AU123" s="224" t="s">
        <v>93</v>
      </c>
      <c r="AY123" s="17" t="s">
        <v>151</v>
      </c>
      <c r="BE123" s="225">
        <f>IF(N123="základní",J123,0)</f>
        <v>0</v>
      </c>
      <c r="BF123" s="225">
        <f>IF(N123="snížená",J123,0)</f>
        <v>0</v>
      </c>
      <c r="BG123" s="225">
        <f>IF(N123="zákl. přenesená",J123,0)</f>
        <v>0</v>
      </c>
      <c r="BH123" s="225">
        <f>IF(N123="sníž. přenesená",J123,0)</f>
        <v>0</v>
      </c>
      <c r="BI123" s="225">
        <f>IF(N123="nulová",J123,0)</f>
        <v>0</v>
      </c>
      <c r="BJ123" s="17" t="s">
        <v>84</v>
      </c>
      <c r="BK123" s="225">
        <f>ROUND(I123*H123,2)</f>
        <v>0</v>
      </c>
      <c r="BL123" s="17" t="s">
        <v>1370</v>
      </c>
      <c r="BM123" s="224" t="s">
        <v>1381</v>
      </c>
    </row>
    <row r="124" spans="1:47" s="2" customFormat="1" ht="12">
      <c r="A124" s="38"/>
      <c r="B124" s="39"/>
      <c r="C124" s="40"/>
      <c r="D124" s="226" t="s">
        <v>158</v>
      </c>
      <c r="E124" s="40"/>
      <c r="F124" s="227" t="s">
        <v>1380</v>
      </c>
      <c r="G124" s="40"/>
      <c r="H124" s="40"/>
      <c r="I124" s="228"/>
      <c r="J124" s="40"/>
      <c r="K124" s="40"/>
      <c r="L124" s="44"/>
      <c r="M124" s="257"/>
      <c r="N124" s="258"/>
      <c r="O124" s="259"/>
      <c r="P124" s="259"/>
      <c r="Q124" s="259"/>
      <c r="R124" s="259"/>
      <c r="S124" s="259"/>
      <c r="T124" s="260"/>
      <c r="U124" s="38"/>
      <c r="V124" s="38"/>
      <c r="W124" s="38"/>
      <c r="X124" s="38"/>
      <c r="Y124" s="38"/>
      <c r="Z124" s="38"/>
      <c r="AA124" s="38"/>
      <c r="AB124" s="38"/>
      <c r="AC124" s="38"/>
      <c r="AD124" s="38"/>
      <c r="AE124" s="38"/>
      <c r="AT124" s="17" t="s">
        <v>158</v>
      </c>
      <c r="AU124" s="17" t="s">
        <v>93</v>
      </c>
    </row>
    <row r="125" spans="1:31" s="2" customFormat="1" ht="6.95" customHeight="1">
      <c r="A125" s="38"/>
      <c r="B125" s="66"/>
      <c r="C125" s="67"/>
      <c r="D125" s="67"/>
      <c r="E125" s="67"/>
      <c r="F125" s="67"/>
      <c r="G125" s="67"/>
      <c r="H125" s="67"/>
      <c r="I125" s="67"/>
      <c r="J125" s="67"/>
      <c r="K125" s="67"/>
      <c r="L125" s="44"/>
      <c r="M125" s="38"/>
      <c r="O125" s="38"/>
      <c r="P125" s="38"/>
      <c r="Q125" s="38"/>
      <c r="R125" s="38"/>
      <c r="S125" s="38"/>
      <c r="T125" s="38"/>
      <c r="U125" s="38"/>
      <c r="V125" s="38"/>
      <c r="W125" s="38"/>
      <c r="X125" s="38"/>
      <c r="Y125" s="38"/>
      <c r="Z125" s="38"/>
      <c r="AA125" s="38"/>
      <c r="AB125" s="38"/>
      <c r="AC125" s="38"/>
      <c r="AD125" s="38"/>
      <c r="AE125" s="38"/>
    </row>
  </sheetData>
  <sheetProtection password="CC35" sheet="1" objects="1" scenarios="1" formatColumns="0" formatRows="0" autoFilter="0"/>
  <autoFilter ref="C117:K124"/>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105</v>
      </c>
    </row>
    <row r="3" spans="2:46" s="1" customFormat="1" ht="6.95" customHeight="1">
      <c r="B3" s="137"/>
      <c r="C3" s="138"/>
      <c r="D3" s="138"/>
      <c r="E3" s="138"/>
      <c r="F3" s="138"/>
      <c r="G3" s="138"/>
      <c r="H3" s="138"/>
      <c r="I3" s="138"/>
      <c r="J3" s="138"/>
      <c r="K3" s="138"/>
      <c r="L3" s="20"/>
      <c r="AT3" s="17" t="s">
        <v>93</v>
      </c>
    </row>
    <row r="4" spans="2:46" s="1" customFormat="1" ht="24.95" customHeight="1">
      <c r="B4" s="20"/>
      <c r="D4" s="139" t="s">
        <v>110</v>
      </c>
      <c r="L4" s="20"/>
      <c r="M4" s="140" t="s">
        <v>10</v>
      </c>
      <c r="AT4" s="17" t="s">
        <v>4</v>
      </c>
    </row>
    <row r="5" spans="2:12" s="1" customFormat="1" ht="6.95" customHeight="1">
      <c r="B5" s="20"/>
      <c r="L5" s="20"/>
    </row>
    <row r="6" spans="2:12" s="1" customFormat="1" ht="12" customHeight="1">
      <c r="B6" s="20"/>
      <c r="D6" s="141" t="s">
        <v>16</v>
      </c>
      <c r="L6" s="20"/>
    </row>
    <row r="7" spans="2:12" s="1" customFormat="1" ht="16.5" customHeight="1">
      <c r="B7" s="20"/>
      <c r="E7" s="142" t="str">
        <f>'Rekapitulace stavby'!K6</f>
        <v>II/102 Chotilsko, most ev. č. 102-019</v>
      </c>
      <c r="F7" s="141"/>
      <c r="G7" s="141"/>
      <c r="H7" s="141"/>
      <c r="L7" s="20"/>
    </row>
    <row r="8" spans="1:31" s="2" customFormat="1" ht="12" customHeight="1">
      <c r="A8" s="38"/>
      <c r="B8" s="44"/>
      <c r="C8" s="38"/>
      <c r="D8" s="141" t="s">
        <v>119</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3" t="s">
        <v>1382</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1" t="s">
        <v>18</v>
      </c>
      <c r="E11" s="38"/>
      <c r="F11" s="144" t="s">
        <v>1</v>
      </c>
      <c r="G11" s="38"/>
      <c r="H11" s="38"/>
      <c r="I11" s="141" t="s">
        <v>19</v>
      </c>
      <c r="J11" s="144"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1" t="s">
        <v>20</v>
      </c>
      <c r="E12" s="38"/>
      <c r="F12" s="144" t="s">
        <v>21</v>
      </c>
      <c r="G12" s="38"/>
      <c r="H12" s="38"/>
      <c r="I12" s="141" t="s">
        <v>22</v>
      </c>
      <c r="J12" s="145" t="str">
        <f>'Rekapitulace stavby'!AN8</f>
        <v>30. 10. 2020</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1" t="s">
        <v>24</v>
      </c>
      <c r="E14" s="38"/>
      <c r="F14" s="38"/>
      <c r="G14" s="38"/>
      <c r="H14" s="38"/>
      <c r="I14" s="141" t="s">
        <v>25</v>
      </c>
      <c r="J14" s="144"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4" t="s">
        <v>26</v>
      </c>
      <c r="F15" s="38"/>
      <c r="G15" s="38"/>
      <c r="H15" s="38"/>
      <c r="I15" s="141" t="s">
        <v>27</v>
      </c>
      <c r="J15" s="144"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1" t="s">
        <v>28</v>
      </c>
      <c r="E17" s="38"/>
      <c r="F17" s="38"/>
      <c r="G17" s="38"/>
      <c r="H17" s="38"/>
      <c r="I17" s="141"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1" t="s">
        <v>30</v>
      </c>
      <c r="E20" s="38"/>
      <c r="F20" s="38"/>
      <c r="G20" s="38"/>
      <c r="H20" s="38"/>
      <c r="I20" s="141" t="s">
        <v>25</v>
      </c>
      <c r="J20" s="144"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4" t="s">
        <v>31</v>
      </c>
      <c r="F21" s="38"/>
      <c r="G21" s="38"/>
      <c r="H21" s="38"/>
      <c r="I21" s="141" t="s">
        <v>27</v>
      </c>
      <c r="J21" s="144"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1" t="s">
        <v>33</v>
      </c>
      <c r="E23" s="38"/>
      <c r="F23" s="38"/>
      <c r="G23" s="38"/>
      <c r="H23" s="38"/>
      <c r="I23" s="141" t="s">
        <v>25</v>
      </c>
      <c r="J23" s="144"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4" t="s">
        <v>34</v>
      </c>
      <c r="F24" s="38"/>
      <c r="G24" s="38"/>
      <c r="H24" s="38"/>
      <c r="I24" s="141" t="s">
        <v>27</v>
      </c>
      <c r="J24" s="144"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1"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63"/>
      <c r="S29" s="38"/>
      <c r="T29" s="38"/>
      <c r="U29" s="38"/>
      <c r="V29" s="38"/>
      <c r="W29" s="38"/>
      <c r="X29" s="38"/>
      <c r="Y29" s="38"/>
      <c r="Z29" s="38"/>
      <c r="AA29" s="38"/>
      <c r="AB29" s="38"/>
      <c r="AC29" s="38"/>
      <c r="AD29" s="38"/>
      <c r="AE29" s="38"/>
    </row>
    <row r="30" spans="1:31" s="2" customFormat="1" ht="25.4" customHeight="1">
      <c r="A30" s="38"/>
      <c r="B30" s="44"/>
      <c r="C30" s="38"/>
      <c r="D30" s="151" t="s">
        <v>36</v>
      </c>
      <c r="E30" s="38"/>
      <c r="F30" s="38"/>
      <c r="G30" s="38"/>
      <c r="H30" s="38"/>
      <c r="I30" s="38"/>
      <c r="J30" s="152">
        <f>ROUND(J118,2)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0"/>
      <c r="E31" s="150"/>
      <c r="F31" s="150"/>
      <c r="G31" s="150"/>
      <c r="H31" s="150"/>
      <c r="I31" s="150"/>
      <c r="J31" s="150"/>
      <c r="K31" s="150"/>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3" t="s">
        <v>38</v>
      </c>
      <c r="G32" s="38"/>
      <c r="H32" s="38"/>
      <c r="I32" s="153" t="s">
        <v>37</v>
      </c>
      <c r="J32" s="153"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54" t="s">
        <v>40</v>
      </c>
      <c r="E33" s="141" t="s">
        <v>41</v>
      </c>
      <c r="F33" s="155">
        <f>ROUND((SUM(BE118:BE152)),2)</f>
        <v>0</v>
      </c>
      <c r="G33" s="38"/>
      <c r="H33" s="38"/>
      <c r="I33" s="156">
        <v>0.21</v>
      </c>
      <c r="J33" s="155">
        <f>ROUND(((SUM(BE118:BE152))*I33),2)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1" t="s">
        <v>42</v>
      </c>
      <c r="F34" s="155">
        <f>ROUND((SUM(BF118:BF152)),2)</f>
        <v>0</v>
      </c>
      <c r="G34" s="38"/>
      <c r="H34" s="38"/>
      <c r="I34" s="156">
        <v>0.15</v>
      </c>
      <c r="J34" s="155">
        <f>ROUND(((SUM(BF118:BF152))*I34),2)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1" t="s">
        <v>43</v>
      </c>
      <c r="F35" s="155">
        <f>ROUND((SUM(BG118:BG152)),2)</f>
        <v>0</v>
      </c>
      <c r="G35" s="38"/>
      <c r="H35" s="38"/>
      <c r="I35" s="156">
        <v>0.21</v>
      </c>
      <c r="J35" s="155">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44</v>
      </c>
      <c r="F36" s="155">
        <f>ROUND((SUM(BH118:BH152)),2)</f>
        <v>0</v>
      </c>
      <c r="G36" s="38"/>
      <c r="H36" s="38"/>
      <c r="I36" s="156">
        <v>0.15</v>
      </c>
      <c r="J36" s="155">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45</v>
      </c>
      <c r="F37" s="155">
        <f>ROUND((SUM(BI118:BI152)),2)</f>
        <v>0</v>
      </c>
      <c r="G37" s="38"/>
      <c r="H37" s="38"/>
      <c r="I37" s="156">
        <v>0</v>
      </c>
      <c r="J37" s="155">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7"/>
      <c r="D39" s="158" t="s">
        <v>46</v>
      </c>
      <c r="E39" s="159"/>
      <c r="F39" s="159"/>
      <c r="G39" s="160" t="s">
        <v>47</v>
      </c>
      <c r="H39" s="161" t="s">
        <v>48</v>
      </c>
      <c r="I39" s="159"/>
      <c r="J39" s="162">
        <f>SUM(J30:J37)</f>
        <v>0</v>
      </c>
      <c r="K39" s="163"/>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4" t="s">
        <v>49</v>
      </c>
      <c r="E50" s="165"/>
      <c r="F50" s="165"/>
      <c r="G50" s="164" t="s">
        <v>50</v>
      </c>
      <c r="H50" s="165"/>
      <c r="I50" s="165"/>
      <c r="J50" s="165"/>
      <c r="K50" s="165"/>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6" t="s">
        <v>51</v>
      </c>
      <c r="E61" s="167"/>
      <c r="F61" s="168" t="s">
        <v>52</v>
      </c>
      <c r="G61" s="166" t="s">
        <v>51</v>
      </c>
      <c r="H61" s="167"/>
      <c r="I61" s="167"/>
      <c r="J61" s="169" t="s">
        <v>52</v>
      </c>
      <c r="K61" s="167"/>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4" t="s">
        <v>53</v>
      </c>
      <c r="E65" s="170"/>
      <c r="F65" s="170"/>
      <c r="G65" s="164" t="s">
        <v>54</v>
      </c>
      <c r="H65" s="170"/>
      <c r="I65" s="170"/>
      <c r="J65" s="170"/>
      <c r="K65" s="170"/>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6" t="s">
        <v>51</v>
      </c>
      <c r="E76" s="167"/>
      <c r="F76" s="168" t="s">
        <v>52</v>
      </c>
      <c r="G76" s="166" t="s">
        <v>51</v>
      </c>
      <c r="H76" s="167"/>
      <c r="I76" s="167"/>
      <c r="J76" s="169" t="s">
        <v>52</v>
      </c>
      <c r="K76" s="167"/>
      <c r="L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63"/>
      <c r="S81" s="38"/>
      <c r="T81" s="38"/>
      <c r="U81" s="38"/>
      <c r="V81" s="38"/>
      <c r="W81" s="38"/>
      <c r="X81" s="38"/>
      <c r="Y81" s="38"/>
      <c r="Z81" s="38"/>
      <c r="AA81" s="38"/>
      <c r="AB81" s="38"/>
      <c r="AC81" s="38"/>
      <c r="AD81" s="38"/>
      <c r="AE81" s="38"/>
    </row>
    <row r="82" spans="1:31" s="2" customFormat="1" ht="24.95" customHeight="1">
      <c r="A82" s="38"/>
      <c r="B82" s="39"/>
      <c r="C82" s="23" t="s">
        <v>130</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II/102 Chotilsko, most ev. č. 102-019</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119</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VON - Vedlejší a ostatní náklady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Chotilsko</v>
      </c>
      <c r="G89" s="40"/>
      <c r="H89" s="40"/>
      <c r="I89" s="32" t="s">
        <v>22</v>
      </c>
      <c r="J89" s="79" t="str">
        <f>IF(J12="","",J12)</f>
        <v>30. 10. 2020</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25.65" customHeight="1">
      <c r="A91" s="38"/>
      <c r="B91" s="39"/>
      <c r="C91" s="32" t="s">
        <v>24</v>
      </c>
      <c r="D91" s="40"/>
      <c r="E91" s="40"/>
      <c r="F91" s="27" t="str">
        <f>E15</f>
        <v>KSÚS Středočeského kraje</v>
      </c>
      <c r="G91" s="40"/>
      <c r="H91" s="40"/>
      <c r="I91" s="32" t="s">
        <v>30</v>
      </c>
      <c r="J91" s="36" t="str">
        <f>E21</f>
        <v>INGUTIS, spol. s 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Ing. J. Duben</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6" t="s">
        <v>131</v>
      </c>
      <c r="D94" s="177"/>
      <c r="E94" s="177"/>
      <c r="F94" s="177"/>
      <c r="G94" s="177"/>
      <c r="H94" s="177"/>
      <c r="I94" s="177"/>
      <c r="J94" s="178" t="s">
        <v>132</v>
      </c>
      <c r="K94" s="177"/>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9" t="s">
        <v>133</v>
      </c>
      <c r="D96" s="40"/>
      <c r="E96" s="40"/>
      <c r="F96" s="40"/>
      <c r="G96" s="40"/>
      <c r="H96" s="40"/>
      <c r="I96" s="40"/>
      <c r="J96" s="110">
        <f>J118</f>
        <v>0</v>
      </c>
      <c r="K96" s="40"/>
      <c r="L96" s="63"/>
      <c r="S96" s="38"/>
      <c r="T96" s="38"/>
      <c r="U96" s="38"/>
      <c r="V96" s="38"/>
      <c r="W96" s="38"/>
      <c r="X96" s="38"/>
      <c r="Y96" s="38"/>
      <c r="Z96" s="38"/>
      <c r="AA96" s="38"/>
      <c r="AB96" s="38"/>
      <c r="AC96" s="38"/>
      <c r="AD96" s="38"/>
      <c r="AE96" s="38"/>
      <c r="AU96" s="17" t="s">
        <v>86</v>
      </c>
    </row>
    <row r="97" spans="1:31" s="9" customFormat="1" ht="24.95" customHeight="1">
      <c r="A97" s="9"/>
      <c r="B97" s="180"/>
      <c r="C97" s="181"/>
      <c r="D97" s="182" t="s">
        <v>1383</v>
      </c>
      <c r="E97" s="183"/>
      <c r="F97" s="183"/>
      <c r="G97" s="183"/>
      <c r="H97" s="183"/>
      <c r="I97" s="183"/>
      <c r="J97" s="184">
        <f>J119</f>
        <v>0</v>
      </c>
      <c r="K97" s="181"/>
      <c r="L97" s="185"/>
      <c r="S97" s="9"/>
      <c r="T97" s="9"/>
      <c r="U97" s="9"/>
      <c r="V97" s="9"/>
      <c r="W97" s="9"/>
      <c r="X97" s="9"/>
      <c r="Y97" s="9"/>
      <c r="Z97" s="9"/>
      <c r="AA97" s="9"/>
      <c r="AB97" s="9"/>
      <c r="AC97" s="9"/>
      <c r="AD97" s="9"/>
      <c r="AE97" s="9"/>
    </row>
    <row r="98" spans="1:31" s="14" customFormat="1" ht="19.9" customHeight="1">
      <c r="A98" s="14"/>
      <c r="B98" s="261"/>
      <c r="C98" s="262"/>
      <c r="D98" s="263" t="s">
        <v>1384</v>
      </c>
      <c r="E98" s="264"/>
      <c r="F98" s="264"/>
      <c r="G98" s="264"/>
      <c r="H98" s="264"/>
      <c r="I98" s="264"/>
      <c r="J98" s="265">
        <f>J120</f>
        <v>0</v>
      </c>
      <c r="K98" s="262"/>
      <c r="L98" s="266"/>
      <c r="S98" s="14"/>
      <c r="T98" s="14"/>
      <c r="U98" s="14"/>
      <c r="V98" s="14"/>
      <c r="W98" s="14"/>
      <c r="X98" s="14"/>
      <c r="Y98" s="14"/>
      <c r="Z98" s="14"/>
      <c r="AA98" s="14"/>
      <c r="AB98" s="14"/>
      <c r="AC98" s="14"/>
      <c r="AD98" s="14"/>
      <c r="AE98" s="14"/>
    </row>
    <row r="99" spans="1:31" s="2" customFormat="1" ht="21.8"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31" s="2" customFormat="1" ht="6.95" customHeight="1">
      <c r="A100" s="38"/>
      <c r="B100" s="66"/>
      <c r="C100" s="67"/>
      <c r="D100" s="67"/>
      <c r="E100" s="67"/>
      <c r="F100" s="67"/>
      <c r="G100" s="67"/>
      <c r="H100" s="67"/>
      <c r="I100" s="67"/>
      <c r="J100" s="67"/>
      <c r="K100" s="67"/>
      <c r="L100" s="63"/>
      <c r="S100" s="38"/>
      <c r="T100" s="38"/>
      <c r="U100" s="38"/>
      <c r="V100" s="38"/>
      <c r="W100" s="38"/>
      <c r="X100" s="38"/>
      <c r="Y100" s="38"/>
      <c r="Z100" s="38"/>
      <c r="AA100" s="38"/>
      <c r="AB100" s="38"/>
      <c r="AC100" s="38"/>
      <c r="AD100" s="38"/>
      <c r="AE100" s="38"/>
    </row>
    <row r="104" spans="1:31" s="2" customFormat="1" ht="6.95" customHeight="1">
      <c r="A104" s="38"/>
      <c r="B104" s="68"/>
      <c r="C104" s="69"/>
      <c r="D104" s="69"/>
      <c r="E104" s="69"/>
      <c r="F104" s="69"/>
      <c r="G104" s="69"/>
      <c r="H104" s="69"/>
      <c r="I104" s="69"/>
      <c r="J104" s="69"/>
      <c r="K104" s="69"/>
      <c r="L104" s="63"/>
      <c r="S104" s="38"/>
      <c r="T104" s="38"/>
      <c r="U104" s="38"/>
      <c r="V104" s="38"/>
      <c r="W104" s="38"/>
      <c r="X104" s="38"/>
      <c r="Y104" s="38"/>
      <c r="Z104" s="38"/>
      <c r="AA104" s="38"/>
      <c r="AB104" s="38"/>
      <c r="AC104" s="38"/>
      <c r="AD104" s="38"/>
      <c r="AE104" s="38"/>
    </row>
    <row r="105" spans="1:31" s="2" customFormat="1" ht="24.95" customHeight="1">
      <c r="A105" s="38"/>
      <c r="B105" s="39"/>
      <c r="C105" s="23" t="s">
        <v>137</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12" customHeight="1">
      <c r="A107" s="38"/>
      <c r="B107" s="39"/>
      <c r="C107" s="32" t="s">
        <v>16</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pans="1:31" s="2" customFormat="1" ht="16.5" customHeight="1">
      <c r="A108" s="38"/>
      <c r="B108" s="39"/>
      <c r="C108" s="40"/>
      <c r="D108" s="40"/>
      <c r="E108" s="175" t="str">
        <f>E7</f>
        <v>II/102 Chotilsko, most ev. č. 102-019</v>
      </c>
      <c r="F108" s="32"/>
      <c r="G108" s="32"/>
      <c r="H108" s="32"/>
      <c r="I108" s="40"/>
      <c r="J108" s="40"/>
      <c r="K108" s="40"/>
      <c r="L108" s="63"/>
      <c r="S108" s="38"/>
      <c r="T108" s="38"/>
      <c r="U108" s="38"/>
      <c r="V108" s="38"/>
      <c r="W108" s="38"/>
      <c r="X108" s="38"/>
      <c r="Y108" s="38"/>
      <c r="Z108" s="38"/>
      <c r="AA108" s="38"/>
      <c r="AB108" s="38"/>
      <c r="AC108" s="38"/>
      <c r="AD108" s="38"/>
      <c r="AE108" s="38"/>
    </row>
    <row r="109" spans="1:31" s="2" customFormat="1" ht="12" customHeight="1">
      <c r="A109" s="38"/>
      <c r="B109" s="39"/>
      <c r="C109" s="32" t="s">
        <v>119</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76" t="str">
        <f>E9</f>
        <v>VON - Vedlejší a ostatní náklady</v>
      </c>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20</v>
      </c>
      <c r="D112" s="40"/>
      <c r="E112" s="40"/>
      <c r="F112" s="27" t="str">
        <f>F12</f>
        <v>Chotilsko</v>
      </c>
      <c r="G112" s="40"/>
      <c r="H112" s="40"/>
      <c r="I112" s="32" t="s">
        <v>22</v>
      </c>
      <c r="J112" s="79" t="str">
        <f>IF(J12="","",J12)</f>
        <v>30. 10. 2020</v>
      </c>
      <c r="K112" s="40"/>
      <c r="L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5.65" customHeight="1">
      <c r="A114" s="38"/>
      <c r="B114" s="39"/>
      <c r="C114" s="32" t="s">
        <v>24</v>
      </c>
      <c r="D114" s="40"/>
      <c r="E114" s="40"/>
      <c r="F114" s="27" t="str">
        <f>E15</f>
        <v>KSÚS Středočeského kraje</v>
      </c>
      <c r="G114" s="40"/>
      <c r="H114" s="40"/>
      <c r="I114" s="32" t="s">
        <v>30</v>
      </c>
      <c r="J114" s="36" t="str">
        <f>E21</f>
        <v>INGUTIS, spol. s r.o.</v>
      </c>
      <c r="K114" s="40"/>
      <c r="L114" s="63"/>
      <c r="S114" s="38"/>
      <c r="T114" s="38"/>
      <c r="U114" s="38"/>
      <c r="V114" s="38"/>
      <c r="W114" s="38"/>
      <c r="X114" s="38"/>
      <c r="Y114" s="38"/>
      <c r="Z114" s="38"/>
      <c r="AA114" s="38"/>
      <c r="AB114" s="38"/>
      <c r="AC114" s="38"/>
      <c r="AD114" s="38"/>
      <c r="AE114" s="38"/>
    </row>
    <row r="115" spans="1:31" s="2" customFormat="1" ht="15.15" customHeight="1">
      <c r="A115" s="38"/>
      <c r="B115" s="39"/>
      <c r="C115" s="32" t="s">
        <v>28</v>
      </c>
      <c r="D115" s="40"/>
      <c r="E115" s="40"/>
      <c r="F115" s="27" t="str">
        <f>IF(E18="","",E18)</f>
        <v>Vyplň údaj</v>
      </c>
      <c r="G115" s="40"/>
      <c r="H115" s="40"/>
      <c r="I115" s="32" t="s">
        <v>33</v>
      </c>
      <c r="J115" s="36" t="str">
        <f>E24</f>
        <v>Ing. J. Duben</v>
      </c>
      <c r="K115" s="40"/>
      <c r="L115" s="63"/>
      <c r="S115" s="38"/>
      <c r="T115" s="38"/>
      <c r="U115" s="38"/>
      <c r="V115" s="38"/>
      <c r="W115" s="38"/>
      <c r="X115" s="38"/>
      <c r="Y115" s="38"/>
      <c r="Z115" s="38"/>
      <c r="AA115" s="38"/>
      <c r="AB115" s="38"/>
      <c r="AC115" s="38"/>
      <c r="AD115" s="38"/>
      <c r="AE115" s="38"/>
    </row>
    <row r="116" spans="1:31" s="2" customFormat="1" ht="10.3"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10" customFormat="1" ht="29.25" customHeight="1">
      <c r="A117" s="186"/>
      <c r="B117" s="187"/>
      <c r="C117" s="188" t="s">
        <v>138</v>
      </c>
      <c r="D117" s="189" t="s">
        <v>61</v>
      </c>
      <c r="E117" s="189" t="s">
        <v>57</v>
      </c>
      <c r="F117" s="189" t="s">
        <v>58</v>
      </c>
      <c r="G117" s="189" t="s">
        <v>139</v>
      </c>
      <c r="H117" s="189" t="s">
        <v>140</v>
      </c>
      <c r="I117" s="189" t="s">
        <v>141</v>
      </c>
      <c r="J117" s="190" t="s">
        <v>132</v>
      </c>
      <c r="K117" s="191" t="s">
        <v>142</v>
      </c>
      <c r="L117" s="192"/>
      <c r="M117" s="100" t="s">
        <v>1</v>
      </c>
      <c r="N117" s="101" t="s">
        <v>40</v>
      </c>
      <c r="O117" s="101" t="s">
        <v>143</v>
      </c>
      <c r="P117" s="101" t="s">
        <v>144</v>
      </c>
      <c r="Q117" s="101" t="s">
        <v>145</v>
      </c>
      <c r="R117" s="101" t="s">
        <v>146</v>
      </c>
      <c r="S117" s="101" t="s">
        <v>147</v>
      </c>
      <c r="T117" s="102" t="s">
        <v>148</v>
      </c>
      <c r="U117" s="186"/>
      <c r="V117" s="186"/>
      <c r="W117" s="186"/>
      <c r="X117" s="186"/>
      <c r="Y117" s="186"/>
      <c r="Z117" s="186"/>
      <c r="AA117" s="186"/>
      <c r="AB117" s="186"/>
      <c r="AC117" s="186"/>
      <c r="AD117" s="186"/>
      <c r="AE117" s="186"/>
    </row>
    <row r="118" spans="1:63" s="2" customFormat="1" ht="22.8" customHeight="1">
      <c r="A118" s="38"/>
      <c r="B118" s="39"/>
      <c r="C118" s="107" t="s">
        <v>149</v>
      </c>
      <c r="D118" s="40"/>
      <c r="E118" s="40"/>
      <c r="F118" s="40"/>
      <c r="G118" s="40"/>
      <c r="H118" s="40"/>
      <c r="I118" s="40"/>
      <c r="J118" s="193">
        <f>BK118</f>
        <v>0</v>
      </c>
      <c r="K118" s="40"/>
      <c r="L118" s="44"/>
      <c r="M118" s="103"/>
      <c r="N118" s="194"/>
      <c r="O118" s="104"/>
      <c r="P118" s="195">
        <f>P119</f>
        <v>0</v>
      </c>
      <c r="Q118" s="104"/>
      <c r="R118" s="195">
        <f>R119</f>
        <v>0</v>
      </c>
      <c r="S118" s="104"/>
      <c r="T118" s="196">
        <f>T119</f>
        <v>0</v>
      </c>
      <c r="U118" s="38"/>
      <c r="V118" s="38"/>
      <c r="W118" s="38"/>
      <c r="X118" s="38"/>
      <c r="Y118" s="38"/>
      <c r="Z118" s="38"/>
      <c r="AA118" s="38"/>
      <c r="AB118" s="38"/>
      <c r="AC118" s="38"/>
      <c r="AD118" s="38"/>
      <c r="AE118" s="38"/>
      <c r="AT118" s="17" t="s">
        <v>75</v>
      </c>
      <c r="AU118" s="17" t="s">
        <v>86</v>
      </c>
      <c r="BK118" s="197">
        <f>BK119</f>
        <v>0</v>
      </c>
    </row>
    <row r="119" spans="1:63" s="11" customFormat="1" ht="25.9" customHeight="1">
      <c r="A119" s="11"/>
      <c r="B119" s="198"/>
      <c r="C119" s="199"/>
      <c r="D119" s="200" t="s">
        <v>75</v>
      </c>
      <c r="E119" s="201" t="s">
        <v>1363</v>
      </c>
      <c r="F119" s="201" t="s">
        <v>1363</v>
      </c>
      <c r="G119" s="199"/>
      <c r="H119" s="199"/>
      <c r="I119" s="202"/>
      <c r="J119" s="203">
        <f>BK119</f>
        <v>0</v>
      </c>
      <c r="K119" s="199"/>
      <c r="L119" s="204"/>
      <c r="M119" s="205"/>
      <c r="N119" s="206"/>
      <c r="O119" s="206"/>
      <c r="P119" s="207">
        <f>P120</f>
        <v>0</v>
      </c>
      <c r="Q119" s="206"/>
      <c r="R119" s="207">
        <f>R120</f>
        <v>0</v>
      </c>
      <c r="S119" s="206"/>
      <c r="T119" s="208">
        <f>T120</f>
        <v>0</v>
      </c>
      <c r="U119" s="11"/>
      <c r="V119" s="11"/>
      <c r="W119" s="11"/>
      <c r="X119" s="11"/>
      <c r="Y119" s="11"/>
      <c r="Z119" s="11"/>
      <c r="AA119" s="11"/>
      <c r="AB119" s="11"/>
      <c r="AC119" s="11"/>
      <c r="AD119" s="11"/>
      <c r="AE119" s="11"/>
      <c r="AR119" s="209" t="s">
        <v>183</v>
      </c>
      <c r="AT119" s="210" t="s">
        <v>75</v>
      </c>
      <c r="AU119" s="210" t="s">
        <v>76</v>
      </c>
      <c r="AY119" s="209" t="s">
        <v>151</v>
      </c>
      <c r="BK119" s="211">
        <f>BK120</f>
        <v>0</v>
      </c>
    </row>
    <row r="120" spans="1:63" s="11" customFormat="1" ht="22.8" customHeight="1">
      <c r="A120" s="11"/>
      <c r="B120" s="198"/>
      <c r="C120" s="199"/>
      <c r="D120" s="200" t="s">
        <v>75</v>
      </c>
      <c r="E120" s="267" t="s">
        <v>76</v>
      </c>
      <c r="F120" s="267" t="s">
        <v>150</v>
      </c>
      <c r="G120" s="199"/>
      <c r="H120" s="199"/>
      <c r="I120" s="202"/>
      <c r="J120" s="268">
        <f>BK120</f>
        <v>0</v>
      </c>
      <c r="K120" s="199"/>
      <c r="L120" s="204"/>
      <c r="M120" s="205"/>
      <c r="N120" s="206"/>
      <c r="O120" s="206"/>
      <c r="P120" s="207">
        <f>SUM(P121:P152)</f>
        <v>0</v>
      </c>
      <c r="Q120" s="206"/>
      <c r="R120" s="207">
        <f>SUM(R121:R152)</f>
        <v>0</v>
      </c>
      <c r="S120" s="206"/>
      <c r="T120" s="208">
        <f>SUM(T121:T152)</f>
        <v>0</v>
      </c>
      <c r="U120" s="11"/>
      <c r="V120" s="11"/>
      <c r="W120" s="11"/>
      <c r="X120" s="11"/>
      <c r="Y120" s="11"/>
      <c r="Z120" s="11"/>
      <c r="AA120" s="11"/>
      <c r="AB120" s="11"/>
      <c r="AC120" s="11"/>
      <c r="AD120" s="11"/>
      <c r="AE120" s="11"/>
      <c r="AR120" s="209" t="s">
        <v>183</v>
      </c>
      <c r="AT120" s="210" t="s">
        <v>75</v>
      </c>
      <c r="AU120" s="210" t="s">
        <v>84</v>
      </c>
      <c r="AY120" s="209" t="s">
        <v>151</v>
      </c>
      <c r="BK120" s="211">
        <f>SUM(BK121:BK152)</f>
        <v>0</v>
      </c>
    </row>
    <row r="121" spans="1:65" s="2" customFormat="1" ht="24.15" customHeight="1">
      <c r="A121" s="38"/>
      <c r="B121" s="39"/>
      <c r="C121" s="212" t="s">
        <v>84</v>
      </c>
      <c r="D121" s="212" t="s">
        <v>152</v>
      </c>
      <c r="E121" s="213" t="s">
        <v>1385</v>
      </c>
      <c r="F121" s="214" t="s">
        <v>1386</v>
      </c>
      <c r="G121" s="215" t="s">
        <v>1369</v>
      </c>
      <c r="H121" s="216">
        <v>1</v>
      </c>
      <c r="I121" s="217"/>
      <c r="J121" s="218">
        <f>ROUND(I121*H121,2)</f>
        <v>0</v>
      </c>
      <c r="K121" s="219"/>
      <c r="L121" s="44"/>
      <c r="M121" s="220" t="s">
        <v>1</v>
      </c>
      <c r="N121" s="221" t="s">
        <v>41</v>
      </c>
      <c r="O121" s="91"/>
      <c r="P121" s="222">
        <f>O121*H121</f>
        <v>0</v>
      </c>
      <c r="Q121" s="222">
        <v>0</v>
      </c>
      <c r="R121" s="222">
        <f>Q121*H121</f>
        <v>0</v>
      </c>
      <c r="S121" s="222">
        <v>0</v>
      </c>
      <c r="T121" s="223">
        <f>S121*H121</f>
        <v>0</v>
      </c>
      <c r="U121" s="38"/>
      <c r="V121" s="38"/>
      <c r="W121" s="38"/>
      <c r="X121" s="38"/>
      <c r="Y121" s="38"/>
      <c r="Z121" s="38"/>
      <c r="AA121" s="38"/>
      <c r="AB121" s="38"/>
      <c r="AC121" s="38"/>
      <c r="AD121" s="38"/>
      <c r="AE121" s="38"/>
      <c r="AR121" s="224" t="s">
        <v>156</v>
      </c>
      <c r="AT121" s="224" t="s">
        <v>152</v>
      </c>
      <c r="AU121" s="224" t="s">
        <v>93</v>
      </c>
      <c r="AY121" s="17" t="s">
        <v>151</v>
      </c>
      <c r="BE121" s="225">
        <f>IF(N121="základní",J121,0)</f>
        <v>0</v>
      </c>
      <c r="BF121" s="225">
        <f>IF(N121="snížená",J121,0)</f>
        <v>0</v>
      </c>
      <c r="BG121" s="225">
        <f>IF(N121="zákl. přenesená",J121,0)</f>
        <v>0</v>
      </c>
      <c r="BH121" s="225">
        <f>IF(N121="sníž. přenesená",J121,0)</f>
        <v>0</v>
      </c>
      <c r="BI121" s="225">
        <f>IF(N121="nulová",J121,0)</f>
        <v>0</v>
      </c>
      <c r="BJ121" s="17" t="s">
        <v>84</v>
      </c>
      <c r="BK121" s="225">
        <f>ROUND(I121*H121,2)</f>
        <v>0</v>
      </c>
      <c r="BL121" s="17" t="s">
        <v>156</v>
      </c>
      <c r="BM121" s="224" t="s">
        <v>1387</v>
      </c>
    </row>
    <row r="122" spans="1:47" s="2" customFormat="1" ht="12">
      <c r="A122" s="38"/>
      <c r="B122" s="39"/>
      <c r="C122" s="40"/>
      <c r="D122" s="226" t="s">
        <v>158</v>
      </c>
      <c r="E122" s="40"/>
      <c r="F122" s="227" t="s">
        <v>1386</v>
      </c>
      <c r="G122" s="40"/>
      <c r="H122" s="40"/>
      <c r="I122" s="228"/>
      <c r="J122" s="40"/>
      <c r="K122" s="40"/>
      <c r="L122" s="44"/>
      <c r="M122" s="229"/>
      <c r="N122" s="230"/>
      <c r="O122" s="91"/>
      <c r="P122" s="91"/>
      <c r="Q122" s="91"/>
      <c r="R122" s="91"/>
      <c r="S122" s="91"/>
      <c r="T122" s="92"/>
      <c r="U122" s="38"/>
      <c r="V122" s="38"/>
      <c r="W122" s="38"/>
      <c r="X122" s="38"/>
      <c r="Y122" s="38"/>
      <c r="Z122" s="38"/>
      <c r="AA122" s="38"/>
      <c r="AB122" s="38"/>
      <c r="AC122" s="38"/>
      <c r="AD122" s="38"/>
      <c r="AE122" s="38"/>
      <c r="AT122" s="17" t="s">
        <v>158</v>
      </c>
      <c r="AU122" s="17" t="s">
        <v>93</v>
      </c>
    </row>
    <row r="123" spans="1:65" s="2" customFormat="1" ht="24.15" customHeight="1">
      <c r="A123" s="38"/>
      <c r="B123" s="39"/>
      <c r="C123" s="212" t="s">
        <v>93</v>
      </c>
      <c r="D123" s="212" t="s">
        <v>152</v>
      </c>
      <c r="E123" s="213" t="s">
        <v>1388</v>
      </c>
      <c r="F123" s="214" t="s">
        <v>1389</v>
      </c>
      <c r="G123" s="215" t="s">
        <v>1369</v>
      </c>
      <c r="H123" s="216">
        <v>1</v>
      </c>
      <c r="I123" s="217"/>
      <c r="J123" s="218">
        <f>ROUND(I123*H123,2)</f>
        <v>0</v>
      </c>
      <c r="K123" s="219"/>
      <c r="L123" s="44"/>
      <c r="M123" s="220" t="s">
        <v>1</v>
      </c>
      <c r="N123" s="221" t="s">
        <v>41</v>
      </c>
      <c r="O123" s="91"/>
      <c r="P123" s="222">
        <f>O123*H123</f>
        <v>0</v>
      </c>
      <c r="Q123" s="222">
        <v>0</v>
      </c>
      <c r="R123" s="222">
        <f>Q123*H123</f>
        <v>0</v>
      </c>
      <c r="S123" s="222">
        <v>0</v>
      </c>
      <c r="T123" s="223">
        <f>S123*H123</f>
        <v>0</v>
      </c>
      <c r="U123" s="38"/>
      <c r="V123" s="38"/>
      <c r="W123" s="38"/>
      <c r="X123" s="38"/>
      <c r="Y123" s="38"/>
      <c r="Z123" s="38"/>
      <c r="AA123" s="38"/>
      <c r="AB123" s="38"/>
      <c r="AC123" s="38"/>
      <c r="AD123" s="38"/>
      <c r="AE123" s="38"/>
      <c r="AR123" s="224" t="s">
        <v>156</v>
      </c>
      <c r="AT123" s="224" t="s">
        <v>152</v>
      </c>
      <c r="AU123" s="224" t="s">
        <v>93</v>
      </c>
      <c r="AY123" s="17" t="s">
        <v>151</v>
      </c>
      <c r="BE123" s="225">
        <f>IF(N123="základní",J123,0)</f>
        <v>0</v>
      </c>
      <c r="BF123" s="225">
        <f>IF(N123="snížená",J123,0)</f>
        <v>0</v>
      </c>
      <c r="BG123" s="225">
        <f>IF(N123="zákl. přenesená",J123,0)</f>
        <v>0</v>
      </c>
      <c r="BH123" s="225">
        <f>IF(N123="sníž. přenesená",J123,0)</f>
        <v>0</v>
      </c>
      <c r="BI123" s="225">
        <f>IF(N123="nulová",J123,0)</f>
        <v>0</v>
      </c>
      <c r="BJ123" s="17" t="s">
        <v>84</v>
      </c>
      <c r="BK123" s="225">
        <f>ROUND(I123*H123,2)</f>
        <v>0</v>
      </c>
      <c r="BL123" s="17" t="s">
        <v>156</v>
      </c>
      <c r="BM123" s="224" t="s">
        <v>1390</v>
      </c>
    </row>
    <row r="124" spans="1:47" s="2" customFormat="1" ht="12">
      <c r="A124" s="38"/>
      <c r="B124" s="39"/>
      <c r="C124" s="40"/>
      <c r="D124" s="226" t="s">
        <v>158</v>
      </c>
      <c r="E124" s="40"/>
      <c r="F124" s="227" t="s">
        <v>1389</v>
      </c>
      <c r="G124" s="40"/>
      <c r="H124" s="40"/>
      <c r="I124" s="228"/>
      <c r="J124" s="40"/>
      <c r="K124" s="40"/>
      <c r="L124" s="44"/>
      <c r="M124" s="229"/>
      <c r="N124" s="230"/>
      <c r="O124" s="91"/>
      <c r="P124" s="91"/>
      <c r="Q124" s="91"/>
      <c r="R124" s="91"/>
      <c r="S124" s="91"/>
      <c r="T124" s="92"/>
      <c r="U124" s="38"/>
      <c r="V124" s="38"/>
      <c r="W124" s="38"/>
      <c r="X124" s="38"/>
      <c r="Y124" s="38"/>
      <c r="Z124" s="38"/>
      <c r="AA124" s="38"/>
      <c r="AB124" s="38"/>
      <c r="AC124" s="38"/>
      <c r="AD124" s="38"/>
      <c r="AE124" s="38"/>
      <c r="AT124" s="17" t="s">
        <v>158</v>
      </c>
      <c r="AU124" s="17" t="s">
        <v>93</v>
      </c>
    </row>
    <row r="125" spans="1:65" s="2" customFormat="1" ht="14.4" customHeight="1">
      <c r="A125" s="38"/>
      <c r="B125" s="39"/>
      <c r="C125" s="212" t="s">
        <v>170</v>
      </c>
      <c r="D125" s="212" t="s">
        <v>152</v>
      </c>
      <c r="E125" s="213" t="s">
        <v>1391</v>
      </c>
      <c r="F125" s="214" t="s">
        <v>1392</v>
      </c>
      <c r="G125" s="215" t="s">
        <v>186</v>
      </c>
      <c r="H125" s="216">
        <v>1</v>
      </c>
      <c r="I125" s="217"/>
      <c r="J125" s="218">
        <f>ROUND(I125*H125,2)</f>
        <v>0</v>
      </c>
      <c r="K125" s="219"/>
      <c r="L125" s="44"/>
      <c r="M125" s="220" t="s">
        <v>1</v>
      </c>
      <c r="N125" s="221" t="s">
        <v>41</v>
      </c>
      <c r="O125" s="91"/>
      <c r="P125" s="222">
        <f>O125*H125</f>
        <v>0</v>
      </c>
      <c r="Q125" s="222">
        <v>0</v>
      </c>
      <c r="R125" s="222">
        <f>Q125*H125</f>
        <v>0</v>
      </c>
      <c r="S125" s="222">
        <v>0</v>
      </c>
      <c r="T125" s="223">
        <f>S125*H125</f>
        <v>0</v>
      </c>
      <c r="U125" s="38"/>
      <c r="V125" s="38"/>
      <c r="W125" s="38"/>
      <c r="X125" s="38"/>
      <c r="Y125" s="38"/>
      <c r="Z125" s="38"/>
      <c r="AA125" s="38"/>
      <c r="AB125" s="38"/>
      <c r="AC125" s="38"/>
      <c r="AD125" s="38"/>
      <c r="AE125" s="38"/>
      <c r="AR125" s="224" t="s">
        <v>156</v>
      </c>
      <c r="AT125" s="224" t="s">
        <v>152</v>
      </c>
      <c r="AU125" s="224" t="s">
        <v>93</v>
      </c>
      <c r="AY125" s="17" t="s">
        <v>151</v>
      </c>
      <c r="BE125" s="225">
        <f>IF(N125="základní",J125,0)</f>
        <v>0</v>
      </c>
      <c r="BF125" s="225">
        <f>IF(N125="snížená",J125,0)</f>
        <v>0</v>
      </c>
      <c r="BG125" s="225">
        <f>IF(N125="zákl. přenesená",J125,0)</f>
        <v>0</v>
      </c>
      <c r="BH125" s="225">
        <f>IF(N125="sníž. přenesená",J125,0)</f>
        <v>0</v>
      </c>
      <c r="BI125" s="225">
        <f>IF(N125="nulová",J125,0)</f>
        <v>0</v>
      </c>
      <c r="BJ125" s="17" t="s">
        <v>84</v>
      </c>
      <c r="BK125" s="225">
        <f>ROUND(I125*H125,2)</f>
        <v>0</v>
      </c>
      <c r="BL125" s="17" t="s">
        <v>156</v>
      </c>
      <c r="BM125" s="224" t="s">
        <v>1393</v>
      </c>
    </row>
    <row r="126" spans="1:47" s="2" customFormat="1" ht="12">
      <c r="A126" s="38"/>
      <c r="B126" s="39"/>
      <c r="C126" s="40"/>
      <c r="D126" s="226" t="s">
        <v>158</v>
      </c>
      <c r="E126" s="40"/>
      <c r="F126" s="227" t="s">
        <v>1392</v>
      </c>
      <c r="G126" s="40"/>
      <c r="H126" s="40"/>
      <c r="I126" s="228"/>
      <c r="J126" s="40"/>
      <c r="K126" s="40"/>
      <c r="L126" s="44"/>
      <c r="M126" s="229"/>
      <c r="N126" s="230"/>
      <c r="O126" s="91"/>
      <c r="P126" s="91"/>
      <c r="Q126" s="91"/>
      <c r="R126" s="91"/>
      <c r="S126" s="91"/>
      <c r="T126" s="92"/>
      <c r="U126" s="38"/>
      <c r="V126" s="38"/>
      <c r="W126" s="38"/>
      <c r="X126" s="38"/>
      <c r="Y126" s="38"/>
      <c r="Z126" s="38"/>
      <c r="AA126" s="38"/>
      <c r="AB126" s="38"/>
      <c r="AC126" s="38"/>
      <c r="AD126" s="38"/>
      <c r="AE126" s="38"/>
      <c r="AT126" s="17" t="s">
        <v>158</v>
      </c>
      <c r="AU126" s="17" t="s">
        <v>93</v>
      </c>
    </row>
    <row r="127" spans="1:65" s="2" customFormat="1" ht="24.15" customHeight="1">
      <c r="A127" s="38"/>
      <c r="B127" s="39"/>
      <c r="C127" s="212" t="s">
        <v>156</v>
      </c>
      <c r="D127" s="212" t="s">
        <v>152</v>
      </c>
      <c r="E127" s="213" t="s">
        <v>1394</v>
      </c>
      <c r="F127" s="214" t="s">
        <v>1395</v>
      </c>
      <c r="G127" s="215" t="s">
        <v>186</v>
      </c>
      <c r="H127" s="216">
        <v>1</v>
      </c>
      <c r="I127" s="217"/>
      <c r="J127" s="218">
        <f>ROUND(I127*H127,2)</f>
        <v>0</v>
      </c>
      <c r="K127" s="219"/>
      <c r="L127" s="44"/>
      <c r="M127" s="220" t="s">
        <v>1</v>
      </c>
      <c r="N127" s="221" t="s">
        <v>41</v>
      </c>
      <c r="O127" s="91"/>
      <c r="P127" s="222">
        <f>O127*H127</f>
        <v>0</v>
      </c>
      <c r="Q127" s="222">
        <v>0</v>
      </c>
      <c r="R127" s="222">
        <f>Q127*H127</f>
        <v>0</v>
      </c>
      <c r="S127" s="222">
        <v>0</v>
      </c>
      <c r="T127" s="223">
        <f>S127*H127</f>
        <v>0</v>
      </c>
      <c r="U127" s="38"/>
      <c r="V127" s="38"/>
      <c r="W127" s="38"/>
      <c r="X127" s="38"/>
      <c r="Y127" s="38"/>
      <c r="Z127" s="38"/>
      <c r="AA127" s="38"/>
      <c r="AB127" s="38"/>
      <c r="AC127" s="38"/>
      <c r="AD127" s="38"/>
      <c r="AE127" s="38"/>
      <c r="AR127" s="224" t="s">
        <v>156</v>
      </c>
      <c r="AT127" s="224" t="s">
        <v>152</v>
      </c>
      <c r="AU127" s="224" t="s">
        <v>93</v>
      </c>
      <c r="AY127" s="17" t="s">
        <v>151</v>
      </c>
      <c r="BE127" s="225">
        <f>IF(N127="základní",J127,0)</f>
        <v>0</v>
      </c>
      <c r="BF127" s="225">
        <f>IF(N127="snížená",J127,0)</f>
        <v>0</v>
      </c>
      <c r="BG127" s="225">
        <f>IF(N127="zákl. přenesená",J127,0)</f>
        <v>0</v>
      </c>
      <c r="BH127" s="225">
        <f>IF(N127="sníž. přenesená",J127,0)</f>
        <v>0</v>
      </c>
      <c r="BI127" s="225">
        <f>IF(N127="nulová",J127,0)</f>
        <v>0</v>
      </c>
      <c r="BJ127" s="17" t="s">
        <v>84</v>
      </c>
      <c r="BK127" s="225">
        <f>ROUND(I127*H127,2)</f>
        <v>0</v>
      </c>
      <c r="BL127" s="17" t="s">
        <v>156</v>
      </c>
      <c r="BM127" s="224" t="s">
        <v>1396</v>
      </c>
    </row>
    <row r="128" spans="1:47" s="2" customFormat="1" ht="12">
      <c r="A128" s="38"/>
      <c r="B128" s="39"/>
      <c r="C128" s="40"/>
      <c r="D128" s="226" t="s">
        <v>158</v>
      </c>
      <c r="E128" s="40"/>
      <c r="F128" s="227" t="s">
        <v>1395</v>
      </c>
      <c r="G128" s="40"/>
      <c r="H128" s="40"/>
      <c r="I128" s="228"/>
      <c r="J128" s="40"/>
      <c r="K128" s="40"/>
      <c r="L128" s="44"/>
      <c r="M128" s="229"/>
      <c r="N128" s="230"/>
      <c r="O128" s="91"/>
      <c r="P128" s="91"/>
      <c r="Q128" s="91"/>
      <c r="R128" s="91"/>
      <c r="S128" s="91"/>
      <c r="T128" s="92"/>
      <c r="U128" s="38"/>
      <c r="V128" s="38"/>
      <c r="W128" s="38"/>
      <c r="X128" s="38"/>
      <c r="Y128" s="38"/>
      <c r="Z128" s="38"/>
      <c r="AA128" s="38"/>
      <c r="AB128" s="38"/>
      <c r="AC128" s="38"/>
      <c r="AD128" s="38"/>
      <c r="AE128" s="38"/>
      <c r="AT128" s="17" t="s">
        <v>158</v>
      </c>
      <c r="AU128" s="17" t="s">
        <v>93</v>
      </c>
    </row>
    <row r="129" spans="1:65" s="2" customFormat="1" ht="24.15" customHeight="1">
      <c r="A129" s="38"/>
      <c r="B129" s="39"/>
      <c r="C129" s="212" t="s">
        <v>183</v>
      </c>
      <c r="D129" s="212" t="s">
        <v>152</v>
      </c>
      <c r="E129" s="213" t="s">
        <v>1397</v>
      </c>
      <c r="F129" s="214" t="s">
        <v>1398</v>
      </c>
      <c r="G129" s="215" t="s">
        <v>186</v>
      </c>
      <c r="H129" s="216">
        <v>1</v>
      </c>
      <c r="I129" s="217"/>
      <c r="J129" s="218">
        <f>ROUND(I129*H129,2)</f>
        <v>0</v>
      </c>
      <c r="K129" s="219"/>
      <c r="L129" s="44"/>
      <c r="M129" s="220" t="s">
        <v>1</v>
      </c>
      <c r="N129" s="221" t="s">
        <v>41</v>
      </c>
      <c r="O129" s="91"/>
      <c r="P129" s="222">
        <f>O129*H129</f>
        <v>0</v>
      </c>
      <c r="Q129" s="222">
        <v>0</v>
      </c>
      <c r="R129" s="222">
        <f>Q129*H129</f>
        <v>0</v>
      </c>
      <c r="S129" s="222">
        <v>0</v>
      </c>
      <c r="T129" s="223">
        <f>S129*H129</f>
        <v>0</v>
      </c>
      <c r="U129" s="38"/>
      <c r="V129" s="38"/>
      <c r="W129" s="38"/>
      <c r="X129" s="38"/>
      <c r="Y129" s="38"/>
      <c r="Z129" s="38"/>
      <c r="AA129" s="38"/>
      <c r="AB129" s="38"/>
      <c r="AC129" s="38"/>
      <c r="AD129" s="38"/>
      <c r="AE129" s="38"/>
      <c r="AR129" s="224" t="s">
        <v>156</v>
      </c>
      <c r="AT129" s="224" t="s">
        <v>152</v>
      </c>
      <c r="AU129" s="224" t="s">
        <v>93</v>
      </c>
      <c r="AY129" s="17" t="s">
        <v>151</v>
      </c>
      <c r="BE129" s="225">
        <f>IF(N129="základní",J129,0)</f>
        <v>0</v>
      </c>
      <c r="BF129" s="225">
        <f>IF(N129="snížená",J129,0)</f>
        <v>0</v>
      </c>
      <c r="BG129" s="225">
        <f>IF(N129="zákl. přenesená",J129,0)</f>
        <v>0</v>
      </c>
      <c r="BH129" s="225">
        <f>IF(N129="sníž. přenesená",J129,0)</f>
        <v>0</v>
      </c>
      <c r="BI129" s="225">
        <f>IF(N129="nulová",J129,0)</f>
        <v>0</v>
      </c>
      <c r="BJ129" s="17" t="s">
        <v>84</v>
      </c>
      <c r="BK129" s="225">
        <f>ROUND(I129*H129,2)</f>
        <v>0</v>
      </c>
      <c r="BL129" s="17" t="s">
        <v>156</v>
      </c>
      <c r="BM129" s="224" t="s">
        <v>1399</v>
      </c>
    </row>
    <row r="130" spans="1:47" s="2" customFormat="1" ht="12">
      <c r="A130" s="38"/>
      <c r="B130" s="39"/>
      <c r="C130" s="40"/>
      <c r="D130" s="226" t="s">
        <v>158</v>
      </c>
      <c r="E130" s="40"/>
      <c r="F130" s="227" t="s">
        <v>1400</v>
      </c>
      <c r="G130" s="40"/>
      <c r="H130" s="40"/>
      <c r="I130" s="228"/>
      <c r="J130" s="40"/>
      <c r="K130" s="40"/>
      <c r="L130" s="44"/>
      <c r="M130" s="229"/>
      <c r="N130" s="230"/>
      <c r="O130" s="91"/>
      <c r="P130" s="91"/>
      <c r="Q130" s="91"/>
      <c r="R130" s="91"/>
      <c r="S130" s="91"/>
      <c r="T130" s="92"/>
      <c r="U130" s="38"/>
      <c r="V130" s="38"/>
      <c r="W130" s="38"/>
      <c r="X130" s="38"/>
      <c r="Y130" s="38"/>
      <c r="Z130" s="38"/>
      <c r="AA130" s="38"/>
      <c r="AB130" s="38"/>
      <c r="AC130" s="38"/>
      <c r="AD130" s="38"/>
      <c r="AE130" s="38"/>
      <c r="AT130" s="17" t="s">
        <v>158</v>
      </c>
      <c r="AU130" s="17" t="s">
        <v>93</v>
      </c>
    </row>
    <row r="131" spans="1:65" s="2" customFormat="1" ht="24.15" customHeight="1">
      <c r="A131" s="38"/>
      <c r="B131" s="39"/>
      <c r="C131" s="212" t="s">
        <v>392</v>
      </c>
      <c r="D131" s="212" t="s">
        <v>152</v>
      </c>
      <c r="E131" s="213" t="s">
        <v>1401</v>
      </c>
      <c r="F131" s="214" t="s">
        <v>1402</v>
      </c>
      <c r="G131" s="215" t="s">
        <v>186</v>
      </c>
      <c r="H131" s="216">
        <v>1</v>
      </c>
      <c r="I131" s="217"/>
      <c r="J131" s="218">
        <f>ROUND(I131*H131,2)</f>
        <v>0</v>
      </c>
      <c r="K131" s="219"/>
      <c r="L131" s="44"/>
      <c r="M131" s="220" t="s">
        <v>1</v>
      </c>
      <c r="N131" s="221" t="s">
        <v>41</v>
      </c>
      <c r="O131" s="91"/>
      <c r="P131" s="222">
        <f>O131*H131</f>
        <v>0</v>
      </c>
      <c r="Q131" s="222">
        <v>0</v>
      </c>
      <c r="R131" s="222">
        <f>Q131*H131</f>
        <v>0</v>
      </c>
      <c r="S131" s="222">
        <v>0</v>
      </c>
      <c r="T131" s="223">
        <f>S131*H131</f>
        <v>0</v>
      </c>
      <c r="U131" s="38"/>
      <c r="V131" s="38"/>
      <c r="W131" s="38"/>
      <c r="X131" s="38"/>
      <c r="Y131" s="38"/>
      <c r="Z131" s="38"/>
      <c r="AA131" s="38"/>
      <c r="AB131" s="38"/>
      <c r="AC131" s="38"/>
      <c r="AD131" s="38"/>
      <c r="AE131" s="38"/>
      <c r="AR131" s="224" t="s">
        <v>156</v>
      </c>
      <c r="AT131" s="224" t="s">
        <v>152</v>
      </c>
      <c r="AU131" s="224" t="s">
        <v>93</v>
      </c>
      <c r="AY131" s="17" t="s">
        <v>151</v>
      </c>
      <c r="BE131" s="225">
        <f>IF(N131="základní",J131,0)</f>
        <v>0</v>
      </c>
      <c r="BF131" s="225">
        <f>IF(N131="snížená",J131,0)</f>
        <v>0</v>
      </c>
      <c r="BG131" s="225">
        <f>IF(N131="zákl. přenesená",J131,0)</f>
        <v>0</v>
      </c>
      <c r="BH131" s="225">
        <f>IF(N131="sníž. přenesená",J131,0)</f>
        <v>0</v>
      </c>
      <c r="BI131" s="225">
        <f>IF(N131="nulová",J131,0)</f>
        <v>0</v>
      </c>
      <c r="BJ131" s="17" t="s">
        <v>84</v>
      </c>
      <c r="BK131" s="225">
        <f>ROUND(I131*H131,2)</f>
        <v>0</v>
      </c>
      <c r="BL131" s="17" t="s">
        <v>156</v>
      </c>
      <c r="BM131" s="224" t="s">
        <v>1403</v>
      </c>
    </row>
    <row r="132" spans="1:47" s="2" customFormat="1" ht="12">
      <c r="A132" s="38"/>
      <c r="B132" s="39"/>
      <c r="C132" s="40"/>
      <c r="D132" s="226" t="s">
        <v>158</v>
      </c>
      <c r="E132" s="40"/>
      <c r="F132" s="227" t="s">
        <v>1404</v>
      </c>
      <c r="G132" s="40"/>
      <c r="H132" s="40"/>
      <c r="I132" s="228"/>
      <c r="J132" s="40"/>
      <c r="K132" s="40"/>
      <c r="L132" s="44"/>
      <c r="M132" s="229"/>
      <c r="N132" s="230"/>
      <c r="O132" s="91"/>
      <c r="P132" s="91"/>
      <c r="Q132" s="91"/>
      <c r="R132" s="91"/>
      <c r="S132" s="91"/>
      <c r="T132" s="92"/>
      <c r="U132" s="38"/>
      <c r="V132" s="38"/>
      <c r="W132" s="38"/>
      <c r="X132" s="38"/>
      <c r="Y132" s="38"/>
      <c r="Z132" s="38"/>
      <c r="AA132" s="38"/>
      <c r="AB132" s="38"/>
      <c r="AC132" s="38"/>
      <c r="AD132" s="38"/>
      <c r="AE132" s="38"/>
      <c r="AT132" s="17" t="s">
        <v>158</v>
      </c>
      <c r="AU132" s="17" t="s">
        <v>93</v>
      </c>
    </row>
    <row r="133" spans="1:65" s="2" customFormat="1" ht="24.15" customHeight="1">
      <c r="A133" s="38"/>
      <c r="B133" s="39"/>
      <c r="C133" s="212" t="s">
        <v>396</v>
      </c>
      <c r="D133" s="212" t="s">
        <v>152</v>
      </c>
      <c r="E133" s="213" t="s">
        <v>1405</v>
      </c>
      <c r="F133" s="214" t="s">
        <v>1406</v>
      </c>
      <c r="G133" s="215" t="s">
        <v>186</v>
      </c>
      <c r="H133" s="216">
        <v>1</v>
      </c>
      <c r="I133" s="217"/>
      <c r="J133" s="218">
        <f>ROUND(I133*H133,2)</f>
        <v>0</v>
      </c>
      <c r="K133" s="219"/>
      <c r="L133" s="44"/>
      <c r="M133" s="220" t="s">
        <v>1</v>
      </c>
      <c r="N133" s="221" t="s">
        <v>41</v>
      </c>
      <c r="O133" s="91"/>
      <c r="P133" s="222">
        <f>O133*H133</f>
        <v>0</v>
      </c>
      <c r="Q133" s="222">
        <v>0</v>
      </c>
      <c r="R133" s="222">
        <f>Q133*H133</f>
        <v>0</v>
      </c>
      <c r="S133" s="222">
        <v>0</v>
      </c>
      <c r="T133" s="223">
        <f>S133*H133</f>
        <v>0</v>
      </c>
      <c r="U133" s="38"/>
      <c r="V133" s="38"/>
      <c r="W133" s="38"/>
      <c r="X133" s="38"/>
      <c r="Y133" s="38"/>
      <c r="Z133" s="38"/>
      <c r="AA133" s="38"/>
      <c r="AB133" s="38"/>
      <c r="AC133" s="38"/>
      <c r="AD133" s="38"/>
      <c r="AE133" s="38"/>
      <c r="AR133" s="224" t="s">
        <v>156</v>
      </c>
      <c r="AT133" s="224" t="s">
        <v>152</v>
      </c>
      <c r="AU133" s="224" t="s">
        <v>93</v>
      </c>
      <c r="AY133" s="17" t="s">
        <v>151</v>
      </c>
      <c r="BE133" s="225">
        <f>IF(N133="základní",J133,0)</f>
        <v>0</v>
      </c>
      <c r="BF133" s="225">
        <f>IF(N133="snížená",J133,0)</f>
        <v>0</v>
      </c>
      <c r="BG133" s="225">
        <f>IF(N133="zákl. přenesená",J133,0)</f>
        <v>0</v>
      </c>
      <c r="BH133" s="225">
        <f>IF(N133="sníž. přenesená",J133,0)</f>
        <v>0</v>
      </c>
      <c r="BI133" s="225">
        <f>IF(N133="nulová",J133,0)</f>
        <v>0</v>
      </c>
      <c r="BJ133" s="17" t="s">
        <v>84</v>
      </c>
      <c r="BK133" s="225">
        <f>ROUND(I133*H133,2)</f>
        <v>0</v>
      </c>
      <c r="BL133" s="17" t="s">
        <v>156</v>
      </c>
      <c r="BM133" s="224" t="s">
        <v>1407</v>
      </c>
    </row>
    <row r="134" spans="1:47" s="2" customFormat="1" ht="12">
      <c r="A134" s="38"/>
      <c r="B134" s="39"/>
      <c r="C134" s="40"/>
      <c r="D134" s="226" t="s">
        <v>158</v>
      </c>
      <c r="E134" s="40"/>
      <c r="F134" s="227" t="s">
        <v>1406</v>
      </c>
      <c r="G134" s="40"/>
      <c r="H134" s="40"/>
      <c r="I134" s="228"/>
      <c r="J134" s="40"/>
      <c r="K134" s="40"/>
      <c r="L134" s="44"/>
      <c r="M134" s="229"/>
      <c r="N134" s="230"/>
      <c r="O134" s="91"/>
      <c r="P134" s="91"/>
      <c r="Q134" s="91"/>
      <c r="R134" s="91"/>
      <c r="S134" s="91"/>
      <c r="T134" s="92"/>
      <c r="U134" s="38"/>
      <c r="V134" s="38"/>
      <c r="W134" s="38"/>
      <c r="X134" s="38"/>
      <c r="Y134" s="38"/>
      <c r="Z134" s="38"/>
      <c r="AA134" s="38"/>
      <c r="AB134" s="38"/>
      <c r="AC134" s="38"/>
      <c r="AD134" s="38"/>
      <c r="AE134" s="38"/>
      <c r="AT134" s="17" t="s">
        <v>158</v>
      </c>
      <c r="AU134" s="17" t="s">
        <v>93</v>
      </c>
    </row>
    <row r="135" spans="1:65" s="2" customFormat="1" ht="14.4" customHeight="1">
      <c r="A135" s="38"/>
      <c r="B135" s="39"/>
      <c r="C135" s="212" t="s">
        <v>191</v>
      </c>
      <c r="D135" s="212" t="s">
        <v>152</v>
      </c>
      <c r="E135" s="213" t="s">
        <v>1408</v>
      </c>
      <c r="F135" s="214" t="s">
        <v>1409</v>
      </c>
      <c r="G135" s="215" t="s">
        <v>186</v>
      </c>
      <c r="H135" s="216">
        <v>1</v>
      </c>
      <c r="I135" s="217"/>
      <c r="J135" s="218">
        <f>ROUND(I135*H135,2)</f>
        <v>0</v>
      </c>
      <c r="K135" s="219"/>
      <c r="L135" s="44"/>
      <c r="M135" s="220" t="s">
        <v>1</v>
      </c>
      <c r="N135" s="221" t="s">
        <v>41</v>
      </c>
      <c r="O135" s="91"/>
      <c r="P135" s="222">
        <f>O135*H135</f>
        <v>0</v>
      </c>
      <c r="Q135" s="222">
        <v>0</v>
      </c>
      <c r="R135" s="222">
        <f>Q135*H135</f>
        <v>0</v>
      </c>
      <c r="S135" s="222">
        <v>0</v>
      </c>
      <c r="T135" s="223">
        <f>S135*H135</f>
        <v>0</v>
      </c>
      <c r="U135" s="38"/>
      <c r="V135" s="38"/>
      <c r="W135" s="38"/>
      <c r="X135" s="38"/>
      <c r="Y135" s="38"/>
      <c r="Z135" s="38"/>
      <c r="AA135" s="38"/>
      <c r="AB135" s="38"/>
      <c r="AC135" s="38"/>
      <c r="AD135" s="38"/>
      <c r="AE135" s="38"/>
      <c r="AR135" s="224" t="s">
        <v>156</v>
      </c>
      <c r="AT135" s="224" t="s">
        <v>152</v>
      </c>
      <c r="AU135" s="224" t="s">
        <v>93</v>
      </c>
      <c r="AY135" s="17" t="s">
        <v>151</v>
      </c>
      <c r="BE135" s="225">
        <f>IF(N135="základní",J135,0)</f>
        <v>0</v>
      </c>
      <c r="BF135" s="225">
        <f>IF(N135="snížená",J135,0)</f>
        <v>0</v>
      </c>
      <c r="BG135" s="225">
        <f>IF(N135="zákl. přenesená",J135,0)</f>
        <v>0</v>
      </c>
      <c r="BH135" s="225">
        <f>IF(N135="sníž. přenesená",J135,0)</f>
        <v>0</v>
      </c>
      <c r="BI135" s="225">
        <f>IF(N135="nulová",J135,0)</f>
        <v>0</v>
      </c>
      <c r="BJ135" s="17" t="s">
        <v>84</v>
      </c>
      <c r="BK135" s="225">
        <f>ROUND(I135*H135,2)</f>
        <v>0</v>
      </c>
      <c r="BL135" s="17" t="s">
        <v>156</v>
      </c>
      <c r="BM135" s="224" t="s">
        <v>1410</v>
      </c>
    </row>
    <row r="136" spans="1:47" s="2" customFormat="1" ht="12">
      <c r="A136" s="38"/>
      <c r="B136" s="39"/>
      <c r="C136" s="40"/>
      <c r="D136" s="226" t="s">
        <v>158</v>
      </c>
      <c r="E136" s="40"/>
      <c r="F136" s="227" t="s">
        <v>1411</v>
      </c>
      <c r="G136" s="40"/>
      <c r="H136" s="40"/>
      <c r="I136" s="228"/>
      <c r="J136" s="40"/>
      <c r="K136" s="40"/>
      <c r="L136" s="44"/>
      <c r="M136" s="229"/>
      <c r="N136" s="230"/>
      <c r="O136" s="91"/>
      <c r="P136" s="91"/>
      <c r="Q136" s="91"/>
      <c r="R136" s="91"/>
      <c r="S136" s="91"/>
      <c r="T136" s="92"/>
      <c r="U136" s="38"/>
      <c r="V136" s="38"/>
      <c r="W136" s="38"/>
      <c r="X136" s="38"/>
      <c r="Y136" s="38"/>
      <c r="Z136" s="38"/>
      <c r="AA136" s="38"/>
      <c r="AB136" s="38"/>
      <c r="AC136" s="38"/>
      <c r="AD136" s="38"/>
      <c r="AE136" s="38"/>
      <c r="AT136" s="17" t="s">
        <v>158</v>
      </c>
      <c r="AU136" s="17" t="s">
        <v>93</v>
      </c>
    </row>
    <row r="137" spans="1:65" s="2" customFormat="1" ht="14.4" customHeight="1">
      <c r="A137" s="38"/>
      <c r="B137" s="39"/>
      <c r="C137" s="212" t="s">
        <v>201</v>
      </c>
      <c r="D137" s="212" t="s">
        <v>152</v>
      </c>
      <c r="E137" s="213" t="s">
        <v>1412</v>
      </c>
      <c r="F137" s="214" t="s">
        <v>1413</v>
      </c>
      <c r="G137" s="215" t="s">
        <v>1414</v>
      </c>
      <c r="H137" s="216">
        <v>1</v>
      </c>
      <c r="I137" s="217"/>
      <c r="J137" s="218">
        <f>ROUND(I137*H137,2)</f>
        <v>0</v>
      </c>
      <c r="K137" s="219"/>
      <c r="L137" s="44"/>
      <c r="M137" s="220" t="s">
        <v>1</v>
      </c>
      <c r="N137" s="221" t="s">
        <v>41</v>
      </c>
      <c r="O137" s="91"/>
      <c r="P137" s="222">
        <f>O137*H137</f>
        <v>0</v>
      </c>
      <c r="Q137" s="222">
        <v>0</v>
      </c>
      <c r="R137" s="222">
        <f>Q137*H137</f>
        <v>0</v>
      </c>
      <c r="S137" s="222">
        <v>0</v>
      </c>
      <c r="T137" s="223">
        <f>S137*H137</f>
        <v>0</v>
      </c>
      <c r="U137" s="38"/>
      <c r="V137" s="38"/>
      <c r="W137" s="38"/>
      <c r="X137" s="38"/>
      <c r="Y137" s="38"/>
      <c r="Z137" s="38"/>
      <c r="AA137" s="38"/>
      <c r="AB137" s="38"/>
      <c r="AC137" s="38"/>
      <c r="AD137" s="38"/>
      <c r="AE137" s="38"/>
      <c r="AR137" s="224" t="s">
        <v>156</v>
      </c>
      <c r="AT137" s="224" t="s">
        <v>152</v>
      </c>
      <c r="AU137" s="224" t="s">
        <v>93</v>
      </c>
      <c r="AY137" s="17" t="s">
        <v>151</v>
      </c>
      <c r="BE137" s="225">
        <f>IF(N137="základní",J137,0)</f>
        <v>0</v>
      </c>
      <c r="BF137" s="225">
        <f>IF(N137="snížená",J137,0)</f>
        <v>0</v>
      </c>
      <c r="BG137" s="225">
        <f>IF(N137="zákl. přenesená",J137,0)</f>
        <v>0</v>
      </c>
      <c r="BH137" s="225">
        <f>IF(N137="sníž. přenesená",J137,0)</f>
        <v>0</v>
      </c>
      <c r="BI137" s="225">
        <f>IF(N137="nulová",J137,0)</f>
        <v>0</v>
      </c>
      <c r="BJ137" s="17" t="s">
        <v>84</v>
      </c>
      <c r="BK137" s="225">
        <f>ROUND(I137*H137,2)</f>
        <v>0</v>
      </c>
      <c r="BL137" s="17" t="s">
        <v>156</v>
      </c>
      <c r="BM137" s="224" t="s">
        <v>1415</v>
      </c>
    </row>
    <row r="138" spans="1:47" s="2" customFormat="1" ht="12">
      <c r="A138" s="38"/>
      <c r="B138" s="39"/>
      <c r="C138" s="40"/>
      <c r="D138" s="226" t="s">
        <v>158</v>
      </c>
      <c r="E138" s="40"/>
      <c r="F138" s="227" t="s">
        <v>1416</v>
      </c>
      <c r="G138" s="40"/>
      <c r="H138" s="40"/>
      <c r="I138" s="228"/>
      <c r="J138" s="40"/>
      <c r="K138" s="40"/>
      <c r="L138" s="44"/>
      <c r="M138" s="229"/>
      <c r="N138" s="230"/>
      <c r="O138" s="91"/>
      <c r="P138" s="91"/>
      <c r="Q138" s="91"/>
      <c r="R138" s="91"/>
      <c r="S138" s="91"/>
      <c r="T138" s="92"/>
      <c r="U138" s="38"/>
      <c r="V138" s="38"/>
      <c r="W138" s="38"/>
      <c r="X138" s="38"/>
      <c r="Y138" s="38"/>
      <c r="Z138" s="38"/>
      <c r="AA138" s="38"/>
      <c r="AB138" s="38"/>
      <c r="AC138" s="38"/>
      <c r="AD138" s="38"/>
      <c r="AE138" s="38"/>
      <c r="AT138" s="17" t="s">
        <v>158</v>
      </c>
      <c r="AU138" s="17" t="s">
        <v>93</v>
      </c>
    </row>
    <row r="139" spans="1:65" s="2" customFormat="1" ht="14.4" customHeight="1">
      <c r="A139" s="38"/>
      <c r="B139" s="39"/>
      <c r="C139" s="212" t="s">
        <v>214</v>
      </c>
      <c r="D139" s="212" t="s">
        <v>152</v>
      </c>
      <c r="E139" s="213" t="s">
        <v>1417</v>
      </c>
      <c r="F139" s="214" t="s">
        <v>1418</v>
      </c>
      <c r="G139" s="215" t="s">
        <v>186</v>
      </c>
      <c r="H139" s="216">
        <v>1</v>
      </c>
      <c r="I139" s="217"/>
      <c r="J139" s="218">
        <f>ROUND(I139*H139,2)</f>
        <v>0</v>
      </c>
      <c r="K139" s="219"/>
      <c r="L139" s="44"/>
      <c r="M139" s="220" t="s">
        <v>1</v>
      </c>
      <c r="N139" s="221" t="s">
        <v>41</v>
      </c>
      <c r="O139" s="91"/>
      <c r="P139" s="222">
        <f>O139*H139</f>
        <v>0</v>
      </c>
      <c r="Q139" s="222">
        <v>0</v>
      </c>
      <c r="R139" s="222">
        <f>Q139*H139</f>
        <v>0</v>
      </c>
      <c r="S139" s="222">
        <v>0</v>
      </c>
      <c r="T139" s="223">
        <f>S139*H139</f>
        <v>0</v>
      </c>
      <c r="U139" s="38"/>
      <c r="V139" s="38"/>
      <c r="W139" s="38"/>
      <c r="X139" s="38"/>
      <c r="Y139" s="38"/>
      <c r="Z139" s="38"/>
      <c r="AA139" s="38"/>
      <c r="AB139" s="38"/>
      <c r="AC139" s="38"/>
      <c r="AD139" s="38"/>
      <c r="AE139" s="38"/>
      <c r="AR139" s="224" t="s">
        <v>156</v>
      </c>
      <c r="AT139" s="224" t="s">
        <v>152</v>
      </c>
      <c r="AU139" s="224" t="s">
        <v>93</v>
      </c>
      <c r="AY139" s="17" t="s">
        <v>151</v>
      </c>
      <c r="BE139" s="225">
        <f>IF(N139="základní",J139,0)</f>
        <v>0</v>
      </c>
      <c r="BF139" s="225">
        <f>IF(N139="snížená",J139,0)</f>
        <v>0</v>
      </c>
      <c r="BG139" s="225">
        <f>IF(N139="zákl. přenesená",J139,0)</f>
        <v>0</v>
      </c>
      <c r="BH139" s="225">
        <f>IF(N139="sníž. přenesená",J139,0)</f>
        <v>0</v>
      </c>
      <c r="BI139" s="225">
        <f>IF(N139="nulová",J139,0)</f>
        <v>0</v>
      </c>
      <c r="BJ139" s="17" t="s">
        <v>84</v>
      </c>
      <c r="BK139" s="225">
        <f>ROUND(I139*H139,2)</f>
        <v>0</v>
      </c>
      <c r="BL139" s="17" t="s">
        <v>156</v>
      </c>
      <c r="BM139" s="224" t="s">
        <v>1419</v>
      </c>
    </row>
    <row r="140" spans="1:47" s="2" customFormat="1" ht="12">
      <c r="A140" s="38"/>
      <c r="B140" s="39"/>
      <c r="C140" s="40"/>
      <c r="D140" s="226" t="s">
        <v>158</v>
      </c>
      <c r="E140" s="40"/>
      <c r="F140" s="227" t="s">
        <v>1420</v>
      </c>
      <c r="G140" s="40"/>
      <c r="H140" s="40"/>
      <c r="I140" s="228"/>
      <c r="J140" s="40"/>
      <c r="K140" s="40"/>
      <c r="L140" s="44"/>
      <c r="M140" s="229"/>
      <c r="N140" s="230"/>
      <c r="O140" s="91"/>
      <c r="P140" s="91"/>
      <c r="Q140" s="91"/>
      <c r="R140" s="91"/>
      <c r="S140" s="91"/>
      <c r="T140" s="92"/>
      <c r="U140" s="38"/>
      <c r="V140" s="38"/>
      <c r="W140" s="38"/>
      <c r="X140" s="38"/>
      <c r="Y140" s="38"/>
      <c r="Z140" s="38"/>
      <c r="AA140" s="38"/>
      <c r="AB140" s="38"/>
      <c r="AC140" s="38"/>
      <c r="AD140" s="38"/>
      <c r="AE140" s="38"/>
      <c r="AT140" s="17" t="s">
        <v>158</v>
      </c>
      <c r="AU140" s="17" t="s">
        <v>93</v>
      </c>
    </row>
    <row r="141" spans="1:65" s="2" customFormat="1" ht="24.15" customHeight="1">
      <c r="A141" s="38"/>
      <c r="B141" s="39"/>
      <c r="C141" s="212" t="s">
        <v>220</v>
      </c>
      <c r="D141" s="212" t="s">
        <v>152</v>
      </c>
      <c r="E141" s="213" t="s">
        <v>1421</v>
      </c>
      <c r="F141" s="214" t="s">
        <v>1422</v>
      </c>
      <c r="G141" s="215" t="s">
        <v>186</v>
      </c>
      <c r="H141" s="216">
        <v>1</v>
      </c>
      <c r="I141" s="217"/>
      <c r="J141" s="218">
        <f>ROUND(I141*H141,2)</f>
        <v>0</v>
      </c>
      <c r="K141" s="219"/>
      <c r="L141" s="44"/>
      <c r="M141" s="220" t="s">
        <v>1</v>
      </c>
      <c r="N141" s="221" t="s">
        <v>41</v>
      </c>
      <c r="O141" s="91"/>
      <c r="P141" s="222">
        <f>O141*H141</f>
        <v>0</v>
      </c>
      <c r="Q141" s="222">
        <v>0</v>
      </c>
      <c r="R141" s="222">
        <f>Q141*H141</f>
        <v>0</v>
      </c>
      <c r="S141" s="222">
        <v>0</v>
      </c>
      <c r="T141" s="223">
        <f>S141*H141</f>
        <v>0</v>
      </c>
      <c r="U141" s="38"/>
      <c r="V141" s="38"/>
      <c r="W141" s="38"/>
      <c r="X141" s="38"/>
      <c r="Y141" s="38"/>
      <c r="Z141" s="38"/>
      <c r="AA141" s="38"/>
      <c r="AB141" s="38"/>
      <c r="AC141" s="38"/>
      <c r="AD141" s="38"/>
      <c r="AE141" s="38"/>
      <c r="AR141" s="224" t="s">
        <v>156</v>
      </c>
      <c r="AT141" s="224" t="s">
        <v>152</v>
      </c>
      <c r="AU141" s="224" t="s">
        <v>93</v>
      </c>
      <c r="AY141" s="17" t="s">
        <v>151</v>
      </c>
      <c r="BE141" s="225">
        <f>IF(N141="základní",J141,0)</f>
        <v>0</v>
      </c>
      <c r="BF141" s="225">
        <f>IF(N141="snížená",J141,0)</f>
        <v>0</v>
      </c>
      <c r="BG141" s="225">
        <f>IF(N141="zákl. přenesená",J141,0)</f>
        <v>0</v>
      </c>
      <c r="BH141" s="225">
        <f>IF(N141="sníž. přenesená",J141,0)</f>
        <v>0</v>
      </c>
      <c r="BI141" s="225">
        <f>IF(N141="nulová",J141,0)</f>
        <v>0</v>
      </c>
      <c r="BJ141" s="17" t="s">
        <v>84</v>
      </c>
      <c r="BK141" s="225">
        <f>ROUND(I141*H141,2)</f>
        <v>0</v>
      </c>
      <c r="BL141" s="17" t="s">
        <v>156</v>
      </c>
      <c r="BM141" s="224" t="s">
        <v>1423</v>
      </c>
    </row>
    <row r="142" spans="1:47" s="2" customFormat="1" ht="12">
      <c r="A142" s="38"/>
      <c r="B142" s="39"/>
      <c r="C142" s="40"/>
      <c r="D142" s="226" t="s">
        <v>158</v>
      </c>
      <c r="E142" s="40"/>
      <c r="F142" s="227" t="s">
        <v>1422</v>
      </c>
      <c r="G142" s="40"/>
      <c r="H142" s="40"/>
      <c r="I142" s="228"/>
      <c r="J142" s="40"/>
      <c r="K142" s="40"/>
      <c r="L142" s="44"/>
      <c r="M142" s="229"/>
      <c r="N142" s="230"/>
      <c r="O142" s="91"/>
      <c r="P142" s="91"/>
      <c r="Q142" s="91"/>
      <c r="R142" s="91"/>
      <c r="S142" s="91"/>
      <c r="T142" s="92"/>
      <c r="U142" s="38"/>
      <c r="V142" s="38"/>
      <c r="W142" s="38"/>
      <c r="X142" s="38"/>
      <c r="Y142" s="38"/>
      <c r="Z142" s="38"/>
      <c r="AA142" s="38"/>
      <c r="AB142" s="38"/>
      <c r="AC142" s="38"/>
      <c r="AD142" s="38"/>
      <c r="AE142" s="38"/>
      <c r="AT142" s="17" t="s">
        <v>158</v>
      </c>
      <c r="AU142" s="17" t="s">
        <v>93</v>
      </c>
    </row>
    <row r="143" spans="1:65" s="2" customFormat="1" ht="24.15" customHeight="1">
      <c r="A143" s="38"/>
      <c r="B143" s="39"/>
      <c r="C143" s="212" t="s">
        <v>229</v>
      </c>
      <c r="D143" s="212" t="s">
        <v>152</v>
      </c>
      <c r="E143" s="213" t="s">
        <v>1424</v>
      </c>
      <c r="F143" s="214" t="s">
        <v>1425</v>
      </c>
      <c r="G143" s="215" t="s">
        <v>186</v>
      </c>
      <c r="H143" s="216">
        <v>1</v>
      </c>
      <c r="I143" s="217"/>
      <c r="J143" s="218">
        <f>ROUND(I143*H143,2)</f>
        <v>0</v>
      </c>
      <c r="K143" s="219"/>
      <c r="L143" s="44"/>
      <c r="M143" s="220" t="s">
        <v>1</v>
      </c>
      <c r="N143" s="221" t="s">
        <v>41</v>
      </c>
      <c r="O143" s="91"/>
      <c r="P143" s="222">
        <f>O143*H143</f>
        <v>0</v>
      </c>
      <c r="Q143" s="222">
        <v>0</v>
      </c>
      <c r="R143" s="222">
        <f>Q143*H143</f>
        <v>0</v>
      </c>
      <c r="S143" s="222">
        <v>0</v>
      </c>
      <c r="T143" s="223">
        <f>S143*H143</f>
        <v>0</v>
      </c>
      <c r="U143" s="38"/>
      <c r="V143" s="38"/>
      <c r="W143" s="38"/>
      <c r="X143" s="38"/>
      <c r="Y143" s="38"/>
      <c r="Z143" s="38"/>
      <c r="AA143" s="38"/>
      <c r="AB143" s="38"/>
      <c r="AC143" s="38"/>
      <c r="AD143" s="38"/>
      <c r="AE143" s="38"/>
      <c r="AR143" s="224" t="s">
        <v>156</v>
      </c>
      <c r="AT143" s="224" t="s">
        <v>152</v>
      </c>
      <c r="AU143" s="224" t="s">
        <v>93</v>
      </c>
      <c r="AY143" s="17" t="s">
        <v>151</v>
      </c>
      <c r="BE143" s="225">
        <f>IF(N143="základní",J143,0)</f>
        <v>0</v>
      </c>
      <c r="BF143" s="225">
        <f>IF(N143="snížená",J143,0)</f>
        <v>0</v>
      </c>
      <c r="BG143" s="225">
        <f>IF(N143="zákl. přenesená",J143,0)</f>
        <v>0</v>
      </c>
      <c r="BH143" s="225">
        <f>IF(N143="sníž. přenesená",J143,0)</f>
        <v>0</v>
      </c>
      <c r="BI143" s="225">
        <f>IF(N143="nulová",J143,0)</f>
        <v>0</v>
      </c>
      <c r="BJ143" s="17" t="s">
        <v>84</v>
      </c>
      <c r="BK143" s="225">
        <f>ROUND(I143*H143,2)</f>
        <v>0</v>
      </c>
      <c r="BL143" s="17" t="s">
        <v>156</v>
      </c>
      <c r="BM143" s="224" t="s">
        <v>1426</v>
      </c>
    </row>
    <row r="144" spans="1:47" s="2" customFormat="1" ht="12">
      <c r="A144" s="38"/>
      <c r="B144" s="39"/>
      <c r="C144" s="40"/>
      <c r="D144" s="226" t="s">
        <v>158</v>
      </c>
      <c r="E144" s="40"/>
      <c r="F144" s="227" t="s">
        <v>1425</v>
      </c>
      <c r="G144" s="40"/>
      <c r="H144" s="40"/>
      <c r="I144" s="228"/>
      <c r="J144" s="40"/>
      <c r="K144" s="40"/>
      <c r="L144" s="44"/>
      <c r="M144" s="229"/>
      <c r="N144" s="230"/>
      <c r="O144" s="91"/>
      <c r="P144" s="91"/>
      <c r="Q144" s="91"/>
      <c r="R144" s="91"/>
      <c r="S144" s="91"/>
      <c r="T144" s="92"/>
      <c r="U144" s="38"/>
      <c r="V144" s="38"/>
      <c r="W144" s="38"/>
      <c r="X144" s="38"/>
      <c r="Y144" s="38"/>
      <c r="Z144" s="38"/>
      <c r="AA144" s="38"/>
      <c r="AB144" s="38"/>
      <c r="AC144" s="38"/>
      <c r="AD144" s="38"/>
      <c r="AE144" s="38"/>
      <c r="AT144" s="17" t="s">
        <v>158</v>
      </c>
      <c r="AU144" s="17" t="s">
        <v>93</v>
      </c>
    </row>
    <row r="145" spans="1:65" s="2" customFormat="1" ht="14.4" customHeight="1">
      <c r="A145" s="38"/>
      <c r="B145" s="39"/>
      <c r="C145" s="212" t="s">
        <v>8</v>
      </c>
      <c r="D145" s="212" t="s">
        <v>152</v>
      </c>
      <c r="E145" s="213" t="s">
        <v>1427</v>
      </c>
      <c r="F145" s="214" t="s">
        <v>1428</v>
      </c>
      <c r="G145" s="215" t="s">
        <v>186</v>
      </c>
      <c r="H145" s="216">
        <v>1</v>
      </c>
      <c r="I145" s="217"/>
      <c r="J145" s="218">
        <f>ROUND(I145*H145,2)</f>
        <v>0</v>
      </c>
      <c r="K145" s="219"/>
      <c r="L145" s="44"/>
      <c r="M145" s="220" t="s">
        <v>1</v>
      </c>
      <c r="N145" s="221" t="s">
        <v>41</v>
      </c>
      <c r="O145" s="91"/>
      <c r="P145" s="222">
        <f>O145*H145</f>
        <v>0</v>
      </c>
      <c r="Q145" s="222">
        <v>0</v>
      </c>
      <c r="R145" s="222">
        <f>Q145*H145</f>
        <v>0</v>
      </c>
      <c r="S145" s="222">
        <v>0</v>
      </c>
      <c r="T145" s="223">
        <f>S145*H145</f>
        <v>0</v>
      </c>
      <c r="U145" s="38"/>
      <c r="V145" s="38"/>
      <c r="W145" s="38"/>
      <c r="X145" s="38"/>
      <c r="Y145" s="38"/>
      <c r="Z145" s="38"/>
      <c r="AA145" s="38"/>
      <c r="AB145" s="38"/>
      <c r="AC145" s="38"/>
      <c r="AD145" s="38"/>
      <c r="AE145" s="38"/>
      <c r="AR145" s="224" t="s">
        <v>156</v>
      </c>
      <c r="AT145" s="224" t="s">
        <v>152</v>
      </c>
      <c r="AU145" s="224" t="s">
        <v>93</v>
      </c>
      <c r="AY145" s="17" t="s">
        <v>151</v>
      </c>
      <c r="BE145" s="225">
        <f>IF(N145="základní",J145,0)</f>
        <v>0</v>
      </c>
      <c r="BF145" s="225">
        <f>IF(N145="snížená",J145,0)</f>
        <v>0</v>
      </c>
      <c r="BG145" s="225">
        <f>IF(N145="zákl. přenesená",J145,0)</f>
        <v>0</v>
      </c>
      <c r="BH145" s="225">
        <f>IF(N145="sníž. přenesená",J145,0)</f>
        <v>0</v>
      </c>
      <c r="BI145" s="225">
        <f>IF(N145="nulová",J145,0)</f>
        <v>0</v>
      </c>
      <c r="BJ145" s="17" t="s">
        <v>84</v>
      </c>
      <c r="BK145" s="225">
        <f>ROUND(I145*H145,2)</f>
        <v>0</v>
      </c>
      <c r="BL145" s="17" t="s">
        <v>156</v>
      </c>
      <c r="BM145" s="224" t="s">
        <v>1429</v>
      </c>
    </row>
    <row r="146" spans="1:47" s="2" customFormat="1" ht="12">
      <c r="A146" s="38"/>
      <c r="B146" s="39"/>
      <c r="C146" s="40"/>
      <c r="D146" s="226" t="s">
        <v>158</v>
      </c>
      <c r="E146" s="40"/>
      <c r="F146" s="227" t="s">
        <v>1430</v>
      </c>
      <c r="G146" s="40"/>
      <c r="H146" s="40"/>
      <c r="I146" s="228"/>
      <c r="J146" s="40"/>
      <c r="K146" s="40"/>
      <c r="L146" s="44"/>
      <c r="M146" s="229"/>
      <c r="N146" s="230"/>
      <c r="O146" s="91"/>
      <c r="P146" s="91"/>
      <c r="Q146" s="91"/>
      <c r="R146" s="91"/>
      <c r="S146" s="91"/>
      <c r="T146" s="92"/>
      <c r="U146" s="38"/>
      <c r="V146" s="38"/>
      <c r="W146" s="38"/>
      <c r="X146" s="38"/>
      <c r="Y146" s="38"/>
      <c r="Z146" s="38"/>
      <c r="AA146" s="38"/>
      <c r="AB146" s="38"/>
      <c r="AC146" s="38"/>
      <c r="AD146" s="38"/>
      <c r="AE146" s="38"/>
      <c r="AT146" s="17" t="s">
        <v>158</v>
      </c>
      <c r="AU146" s="17" t="s">
        <v>93</v>
      </c>
    </row>
    <row r="147" spans="1:65" s="2" customFormat="1" ht="24.15" customHeight="1">
      <c r="A147" s="38"/>
      <c r="B147" s="39"/>
      <c r="C147" s="212" t="s">
        <v>255</v>
      </c>
      <c r="D147" s="212" t="s">
        <v>152</v>
      </c>
      <c r="E147" s="213" t="s">
        <v>1431</v>
      </c>
      <c r="F147" s="214" t="s">
        <v>1432</v>
      </c>
      <c r="G147" s="215" t="s">
        <v>276</v>
      </c>
      <c r="H147" s="216">
        <v>3</v>
      </c>
      <c r="I147" s="217"/>
      <c r="J147" s="218">
        <f>ROUND(I147*H147,2)</f>
        <v>0</v>
      </c>
      <c r="K147" s="219"/>
      <c r="L147" s="44"/>
      <c r="M147" s="220" t="s">
        <v>1</v>
      </c>
      <c r="N147" s="221" t="s">
        <v>41</v>
      </c>
      <c r="O147" s="91"/>
      <c r="P147" s="222">
        <f>O147*H147</f>
        <v>0</v>
      </c>
      <c r="Q147" s="222">
        <v>0</v>
      </c>
      <c r="R147" s="222">
        <f>Q147*H147</f>
        <v>0</v>
      </c>
      <c r="S147" s="222">
        <v>0</v>
      </c>
      <c r="T147" s="223">
        <f>S147*H147</f>
        <v>0</v>
      </c>
      <c r="U147" s="38"/>
      <c r="V147" s="38"/>
      <c r="W147" s="38"/>
      <c r="X147" s="38"/>
      <c r="Y147" s="38"/>
      <c r="Z147" s="38"/>
      <c r="AA147" s="38"/>
      <c r="AB147" s="38"/>
      <c r="AC147" s="38"/>
      <c r="AD147" s="38"/>
      <c r="AE147" s="38"/>
      <c r="AR147" s="224" t="s">
        <v>156</v>
      </c>
      <c r="AT147" s="224" t="s">
        <v>152</v>
      </c>
      <c r="AU147" s="224" t="s">
        <v>93</v>
      </c>
      <c r="AY147" s="17" t="s">
        <v>151</v>
      </c>
      <c r="BE147" s="225">
        <f>IF(N147="základní",J147,0)</f>
        <v>0</v>
      </c>
      <c r="BF147" s="225">
        <f>IF(N147="snížená",J147,0)</f>
        <v>0</v>
      </c>
      <c r="BG147" s="225">
        <f>IF(N147="zákl. přenesená",J147,0)</f>
        <v>0</v>
      </c>
      <c r="BH147" s="225">
        <f>IF(N147="sníž. přenesená",J147,0)</f>
        <v>0</v>
      </c>
      <c r="BI147" s="225">
        <f>IF(N147="nulová",J147,0)</f>
        <v>0</v>
      </c>
      <c r="BJ147" s="17" t="s">
        <v>84</v>
      </c>
      <c r="BK147" s="225">
        <f>ROUND(I147*H147,2)</f>
        <v>0</v>
      </c>
      <c r="BL147" s="17" t="s">
        <v>156</v>
      </c>
      <c r="BM147" s="224" t="s">
        <v>1433</v>
      </c>
    </row>
    <row r="148" spans="1:47" s="2" customFormat="1" ht="12">
      <c r="A148" s="38"/>
      <c r="B148" s="39"/>
      <c r="C148" s="40"/>
      <c r="D148" s="226" t="s">
        <v>158</v>
      </c>
      <c r="E148" s="40"/>
      <c r="F148" s="227" t="s">
        <v>1432</v>
      </c>
      <c r="G148" s="40"/>
      <c r="H148" s="40"/>
      <c r="I148" s="228"/>
      <c r="J148" s="40"/>
      <c r="K148" s="40"/>
      <c r="L148" s="44"/>
      <c r="M148" s="229"/>
      <c r="N148" s="230"/>
      <c r="O148" s="91"/>
      <c r="P148" s="91"/>
      <c r="Q148" s="91"/>
      <c r="R148" s="91"/>
      <c r="S148" s="91"/>
      <c r="T148" s="92"/>
      <c r="U148" s="38"/>
      <c r="V148" s="38"/>
      <c r="W148" s="38"/>
      <c r="X148" s="38"/>
      <c r="Y148" s="38"/>
      <c r="Z148" s="38"/>
      <c r="AA148" s="38"/>
      <c r="AB148" s="38"/>
      <c r="AC148" s="38"/>
      <c r="AD148" s="38"/>
      <c r="AE148" s="38"/>
      <c r="AT148" s="17" t="s">
        <v>158</v>
      </c>
      <c r="AU148" s="17" t="s">
        <v>93</v>
      </c>
    </row>
    <row r="149" spans="1:65" s="2" customFormat="1" ht="24.15" customHeight="1">
      <c r="A149" s="38"/>
      <c r="B149" s="39"/>
      <c r="C149" s="212" t="s">
        <v>264</v>
      </c>
      <c r="D149" s="212" t="s">
        <v>152</v>
      </c>
      <c r="E149" s="213" t="s">
        <v>452</v>
      </c>
      <c r="F149" s="214" t="s">
        <v>453</v>
      </c>
      <c r="G149" s="215" t="s">
        <v>186</v>
      </c>
      <c r="H149" s="216">
        <v>1</v>
      </c>
      <c r="I149" s="217"/>
      <c r="J149" s="218">
        <f>ROUND(I149*H149,2)</f>
        <v>0</v>
      </c>
      <c r="K149" s="219"/>
      <c r="L149" s="44"/>
      <c r="M149" s="220" t="s">
        <v>1</v>
      </c>
      <c r="N149" s="221" t="s">
        <v>41</v>
      </c>
      <c r="O149" s="91"/>
      <c r="P149" s="222">
        <f>O149*H149</f>
        <v>0</v>
      </c>
      <c r="Q149" s="222">
        <v>0</v>
      </c>
      <c r="R149" s="222">
        <f>Q149*H149</f>
        <v>0</v>
      </c>
      <c r="S149" s="222">
        <v>0</v>
      </c>
      <c r="T149" s="223">
        <f>S149*H149</f>
        <v>0</v>
      </c>
      <c r="U149" s="38"/>
      <c r="V149" s="38"/>
      <c r="W149" s="38"/>
      <c r="X149" s="38"/>
      <c r="Y149" s="38"/>
      <c r="Z149" s="38"/>
      <c r="AA149" s="38"/>
      <c r="AB149" s="38"/>
      <c r="AC149" s="38"/>
      <c r="AD149" s="38"/>
      <c r="AE149" s="38"/>
      <c r="AR149" s="224" t="s">
        <v>156</v>
      </c>
      <c r="AT149" s="224" t="s">
        <v>152</v>
      </c>
      <c r="AU149" s="224" t="s">
        <v>93</v>
      </c>
      <c r="AY149" s="17" t="s">
        <v>151</v>
      </c>
      <c r="BE149" s="225">
        <f>IF(N149="základní",J149,0)</f>
        <v>0</v>
      </c>
      <c r="BF149" s="225">
        <f>IF(N149="snížená",J149,0)</f>
        <v>0</v>
      </c>
      <c r="BG149" s="225">
        <f>IF(N149="zákl. přenesená",J149,0)</f>
        <v>0</v>
      </c>
      <c r="BH149" s="225">
        <f>IF(N149="sníž. přenesená",J149,0)</f>
        <v>0</v>
      </c>
      <c r="BI149" s="225">
        <f>IF(N149="nulová",J149,0)</f>
        <v>0</v>
      </c>
      <c r="BJ149" s="17" t="s">
        <v>84</v>
      </c>
      <c r="BK149" s="225">
        <f>ROUND(I149*H149,2)</f>
        <v>0</v>
      </c>
      <c r="BL149" s="17" t="s">
        <v>156</v>
      </c>
      <c r="BM149" s="224" t="s">
        <v>1434</v>
      </c>
    </row>
    <row r="150" spans="1:47" s="2" customFormat="1" ht="12">
      <c r="A150" s="38"/>
      <c r="B150" s="39"/>
      <c r="C150" s="40"/>
      <c r="D150" s="226" t="s">
        <v>158</v>
      </c>
      <c r="E150" s="40"/>
      <c r="F150" s="227" t="s">
        <v>453</v>
      </c>
      <c r="G150" s="40"/>
      <c r="H150" s="40"/>
      <c r="I150" s="228"/>
      <c r="J150" s="40"/>
      <c r="K150" s="40"/>
      <c r="L150" s="44"/>
      <c r="M150" s="229"/>
      <c r="N150" s="230"/>
      <c r="O150" s="91"/>
      <c r="P150" s="91"/>
      <c r="Q150" s="91"/>
      <c r="R150" s="91"/>
      <c r="S150" s="91"/>
      <c r="T150" s="92"/>
      <c r="U150" s="38"/>
      <c r="V150" s="38"/>
      <c r="W150" s="38"/>
      <c r="X150" s="38"/>
      <c r="Y150" s="38"/>
      <c r="Z150" s="38"/>
      <c r="AA150" s="38"/>
      <c r="AB150" s="38"/>
      <c r="AC150" s="38"/>
      <c r="AD150" s="38"/>
      <c r="AE150" s="38"/>
      <c r="AT150" s="17" t="s">
        <v>158</v>
      </c>
      <c r="AU150" s="17" t="s">
        <v>93</v>
      </c>
    </row>
    <row r="151" spans="1:65" s="2" customFormat="1" ht="14.4" customHeight="1">
      <c r="A151" s="38"/>
      <c r="B151" s="39"/>
      <c r="C151" s="212" t="s">
        <v>273</v>
      </c>
      <c r="D151" s="212" t="s">
        <v>152</v>
      </c>
      <c r="E151" s="213" t="s">
        <v>1435</v>
      </c>
      <c r="F151" s="214" t="s">
        <v>1436</v>
      </c>
      <c r="G151" s="215" t="s">
        <v>1369</v>
      </c>
      <c r="H151" s="216">
        <v>1</v>
      </c>
      <c r="I151" s="217"/>
      <c r="J151" s="218">
        <f>ROUND(I151*H151,2)</f>
        <v>0</v>
      </c>
      <c r="K151" s="219"/>
      <c r="L151" s="44"/>
      <c r="M151" s="220" t="s">
        <v>1</v>
      </c>
      <c r="N151" s="221" t="s">
        <v>41</v>
      </c>
      <c r="O151" s="91"/>
      <c r="P151" s="222">
        <f>O151*H151</f>
        <v>0</v>
      </c>
      <c r="Q151" s="222">
        <v>0</v>
      </c>
      <c r="R151" s="222">
        <f>Q151*H151</f>
        <v>0</v>
      </c>
      <c r="S151" s="222">
        <v>0</v>
      </c>
      <c r="T151" s="223">
        <f>S151*H151</f>
        <v>0</v>
      </c>
      <c r="U151" s="38"/>
      <c r="V151" s="38"/>
      <c r="W151" s="38"/>
      <c r="X151" s="38"/>
      <c r="Y151" s="38"/>
      <c r="Z151" s="38"/>
      <c r="AA151" s="38"/>
      <c r="AB151" s="38"/>
      <c r="AC151" s="38"/>
      <c r="AD151" s="38"/>
      <c r="AE151" s="38"/>
      <c r="AR151" s="224" t="s">
        <v>156</v>
      </c>
      <c r="AT151" s="224" t="s">
        <v>152</v>
      </c>
      <c r="AU151" s="224" t="s">
        <v>93</v>
      </c>
      <c r="AY151" s="17" t="s">
        <v>151</v>
      </c>
      <c r="BE151" s="225">
        <f>IF(N151="základní",J151,0)</f>
        <v>0</v>
      </c>
      <c r="BF151" s="225">
        <f>IF(N151="snížená",J151,0)</f>
        <v>0</v>
      </c>
      <c r="BG151" s="225">
        <f>IF(N151="zákl. přenesená",J151,0)</f>
        <v>0</v>
      </c>
      <c r="BH151" s="225">
        <f>IF(N151="sníž. přenesená",J151,0)</f>
        <v>0</v>
      </c>
      <c r="BI151" s="225">
        <f>IF(N151="nulová",J151,0)</f>
        <v>0</v>
      </c>
      <c r="BJ151" s="17" t="s">
        <v>84</v>
      </c>
      <c r="BK151" s="225">
        <f>ROUND(I151*H151,2)</f>
        <v>0</v>
      </c>
      <c r="BL151" s="17" t="s">
        <v>156</v>
      </c>
      <c r="BM151" s="224" t="s">
        <v>1437</v>
      </c>
    </row>
    <row r="152" spans="1:47" s="2" customFormat="1" ht="12">
      <c r="A152" s="38"/>
      <c r="B152" s="39"/>
      <c r="C152" s="40"/>
      <c r="D152" s="226" t="s">
        <v>158</v>
      </c>
      <c r="E152" s="40"/>
      <c r="F152" s="227" t="s">
        <v>1436</v>
      </c>
      <c r="G152" s="40"/>
      <c r="H152" s="40"/>
      <c r="I152" s="228"/>
      <c r="J152" s="40"/>
      <c r="K152" s="40"/>
      <c r="L152" s="44"/>
      <c r="M152" s="257"/>
      <c r="N152" s="258"/>
      <c r="O152" s="259"/>
      <c r="P152" s="259"/>
      <c r="Q152" s="259"/>
      <c r="R152" s="259"/>
      <c r="S152" s="259"/>
      <c r="T152" s="260"/>
      <c r="U152" s="38"/>
      <c r="V152" s="38"/>
      <c r="W152" s="38"/>
      <c r="X152" s="38"/>
      <c r="Y152" s="38"/>
      <c r="Z152" s="38"/>
      <c r="AA152" s="38"/>
      <c r="AB152" s="38"/>
      <c r="AC152" s="38"/>
      <c r="AD152" s="38"/>
      <c r="AE152" s="38"/>
      <c r="AT152" s="17" t="s">
        <v>158</v>
      </c>
      <c r="AU152" s="17" t="s">
        <v>93</v>
      </c>
    </row>
    <row r="153" spans="1:31" s="2" customFormat="1" ht="6.95" customHeight="1">
      <c r="A153" s="38"/>
      <c r="B153" s="66"/>
      <c r="C153" s="67"/>
      <c r="D153" s="67"/>
      <c r="E153" s="67"/>
      <c r="F153" s="67"/>
      <c r="G153" s="67"/>
      <c r="H153" s="67"/>
      <c r="I153" s="67"/>
      <c r="J153" s="67"/>
      <c r="K153" s="67"/>
      <c r="L153" s="44"/>
      <c r="M153" s="38"/>
      <c r="O153" s="38"/>
      <c r="P153" s="38"/>
      <c r="Q153" s="38"/>
      <c r="R153" s="38"/>
      <c r="S153" s="38"/>
      <c r="T153" s="38"/>
      <c r="U153" s="38"/>
      <c r="V153" s="38"/>
      <c r="W153" s="38"/>
      <c r="X153" s="38"/>
      <c r="Y153" s="38"/>
      <c r="Z153" s="38"/>
      <c r="AA153" s="38"/>
      <c r="AB153" s="38"/>
      <c r="AC153" s="38"/>
      <c r="AD153" s="38"/>
      <c r="AE153" s="38"/>
    </row>
  </sheetData>
  <sheetProtection password="CC35" sheet="1" objects="1" scenarios="1" formatColumns="0" formatRows="0" autoFilter="0"/>
  <autoFilter ref="C117:K152"/>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H573"/>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7"/>
      <c r="C3" s="138"/>
      <c r="D3" s="138"/>
      <c r="E3" s="138"/>
      <c r="F3" s="138"/>
      <c r="G3" s="138"/>
      <c r="H3" s="20"/>
    </row>
    <row r="4" spans="2:8" s="1" customFormat="1" ht="24.95" customHeight="1">
      <c r="B4" s="20"/>
      <c r="C4" s="139" t="s">
        <v>1438</v>
      </c>
      <c r="H4" s="20"/>
    </row>
    <row r="5" spans="2:8" s="1" customFormat="1" ht="12" customHeight="1">
      <c r="B5" s="20"/>
      <c r="C5" s="291" t="s">
        <v>13</v>
      </c>
      <c r="D5" s="148" t="s">
        <v>14</v>
      </c>
      <c r="E5" s="1"/>
      <c r="F5" s="1"/>
      <c r="H5" s="20"/>
    </row>
    <row r="6" spans="2:8" s="1" customFormat="1" ht="36.95" customHeight="1">
      <c r="B6" s="20"/>
      <c r="C6" s="292" t="s">
        <v>16</v>
      </c>
      <c r="D6" s="293" t="s">
        <v>17</v>
      </c>
      <c r="E6" s="1"/>
      <c r="F6" s="1"/>
      <c r="H6" s="20"/>
    </row>
    <row r="7" spans="2:8" s="1" customFormat="1" ht="16.5" customHeight="1">
      <c r="B7" s="20"/>
      <c r="C7" s="141" t="s">
        <v>22</v>
      </c>
      <c r="D7" s="145" t="str">
        <f>'Rekapitulace stavby'!AN8</f>
        <v>30. 10. 2020</v>
      </c>
      <c r="H7" s="20"/>
    </row>
    <row r="8" spans="1:8" s="2" customFormat="1" ht="10.8" customHeight="1">
      <c r="A8" s="38"/>
      <c r="B8" s="44"/>
      <c r="C8" s="38"/>
      <c r="D8" s="38"/>
      <c r="E8" s="38"/>
      <c r="F8" s="38"/>
      <c r="G8" s="38"/>
      <c r="H8" s="44"/>
    </row>
    <row r="9" spans="1:8" s="10" customFormat="1" ht="29.25" customHeight="1">
      <c r="A9" s="186"/>
      <c r="B9" s="294"/>
      <c r="C9" s="295" t="s">
        <v>57</v>
      </c>
      <c r="D9" s="296" t="s">
        <v>58</v>
      </c>
      <c r="E9" s="296" t="s">
        <v>139</v>
      </c>
      <c r="F9" s="297" t="s">
        <v>1439</v>
      </c>
      <c r="G9" s="186"/>
      <c r="H9" s="294"/>
    </row>
    <row r="10" spans="1:8" s="2" customFormat="1" ht="26.4" customHeight="1">
      <c r="A10" s="38"/>
      <c r="B10" s="44"/>
      <c r="C10" s="298" t="s">
        <v>1440</v>
      </c>
      <c r="D10" s="298" t="s">
        <v>82</v>
      </c>
      <c r="E10" s="38"/>
      <c r="F10" s="38"/>
      <c r="G10" s="38"/>
      <c r="H10" s="44"/>
    </row>
    <row r="11" spans="1:8" s="2" customFormat="1" ht="16.8" customHeight="1">
      <c r="A11" s="38"/>
      <c r="B11" s="44"/>
      <c r="C11" s="299" t="s">
        <v>271</v>
      </c>
      <c r="D11" s="300" t="s">
        <v>271</v>
      </c>
      <c r="E11" s="301" t="s">
        <v>1</v>
      </c>
      <c r="F11" s="302">
        <v>12.1</v>
      </c>
      <c r="G11" s="38"/>
      <c r="H11" s="44"/>
    </row>
    <row r="12" spans="1:8" s="2" customFormat="1" ht="16.8" customHeight="1">
      <c r="A12" s="38"/>
      <c r="B12" s="44"/>
      <c r="C12" s="303" t="s">
        <v>1</v>
      </c>
      <c r="D12" s="303" t="s">
        <v>198</v>
      </c>
      <c r="E12" s="17" t="s">
        <v>1</v>
      </c>
      <c r="F12" s="304">
        <v>0</v>
      </c>
      <c r="G12" s="38"/>
      <c r="H12" s="44"/>
    </row>
    <row r="13" spans="1:8" s="2" customFormat="1" ht="16.8" customHeight="1">
      <c r="A13" s="38"/>
      <c r="B13" s="44"/>
      <c r="C13" s="303" t="s">
        <v>271</v>
      </c>
      <c r="D13" s="303" t="s">
        <v>272</v>
      </c>
      <c r="E13" s="17" t="s">
        <v>1</v>
      </c>
      <c r="F13" s="304">
        <v>12.1</v>
      </c>
      <c r="G13" s="38"/>
      <c r="H13" s="44"/>
    </row>
    <row r="14" spans="1:8" s="2" customFormat="1" ht="16.8" customHeight="1">
      <c r="A14" s="38"/>
      <c r="B14" s="44"/>
      <c r="C14" s="299" t="s">
        <v>311</v>
      </c>
      <c r="D14" s="300" t="s">
        <v>311</v>
      </c>
      <c r="E14" s="301" t="s">
        <v>1</v>
      </c>
      <c r="F14" s="302">
        <v>791.128</v>
      </c>
      <c r="G14" s="38"/>
      <c r="H14" s="44"/>
    </row>
    <row r="15" spans="1:8" s="2" customFormat="1" ht="16.8" customHeight="1">
      <c r="A15" s="38"/>
      <c r="B15" s="44"/>
      <c r="C15" s="303" t="s">
        <v>311</v>
      </c>
      <c r="D15" s="303" t="s">
        <v>312</v>
      </c>
      <c r="E15" s="17" t="s">
        <v>1</v>
      </c>
      <c r="F15" s="304">
        <v>791.128</v>
      </c>
      <c r="G15" s="38"/>
      <c r="H15" s="44"/>
    </row>
    <row r="16" spans="1:8" s="2" customFormat="1" ht="16.8" customHeight="1">
      <c r="A16" s="38"/>
      <c r="B16" s="44"/>
      <c r="C16" s="299" t="s">
        <v>235</v>
      </c>
      <c r="D16" s="300" t="s">
        <v>235</v>
      </c>
      <c r="E16" s="301" t="s">
        <v>1</v>
      </c>
      <c r="F16" s="302">
        <v>143.01</v>
      </c>
      <c r="G16" s="38"/>
      <c r="H16" s="44"/>
    </row>
    <row r="17" spans="1:8" s="2" customFormat="1" ht="16.8" customHeight="1">
      <c r="A17" s="38"/>
      <c r="B17" s="44"/>
      <c r="C17" s="303" t="s">
        <v>1</v>
      </c>
      <c r="D17" s="303" t="s">
        <v>198</v>
      </c>
      <c r="E17" s="17" t="s">
        <v>1</v>
      </c>
      <c r="F17" s="304">
        <v>0</v>
      </c>
      <c r="G17" s="38"/>
      <c r="H17" s="44"/>
    </row>
    <row r="18" spans="1:8" s="2" customFormat="1" ht="16.8" customHeight="1">
      <c r="A18" s="38"/>
      <c r="B18" s="44"/>
      <c r="C18" s="303" t="s">
        <v>235</v>
      </c>
      <c r="D18" s="303" t="s">
        <v>236</v>
      </c>
      <c r="E18" s="17" t="s">
        <v>1</v>
      </c>
      <c r="F18" s="304">
        <v>143.01</v>
      </c>
      <c r="G18" s="38"/>
      <c r="H18" s="44"/>
    </row>
    <row r="19" spans="1:8" s="2" customFormat="1" ht="16.8" customHeight="1">
      <c r="A19" s="38"/>
      <c r="B19" s="44"/>
      <c r="C19" s="299" t="s">
        <v>250</v>
      </c>
      <c r="D19" s="300" t="s">
        <v>250</v>
      </c>
      <c r="E19" s="301" t="s">
        <v>1</v>
      </c>
      <c r="F19" s="302">
        <v>13.23</v>
      </c>
      <c r="G19" s="38"/>
      <c r="H19" s="44"/>
    </row>
    <row r="20" spans="1:8" s="2" customFormat="1" ht="16.8" customHeight="1">
      <c r="A20" s="38"/>
      <c r="B20" s="44"/>
      <c r="C20" s="303" t="s">
        <v>250</v>
      </c>
      <c r="D20" s="303" t="s">
        <v>251</v>
      </c>
      <c r="E20" s="17" t="s">
        <v>1</v>
      </c>
      <c r="F20" s="304">
        <v>13.23</v>
      </c>
      <c r="G20" s="38"/>
      <c r="H20" s="44"/>
    </row>
    <row r="21" spans="1:8" s="2" customFormat="1" ht="16.8" customHeight="1">
      <c r="A21" s="38"/>
      <c r="B21" s="44"/>
      <c r="C21" s="305" t="s">
        <v>1441</v>
      </c>
      <c r="D21" s="38"/>
      <c r="E21" s="38"/>
      <c r="F21" s="38"/>
      <c r="G21" s="38"/>
      <c r="H21" s="44"/>
    </row>
    <row r="22" spans="1:8" s="2" customFormat="1" ht="16.8" customHeight="1">
      <c r="A22" s="38"/>
      <c r="B22" s="44"/>
      <c r="C22" s="303" t="s">
        <v>245</v>
      </c>
      <c r="D22" s="303" t="s">
        <v>246</v>
      </c>
      <c r="E22" s="17" t="s">
        <v>194</v>
      </c>
      <c r="F22" s="304">
        <v>156.24</v>
      </c>
      <c r="G22" s="38"/>
      <c r="H22" s="44"/>
    </row>
    <row r="23" spans="1:8" s="2" customFormat="1" ht="16.8" customHeight="1">
      <c r="A23" s="38"/>
      <c r="B23" s="44"/>
      <c r="C23" s="299" t="s">
        <v>227</v>
      </c>
      <c r="D23" s="300" t="s">
        <v>227</v>
      </c>
      <c r="E23" s="301" t="s">
        <v>1</v>
      </c>
      <c r="F23" s="302">
        <v>13.23</v>
      </c>
      <c r="G23" s="38"/>
      <c r="H23" s="44"/>
    </row>
    <row r="24" spans="1:8" s="2" customFormat="1" ht="16.8" customHeight="1">
      <c r="A24" s="38"/>
      <c r="B24" s="44"/>
      <c r="C24" s="303" t="s">
        <v>1</v>
      </c>
      <c r="D24" s="303" t="s">
        <v>226</v>
      </c>
      <c r="E24" s="17" t="s">
        <v>1</v>
      </c>
      <c r="F24" s="304">
        <v>0</v>
      </c>
      <c r="G24" s="38"/>
      <c r="H24" s="44"/>
    </row>
    <row r="25" spans="1:8" s="2" customFormat="1" ht="16.8" customHeight="1">
      <c r="A25" s="38"/>
      <c r="B25" s="44"/>
      <c r="C25" s="303" t="s">
        <v>227</v>
      </c>
      <c r="D25" s="303" t="s">
        <v>228</v>
      </c>
      <c r="E25" s="17" t="s">
        <v>1</v>
      </c>
      <c r="F25" s="304">
        <v>13.23</v>
      </c>
      <c r="G25" s="38"/>
      <c r="H25" s="44"/>
    </row>
    <row r="26" spans="1:8" s="2" customFormat="1" ht="16.8" customHeight="1">
      <c r="A26" s="38"/>
      <c r="B26" s="44"/>
      <c r="C26" s="299" t="s">
        <v>199</v>
      </c>
      <c r="D26" s="300" t="s">
        <v>199</v>
      </c>
      <c r="E26" s="301" t="s">
        <v>1</v>
      </c>
      <c r="F26" s="302">
        <v>54.115</v>
      </c>
      <c r="G26" s="38"/>
      <c r="H26" s="44"/>
    </row>
    <row r="27" spans="1:8" s="2" customFormat="1" ht="16.8" customHeight="1">
      <c r="A27" s="38"/>
      <c r="B27" s="44"/>
      <c r="C27" s="303" t="s">
        <v>1</v>
      </c>
      <c r="D27" s="303" t="s">
        <v>198</v>
      </c>
      <c r="E27" s="17" t="s">
        <v>1</v>
      </c>
      <c r="F27" s="304">
        <v>0</v>
      </c>
      <c r="G27" s="38"/>
      <c r="H27" s="44"/>
    </row>
    <row r="28" spans="1:8" s="2" customFormat="1" ht="16.8" customHeight="1">
      <c r="A28" s="38"/>
      <c r="B28" s="44"/>
      <c r="C28" s="303" t="s">
        <v>199</v>
      </c>
      <c r="D28" s="303" t="s">
        <v>200</v>
      </c>
      <c r="E28" s="17" t="s">
        <v>1</v>
      </c>
      <c r="F28" s="304">
        <v>54.115</v>
      </c>
      <c r="G28" s="38"/>
      <c r="H28" s="44"/>
    </row>
    <row r="29" spans="1:8" s="2" customFormat="1" ht="16.8" customHeight="1">
      <c r="A29" s="38"/>
      <c r="B29" s="44"/>
      <c r="C29" s="299" t="s">
        <v>127</v>
      </c>
      <c r="D29" s="300" t="s">
        <v>127</v>
      </c>
      <c r="E29" s="301" t="s">
        <v>1</v>
      </c>
      <c r="F29" s="302">
        <v>19.5</v>
      </c>
      <c r="G29" s="38"/>
      <c r="H29" s="44"/>
    </row>
    <row r="30" spans="1:8" s="2" customFormat="1" ht="16.8" customHeight="1">
      <c r="A30" s="38"/>
      <c r="B30" s="44"/>
      <c r="C30" s="303" t="s">
        <v>1</v>
      </c>
      <c r="D30" s="303" t="s">
        <v>198</v>
      </c>
      <c r="E30" s="17" t="s">
        <v>1</v>
      </c>
      <c r="F30" s="304">
        <v>0</v>
      </c>
      <c r="G30" s="38"/>
      <c r="H30" s="44"/>
    </row>
    <row r="31" spans="1:8" s="2" customFormat="1" ht="16.8" customHeight="1">
      <c r="A31" s="38"/>
      <c r="B31" s="44"/>
      <c r="C31" s="303" t="s">
        <v>127</v>
      </c>
      <c r="D31" s="303" t="s">
        <v>213</v>
      </c>
      <c r="E31" s="17" t="s">
        <v>1</v>
      </c>
      <c r="F31" s="304">
        <v>19.5</v>
      </c>
      <c r="G31" s="38"/>
      <c r="H31" s="44"/>
    </row>
    <row r="32" spans="1:8" s="2" customFormat="1" ht="16.8" customHeight="1">
      <c r="A32" s="38"/>
      <c r="B32" s="44"/>
      <c r="C32" s="299" t="s">
        <v>207</v>
      </c>
      <c r="D32" s="300" t="s">
        <v>207</v>
      </c>
      <c r="E32" s="301" t="s">
        <v>1</v>
      </c>
      <c r="F32" s="302">
        <v>1028.185</v>
      </c>
      <c r="G32" s="38"/>
      <c r="H32" s="44"/>
    </row>
    <row r="33" spans="1:8" s="2" customFormat="1" ht="16.8" customHeight="1">
      <c r="A33" s="38"/>
      <c r="B33" s="44"/>
      <c r="C33" s="303" t="s">
        <v>207</v>
      </c>
      <c r="D33" s="303" t="s">
        <v>208</v>
      </c>
      <c r="E33" s="17" t="s">
        <v>1</v>
      </c>
      <c r="F33" s="304">
        <v>1028.185</v>
      </c>
      <c r="G33" s="38"/>
      <c r="H33" s="44"/>
    </row>
    <row r="34" spans="1:8" s="2" customFormat="1" ht="16.8" customHeight="1">
      <c r="A34" s="38"/>
      <c r="B34" s="44"/>
      <c r="C34" s="299" t="s">
        <v>218</v>
      </c>
      <c r="D34" s="300" t="s">
        <v>218</v>
      </c>
      <c r="E34" s="301" t="s">
        <v>1</v>
      </c>
      <c r="F34" s="302">
        <v>468</v>
      </c>
      <c r="G34" s="38"/>
      <c r="H34" s="44"/>
    </row>
    <row r="35" spans="1:8" s="2" customFormat="1" ht="16.8" customHeight="1">
      <c r="A35" s="38"/>
      <c r="B35" s="44"/>
      <c r="C35" s="303" t="s">
        <v>218</v>
      </c>
      <c r="D35" s="303" t="s">
        <v>219</v>
      </c>
      <c r="E35" s="17" t="s">
        <v>1</v>
      </c>
      <c r="F35" s="304">
        <v>468</v>
      </c>
      <c r="G35" s="38"/>
      <c r="H35" s="44"/>
    </row>
    <row r="36" spans="1:8" s="2" customFormat="1" ht="16.8" customHeight="1">
      <c r="A36" s="38"/>
      <c r="B36" s="44"/>
      <c r="C36" s="299" t="s">
        <v>261</v>
      </c>
      <c r="D36" s="300" t="s">
        <v>261</v>
      </c>
      <c r="E36" s="301" t="s">
        <v>1</v>
      </c>
      <c r="F36" s="302">
        <v>143.01</v>
      </c>
      <c r="G36" s="38"/>
      <c r="H36" s="44"/>
    </row>
    <row r="37" spans="1:8" s="2" customFormat="1" ht="16.8" customHeight="1">
      <c r="A37" s="38"/>
      <c r="B37" s="44"/>
      <c r="C37" s="303" t="s">
        <v>261</v>
      </c>
      <c r="D37" s="303" t="s">
        <v>262</v>
      </c>
      <c r="E37" s="17" t="s">
        <v>1</v>
      </c>
      <c r="F37" s="304">
        <v>143.01</v>
      </c>
      <c r="G37" s="38"/>
      <c r="H37" s="44"/>
    </row>
    <row r="38" spans="1:8" s="2" customFormat="1" ht="16.8" customHeight="1">
      <c r="A38" s="38"/>
      <c r="B38" s="44"/>
      <c r="C38" s="299" t="s">
        <v>243</v>
      </c>
      <c r="D38" s="300" t="s">
        <v>243</v>
      </c>
      <c r="E38" s="301" t="s">
        <v>1</v>
      </c>
      <c r="F38" s="302">
        <v>143.01</v>
      </c>
      <c r="G38" s="38"/>
      <c r="H38" s="44"/>
    </row>
    <row r="39" spans="1:8" s="2" customFormat="1" ht="16.8" customHeight="1">
      <c r="A39" s="38"/>
      <c r="B39" s="44"/>
      <c r="C39" s="303" t="s">
        <v>243</v>
      </c>
      <c r="D39" s="303" t="s">
        <v>244</v>
      </c>
      <c r="E39" s="17" t="s">
        <v>1</v>
      </c>
      <c r="F39" s="304">
        <v>143.01</v>
      </c>
      <c r="G39" s="38"/>
      <c r="H39" s="44"/>
    </row>
    <row r="40" spans="1:8" s="2" customFormat="1" ht="16.8" customHeight="1">
      <c r="A40" s="38"/>
      <c r="B40" s="44"/>
      <c r="C40" s="299" t="s">
        <v>301</v>
      </c>
      <c r="D40" s="300" t="s">
        <v>301</v>
      </c>
      <c r="E40" s="301" t="s">
        <v>1</v>
      </c>
      <c r="F40" s="302">
        <v>14.874</v>
      </c>
      <c r="G40" s="38"/>
      <c r="H40" s="44"/>
    </row>
    <row r="41" spans="1:8" s="2" customFormat="1" ht="16.8" customHeight="1">
      <c r="A41" s="38"/>
      <c r="B41" s="44"/>
      <c r="C41" s="303" t="s">
        <v>1</v>
      </c>
      <c r="D41" s="303" t="s">
        <v>300</v>
      </c>
      <c r="E41" s="17" t="s">
        <v>1</v>
      </c>
      <c r="F41" s="304">
        <v>0</v>
      </c>
      <c r="G41" s="38"/>
      <c r="H41" s="44"/>
    </row>
    <row r="42" spans="1:8" s="2" customFormat="1" ht="16.8" customHeight="1">
      <c r="A42" s="38"/>
      <c r="B42" s="44"/>
      <c r="C42" s="303" t="s">
        <v>301</v>
      </c>
      <c r="D42" s="303" t="s">
        <v>302</v>
      </c>
      <c r="E42" s="17" t="s">
        <v>1</v>
      </c>
      <c r="F42" s="304">
        <v>14.874</v>
      </c>
      <c r="G42" s="38"/>
      <c r="H42" s="44"/>
    </row>
    <row r="43" spans="1:8" s="2" customFormat="1" ht="16.8" customHeight="1">
      <c r="A43" s="38"/>
      <c r="B43" s="44"/>
      <c r="C43" s="305" t="s">
        <v>1441</v>
      </c>
      <c r="D43" s="38"/>
      <c r="E43" s="38"/>
      <c r="F43" s="38"/>
      <c r="G43" s="38"/>
      <c r="H43" s="44"/>
    </row>
    <row r="44" spans="1:8" s="2" customFormat="1" ht="16.8" customHeight="1">
      <c r="A44" s="38"/>
      <c r="B44" s="44"/>
      <c r="C44" s="303" t="s">
        <v>295</v>
      </c>
      <c r="D44" s="303" t="s">
        <v>296</v>
      </c>
      <c r="E44" s="17" t="s">
        <v>194</v>
      </c>
      <c r="F44" s="304">
        <v>30.428</v>
      </c>
      <c r="G44" s="38"/>
      <c r="H44" s="44"/>
    </row>
    <row r="45" spans="1:8" s="2" customFormat="1" ht="16.8" customHeight="1">
      <c r="A45" s="38"/>
      <c r="B45" s="44"/>
      <c r="C45" s="299" t="s">
        <v>181</v>
      </c>
      <c r="D45" s="300" t="s">
        <v>181</v>
      </c>
      <c r="E45" s="301" t="s">
        <v>1</v>
      </c>
      <c r="F45" s="302">
        <v>0.561</v>
      </c>
      <c r="G45" s="38"/>
      <c r="H45" s="44"/>
    </row>
    <row r="46" spans="1:8" s="2" customFormat="1" ht="16.8" customHeight="1">
      <c r="A46" s="38"/>
      <c r="B46" s="44"/>
      <c r="C46" s="303" t="s">
        <v>181</v>
      </c>
      <c r="D46" s="303" t="s">
        <v>182</v>
      </c>
      <c r="E46" s="17" t="s">
        <v>1</v>
      </c>
      <c r="F46" s="304">
        <v>0.561</v>
      </c>
      <c r="G46" s="38"/>
      <c r="H46" s="44"/>
    </row>
    <row r="47" spans="1:8" s="2" customFormat="1" ht="16.8" customHeight="1">
      <c r="A47" s="38"/>
      <c r="B47" s="44"/>
      <c r="C47" s="299" t="s">
        <v>175</v>
      </c>
      <c r="D47" s="300" t="s">
        <v>175</v>
      </c>
      <c r="E47" s="301" t="s">
        <v>1</v>
      </c>
      <c r="F47" s="302">
        <v>102.819</v>
      </c>
      <c r="G47" s="38"/>
      <c r="H47" s="44"/>
    </row>
    <row r="48" spans="1:8" s="2" customFormat="1" ht="16.8" customHeight="1">
      <c r="A48" s="38"/>
      <c r="B48" s="44"/>
      <c r="C48" s="303" t="s">
        <v>175</v>
      </c>
      <c r="D48" s="303" t="s">
        <v>176</v>
      </c>
      <c r="E48" s="17" t="s">
        <v>1</v>
      </c>
      <c r="F48" s="304">
        <v>102.819</v>
      </c>
      <c r="G48" s="38"/>
      <c r="H48" s="44"/>
    </row>
    <row r="49" spans="1:8" s="2" customFormat="1" ht="16.8" customHeight="1">
      <c r="A49" s="38"/>
      <c r="B49" s="44"/>
      <c r="C49" s="299" t="s">
        <v>163</v>
      </c>
      <c r="D49" s="300" t="s">
        <v>163</v>
      </c>
      <c r="E49" s="301" t="s">
        <v>1</v>
      </c>
      <c r="F49" s="302">
        <v>97.788</v>
      </c>
      <c r="G49" s="38"/>
      <c r="H49" s="44"/>
    </row>
    <row r="50" spans="1:8" s="2" customFormat="1" ht="16.8" customHeight="1">
      <c r="A50" s="38"/>
      <c r="B50" s="44"/>
      <c r="C50" s="303" t="s">
        <v>163</v>
      </c>
      <c r="D50" s="303" t="s">
        <v>164</v>
      </c>
      <c r="E50" s="17" t="s">
        <v>1</v>
      </c>
      <c r="F50" s="304">
        <v>97.788</v>
      </c>
      <c r="G50" s="38"/>
      <c r="H50" s="44"/>
    </row>
    <row r="51" spans="1:8" s="2" customFormat="1" ht="16.8" customHeight="1">
      <c r="A51" s="38"/>
      <c r="B51" s="44"/>
      <c r="C51" s="299" t="s">
        <v>168</v>
      </c>
      <c r="D51" s="300" t="s">
        <v>168</v>
      </c>
      <c r="E51" s="301" t="s">
        <v>1</v>
      </c>
      <c r="F51" s="302">
        <v>46.8</v>
      </c>
      <c r="G51" s="38"/>
      <c r="H51" s="44"/>
    </row>
    <row r="52" spans="1:8" s="2" customFormat="1" ht="16.8" customHeight="1">
      <c r="A52" s="38"/>
      <c r="B52" s="44"/>
      <c r="C52" s="303" t="s">
        <v>168</v>
      </c>
      <c r="D52" s="303" t="s">
        <v>169</v>
      </c>
      <c r="E52" s="17" t="s">
        <v>1</v>
      </c>
      <c r="F52" s="304">
        <v>46.8</v>
      </c>
      <c r="G52" s="38"/>
      <c r="H52" s="44"/>
    </row>
    <row r="53" spans="1:8" s="2" customFormat="1" ht="16.8" customHeight="1">
      <c r="A53" s="38"/>
      <c r="B53" s="44"/>
      <c r="C53" s="299" t="s">
        <v>319</v>
      </c>
      <c r="D53" s="300" t="s">
        <v>319</v>
      </c>
      <c r="E53" s="301" t="s">
        <v>1</v>
      </c>
      <c r="F53" s="302">
        <v>1.676</v>
      </c>
      <c r="G53" s="38"/>
      <c r="H53" s="44"/>
    </row>
    <row r="54" spans="1:8" s="2" customFormat="1" ht="16.8" customHeight="1">
      <c r="A54" s="38"/>
      <c r="B54" s="44"/>
      <c r="C54" s="303" t="s">
        <v>1</v>
      </c>
      <c r="D54" s="303" t="s">
        <v>318</v>
      </c>
      <c r="E54" s="17" t="s">
        <v>1</v>
      </c>
      <c r="F54" s="304">
        <v>0</v>
      </c>
      <c r="G54" s="38"/>
      <c r="H54" s="44"/>
    </row>
    <row r="55" spans="1:8" s="2" customFormat="1" ht="16.8" customHeight="1">
      <c r="A55" s="38"/>
      <c r="B55" s="44"/>
      <c r="C55" s="303" t="s">
        <v>319</v>
      </c>
      <c r="D55" s="303" t="s">
        <v>320</v>
      </c>
      <c r="E55" s="17" t="s">
        <v>1</v>
      </c>
      <c r="F55" s="304">
        <v>1.676</v>
      </c>
      <c r="G55" s="38"/>
      <c r="H55" s="44"/>
    </row>
    <row r="56" spans="1:8" s="2" customFormat="1" ht="16.8" customHeight="1">
      <c r="A56" s="38"/>
      <c r="B56" s="44"/>
      <c r="C56" s="305" t="s">
        <v>1441</v>
      </c>
      <c r="D56" s="38"/>
      <c r="E56" s="38"/>
      <c r="F56" s="38"/>
      <c r="G56" s="38"/>
      <c r="H56" s="44"/>
    </row>
    <row r="57" spans="1:8" s="2" customFormat="1" ht="16.8" customHeight="1">
      <c r="A57" s="38"/>
      <c r="B57" s="44"/>
      <c r="C57" s="303" t="s">
        <v>314</v>
      </c>
      <c r="D57" s="303" t="s">
        <v>315</v>
      </c>
      <c r="E57" s="17" t="s">
        <v>194</v>
      </c>
      <c r="F57" s="304">
        <v>39.115</v>
      </c>
      <c r="G57" s="38"/>
      <c r="H57" s="44"/>
    </row>
    <row r="58" spans="1:8" s="2" customFormat="1" ht="16.8" customHeight="1">
      <c r="A58" s="38"/>
      <c r="B58" s="44"/>
      <c r="C58" s="299" t="s">
        <v>352</v>
      </c>
      <c r="D58" s="300" t="s">
        <v>352</v>
      </c>
      <c r="E58" s="301" t="s">
        <v>1</v>
      </c>
      <c r="F58" s="302">
        <v>50.96</v>
      </c>
      <c r="G58" s="38"/>
      <c r="H58" s="44"/>
    </row>
    <row r="59" spans="1:8" s="2" customFormat="1" ht="16.8" customHeight="1">
      <c r="A59" s="38"/>
      <c r="B59" s="44"/>
      <c r="C59" s="303" t="s">
        <v>1</v>
      </c>
      <c r="D59" s="303" t="s">
        <v>351</v>
      </c>
      <c r="E59" s="17" t="s">
        <v>1</v>
      </c>
      <c r="F59" s="304">
        <v>0</v>
      </c>
      <c r="G59" s="38"/>
      <c r="H59" s="44"/>
    </row>
    <row r="60" spans="1:8" s="2" customFormat="1" ht="16.8" customHeight="1">
      <c r="A60" s="38"/>
      <c r="B60" s="44"/>
      <c r="C60" s="303" t="s">
        <v>352</v>
      </c>
      <c r="D60" s="303" t="s">
        <v>353</v>
      </c>
      <c r="E60" s="17" t="s">
        <v>1</v>
      </c>
      <c r="F60" s="304">
        <v>50.96</v>
      </c>
      <c r="G60" s="38"/>
      <c r="H60" s="44"/>
    </row>
    <row r="61" spans="1:8" s="2" customFormat="1" ht="16.8" customHeight="1">
      <c r="A61" s="38"/>
      <c r="B61" s="44"/>
      <c r="C61" s="299" t="s">
        <v>280</v>
      </c>
      <c r="D61" s="300" t="s">
        <v>280</v>
      </c>
      <c r="E61" s="301" t="s">
        <v>1</v>
      </c>
      <c r="F61" s="302">
        <v>2</v>
      </c>
      <c r="G61" s="38"/>
      <c r="H61" s="44"/>
    </row>
    <row r="62" spans="1:8" s="2" customFormat="1" ht="16.8" customHeight="1">
      <c r="A62" s="38"/>
      <c r="B62" s="44"/>
      <c r="C62" s="303" t="s">
        <v>1</v>
      </c>
      <c r="D62" s="303" t="s">
        <v>198</v>
      </c>
      <c r="E62" s="17" t="s">
        <v>1</v>
      </c>
      <c r="F62" s="304">
        <v>0</v>
      </c>
      <c r="G62" s="38"/>
      <c r="H62" s="44"/>
    </row>
    <row r="63" spans="1:8" s="2" customFormat="1" ht="16.8" customHeight="1">
      <c r="A63" s="38"/>
      <c r="B63" s="44"/>
      <c r="C63" s="303" t="s">
        <v>280</v>
      </c>
      <c r="D63" s="303" t="s">
        <v>281</v>
      </c>
      <c r="E63" s="17" t="s">
        <v>1</v>
      </c>
      <c r="F63" s="304">
        <v>2</v>
      </c>
      <c r="G63" s="38"/>
      <c r="H63" s="44"/>
    </row>
    <row r="64" spans="1:8" s="2" customFormat="1" ht="16.8" customHeight="1">
      <c r="A64" s="38"/>
      <c r="B64" s="44"/>
      <c r="C64" s="299" t="s">
        <v>340</v>
      </c>
      <c r="D64" s="300" t="s">
        <v>340</v>
      </c>
      <c r="E64" s="301" t="s">
        <v>1</v>
      </c>
      <c r="F64" s="302">
        <v>1.635</v>
      </c>
      <c r="G64" s="38"/>
      <c r="H64" s="44"/>
    </row>
    <row r="65" spans="1:8" s="2" customFormat="1" ht="16.8" customHeight="1">
      <c r="A65" s="38"/>
      <c r="B65" s="44"/>
      <c r="C65" s="303" t="s">
        <v>1</v>
      </c>
      <c r="D65" s="303" t="s">
        <v>198</v>
      </c>
      <c r="E65" s="17" t="s">
        <v>1</v>
      </c>
      <c r="F65" s="304">
        <v>0</v>
      </c>
      <c r="G65" s="38"/>
      <c r="H65" s="44"/>
    </row>
    <row r="66" spans="1:8" s="2" customFormat="1" ht="16.8" customHeight="1">
      <c r="A66" s="38"/>
      <c r="B66" s="44"/>
      <c r="C66" s="303" t="s">
        <v>340</v>
      </c>
      <c r="D66" s="303" t="s">
        <v>341</v>
      </c>
      <c r="E66" s="17" t="s">
        <v>1</v>
      </c>
      <c r="F66" s="304">
        <v>1.635</v>
      </c>
      <c r="G66" s="38"/>
      <c r="H66" s="44"/>
    </row>
    <row r="67" spans="1:8" s="2" customFormat="1" ht="16.8" customHeight="1">
      <c r="A67" s="38"/>
      <c r="B67" s="44"/>
      <c r="C67" s="305" t="s">
        <v>1441</v>
      </c>
      <c r="D67" s="38"/>
      <c r="E67" s="38"/>
      <c r="F67" s="38"/>
      <c r="G67" s="38"/>
      <c r="H67" s="44"/>
    </row>
    <row r="68" spans="1:8" s="2" customFormat="1" ht="16.8" customHeight="1">
      <c r="A68" s="38"/>
      <c r="B68" s="44"/>
      <c r="C68" s="303" t="s">
        <v>335</v>
      </c>
      <c r="D68" s="303" t="s">
        <v>336</v>
      </c>
      <c r="E68" s="17" t="s">
        <v>155</v>
      </c>
      <c r="F68" s="304">
        <v>1.734</v>
      </c>
      <c r="G68" s="38"/>
      <c r="H68" s="44"/>
    </row>
    <row r="69" spans="1:8" s="2" customFormat="1" ht="16.8" customHeight="1">
      <c r="A69" s="38"/>
      <c r="B69" s="44"/>
      <c r="C69" s="299" t="s">
        <v>293</v>
      </c>
      <c r="D69" s="300" t="s">
        <v>293</v>
      </c>
      <c r="E69" s="301" t="s">
        <v>1</v>
      </c>
      <c r="F69" s="302">
        <v>22.3</v>
      </c>
      <c r="G69" s="38"/>
      <c r="H69" s="44"/>
    </row>
    <row r="70" spans="1:8" s="2" customFormat="1" ht="16.8" customHeight="1">
      <c r="A70" s="38"/>
      <c r="B70" s="44"/>
      <c r="C70" s="303" t="s">
        <v>1</v>
      </c>
      <c r="D70" s="303" t="s">
        <v>198</v>
      </c>
      <c r="E70" s="17" t="s">
        <v>1</v>
      </c>
      <c r="F70" s="304">
        <v>0</v>
      </c>
      <c r="G70" s="38"/>
      <c r="H70" s="44"/>
    </row>
    <row r="71" spans="1:8" s="2" customFormat="1" ht="16.8" customHeight="1">
      <c r="A71" s="38"/>
      <c r="B71" s="44"/>
      <c r="C71" s="303" t="s">
        <v>293</v>
      </c>
      <c r="D71" s="303" t="s">
        <v>294</v>
      </c>
      <c r="E71" s="17" t="s">
        <v>1</v>
      </c>
      <c r="F71" s="304">
        <v>22.3</v>
      </c>
      <c r="G71" s="38"/>
      <c r="H71" s="44"/>
    </row>
    <row r="72" spans="1:8" s="2" customFormat="1" ht="16.8" customHeight="1">
      <c r="A72" s="38"/>
      <c r="B72" s="44"/>
      <c r="C72" s="299" t="s">
        <v>332</v>
      </c>
      <c r="D72" s="300" t="s">
        <v>332</v>
      </c>
      <c r="E72" s="301" t="s">
        <v>1</v>
      </c>
      <c r="F72" s="302">
        <v>977.875</v>
      </c>
      <c r="G72" s="38"/>
      <c r="H72" s="44"/>
    </row>
    <row r="73" spans="1:8" s="2" customFormat="1" ht="16.8" customHeight="1">
      <c r="A73" s="38"/>
      <c r="B73" s="44"/>
      <c r="C73" s="303" t="s">
        <v>332</v>
      </c>
      <c r="D73" s="303" t="s">
        <v>333</v>
      </c>
      <c r="E73" s="17" t="s">
        <v>1</v>
      </c>
      <c r="F73" s="304">
        <v>977.875</v>
      </c>
      <c r="G73" s="38"/>
      <c r="H73" s="44"/>
    </row>
    <row r="74" spans="1:8" s="2" customFormat="1" ht="16.8" customHeight="1">
      <c r="A74" s="38"/>
      <c r="B74" s="44"/>
      <c r="C74" s="299" t="s">
        <v>125</v>
      </c>
      <c r="D74" s="300" t="s">
        <v>125</v>
      </c>
      <c r="E74" s="301" t="s">
        <v>1</v>
      </c>
      <c r="F74" s="302">
        <v>143.01</v>
      </c>
      <c r="G74" s="38"/>
      <c r="H74" s="44"/>
    </row>
    <row r="75" spans="1:8" s="2" customFormat="1" ht="16.8" customHeight="1">
      <c r="A75" s="38"/>
      <c r="B75" s="44"/>
      <c r="C75" s="303" t="s">
        <v>125</v>
      </c>
      <c r="D75" s="303" t="s">
        <v>252</v>
      </c>
      <c r="E75" s="17" t="s">
        <v>1</v>
      </c>
      <c r="F75" s="304">
        <v>143.01</v>
      </c>
      <c r="G75" s="38"/>
      <c r="H75" s="44"/>
    </row>
    <row r="76" spans="1:8" s="2" customFormat="1" ht="16.8" customHeight="1">
      <c r="A76" s="38"/>
      <c r="B76" s="44"/>
      <c r="C76" s="305" t="s">
        <v>1441</v>
      </c>
      <c r="D76" s="38"/>
      <c r="E76" s="38"/>
      <c r="F76" s="38"/>
      <c r="G76" s="38"/>
      <c r="H76" s="44"/>
    </row>
    <row r="77" spans="1:8" s="2" customFormat="1" ht="16.8" customHeight="1">
      <c r="A77" s="38"/>
      <c r="B77" s="44"/>
      <c r="C77" s="303" t="s">
        <v>245</v>
      </c>
      <c r="D77" s="303" t="s">
        <v>246</v>
      </c>
      <c r="E77" s="17" t="s">
        <v>194</v>
      </c>
      <c r="F77" s="304">
        <v>156.24</v>
      </c>
      <c r="G77" s="38"/>
      <c r="H77" s="44"/>
    </row>
    <row r="78" spans="1:8" s="2" customFormat="1" ht="16.8" customHeight="1">
      <c r="A78" s="38"/>
      <c r="B78" s="44"/>
      <c r="C78" s="299" t="s">
        <v>106</v>
      </c>
      <c r="D78" s="300" t="s">
        <v>106</v>
      </c>
      <c r="E78" s="301" t="s">
        <v>1</v>
      </c>
      <c r="F78" s="302">
        <v>9.216</v>
      </c>
      <c r="G78" s="38"/>
      <c r="H78" s="44"/>
    </row>
    <row r="79" spans="1:8" s="2" customFormat="1" ht="16.8" customHeight="1">
      <c r="A79" s="38"/>
      <c r="B79" s="44"/>
      <c r="C79" s="303" t="s">
        <v>106</v>
      </c>
      <c r="D79" s="303" t="s">
        <v>303</v>
      </c>
      <c r="E79" s="17" t="s">
        <v>1</v>
      </c>
      <c r="F79" s="304">
        <v>9.216</v>
      </c>
      <c r="G79" s="38"/>
      <c r="H79" s="44"/>
    </row>
    <row r="80" spans="1:8" s="2" customFormat="1" ht="16.8" customHeight="1">
      <c r="A80" s="38"/>
      <c r="B80" s="44"/>
      <c r="C80" s="305" t="s">
        <v>1441</v>
      </c>
      <c r="D80" s="38"/>
      <c r="E80" s="38"/>
      <c r="F80" s="38"/>
      <c r="G80" s="38"/>
      <c r="H80" s="44"/>
    </row>
    <row r="81" spans="1:8" s="2" customFormat="1" ht="16.8" customHeight="1">
      <c r="A81" s="38"/>
      <c r="B81" s="44"/>
      <c r="C81" s="303" t="s">
        <v>295</v>
      </c>
      <c r="D81" s="303" t="s">
        <v>296</v>
      </c>
      <c r="E81" s="17" t="s">
        <v>194</v>
      </c>
      <c r="F81" s="304">
        <v>30.428</v>
      </c>
      <c r="G81" s="38"/>
      <c r="H81" s="44"/>
    </row>
    <row r="82" spans="1:8" s="2" customFormat="1" ht="16.8" customHeight="1">
      <c r="A82" s="38"/>
      <c r="B82" s="44"/>
      <c r="C82" s="299" t="s">
        <v>111</v>
      </c>
      <c r="D82" s="300" t="s">
        <v>111</v>
      </c>
      <c r="E82" s="301" t="s">
        <v>1</v>
      </c>
      <c r="F82" s="302">
        <v>2.525</v>
      </c>
      <c r="G82" s="38"/>
      <c r="H82" s="44"/>
    </row>
    <row r="83" spans="1:8" s="2" customFormat="1" ht="16.8" customHeight="1">
      <c r="A83" s="38"/>
      <c r="B83" s="44"/>
      <c r="C83" s="303" t="s">
        <v>111</v>
      </c>
      <c r="D83" s="303" t="s">
        <v>321</v>
      </c>
      <c r="E83" s="17" t="s">
        <v>1</v>
      </c>
      <c r="F83" s="304">
        <v>2.525</v>
      </c>
      <c r="G83" s="38"/>
      <c r="H83" s="44"/>
    </row>
    <row r="84" spans="1:8" s="2" customFormat="1" ht="16.8" customHeight="1">
      <c r="A84" s="38"/>
      <c r="B84" s="44"/>
      <c r="C84" s="305" t="s">
        <v>1441</v>
      </c>
      <c r="D84" s="38"/>
      <c r="E84" s="38"/>
      <c r="F84" s="38"/>
      <c r="G84" s="38"/>
      <c r="H84" s="44"/>
    </row>
    <row r="85" spans="1:8" s="2" customFormat="1" ht="16.8" customHeight="1">
      <c r="A85" s="38"/>
      <c r="B85" s="44"/>
      <c r="C85" s="303" t="s">
        <v>314</v>
      </c>
      <c r="D85" s="303" t="s">
        <v>315</v>
      </c>
      <c r="E85" s="17" t="s">
        <v>194</v>
      </c>
      <c r="F85" s="304">
        <v>39.115</v>
      </c>
      <c r="G85" s="38"/>
      <c r="H85" s="44"/>
    </row>
    <row r="86" spans="1:8" s="2" customFormat="1" ht="16.8" customHeight="1">
      <c r="A86" s="38"/>
      <c r="B86" s="44"/>
      <c r="C86" s="299" t="s">
        <v>123</v>
      </c>
      <c r="D86" s="300" t="s">
        <v>123</v>
      </c>
      <c r="E86" s="301" t="s">
        <v>1</v>
      </c>
      <c r="F86" s="302">
        <v>0.099</v>
      </c>
      <c r="G86" s="38"/>
      <c r="H86" s="44"/>
    </row>
    <row r="87" spans="1:8" s="2" customFormat="1" ht="16.8" customHeight="1">
      <c r="A87" s="38"/>
      <c r="B87" s="44"/>
      <c r="C87" s="303" t="s">
        <v>123</v>
      </c>
      <c r="D87" s="303" t="s">
        <v>342</v>
      </c>
      <c r="E87" s="17" t="s">
        <v>1</v>
      </c>
      <c r="F87" s="304">
        <v>0.099</v>
      </c>
      <c r="G87" s="38"/>
      <c r="H87" s="44"/>
    </row>
    <row r="88" spans="1:8" s="2" customFormat="1" ht="16.8" customHeight="1">
      <c r="A88" s="38"/>
      <c r="B88" s="44"/>
      <c r="C88" s="305" t="s">
        <v>1441</v>
      </c>
      <c r="D88" s="38"/>
      <c r="E88" s="38"/>
      <c r="F88" s="38"/>
      <c r="G88" s="38"/>
      <c r="H88" s="44"/>
    </row>
    <row r="89" spans="1:8" s="2" customFormat="1" ht="16.8" customHeight="1">
      <c r="A89" s="38"/>
      <c r="B89" s="44"/>
      <c r="C89" s="303" t="s">
        <v>335</v>
      </c>
      <c r="D89" s="303" t="s">
        <v>336</v>
      </c>
      <c r="E89" s="17" t="s">
        <v>155</v>
      </c>
      <c r="F89" s="304">
        <v>1.734</v>
      </c>
      <c r="G89" s="38"/>
      <c r="H89" s="44"/>
    </row>
    <row r="90" spans="1:8" s="2" customFormat="1" ht="16.8" customHeight="1">
      <c r="A90" s="38"/>
      <c r="B90" s="44"/>
      <c r="C90" s="299" t="s">
        <v>253</v>
      </c>
      <c r="D90" s="300" t="s">
        <v>253</v>
      </c>
      <c r="E90" s="301" t="s">
        <v>1</v>
      </c>
      <c r="F90" s="302">
        <v>156.24</v>
      </c>
      <c r="G90" s="38"/>
      <c r="H90" s="44"/>
    </row>
    <row r="91" spans="1:8" s="2" customFormat="1" ht="16.8" customHeight="1">
      <c r="A91" s="38"/>
      <c r="B91" s="44"/>
      <c r="C91" s="303" t="s">
        <v>253</v>
      </c>
      <c r="D91" s="303" t="s">
        <v>254</v>
      </c>
      <c r="E91" s="17" t="s">
        <v>1</v>
      </c>
      <c r="F91" s="304">
        <v>156.24</v>
      </c>
      <c r="G91" s="38"/>
      <c r="H91" s="44"/>
    </row>
    <row r="92" spans="1:8" s="2" customFormat="1" ht="16.8" customHeight="1">
      <c r="A92" s="38"/>
      <c r="B92" s="44"/>
      <c r="C92" s="299" t="s">
        <v>108</v>
      </c>
      <c r="D92" s="300" t="s">
        <v>108</v>
      </c>
      <c r="E92" s="301" t="s">
        <v>1</v>
      </c>
      <c r="F92" s="302">
        <v>6.338</v>
      </c>
      <c r="G92" s="38"/>
      <c r="H92" s="44"/>
    </row>
    <row r="93" spans="1:8" s="2" customFormat="1" ht="16.8" customHeight="1">
      <c r="A93" s="38"/>
      <c r="B93" s="44"/>
      <c r="C93" s="303" t="s">
        <v>108</v>
      </c>
      <c r="D93" s="303" t="s">
        <v>304</v>
      </c>
      <c r="E93" s="17" t="s">
        <v>1</v>
      </c>
      <c r="F93" s="304">
        <v>6.338</v>
      </c>
      <c r="G93" s="38"/>
      <c r="H93" s="44"/>
    </row>
    <row r="94" spans="1:8" s="2" customFormat="1" ht="16.8" customHeight="1">
      <c r="A94" s="38"/>
      <c r="B94" s="44"/>
      <c r="C94" s="305" t="s">
        <v>1441</v>
      </c>
      <c r="D94" s="38"/>
      <c r="E94" s="38"/>
      <c r="F94" s="38"/>
      <c r="G94" s="38"/>
      <c r="H94" s="44"/>
    </row>
    <row r="95" spans="1:8" s="2" customFormat="1" ht="16.8" customHeight="1">
      <c r="A95" s="38"/>
      <c r="B95" s="44"/>
      <c r="C95" s="303" t="s">
        <v>295</v>
      </c>
      <c r="D95" s="303" t="s">
        <v>296</v>
      </c>
      <c r="E95" s="17" t="s">
        <v>194</v>
      </c>
      <c r="F95" s="304">
        <v>30.428</v>
      </c>
      <c r="G95" s="38"/>
      <c r="H95" s="44"/>
    </row>
    <row r="96" spans="1:8" s="2" customFormat="1" ht="16.8" customHeight="1">
      <c r="A96" s="38"/>
      <c r="B96" s="44"/>
      <c r="C96" s="299" t="s">
        <v>113</v>
      </c>
      <c r="D96" s="300" t="s">
        <v>113</v>
      </c>
      <c r="E96" s="301" t="s">
        <v>1</v>
      </c>
      <c r="F96" s="302">
        <v>11.55</v>
      </c>
      <c r="G96" s="38"/>
      <c r="H96" s="44"/>
    </row>
    <row r="97" spans="1:8" s="2" customFormat="1" ht="16.8" customHeight="1">
      <c r="A97" s="38"/>
      <c r="B97" s="44"/>
      <c r="C97" s="303" t="s">
        <v>113</v>
      </c>
      <c r="D97" s="303" t="s">
        <v>322</v>
      </c>
      <c r="E97" s="17" t="s">
        <v>1</v>
      </c>
      <c r="F97" s="304">
        <v>11.55</v>
      </c>
      <c r="G97" s="38"/>
      <c r="H97" s="44"/>
    </row>
    <row r="98" spans="1:8" s="2" customFormat="1" ht="16.8" customHeight="1">
      <c r="A98" s="38"/>
      <c r="B98" s="44"/>
      <c r="C98" s="305" t="s">
        <v>1441</v>
      </c>
      <c r="D98" s="38"/>
      <c r="E98" s="38"/>
      <c r="F98" s="38"/>
      <c r="G98" s="38"/>
      <c r="H98" s="44"/>
    </row>
    <row r="99" spans="1:8" s="2" customFormat="1" ht="16.8" customHeight="1">
      <c r="A99" s="38"/>
      <c r="B99" s="44"/>
      <c r="C99" s="303" t="s">
        <v>314</v>
      </c>
      <c r="D99" s="303" t="s">
        <v>315</v>
      </c>
      <c r="E99" s="17" t="s">
        <v>194</v>
      </c>
      <c r="F99" s="304">
        <v>39.115</v>
      </c>
      <c r="G99" s="38"/>
      <c r="H99" s="44"/>
    </row>
    <row r="100" spans="1:8" s="2" customFormat="1" ht="16.8" customHeight="1">
      <c r="A100" s="38"/>
      <c r="B100" s="44"/>
      <c r="C100" s="299" t="s">
        <v>343</v>
      </c>
      <c r="D100" s="300" t="s">
        <v>343</v>
      </c>
      <c r="E100" s="301" t="s">
        <v>1</v>
      </c>
      <c r="F100" s="302">
        <v>1.734</v>
      </c>
      <c r="G100" s="38"/>
      <c r="H100" s="44"/>
    </row>
    <row r="101" spans="1:8" s="2" customFormat="1" ht="16.8" customHeight="1">
      <c r="A101" s="38"/>
      <c r="B101" s="44"/>
      <c r="C101" s="303" t="s">
        <v>343</v>
      </c>
      <c r="D101" s="303" t="s">
        <v>344</v>
      </c>
      <c r="E101" s="17" t="s">
        <v>1</v>
      </c>
      <c r="F101" s="304">
        <v>1.734</v>
      </c>
      <c r="G101" s="38"/>
      <c r="H101" s="44"/>
    </row>
    <row r="102" spans="1:8" s="2" customFormat="1" ht="16.8" customHeight="1">
      <c r="A102" s="38"/>
      <c r="B102" s="44"/>
      <c r="C102" s="299" t="s">
        <v>305</v>
      </c>
      <c r="D102" s="300" t="s">
        <v>305</v>
      </c>
      <c r="E102" s="301" t="s">
        <v>1</v>
      </c>
      <c r="F102" s="302">
        <v>30.428</v>
      </c>
      <c r="G102" s="38"/>
      <c r="H102" s="44"/>
    </row>
    <row r="103" spans="1:8" s="2" customFormat="1" ht="16.8" customHeight="1">
      <c r="A103" s="38"/>
      <c r="B103" s="44"/>
      <c r="C103" s="303" t="s">
        <v>305</v>
      </c>
      <c r="D103" s="303" t="s">
        <v>306</v>
      </c>
      <c r="E103" s="17" t="s">
        <v>1</v>
      </c>
      <c r="F103" s="304">
        <v>30.428</v>
      </c>
      <c r="G103" s="38"/>
      <c r="H103" s="44"/>
    </row>
    <row r="104" spans="1:8" s="2" customFormat="1" ht="16.8" customHeight="1">
      <c r="A104" s="38"/>
      <c r="B104" s="44"/>
      <c r="C104" s="299" t="s">
        <v>115</v>
      </c>
      <c r="D104" s="300" t="s">
        <v>115</v>
      </c>
      <c r="E104" s="301" t="s">
        <v>1</v>
      </c>
      <c r="F104" s="302">
        <v>3.3</v>
      </c>
      <c r="G104" s="38"/>
      <c r="H104" s="44"/>
    </row>
    <row r="105" spans="1:8" s="2" customFormat="1" ht="16.8" customHeight="1">
      <c r="A105" s="38"/>
      <c r="B105" s="44"/>
      <c r="C105" s="303" t="s">
        <v>115</v>
      </c>
      <c r="D105" s="303" t="s">
        <v>323</v>
      </c>
      <c r="E105" s="17" t="s">
        <v>1</v>
      </c>
      <c r="F105" s="304">
        <v>3.3</v>
      </c>
      <c r="G105" s="38"/>
      <c r="H105" s="44"/>
    </row>
    <row r="106" spans="1:8" s="2" customFormat="1" ht="16.8" customHeight="1">
      <c r="A106" s="38"/>
      <c r="B106" s="44"/>
      <c r="C106" s="305" t="s">
        <v>1441</v>
      </c>
      <c r="D106" s="38"/>
      <c r="E106" s="38"/>
      <c r="F106" s="38"/>
      <c r="G106" s="38"/>
      <c r="H106" s="44"/>
    </row>
    <row r="107" spans="1:8" s="2" customFormat="1" ht="16.8" customHeight="1">
      <c r="A107" s="38"/>
      <c r="B107" s="44"/>
      <c r="C107" s="303" t="s">
        <v>314</v>
      </c>
      <c r="D107" s="303" t="s">
        <v>315</v>
      </c>
      <c r="E107" s="17" t="s">
        <v>194</v>
      </c>
      <c r="F107" s="304">
        <v>39.115</v>
      </c>
      <c r="G107" s="38"/>
      <c r="H107" s="44"/>
    </row>
    <row r="108" spans="1:8" s="2" customFormat="1" ht="16.8" customHeight="1">
      <c r="A108" s="38"/>
      <c r="B108" s="44"/>
      <c r="C108" s="299" t="s">
        <v>117</v>
      </c>
      <c r="D108" s="300" t="s">
        <v>117</v>
      </c>
      <c r="E108" s="301" t="s">
        <v>1</v>
      </c>
      <c r="F108" s="302">
        <v>16.896</v>
      </c>
      <c r="G108" s="38"/>
      <c r="H108" s="44"/>
    </row>
    <row r="109" spans="1:8" s="2" customFormat="1" ht="16.8" customHeight="1">
      <c r="A109" s="38"/>
      <c r="B109" s="44"/>
      <c r="C109" s="303" t="s">
        <v>117</v>
      </c>
      <c r="D109" s="303" t="s">
        <v>324</v>
      </c>
      <c r="E109" s="17" t="s">
        <v>1</v>
      </c>
      <c r="F109" s="304">
        <v>16.896</v>
      </c>
      <c r="G109" s="38"/>
      <c r="H109" s="44"/>
    </row>
    <row r="110" spans="1:8" s="2" customFormat="1" ht="16.8" customHeight="1">
      <c r="A110" s="38"/>
      <c r="B110" s="44"/>
      <c r="C110" s="305" t="s">
        <v>1441</v>
      </c>
      <c r="D110" s="38"/>
      <c r="E110" s="38"/>
      <c r="F110" s="38"/>
      <c r="G110" s="38"/>
      <c r="H110" s="44"/>
    </row>
    <row r="111" spans="1:8" s="2" customFormat="1" ht="16.8" customHeight="1">
      <c r="A111" s="38"/>
      <c r="B111" s="44"/>
      <c r="C111" s="303" t="s">
        <v>314</v>
      </c>
      <c r="D111" s="303" t="s">
        <v>315</v>
      </c>
      <c r="E111" s="17" t="s">
        <v>194</v>
      </c>
      <c r="F111" s="304">
        <v>39.115</v>
      </c>
      <c r="G111" s="38"/>
      <c r="H111" s="44"/>
    </row>
    <row r="112" spans="1:8" s="2" customFormat="1" ht="16.8" customHeight="1">
      <c r="A112" s="38"/>
      <c r="B112" s="44"/>
      <c r="C112" s="299" t="s">
        <v>120</v>
      </c>
      <c r="D112" s="300" t="s">
        <v>120</v>
      </c>
      <c r="E112" s="301" t="s">
        <v>1</v>
      </c>
      <c r="F112" s="302">
        <v>3.168</v>
      </c>
      <c r="G112" s="38"/>
      <c r="H112" s="44"/>
    </row>
    <row r="113" spans="1:8" s="2" customFormat="1" ht="16.8" customHeight="1">
      <c r="A113" s="38"/>
      <c r="B113" s="44"/>
      <c r="C113" s="303" t="s">
        <v>120</v>
      </c>
      <c r="D113" s="303" t="s">
        <v>325</v>
      </c>
      <c r="E113" s="17" t="s">
        <v>1</v>
      </c>
      <c r="F113" s="304">
        <v>3.168</v>
      </c>
      <c r="G113" s="38"/>
      <c r="H113" s="44"/>
    </row>
    <row r="114" spans="1:8" s="2" customFormat="1" ht="16.8" customHeight="1">
      <c r="A114" s="38"/>
      <c r="B114" s="44"/>
      <c r="C114" s="305" t="s">
        <v>1441</v>
      </c>
      <c r="D114" s="38"/>
      <c r="E114" s="38"/>
      <c r="F114" s="38"/>
      <c r="G114" s="38"/>
      <c r="H114" s="44"/>
    </row>
    <row r="115" spans="1:8" s="2" customFormat="1" ht="16.8" customHeight="1">
      <c r="A115" s="38"/>
      <c r="B115" s="44"/>
      <c r="C115" s="303" t="s">
        <v>314</v>
      </c>
      <c r="D115" s="303" t="s">
        <v>315</v>
      </c>
      <c r="E115" s="17" t="s">
        <v>194</v>
      </c>
      <c r="F115" s="304">
        <v>39.115</v>
      </c>
      <c r="G115" s="38"/>
      <c r="H115" s="44"/>
    </row>
    <row r="116" spans="1:8" s="2" customFormat="1" ht="16.8" customHeight="1">
      <c r="A116" s="38"/>
      <c r="B116" s="44"/>
      <c r="C116" s="299" t="s">
        <v>326</v>
      </c>
      <c r="D116" s="300" t="s">
        <v>326</v>
      </c>
      <c r="E116" s="301" t="s">
        <v>1</v>
      </c>
      <c r="F116" s="302">
        <v>39.115</v>
      </c>
      <c r="G116" s="38"/>
      <c r="H116" s="44"/>
    </row>
    <row r="117" spans="1:8" s="2" customFormat="1" ht="16.8" customHeight="1">
      <c r="A117" s="38"/>
      <c r="B117" s="44"/>
      <c r="C117" s="303" t="s">
        <v>326</v>
      </c>
      <c r="D117" s="303" t="s">
        <v>327</v>
      </c>
      <c r="E117" s="17" t="s">
        <v>1</v>
      </c>
      <c r="F117" s="304">
        <v>39.115</v>
      </c>
      <c r="G117" s="38"/>
      <c r="H117" s="44"/>
    </row>
    <row r="118" spans="1:8" s="2" customFormat="1" ht="26.4" customHeight="1">
      <c r="A118" s="38"/>
      <c r="B118" s="44"/>
      <c r="C118" s="298" t="s">
        <v>1442</v>
      </c>
      <c r="D118" s="298" t="s">
        <v>88</v>
      </c>
      <c r="E118" s="38"/>
      <c r="F118" s="38"/>
      <c r="G118" s="38"/>
      <c r="H118" s="44"/>
    </row>
    <row r="119" spans="1:8" s="2" customFormat="1" ht="16.8" customHeight="1">
      <c r="A119" s="38"/>
      <c r="B119" s="44"/>
      <c r="C119" s="299" t="s">
        <v>271</v>
      </c>
      <c r="D119" s="300" t="s">
        <v>271</v>
      </c>
      <c r="E119" s="301" t="s">
        <v>1</v>
      </c>
      <c r="F119" s="302">
        <v>22.5</v>
      </c>
      <c r="G119" s="38"/>
      <c r="H119" s="44"/>
    </row>
    <row r="120" spans="1:8" s="2" customFormat="1" ht="16.8" customHeight="1">
      <c r="A120" s="38"/>
      <c r="B120" s="44"/>
      <c r="C120" s="303" t="s">
        <v>1</v>
      </c>
      <c r="D120" s="303" t="s">
        <v>198</v>
      </c>
      <c r="E120" s="17" t="s">
        <v>1</v>
      </c>
      <c r="F120" s="304">
        <v>0</v>
      </c>
      <c r="G120" s="38"/>
      <c r="H120" s="44"/>
    </row>
    <row r="121" spans="1:8" s="2" customFormat="1" ht="16.8" customHeight="1">
      <c r="A121" s="38"/>
      <c r="B121" s="44"/>
      <c r="C121" s="303" t="s">
        <v>271</v>
      </c>
      <c r="D121" s="303" t="s">
        <v>1017</v>
      </c>
      <c r="E121" s="17" t="s">
        <v>1</v>
      </c>
      <c r="F121" s="304">
        <v>22.5</v>
      </c>
      <c r="G121" s="38"/>
      <c r="H121" s="44"/>
    </row>
    <row r="122" spans="1:8" s="2" customFormat="1" ht="16.8" customHeight="1">
      <c r="A122" s="38"/>
      <c r="B122" s="44"/>
      <c r="C122" s="299" t="s">
        <v>311</v>
      </c>
      <c r="D122" s="300" t="s">
        <v>311</v>
      </c>
      <c r="E122" s="301" t="s">
        <v>1</v>
      </c>
      <c r="F122" s="302">
        <v>8.3</v>
      </c>
      <c r="G122" s="38"/>
      <c r="H122" s="44"/>
    </row>
    <row r="123" spans="1:8" s="2" customFormat="1" ht="16.8" customHeight="1">
      <c r="A123" s="38"/>
      <c r="B123" s="44"/>
      <c r="C123" s="303" t="s">
        <v>1</v>
      </c>
      <c r="D123" s="303" t="s">
        <v>198</v>
      </c>
      <c r="E123" s="17" t="s">
        <v>1</v>
      </c>
      <c r="F123" s="304">
        <v>0</v>
      </c>
      <c r="G123" s="38"/>
      <c r="H123" s="44"/>
    </row>
    <row r="124" spans="1:8" s="2" customFormat="1" ht="16.8" customHeight="1">
      <c r="A124" s="38"/>
      <c r="B124" s="44"/>
      <c r="C124" s="303" t="s">
        <v>311</v>
      </c>
      <c r="D124" s="303" t="s">
        <v>1058</v>
      </c>
      <c r="E124" s="17" t="s">
        <v>1</v>
      </c>
      <c r="F124" s="304">
        <v>8.3</v>
      </c>
      <c r="G124" s="38"/>
      <c r="H124" s="44"/>
    </row>
    <row r="125" spans="1:8" s="2" customFormat="1" ht="16.8" customHeight="1">
      <c r="A125" s="38"/>
      <c r="B125" s="44"/>
      <c r="C125" s="299" t="s">
        <v>429</v>
      </c>
      <c r="D125" s="300" t="s">
        <v>429</v>
      </c>
      <c r="E125" s="301" t="s">
        <v>1</v>
      </c>
      <c r="F125" s="302">
        <v>10</v>
      </c>
      <c r="G125" s="38"/>
      <c r="H125" s="44"/>
    </row>
    <row r="126" spans="1:8" s="2" customFormat="1" ht="16.8" customHeight="1">
      <c r="A126" s="38"/>
      <c r="B126" s="44"/>
      <c r="C126" s="303" t="s">
        <v>429</v>
      </c>
      <c r="D126" s="303" t="s">
        <v>430</v>
      </c>
      <c r="E126" s="17" t="s">
        <v>1</v>
      </c>
      <c r="F126" s="304">
        <v>10</v>
      </c>
      <c r="G126" s="38"/>
      <c r="H126" s="44"/>
    </row>
    <row r="127" spans="1:8" s="2" customFormat="1" ht="16.8" customHeight="1">
      <c r="A127" s="38"/>
      <c r="B127" s="44"/>
      <c r="C127" s="299" t="s">
        <v>227</v>
      </c>
      <c r="D127" s="300" t="s">
        <v>227</v>
      </c>
      <c r="E127" s="301" t="s">
        <v>1</v>
      </c>
      <c r="F127" s="302">
        <v>14.25</v>
      </c>
      <c r="G127" s="38"/>
      <c r="H127" s="44"/>
    </row>
    <row r="128" spans="1:8" s="2" customFormat="1" ht="16.8" customHeight="1">
      <c r="A128" s="38"/>
      <c r="B128" s="44"/>
      <c r="C128" s="303" t="s">
        <v>1</v>
      </c>
      <c r="D128" s="303" t="s">
        <v>198</v>
      </c>
      <c r="E128" s="17" t="s">
        <v>1</v>
      </c>
      <c r="F128" s="304">
        <v>0</v>
      </c>
      <c r="G128" s="38"/>
      <c r="H128" s="44"/>
    </row>
    <row r="129" spans="1:8" s="2" customFormat="1" ht="16.8" customHeight="1">
      <c r="A129" s="38"/>
      <c r="B129" s="44"/>
      <c r="C129" s="303" t="s">
        <v>227</v>
      </c>
      <c r="D129" s="303" t="s">
        <v>1042</v>
      </c>
      <c r="E129" s="17" t="s">
        <v>1</v>
      </c>
      <c r="F129" s="304">
        <v>14.25</v>
      </c>
      <c r="G129" s="38"/>
      <c r="H129" s="44"/>
    </row>
    <row r="130" spans="1:8" s="2" customFormat="1" ht="16.8" customHeight="1">
      <c r="A130" s="38"/>
      <c r="B130" s="44"/>
      <c r="C130" s="299" t="s">
        <v>199</v>
      </c>
      <c r="D130" s="300" t="s">
        <v>199</v>
      </c>
      <c r="E130" s="301" t="s">
        <v>1</v>
      </c>
      <c r="F130" s="302">
        <v>14.25</v>
      </c>
      <c r="G130" s="38"/>
      <c r="H130" s="44"/>
    </row>
    <row r="131" spans="1:8" s="2" customFormat="1" ht="16.8" customHeight="1">
      <c r="A131" s="38"/>
      <c r="B131" s="44"/>
      <c r="C131" s="303" t="s">
        <v>1</v>
      </c>
      <c r="D131" s="303" t="s">
        <v>198</v>
      </c>
      <c r="E131" s="17" t="s">
        <v>1</v>
      </c>
      <c r="F131" s="304">
        <v>0</v>
      </c>
      <c r="G131" s="38"/>
      <c r="H131" s="44"/>
    </row>
    <row r="132" spans="1:8" s="2" customFormat="1" ht="16.8" customHeight="1">
      <c r="A132" s="38"/>
      <c r="B132" s="44"/>
      <c r="C132" s="303" t="s">
        <v>199</v>
      </c>
      <c r="D132" s="303" t="s">
        <v>1042</v>
      </c>
      <c r="E132" s="17" t="s">
        <v>1</v>
      </c>
      <c r="F132" s="304">
        <v>14.25</v>
      </c>
      <c r="G132" s="38"/>
      <c r="H132" s="44"/>
    </row>
    <row r="133" spans="1:8" s="2" customFormat="1" ht="16.8" customHeight="1">
      <c r="A133" s="38"/>
      <c r="B133" s="44"/>
      <c r="C133" s="299" t="s">
        <v>127</v>
      </c>
      <c r="D133" s="300" t="s">
        <v>127</v>
      </c>
      <c r="E133" s="301" t="s">
        <v>1</v>
      </c>
      <c r="F133" s="302">
        <v>18</v>
      </c>
      <c r="G133" s="38"/>
      <c r="H133" s="44"/>
    </row>
    <row r="134" spans="1:8" s="2" customFormat="1" ht="16.8" customHeight="1">
      <c r="A134" s="38"/>
      <c r="B134" s="44"/>
      <c r="C134" s="303" t="s">
        <v>1</v>
      </c>
      <c r="D134" s="303" t="s">
        <v>198</v>
      </c>
      <c r="E134" s="17" t="s">
        <v>1</v>
      </c>
      <c r="F134" s="304">
        <v>0</v>
      </c>
      <c r="G134" s="38"/>
      <c r="H134" s="44"/>
    </row>
    <row r="135" spans="1:8" s="2" customFormat="1" ht="16.8" customHeight="1">
      <c r="A135" s="38"/>
      <c r="B135" s="44"/>
      <c r="C135" s="303" t="s">
        <v>127</v>
      </c>
      <c r="D135" s="303" t="s">
        <v>1003</v>
      </c>
      <c r="E135" s="17" t="s">
        <v>1</v>
      </c>
      <c r="F135" s="304">
        <v>18</v>
      </c>
      <c r="G135" s="38"/>
      <c r="H135" s="44"/>
    </row>
    <row r="136" spans="1:8" s="2" customFormat="1" ht="16.8" customHeight="1">
      <c r="A136" s="38"/>
      <c r="B136" s="44"/>
      <c r="C136" s="299" t="s">
        <v>207</v>
      </c>
      <c r="D136" s="300" t="s">
        <v>207</v>
      </c>
      <c r="E136" s="301" t="s">
        <v>1</v>
      </c>
      <c r="F136" s="302">
        <v>1.6</v>
      </c>
      <c r="G136" s="38"/>
      <c r="H136" s="44"/>
    </row>
    <row r="137" spans="1:8" s="2" customFormat="1" ht="16.8" customHeight="1">
      <c r="A137" s="38"/>
      <c r="B137" s="44"/>
      <c r="C137" s="303" t="s">
        <v>207</v>
      </c>
      <c r="D137" s="303" t="s">
        <v>1010</v>
      </c>
      <c r="E137" s="17" t="s">
        <v>1</v>
      </c>
      <c r="F137" s="304">
        <v>1.6</v>
      </c>
      <c r="G137" s="38"/>
      <c r="H137" s="44"/>
    </row>
    <row r="138" spans="1:8" s="2" customFormat="1" ht="16.8" customHeight="1">
      <c r="A138" s="38"/>
      <c r="B138" s="44"/>
      <c r="C138" s="299" t="s">
        <v>218</v>
      </c>
      <c r="D138" s="300" t="s">
        <v>218</v>
      </c>
      <c r="E138" s="301" t="s">
        <v>1</v>
      </c>
      <c r="F138" s="302">
        <v>19.63</v>
      </c>
      <c r="G138" s="38"/>
      <c r="H138" s="44"/>
    </row>
    <row r="139" spans="1:8" s="2" customFormat="1" ht="16.8" customHeight="1">
      <c r="A139" s="38"/>
      <c r="B139" s="44"/>
      <c r="C139" s="303" t="s">
        <v>1</v>
      </c>
      <c r="D139" s="303" t="s">
        <v>727</v>
      </c>
      <c r="E139" s="17" t="s">
        <v>1</v>
      </c>
      <c r="F139" s="304">
        <v>0</v>
      </c>
      <c r="G139" s="38"/>
      <c r="H139" s="44"/>
    </row>
    <row r="140" spans="1:8" s="2" customFormat="1" ht="16.8" customHeight="1">
      <c r="A140" s="38"/>
      <c r="B140" s="44"/>
      <c r="C140" s="303" t="s">
        <v>218</v>
      </c>
      <c r="D140" s="303" t="s">
        <v>944</v>
      </c>
      <c r="E140" s="17" t="s">
        <v>1</v>
      </c>
      <c r="F140" s="304">
        <v>19.63</v>
      </c>
      <c r="G140" s="38"/>
      <c r="H140" s="44"/>
    </row>
    <row r="141" spans="1:8" s="2" customFormat="1" ht="16.8" customHeight="1">
      <c r="A141" s="38"/>
      <c r="B141" s="44"/>
      <c r="C141" s="305" t="s">
        <v>1441</v>
      </c>
      <c r="D141" s="38"/>
      <c r="E141" s="38"/>
      <c r="F141" s="38"/>
      <c r="G141" s="38"/>
      <c r="H141" s="44"/>
    </row>
    <row r="142" spans="1:8" s="2" customFormat="1" ht="16.8" customHeight="1">
      <c r="A142" s="38"/>
      <c r="B142" s="44"/>
      <c r="C142" s="303" t="s">
        <v>939</v>
      </c>
      <c r="D142" s="303" t="s">
        <v>940</v>
      </c>
      <c r="E142" s="17" t="s">
        <v>348</v>
      </c>
      <c r="F142" s="304">
        <v>31.795</v>
      </c>
      <c r="G142" s="38"/>
      <c r="H142" s="44"/>
    </row>
    <row r="143" spans="1:8" s="2" customFormat="1" ht="16.8" customHeight="1">
      <c r="A143" s="38"/>
      <c r="B143" s="44"/>
      <c r="C143" s="299" t="s">
        <v>261</v>
      </c>
      <c r="D143" s="300" t="s">
        <v>261</v>
      </c>
      <c r="E143" s="301" t="s">
        <v>1</v>
      </c>
      <c r="F143" s="302">
        <v>4.57</v>
      </c>
      <c r="G143" s="38"/>
      <c r="H143" s="44"/>
    </row>
    <row r="144" spans="1:8" s="2" customFormat="1" ht="16.8" customHeight="1">
      <c r="A144" s="38"/>
      <c r="B144" s="44"/>
      <c r="C144" s="303" t="s">
        <v>1</v>
      </c>
      <c r="D144" s="303" t="s">
        <v>727</v>
      </c>
      <c r="E144" s="17" t="s">
        <v>1</v>
      </c>
      <c r="F144" s="304">
        <v>0</v>
      </c>
      <c r="G144" s="38"/>
      <c r="H144" s="44"/>
    </row>
    <row r="145" spans="1:8" s="2" customFormat="1" ht="16.8" customHeight="1">
      <c r="A145" s="38"/>
      <c r="B145" s="44"/>
      <c r="C145" s="303" t="s">
        <v>261</v>
      </c>
      <c r="D145" s="303" t="s">
        <v>954</v>
      </c>
      <c r="E145" s="17" t="s">
        <v>1</v>
      </c>
      <c r="F145" s="304">
        <v>4.57</v>
      </c>
      <c r="G145" s="38"/>
      <c r="H145" s="44"/>
    </row>
    <row r="146" spans="1:8" s="2" customFormat="1" ht="16.8" customHeight="1">
      <c r="A146" s="38"/>
      <c r="B146" s="44"/>
      <c r="C146" s="299" t="s">
        <v>243</v>
      </c>
      <c r="D146" s="300" t="s">
        <v>243</v>
      </c>
      <c r="E146" s="301" t="s">
        <v>1</v>
      </c>
      <c r="F146" s="302">
        <v>18.81</v>
      </c>
      <c r="G146" s="38"/>
      <c r="H146" s="44"/>
    </row>
    <row r="147" spans="1:8" s="2" customFormat="1" ht="16.8" customHeight="1">
      <c r="A147" s="38"/>
      <c r="B147" s="44"/>
      <c r="C147" s="303" t="s">
        <v>1</v>
      </c>
      <c r="D147" s="303" t="s">
        <v>727</v>
      </c>
      <c r="E147" s="17" t="s">
        <v>1</v>
      </c>
      <c r="F147" s="304">
        <v>0</v>
      </c>
      <c r="G147" s="38"/>
      <c r="H147" s="44"/>
    </row>
    <row r="148" spans="1:8" s="2" customFormat="1" ht="16.8" customHeight="1">
      <c r="A148" s="38"/>
      <c r="B148" s="44"/>
      <c r="C148" s="303" t="s">
        <v>243</v>
      </c>
      <c r="D148" s="303" t="s">
        <v>968</v>
      </c>
      <c r="E148" s="17" t="s">
        <v>1</v>
      </c>
      <c r="F148" s="304">
        <v>18.81</v>
      </c>
      <c r="G148" s="38"/>
      <c r="H148" s="44"/>
    </row>
    <row r="149" spans="1:8" s="2" customFormat="1" ht="16.8" customHeight="1">
      <c r="A149" s="38"/>
      <c r="B149" s="44"/>
      <c r="C149" s="305" t="s">
        <v>1441</v>
      </c>
      <c r="D149" s="38"/>
      <c r="E149" s="38"/>
      <c r="F149" s="38"/>
      <c r="G149" s="38"/>
      <c r="H149" s="44"/>
    </row>
    <row r="150" spans="1:8" s="2" customFormat="1" ht="16.8" customHeight="1">
      <c r="A150" s="38"/>
      <c r="B150" s="44"/>
      <c r="C150" s="303" t="s">
        <v>963</v>
      </c>
      <c r="D150" s="303" t="s">
        <v>964</v>
      </c>
      <c r="E150" s="17" t="s">
        <v>348</v>
      </c>
      <c r="F150" s="304">
        <v>24.11</v>
      </c>
      <c r="G150" s="38"/>
      <c r="H150" s="44"/>
    </row>
    <row r="151" spans="1:8" s="2" customFormat="1" ht="16.8" customHeight="1">
      <c r="A151" s="38"/>
      <c r="B151" s="44"/>
      <c r="C151" s="299" t="s">
        <v>994</v>
      </c>
      <c r="D151" s="300" t="s">
        <v>994</v>
      </c>
      <c r="E151" s="301" t="s">
        <v>1</v>
      </c>
      <c r="F151" s="302">
        <v>6.75</v>
      </c>
      <c r="G151" s="38"/>
      <c r="H151" s="44"/>
    </row>
    <row r="152" spans="1:8" s="2" customFormat="1" ht="16.8" customHeight="1">
      <c r="A152" s="38"/>
      <c r="B152" s="44"/>
      <c r="C152" s="303" t="s">
        <v>1</v>
      </c>
      <c r="D152" s="303" t="s">
        <v>834</v>
      </c>
      <c r="E152" s="17" t="s">
        <v>1</v>
      </c>
      <c r="F152" s="304">
        <v>0</v>
      </c>
      <c r="G152" s="38"/>
      <c r="H152" s="44"/>
    </row>
    <row r="153" spans="1:8" s="2" customFormat="1" ht="16.8" customHeight="1">
      <c r="A153" s="38"/>
      <c r="B153" s="44"/>
      <c r="C153" s="303" t="s">
        <v>994</v>
      </c>
      <c r="D153" s="303" t="s">
        <v>995</v>
      </c>
      <c r="E153" s="17" t="s">
        <v>1</v>
      </c>
      <c r="F153" s="304">
        <v>6.75</v>
      </c>
      <c r="G153" s="38"/>
      <c r="H153" s="44"/>
    </row>
    <row r="154" spans="1:8" s="2" customFormat="1" ht="16.8" customHeight="1">
      <c r="A154" s="38"/>
      <c r="B154" s="44"/>
      <c r="C154" s="299" t="s">
        <v>977</v>
      </c>
      <c r="D154" s="300" t="s">
        <v>977</v>
      </c>
      <c r="E154" s="301" t="s">
        <v>1</v>
      </c>
      <c r="F154" s="302">
        <v>31.795</v>
      </c>
      <c r="G154" s="38"/>
      <c r="H154" s="44"/>
    </row>
    <row r="155" spans="1:8" s="2" customFormat="1" ht="16.8" customHeight="1">
      <c r="A155" s="38"/>
      <c r="B155" s="44"/>
      <c r="C155" s="303" t="s">
        <v>977</v>
      </c>
      <c r="D155" s="303" t="s">
        <v>978</v>
      </c>
      <c r="E155" s="17" t="s">
        <v>1</v>
      </c>
      <c r="F155" s="304">
        <v>31.795</v>
      </c>
      <c r="G155" s="38"/>
      <c r="H155" s="44"/>
    </row>
    <row r="156" spans="1:8" s="2" customFormat="1" ht="16.8" customHeight="1">
      <c r="A156" s="38"/>
      <c r="B156" s="44"/>
      <c r="C156" s="305" t="s">
        <v>1441</v>
      </c>
      <c r="D156" s="38"/>
      <c r="E156" s="38"/>
      <c r="F156" s="38"/>
      <c r="G156" s="38"/>
      <c r="H156" s="44"/>
    </row>
    <row r="157" spans="1:8" s="2" customFormat="1" ht="16.8" customHeight="1">
      <c r="A157" s="38"/>
      <c r="B157" s="44"/>
      <c r="C157" s="303" t="s">
        <v>973</v>
      </c>
      <c r="D157" s="303" t="s">
        <v>974</v>
      </c>
      <c r="E157" s="17" t="s">
        <v>348</v>
      </c>
      <c r="F157" s="304">
        <v>92.195</v>
      </c>
      <c r="G157" s="38"/>
      <c r="H157" s="44"/>
    </row>
    <row r="158" spans="1:8" s="2" customFormat="1" ht="16.8" customHeight="1">
      <c r="A158" s="38"/>
      <c r="B158" s="44"/>
      <c r="C158" s="299" t="s">
        <v>181</v>
      </c>
      <c r="D158" s="300" t="s">
        <v>181</v>
      </c>
      <c r="E158" s="301" t="s">
        <v>1</v>
      </c>
      <c r="F158" s="302">
        <v>65.36</v>
      </c>
      <c r="G158" s="38"/>
      <c r="H158" s="44"/>
    </row>
    <row r="159" spans="1:8" s="2" customFormat="1" ht="16.8" customHeight="1">
      <c r="A159" s="38"/>
      <c r="B159" s="44"/>
      <c r="C159" s="303" t="s">
        <v>1</v>
      </c>
      <c r="D159" s="303" t="s">
        <v>834</v>
      </c>
      <c r="E159" s="17" t="s">
        <v>1</v>
      </c>
      <c r="F159" s="304">
        <v>0</v>
      </c>
      <c r="G159" s="38"/>
      <c r="H159" s="44"/>
    </row>
    <row r="160" spans="1:8" s="2" customFormat="1" ht="16.8" customHeight="1">
      <c r="A160" s="38"/>
      <c r="B160" s="44"/>
      <c r="C160" s="303" t="s">
        <v>181</v>
      </c>
      <c r="D160" s="303" t="s">
        <v>961</v>
      </c>
      <c r="E160" s="17" t="s">
        <v>1</v>
      </c>
      <c r="F160" s="304">
        <v>65.36</v>
      </c>
      <c r="G160" s="38"/>
      <c r="H160" s="44"/>
    </row>
    <row r="161" spans="1:8" s="2" customFormat="1" ht="16.8" customHeight="1">
      <c r="A161" s="38"/>
      <c r="B161" s="44"/>
      <c r="C161" s="299" t="s">
        <v>175</v>
      </c>
      <c r="D161" s="300" t="s">
        <v>175</v>
      </c>
      <c r="E161" s="301" t="s">
        <v>1</v>
      </c>
      <c r="F161" s="302">
        <v>7.56</v>
      </c>
      <c r="G161" s="38"/>
      <c r="H161" s="44"/>
    </row>
    <row r="162" spans="1:8" s="2" customFormat="1" ht="16.8" customHeight="1">
      <c r="A162" s="38"/>
      <c r="B162" s="44"/>
      <c r="C162" s="303" t="s">
        <v>1</v>
      </c>
      <c r="D162" s="303" t="s">
        <v>727</v>
      </c>
      <c r="E162" s="17" t="s">
        <v>1</v>
      </c>
      <c r="F162" s="304">
        <v>0</v>
      </c>
      <c r="G162" s="38"/>
      <c r="H162" s="44"/>
    </row>
    <row r="163" spans="1:8" s="2" customFormat="1" ht="16.8" customHeight="1">
      <c r="A163" s="38"/>
      <c r="B163" s="44"/>
      <c r="C163" s="303" t="s">
        <v>175</v>
      </c>
      <c r="D163" s="303" t="s">
        <v>988</v>
      </c>
      <c r="E163" s="17" t="s">
        <v>1</v>
      </c>
      <c r="F163" s="304">
        <v>7.56</v>
      </c>
      <c r="G163" s="38"/>
      <c r="H163" s="44"/>
    </row>
    <row r="164" spans="1:8" s="2" customFormat="1" ht="16.8" customHeight="1">
      <c r="A164" s="38"/>
      <c r="B164" s="44"/>
      <c r="C164" s="299" t="s">
        <v>163</v>
      </c>
      <c r="D164" s="300" t="s">
        <v>163</v>
      </c>
      <c r="E164" s="301" t="s">
        <v>1</v>
      </c>
      <c r="F164" s="302">
        <v>13.32</v>
      </c>
      <c r="G164" s="38"/>
      <c r="H164" s="44"/>
    </row>
    <row r="165" spans="1:8" s="2" customFormat="1" ht="16.8" customHeight="1">
      <c r="A165" s="38"/>
      <c r="B165" s="44"/>
      <c r="C165" s="303" t="s">
        <v>1</v>
      </c>
      <c r="D165" s="303" t="s">
        <v>711</v>
      </c>
      <c r="E165" s="17" t="s">
        <v>1</v>
      </c>
      <c r="F165" s="304">
        <v>0</v>
      </c>
      <c r="G165" s="38"/>
      <c r="H165" s="44"/>
    </row>
    <row r="166" spans="1:8" s="2" customFormat="1" ht="16.8" customHeight="1">
      <c r="A166" s="38"/>
      <c r="B166" s="44"/>
      <c r="C166" s="303" t="s">
        <v>163</v>
      </c>
      <c r="D166" s="303" t="s">
        <v>936</v>
      </c>
      <c r="E166" s="17" t="s">
        <v>1</v>
      </c>
      <c r="F166" s="304">
        <v>13.32</v>
      </c>
      <c r="G166" s="38"/>
      <c r="H166" s="44"/>
    </row>
    <row r="167" spans="1:8" s="2" customFormat="1" ht="16.8" customHeight="1">
      <c r="A167" s="38"/>
      <c r="B167" s="44"/>
      <c r="C167" s="299" t="s">
        <v>835</v>
      </c>
      <c r="D167" s="300" t="s">
        <v>835</v>
      </c>
      <c r="E167" s="301" t="s">
        <v>1</v>
      </c>
      <c r="F167" s="302">
        <v>115</v>
      </c>
      <c r="G167" s="38"/>
      <c r="H167" s="44"/>
    </row>
    <row r="168" spans="1:8" s="2" customFormat="1" ht="16.8" customHeight="1">
      <c r="A168" s="38"/>
      <c r="B168" s="44"/>
      <c r="C168" s="303" t="s">
        <v>1</v>
      </c>
      <c r="D168" s="303" t="s">
        <v>834</v>
      </c>
      <c r="E168" s="17" t="s">
        <v>1</v>
      </c>
      <c r="F168" s="304">
        <v>0</v>
      </c>
      <c r="G168" s="38"/>
      <c r="H168" s="44"/>
    </row>
    <row r="169" spans="1:8" s="2" customFormat="1" ht="16.8" customHeight="1">
      <c r="A169" s="38"/>
      <c r="B169" s="44"/>
      <c r="C169" s="303" t="s">
        <v>835</v>
      </c>
      <c r="D169" s="303" t="s">
        <v>836</v>
      </c>
      <c r="E169" s="17" t="s">
        <v>1</v>
      </c>
      <c r="F169" s="304">
        <v>115</v>
      </c>
      <c r="G169" s="38"/>
      <c r="H169" s="44"/>
    </row>
    <row r="170" spans="1:8" s="2" customFormat="1" ht="16.8" customHeight="1">
      <c r="A170" s="38"/>
      <c r="B170" s="44"/>
      <c r="C170" s="299" t="s">
        <v>168</v>
      </c>
      <c r="D170" s="300" t="s">
        <v>168</v>
      </c>
      <c r="E170" s="301" t="s">
        <v>1</v>
      </c>
      <c r="F170" s="302">
        <v>101</v>
      </c>
      <c r="G170" s="38"/>
      <c r="H170" s="44"/>
    </row>
    <row r="171" spans="1:8" s="2" customFormat="1" ht="16.8" customHeight="1">
      <c r="A171" s="38"/>
      <c r="B171" s="44"/>
      <c r="C171" s="303" t="s">
        <v>1</v>
      </c>
      <c r="D171" s="303" t="s">
        <v>834</v>
      </c>
      <c r="E171" s="17" t="s">
        <v>1</v>
      </c>
      <c r="F171" s="304">
        <v>0</v>
      </c>
      <c r="G171" s="38"/>
      <c r="H171" s="44"/>
    </row>
    <row r="172" spans="1:8" s="2" customFormat="1" ht="16.8" customHeight="1">
      <c r="A172" s="38"/>
      <c r="B172" s="44"/>
      <c r="C172" s="303" t="s">
        <v>168</v>
      </c>
      <c r="D172" s="303" t="s">
        <v>847</v>
      </c>
      <c r="E172" s="17" t="s">
        <v>1</v>
      </c>
      <c r="F172" s="304">
        <v>101</v>
      </c>
      <c r="G172" s="38"/>
      <c r="H172" s="44"/>
    </row>
    <row r="173" spans="1:8" s="2" customFormat="1" ht="16.8" customHeight="1">
      <c r="A173" s="38"/>
      <c r="B173" s="44"/>
      <c r="C173" s="299" t="s">
        <v>871</v>
      </c>
      <c r="D173" s="300" t="s">
        <v>871</v>
      </c>
      <c r="E173" s="301" t="s">
        <v>1</v>
      </c>
      <c r="F173" s="302">
        <v>127</v>
      </c>
      <c r="G173" s="38"/>
      <c r="H173" s="44"/>
    </row>
    <row r="174" spans="1:8" s="2" customFormat="1" ht="16.8" customHeight="1">
      <c r="A174" s="38"/>
      <c r="B174" s="44"/>
      <c r="C174" s="303" t="s">
        <v>1</v>
      </c>
      <c r="D174" s="303" t="s">
        <v>870</v>
      </c>
      <c r="E174" s="17" t="s">
        <v>1</v>
      </c>
      <c r="F174" s="304">
        <v>0</v>
      </c>
      <c r="G174" s="38"/>
      <c r="H174" s="44"/>
    </row>
    <row r="175" spans="1:8" s="2" customFormat="1" ht="16.8" customHeight="1">
      <c r="A175" s="38"/>
      <c r="B175" s="44"/>
      <c r="C175" s="303" t="s">
        <v>871</v>
      </c>
      <c r="D175" s="303" t="s">
        <v>872</v>
      </c>
      <c r="E175" s="17" t="s">
        <v>1</v>
      </c>
      <c r="F175" s="304">
        <v>127</v>
      </c>
      <c r="G175" s="38"/>
      <c r="H175" s="44"/>
    </row>
    <row r="176" spans="1:8" s="2" customFormat="1" ht="16.8" customHeight="1">
      <c r="A176" s="38"/>
      <c r="B176" s="44"/>
      <c r="C176" s="299" t="s">
        <v>877</v>
      </c>
      <c r="D176" s="300" t="s">
        <v>877</v>
      </c>
      <c r="E176" s="301" t="s">
        <v>1</v>
      </c>
      <c r="F176" s="302">
        <v>98.8</v>
      </c>
      <c r="G176" s="38"/>
      <c r="H176" s="44"/>
    </row>
    <row r="177" spans="1:8" s="2" customFormat="1" ht="16.8" customHeight="1">
      <c r="A177" s="38"/>
      <c r="B177" s="44"/>
      <c r="C177" s="303" t="s">
        <v>1</v>
      </c>
      <c r="D177" s="303" t="s">
        <v>834</v>
      </c>
      <c r="E177" s="17" t="s">
        <v>1</v>
      </c>
      <c r="F177" s="304">
        <v>0</v>
      </c>
      <c r="G177" s="38"/>
      <c r="H177" s="44"/>
    </row>
    <row r="178" spans="1:8" s="2" customFormat="1" ht="16.8" customHeight="1">
      <c r="A178" s="38"/>
      <c r="B178" s="44"/>
      <c r="C178" s="303" t="s">
        <v>877</v>
      </c>
      <c r="D178" s="303" t="s">
        <v>878</v>
      </c>
      <c r="E178" s="17" t="s">
        <v>1</v>
      </c>
      <c r="F178" s="304">
        <v>98.8</v>
      </c>
      <c r="G178" s="38"/>
      <c r="H178" s="44"/>
    </row>
    <row r="179" spans="1:8" s="2" customFormat="1" ht="16.8" customHeight="1">
      <c r="A179" s="38"/>
      <c r="B179" s="44"/>
      <c r="C179" s="305" t="s">
        <v>1441</v>
      </c>
      <c r="D179" s="38"/>
      <c r="E179" s="38"/>
      <c r="F179" s="38"/>
      <c r="G179" s="38"/>
      <c r="H179" s="44"/>
    </row>
    <row r="180" spans="1:8" s="2" customFormat="1" ht="16.8" customHeight="1">
      <c r="A180" s="38"/>
      <c r="B180" s="44"/>
      <c r="C180" s="303" t="s">
        <v>874</v>
      </c>
      <c r="D180" s="303" t="s">
        <v>875</v>
      </c>
      <c r="E180" s="17" t="s">
        <v>348</v>
      </c>
      <c r="F180" s="304">
        <v>352.8</v>
      </c>
      <c r="G180" s="38"/>
      <c r="H180" s="44"/>
    </row>
    <row r="181" spans="1:8" s="2" customFormat="1" ht="16.8" customHeight="1">
      <c r="A181" s="38"/>
      <c r="B181" s="44"/>
      <c r="C181" s="299" t="s">
        <v>888</v>
      </c>
      <c r="D181" s="300" t="s">
        <v>888</v>
      </c>
      <c r="E181" s="301" t="s">
        <v>1</v>
      </c>
      <c r="F181" s="302">
        <v>49.4</v>
      </c>
      <c r="G181" s="38"/>
      <c r="H181" s="44"/>
    </row>
    <row r="182" spans="1:8" s="2" customFormat="1" ht="16.8" customHeight="1">
      <c r="A182" s="38"/>
      <c r="B182" s="44"/>
      <c r="C182" s="303" t="s">
        <v>1</v>
      </c>
      <c r="D182" s="303" t="s">
        <v>834</v>
      </c>
      <c r="E182" s="17" t="s">
        <v>1</v>
      </c>
      <c r="F182" s="304">
        <v>0</v>
      </c>
      <c r="G182" s="38"/>
      <c r="H182" s="44"/>
    </row>
    <row r="183" spans="1:8" s="2" customFormat="1" ht="16.8" customHeight="1">
      <c r="A183" s="38"/>
      <c r="B183" s="44"/>
      <c r="C183" s="303" t="s">
        <v>888</v>
      </c>
      <c r="D183" s="303" t="s">
        <v>889</v>
      </c>
      <c r="E183" s="17" t="s">
        <v>1</v>
      </c>
      <c r="F183" s="304">
        <v>49.4</v>
      </c>
      <c r="G183" s="38"/>
      <c r="H183" s="44"/>
    </row>
    <row r="184" spans="1:8" s="2" customFormat="1" ht="16.8" customHeight="1">
      <c r="A184" s="38"/>
      <c r="B184" s="44"/>
      <c r="C184" s="305" t="s">
        <v>1441</v>
      </c>
      <c r="D184" s="38"/>
      <c r="E184" s="38"/>
      <c r="F184" s="38"/>
      <c r="G184" s="38"/>
      <c r="H184" s="44"/>
    </row>
    <row r="185" spans="1:8" s="2" customFormat="1" ht="16.8" customHeight="1">
      <c r="A185" s="38"/>
      <c r="B185" s="44"/>
      <c r="C185" s="303" t="s">
        <v>883</v>
      </c>
      <c r="D185" s="303" t="s">
        <v>884</v>
      </c>
      <c r="E185" s="17" t="s">
        <v>348</v>
      </c>
      <c r="F185" s="304">
        <v>176.4</v>
      </c>
      <c r="G185" s="38"/>
      <c r="H185" s="44"/>
    </row>
    <row r="186" spans="1:8" s="2" customFormat="1" ht="16.8" customHeight="1">
      <c r="A186" s="38"/>
      <c r="B186" s="44"/>
      <c r="C186" s="299" t="s">
        <v>904</v>
      </c>
      <c r="D186" s="300" t="s">
        <v>904</v>
      </c>
      <c r="E186" s="301" t="s">
        <v>1</v>
      </c>
      <c r="F186" s="302">
        <v>127</v>
      </c>
      <c r="G186" s="38"/>
      <c r="H186" s="44"/>
    </row>
    <row r="187" spans="1:8" s="2" customFormat="1" ht="16.8" customHeight="1">
      <c r="A187" s="38"/>
      <c r="B187" s="44"/>
      <c r="C187" s="303" t="s">
        <v>1</v>
      </c>
      <c r="D187" s="303" t="s">
        <v>870</v>
      </c>
      <c r="E187" s="17" t="s">
        <v>1</v>
      </c>
      <c r="F187" s="304">
        <v>0</v>
      </c>
      <c r="G187" s="38"/>
      <c r="H187" s="44"/>
    </row>
    <row r="188" spans="1:8" s="2" customFormat="1" ht="16.8" customHeight="1">
      <c r="A188" s="38"/>
      <c r="B188" s="44"/>
      <c r="C188" s="303" t="s">
        <v>904</v>
      </c>
      <c r="D188" s="303" t="s">
        <v>872</v>
      </c>
      <c r="E188" s="17" t="s">
        <v>1</v>
      </c>
      <c r="F188" s="304">
        <v>127</v>
      </c>
      <c r="G188" s="38"/>
      <c r="H188" s="44"/>
    </row>
    <row r="189" spans="1:8" s="2" customFormat="1" ht="16.8" customHeight="1">
      <c r="A189" s="38"/>
      <c r="B189" s="44"/>
      <c r="C189" s="299" t="s">
        <v>897</v>
      </c>
      <c r="D189" s="300" t="s">
        <v>897</v>
      </c>
      <c r="E189" s="301" t="s">
        <v>1</v>
      </c>
      <c r="F189" s="302">
        <v>49.4</v>
      </c>
      <c r="G189" s="38"/>
      <c r="H189" s="44"/>
    </row>
    <row r="190" spans="1:8" s="2" customFormat="1" ht="16.8" customHeight="1">
      <c r="A190" s="38"/>
      <c r="B190" s="44"/>
      <c r="C190" s="303" t="s">
        <v>1</v>
      </c>
      <c r="D190" s="303" t="s">
        <v>870</v>
      </c>
      <c r="E190" s="17" t="s">
        <v>1</v>
      </c>
      <c r="F190" s="304">
        <v>0</v>
      </c>
      <c r="G190" s="38"/>
      <c r="H190" s="44"/>
    </row>
    <row r="191" spans="1:8" s="2" customFormat="1" ht="16.8" customHeight="1">
      <c r="A191" s="38"/>
      <c r="B191" s="44"/>
      <c r="C191" s="303" t="s">
        <v>897</v>
      </c>
      <c r="D191" s="303" t="s">
        <v>889</v>
      </c>
      <c r="E191" s="17" t="s">
        <v>1</v>
      </c>
      <c r="F191" s="304">
        <v>49.4</v>
      </c>
      <c r="G191" s="38"/>
      <c r="H191" s="44"/>
    </row>
    <row r="192" spans="1:8" s="2" customFormat="1" ht="16.8" customHeight="1">
      <c r="A192" s="38"/>
      <c r="B192" s="44"/>
      <c r="C192" s="305" t="s">
        <v>1441</v>
      </c>
      <c r="D192" s="38"/>
      <c r="E192" s="38"/>
      <c r="F192" s="38"/>
      <c r="G192" s="38"/>
      <c r="H192" s="44"/>
    </row>
    <row r="193" spans="1:8" s="2" customFormat="1" ht="16.8" customHeight="1">
      <c r="A193" s="38"/>
      <c r="B193" s="44"/>
      <c r="C193" s="303" t="s">
        <v>894</v>
      </c>
      <c r="D193" s="303" t="s">
        <v>895</v>
      </c>
      <c r="E193" s="17" t="s">
        <v>348</v>
      </c>
      <c r="F193" s="304">
        <v>176.4</v>
      </c>
      <c r="G193" s="38"/>
      <c r="H193" s="44"/>
    </row>
    <row r="194" spans="1:8" s="2" customFormat="1" ht="16.8" customHeight="1">
      <c r="A194" s="38"/>
      <c r="B194" s="44"/>
      <c r="C194" s="299" t="s">
        <v>910</v>
      </c>
      <c r="D194" s="300" t="s">
        <v>910</v>
      </c>
      <c r="E194" s="301" t="s">
        <v>1</v>
      </c>
      <c r="F194" s="302">
        <v>49.4</v>
      </c>
      <c r="G194" s="38"/>
      <c r="H194" s="44"/>
    </row>
    <row r="195" spans="1:8" s="2" customFormat="1" ht="16.8" customHeight="1">
      <c r="A195" s="38"/>
      <c r="B195" s="44"/>
      <c r="C195" s="303" t="s">
        <v>1</v>
      </c>
      <c r="D195" s="303" t="s">
        <v>870</v>
      </c>
      <c r="E195" s="17" t="s">
        <v>1</v>
      </c>
      <c r="F195" s="304">
        <v>0</v>
      </c>
      <c r="G195" s="38"/>
      <c r="H195" s="44"/>
    </row>
    <row r="196" spans="1:8" s="2" customFormat="1" ht="16.8" customHeight="1">
      <c r="A196" s="38"/>
      <c r="B196" s="44"/>
      <c r="C196" s="303" t="s">
        <v>910</v>
      </c>
      <c r="D196" s="303" t="s">
        <v>889</v>
      </c>
      <c r="E196" s="17" t="s">
        <v>1</v>
      </c>
      <c r="F196" s="304">
        <v>49.4</v>
      </c>
      <c r="G196" s="38"/>
      <c r="H196" s="44"/>
    </row>
    <row r="197" spans="1:8" s="2" customFormat="1" ht="16.8" customHeight="1">
      <c r="A197" s="38"/>
      <c r="B197" s="44"/>
      <c r="C197" s="299" t="s">
        <v>916</v>
      </c>
      <c r="D197" s="300" t="s">
        <v>916</v>
      </c>
      <c r="E197" s="301" t="s">
        <v>1</v>
      </c>
      <c r="F197" s="302">
        <v>49.4</v>
      </c>
      <c r="G197" s="38"/>
      <c r="H197" s="44"/>
    </row>
    <row r="198" spans="1:8" s="2" customFormat="1" ht="16.8" customHeight="1">
      <c r="A198" s="38"/>
      <c r="B198" s="44"/>
      <c r="C198" s="303" t="s">
        <v>1</v>
      </c>
      <c r="D198" s="303" t="s">
        <v>834</v>
      </c>
      <c r="E198" s="17" t="s">
        <v>1</v>
      </c>
      <c r="F198" s="304">
        <v>0</v>
      </c>
      <c r="G198" s="38"/>
      <c r="H198" s="44"/>
    </row>
    <row r="199" spans="1:8" s="2" customFormat="1" ht="16.8" customHeight="1">
      <c r="A199" s="38"/>
      <c r="B199" s="44"/>
      <c r="C199" s="303" t="s">
        <v>916</v>
      </c>
      <c r="D199" s="303" t="s">
        <v>889</v>
      </c>
      <c r="E199" s="17" t="s">
        <v>1</v>
      </c>
      <c r="F199" s="304">
        <v>49.4</v>
      </c>
      <c r="G199" s="38"/>
      <c r="H199" s="44"/>
    </row>
    <row r="200" spans="1:8" s="2" customFormat="1" ht="16.8" customHeight="1">
      <c r="A200" s="38"/>
      <c r="B200" s="44"/>
      <c r="C200" s="299" t="s">
        <v>863</v>
      </c>
      <c r="D200" s="300" t="s">
        <v>863</v>
      </c>
      <c r="E200" s="301" t="s">
        <v>1</v>
      </c>
      <c r="F200" s="302">
        <v>10.4</v>
      </c>
      <c r="G200" s="38"/>
      <c r="H200" s="44"/>
    </row>
    <row r="201" spans="1:8" s="2" customFormat="1" ht="16.8" customHeight="1">
      <c r="A201" s="38"/>
      <c r="B201" s="44"/>
      <c r="C201" s="303" t="s">
        <v>1</v>
      </c>
      <c r="D201" s="303" t="s">
        <v>198</v>
      </c>
      <c r="E201" s="17" t="s">
        <v>1</v>
      </c>
      <c r="F201" s="304">
        <v>0</v>
      </c>
      <c r="G201" s="38"/>
      <c r="H201" s="44"/>
    </row>
    <row r="202" spans="1:8" s="2" customFormat="1" ht="16.8" customHeight="1">
      <c r="A202" s="38"/>
      <c r="B202" s="44"/>
      <c r="C202" s="303" t="s">
        <v>863</v>
      </c>
      <c r="D202" s="303" t="s">
        <v>864</v>
      </c>
      <c r="E202" s="17" t="s">
        <v>1</v>
      </c>
      <c r="F202" s="304">
        <v>10.4</v>
      </c>
      <c r="G202" s="38"/>
      <c r="H202" s="44"/>
    </row>
    <row r="203" spans="1:8" s="2" customFormat="1" ht="16.8" customHeight="1">
      <c r="A203" s="38"/>
      <c r="B203" s="44"/>
      <c r="C203" s="299" t="s">
        <v>852</v>
      </c>
      <c r="D203" s="300" t="s">
        <v>852</v>
      </c>
      <c r="E203" s="301" t="s">
        <v>1</v>
      </c>
      <c r="F203" s="302">
        <v>101</v>
      </c>
      <c r="G203" s="38"/>
      <c r="H203" s="44"/>
    </row>
    <row r="204" spans="1:8" s="2" customFormat="1" ht="16.8" customHeight="1">
      <c r="A204" s="38"/>
      <c r="B204" s="44"/>
      <c r="C204" s="303" t="s">
        <v>1</v>
      </c>
      <c r="D204" s="303" t="s">
        <v>834</v>
      </c>
      <c r="E204" s="17" t="s">
        <v>1</v>
      </c>
      <c r="F204" s="304">
        <v>0</v>
      </c>
      <c r="G204" s="38"/>
      <c r="H204" s="44"/>
    </row>
    <row r="205" spans="1:8" s="2" customFormat="1" ht="16.8" customHeight="1">
      <c r="A205" s="38"/>
      <c r="B205" s="44"/>
      <c r="C205" s="303" t="s">
        <v>852</v>
      </c>
      <c r="D205" s="303" t="s">
        <v>847</v>
      </c>
      <c r="E205" s="17" t="s">
        <v>1</v>
      </c>
      <c r="F205" s="304">
        <v>101</v>
      </c>
      <c r="G205" s="38"/>
      <c r="H205" s="44"/>
    </row>
    <row r="206" spans="1:8" s="2" customFormat="1" ht="16.8" customHeight="1">
      <c r="A206" s="38"/>
      <c r="B206" s="44"/>
      <c r="C206" s="299" t="s">
        <v>929</v>
      </c>
      <c r="D206" s="300" t="s">
        <v>929</v>
      </c>
      <c r="E206" s="301" t="s">
        <v>1</v>
      </c>
      <c r="F206" s="302">
        <v>7.5</v>
      </c>
      <c r="G206" s="38"/>
      <c r="H206" s="44"/>
    </row>
    <row r="207" spans="1:8" s="2" customFormat="1" ht="16.8" customHeight="1">
      <c r="A207" s="38"/>
      <c r="B207" s="44"/>
      <c r="C207" s="303" t="s">
        <v>929</v>
      </c>
      <c r="D207" s="303" t="s">
        <v>461</v>
      </c>
      <c r="E207" s="17" t="s">
        <v>1</v>
      </c>
      <c r="F207" s="304">
        <v>7.5</v>
      </c>
      <c r="G207" s="38"/>
      <c r="H207" s="44"/>
    </row>
    <row r="208" spans="1:8" s="2" customFormat="1" ht="16.8" customHeight="1">
      <c r="A208" s="38"/>
      <c r="B208" s="44"/>
      <c r="C208" s="299" t="s">
        <v>842</v>
      </c>
      <c r="D208" s="300" t="s">
        <v>842</v>
      </c>
      <c r="E208" s="301" t="s">
        <v>1</v>
      </c>
      <c r="F208" s="302">
        <v>25</v>
      </c>
      <c r="G208" s="38"/>
      <c r="H208" s="44"/>
    </row>
    <row r="209" spans="1:8" s="2" customFormat="1" ht="16.8" customHeight="1">
      <c r="A209" s="38"/>
      <c r="B209" s="44"/>
      <c r="C209" s="303" t="s">
        <v>842</v>
      </c>
      <c r="D209" s="303" t="s">
        <v>466</v>
      </c>
      <c r="E209" s="17" t="s">
        <v>1</v>
      </c>
      <c r="F209" s="304">
        <v>25</v>
      </c>
      <c r="G209" s="38"/>
      <c r="H209" s="44"/>
    </row>
    <row r="210" spans="1:8" s="2" customFormat="1" ht="16.8" customHeight="1">
      <c r="A210" s="38"/>
      <c r="B210" s="44"/>
      <c r="C210" s="299" t="s">
        <v>352</v>
      </c>
      <c r="D210" s="300" t="s">
        <v>352</v>
      </c>
      <c r="E210" s="301" t="s">
        <v>1</v>
      </c>
      <c r="F210" s="302">
        <v>19.8</v>
      </c>
      <c r="G210" s="38"/>
      <c r="H210" s="44"/>
    </row>
    <row r="211" spans="1:8" s="2" customFormat="1" ht="16.8" customHeight="1">
      <c r="A211" s="38"/>
      <c r="B211" s="44"/>
      <c r="C211" s="303" t="s">
        <v>1</v>
      </c>
      <c r="D211" s="303" t="s">
        <v>198</v>
      </c>
      <c r="E211" s="17" t="s">
        <v>1</v>
      </c>
      <c r="F211" s="304">
        <v>0</v>
      </c>
      <c r="G211" s="38"/>
      <c r="H211" s="44"/>
    </row>
    <row r="212" spans="1:8" s="2" customFormat="1" ht="16.8" customHeight="1">
      <c r="A212" s="38"/>
      <c r="B212" s="44"/>
      <c r="C212" s="303" t="s">
        <v>352</v>
      </c>
      <c r="D212" s="303" t="s">
        <v>1053</v>
      </c>
      <c r="E212" s="17" t="s">
        <v>1</v>
      </c>
      <c r="F212" s="304">
        <v>19.8</v>
      </c>
      <c r="G212" s="38"/>
      <c r="H212" s="44"/>
    </row>
    <row r="213" spans="1:8" s="2" customFormat="1" ht="16.8" customHeight="1">
      <c r="A213" s="38"/>
      <c r="B213" s="44"/>
      <c r="C213" s="299" t="s">
        <v>370</v>
      </c>
      <c r="D213" s="300" t="s">
        <v>370</v>
      </c>
      <c r="E213" s="301" t="s">
        <v>1</v>
      </c>
      <c r="F213" s="302">
        <v>62.62</v>
      </c>
      <c r="G213" s="38"/>
      <c r="H213" s="44"/>
    </row>
    <row r="214" spans="1:8" s="2" customFormat="1" ht="16.8" customHeight="1">
      <c r="A214" s="38"/>
      <c r="B214" s="44"/>
      <c r="C214" s="303" t="s">
        <v>1</v>
      </c>
      <c r="D214" s="303" t="s">
        <v>198</v>
      </c>
      <c r="E214" s="17" t="s">
        <v>1</v>
      </c>
      <c r="F214" s="304">
        <v>0</v>
      </c>
      <c r="G214" s="38"/>
      <c r="H214" s="44"/>
    </row>
    <row r="215" spans="1:8" s="2" customFormat="1" ht="16.8" customHeight="1">
      <c r="A215" s="38"/>
      <c r="B215" s="44"/>
      <c r="C215" s="303" t="s">
        <v>370</v>
      </c>
      <c r="D215" s="303" t="s">
        <v>767</v>
      </c>
      <c r="E215" s="17" t="s">
        <v>1</v>
      </c>
      <c r="F215" s="304">
        <v>62.62</v>
      </c>
      <c r="G215" s="38"/>
      <c r="H215" s="44"/>
    </row>
    <row r="216" spans="1:8" s="2" customFormat="1" ht="16.8" customHeight="1">
      <c r="A216" s="38"/>
      <c r="B216" s="44"/>
      <c r="C216" s="305" t="s">
        <v>1441</v>
      </c>
      <c r="D216" s="38"/>
      <c r="E216" s="38"/>
      <c r="F216" s="38"/>
      <c r="G216" s="38"/>
      <c r="H216" s="44"/>
    </row>
    <row r="217" spans="1:8" s="2" customFormat="1" ht="16.8" customHeight="1">
      <c r="A217" s="38"/>
      <c r="B217" s="44"/>
      <c r="C217" s="303" t="s">
        <v>763</v>
      </c>
      <c r="D217" s="303" t="s">
        <v>764</v>
      </c>
      <c r="E217" s="17" t="s">
        <v>194</v>
      </c>
      <c r="F217" s="304">
        <v>7.857</v>
      </c>
      <c r="G217" s="38"/>
      <c r="H217" s="44"/>
    </row>
    <row r="218" spans="1:8" s="2" customFormat="1" ht="16.8" customHeight="1">
      <c r="A218" s="38"/>
      <c r="B218" s="44"/>
      <c r="C218" s="299" t="s">
        <v>780</v>
      </c>
      <c r="D218" s="300" t="s">
        <v>780</v>
      </c>
      <c r="E218" s="301" t="s">
        <v>1</v>
      </c>
      <c r="F218" s="302">
        <v>16.16</v>
      </c>
      <c r="G218" s="38"/>
      <c r="H218" s="44"/>
    </row>
    <row r="219" spans="1:8" s="2" customFormat="1" ht="16.8" customHeight="1">
      <c r="A219" s="38"/>
      <c r="B219" s="44"/>
      <c r="C219" s="303" t="s">
        <v>1</v>
      </c>
      <c r="D219" s="303" t="s">
        <v>198</v>
      </c>
      <c r="E219" s="17" t="s">
        <v>1</v>
      </c>
      <c r="F219" s="304">
        <v>0</v>
      </c>
      <c r="G219" s="38"/>
      <c r="H219" s="44"/>
    </row>
    <row r="220" spans="1:8" s="2" customFormat="1" ht="16.8" customHeight="1">
      <c r="A220" s="38"/>
      <c r="B220" s="44"/>
      <c r="C220" s="303" t="s">
        <v>780</v>
      </c>
      <c r="D220" s="303" t="s">
        <v>781</v>
      </c>
      <c r="E220" s="17" t="s">
        <v>1</v>
      </c>
      <c r="F220" s="304">
        <v>16.16</v>
      </c>
      <c r="G220" s="38"/>
      <c r="H220" s="44"/>
    </row>
    <row r="221" spans="1:8" s="2" customFormat="1" ht="16.8" customHeight="1">
      <c r="A221" s="38"/>
      <c r="B221" s="44"/>
      <c r="C221" s="305" t="s">
        <v>1441</v>
      </c>
      <c r="D221" s="38"/>
      <c r="E221" s="38"/>
      <c r="F221" s="38"/>
      <c r="G221" s="38"/>
      <c r="H221" s="44"/>
    </row>
    <row r="222" spans="1:8" s="2" customFormat="1" ht="16.8" customHeight="1">
      <c r="A222" s="38"/>
      <c r="B222" s="44"/>
      <c r="C222" s="303" t="s">
        <v>775</v>
      </c>
      <c r="D222" s="303" t="s">
        <v>776</v>
      </c>
      <c r="E222" s="17" t="s">
        <v>194</v>
      </c>
      <c r="F222" s="304">
        <v>17.755</v>
      </c>
      <c r="G222" s="38"/>
      <c r="H222" s="44"/>
    </row>
    <row r="223" spans="1:8" s="2" customFormat="1" ht="16.8" customHeight="1">
      <c r="A223" s="38"/>
      <c r="B223" s="44"/>
      <c r="C223" s="299" t="s">
        <v>791</v>
      </c>
      <c r="D223" s="300" t="s">
        <v>791</v>
      </c>
      <c r="E223" s="301" t="s">
        <v>1</v>
      </c>
      <c r="F223" s="302">
        <v>25.67</v>
      </c>
      <c r="G223" s="38"/>
      <c r="H223" s="44"/>
    </row>
    <row r="224" spans="1:8" s="2" customFormat="1" ht="16.8" customHeight="1">
      <c r="A224" s="38"/>
      <c r="B224" s="44"/>
      <c r="C224" s="303" t="s">
        <v>1</v>
      </c>
      <c r="D224" s="303" t="s">
        <v>589</v>
      </c>
      <c r="E224" s="17" t="s">
        <v>1</v>
      </c>
      <c r="F224" s="304">
        <v>0</v>
      </c>
      <c r="G224" s="38"/>
      <c r="H224" s="44"/>
    </row>
    <row r="225" spans="1:8" s="2" customFormat="1" ht="16.8" customHeight="1">
      <c r="A225" s="38"/>
      <c r="B225" s="44"/>
      <c r="C225" s="303" t="s">
        <v>791</v>
      </c>
      <c r="D225" s="303" t="s">
        <v>792</v>
      </c>
      <c r="E225" s="17" t="s">
        <v>1</v>
      </c>
      <c r="F225" s="304">
        <v>25.67</v>
      </c>
      <c r="G225" s="38"/>
      <c r="H225" s="44"/>
    </row>
    <row r="226" spans="1:8" s="2" customFormat="1" ht="16.8" customHeight="1">
      <c r="A226" s="38"/>
      <c r="B226" s="44"/>
      <c r="C226" s="299" t="s">
        <v>380</v>
      </c>
      <c r="D226" s="300" t="s">
        <v>380</v>
      </c>
      <c r="E226" s="301" t="s">
        <v>1</v>
      </c>
      <c r="F226" s="302">
        <v>62.62</v>
      </c>
      <c r="G226" s="38"/>
      <c r="H226" s="44"/>
    </row>
    <row r="227" spans="1:8" s="2" customFormat="1" ht="16.8" customHeight="1">
      <c r="A227" s="38"/>
      <c r="B227" s="44"/>
      <c r="C227" s="303" t="s">
        <v>1</v>
      </c>
      <c r="D227" s="303" t="s">
        <v>198</v>
      </c>
      <c r="E227" s="17" t="s">
        <v>1</v>
      </c>
      <c r="F227" s="304">
        <v>0</v>
      </c>
      <c r="G227" s="38"/>
      <c r="H227" s="44"/>
    </row>
    <row r="228" spans="1:8" s="2" customFormat="1" ht="16.8" customHeight="1">
      <c r="A228" s="38"/>
      <c r="B228" s="44"/>
      <c r="C228" s="303" t="s">
        <v>380</v>
      </c>
      <c r="D228" s="303" t="s">
        <v>767</v>
      </c>
      <c r="E228" s="17" t="s">
        <v>1</v>
      </c>
      <c r="F228" s="304">
        <v>62.62</v>
      </c>
      <c r="G228" s="38"/>
      <c r="H228" s="44"/>
    </row>
    <row r="229" spans="1:8" s="2" customFormat="1" ht="16.8" customHeight="1">
      <c r="A229" s="38"/>
      <c r="B229" s="44"/>
      <c r="C229" s="305" t="s">
        <v>1441</v>
      </c>
      <c r="D229" s="38"/>
      <c r="E229" s="38"/>
      <c r="F229" s="38"/>
      <c r="G229" s="38"/>
      <c r="H229" s="44"/>
    </row>
    <row r="230" spans="1:8" s="2" customFormat="1" ht="16.8" customHeight="1">
      <c r="A230" s="38"/>
      <c r="B230" s="44"/>
      <c r="C230" s="303" t="s">
        <v>810</v>
      </c>
      <c r="D230" s="303" t="s">
        <v>811</v>
      </c>
      <c r="E230" s="17" t="s">
        <v>194</v>
      </c>
      <c r="F230" s="304">
        <v>15.714</v>
      </c>
      <c r="G230" s="38"/>
      <c r="H230" s="44"/>
    </row>
    <row r="231" spans="1:8" s="2" customFormat="1" ht="16.8" customHeight="1">
      <c r="A231" s="38"/>
      <c r="B231" s="44"/>
      <c r="C231" s="299" t="s">
        <v>825</v>
      </c>
      <c r="D231" s="300" t="s">
        <v>825</v>
      </c>
      <c r="E231" s="301" t="s">
        <v>1</v>
      </c>
      <c r="F231" s="302">
        <v>3.84</v>
      </c>
      <c r="G231" s="38"/>
      <c r="H231" s="44"/>
    </row>
    <row r="232" spans="1:8" s="2" customFormat="1" ht="16.8" customHeight="1">
      <c r="A232" s="38"/>
      <c r="B232" s="44"/>
      <c r="C232" s="303" t="s">
        <v>1</v>
      </c>
      <c r="D232" s="303" t="s">
        <v>198</v>
      </c>
      <c r="E232" s="17" t="s">
        <v>1</v>
      </c>
      <c r="F232" s="304">
        <v>0</v>
      </c>
      <c r="G232" s="38"/>
      <c r="H232" s="44"/>
    </row>
    <row r="233" spans="1:8" s="2" customFormat="1" ht="16.8" customHeight="1">
      <c r="A233" s="38"/>
      <c r="B233" s="44"/>
      <c r="C233" s="303" t="s">
        <v>825</v>
      </c>
      <c r="D233" s="303" t="s">
        <v>826</v>
      </c>
      <c r="E233" s="17" t="s">
        <v>1</v>
      </c>
      <c r="F233" s="304">
        <v>3.84</v>
      </c>
      <c r="G233" s="38"/>
      <c r="H233" s="44"/>
    </row>
    <row r="234" spans="1:8" s="2" customFormat="1" ht="16.8" customHeight="1">
      <c r="A234" s="38"/>
      <c r="B234" s="44"/>
      <c r="C234" s="299" t="s">
        <v>756</v>
      </c>
      <c r="D234" s="300" t="s">
        <v>756</v>
      </c>
      <c r="E234" s="301" t="s">
        <v>1</v>
      </c>
      <c r="F234" s="302">
        <v>2.06</v>
      </c>
      <c r="G234" s="38"/>
      <c r="H234" s="44"/>
    </row>
    <row r="235" spans="1:8" s="2" customFormat="1" ht="16.8" customHeight="1">
      <c r="A235" s="38"/>
      <c r="B235" s="44"/>
      <c r="C235" s="303" t="s">
        <v>1</v>
      </c>
      <c r="D235" s="303" t="s">
        <v>727</v>
      </c>
      <c r="E235" s="17" t="s">
        <v>1</v>
      </c>
      <c r="F235" s="304">
        <v>0</v>
      </c>
      <c r="G235" s="38"/>
      <c r="H235" s="44"/>
    </row>
    <row r="236" spans="1:8" s="2" customFormat="1" ht="16.8" customHeight="1">
      <c r="A236" s="38"/>
      <c r="B236" s="44"/>
      <c r="C236" s="303" t="s">
        <v>756</v>
      </c>
      <c r="D236" s="303" t="s">
        <v>757</v>
      </c>
      <c r="E236" s="17" t="s">
        <v>1</v>
      </c>
      <c r="F236" s="304">
        <v>2.06</v>
      </c>
      <c r="G236" s="38"/>
      <c r="H236" s="44"/>
    </row>
    <row r="237" spans="1:8" s="2" customFormat="1" ht="16.8" customHeight="1">
      <c r="A237" s="38"/>
      <c r="B237" s="44"/>
      <c r="C237" s="305" t="s">
        <v>1441</v>
      </c>
      <c r="D237" s="38"/>
      <c r="E237" s="38"/>
      <c r="F237" s="38"/>
      <c r="G237" s="38"/>
      <c r="H237" s="44"/>
    </row>
    <row r="238" spans="1:8" s="2" customFormat="1" ht="16.8" customHeight="1">
      <c r="A238" s="38"/>
      <c r="B238" s="44"/>
      <c r="C238" s="303" t="s">
        <v>752</v>
      </c>
      <c r="D238" s="303" t="s">
        <v>753</v>
      </c>
      <c r="E238" s="17" t="s">
        <v>194</v>
      </c>
      <c r="F238" s="304">
        <v>6.077</v>
      </c>
      <c r="G238" s="38"/>
      <c r="H238" s="44"/>
    </row>
    <row r="239" spans="1:8" s="2" customFormat="1" ht="16.8" customHeight="1">
      <c r="A239" s="38"/>
      <c r="B239" s="44"/>
      <c r="C239" s="299" t="s">
        <v>799</v>
      </c>
      <c r="D239" s="300" t="s">
        <v>799</v>
      </c>
      <c r="E239" s="301" t="s">
        <v>1</v>
      </c>
      <c r="F239" s="302">
        <v>12.005</v>
      </c>
      <c r="G239" s="38"/>
      <c r="H239" s="44"/>
    </row>
    <row r="240" spans="1:8" s="2" customFormat="1" ht="16.8" customHeight="1">
      <c r="A240" s="38"/>
      <c r="B240" s="44"/>
      <c r="C240" s="303" t="s">
        <v>1</v>
      </c>
      <c r="D240" s="303" t="s">
        <v>589</v>
      </c>
      <c r="E240" s="17" t="s">
        <v>1</v>
      </c>
      <c r="F240" s="304">
        <v>0</v>
      </c>
      <c r="G240" s="38"/>
      <c r="H240" s="44"/>
    </row>
    <row r="241" spans="1:8" s="2" customFormat="1" ht="16.8" customHeight="1">
      <c r="A241" s="38"/>
      <c r="B241" s="44"/>
      <c r="C241" s="303" t="s">
        <v>799</v>
      </c>
      <c r="D241" s="303" t="s">
        <v>800</v>
      </c>
      <c r="E241" s="17" t="s">
        <v>1</v>
      </c>
      <c r="F241" s="304">
        <v>12.005</v>
      </c>
      <c r="G241" s="38"/>
      <c r="H241" s="44"/>
    </row>
    <row r="242" spans="1:8" s="2" customFormat="1" ht="16.8" customHeight="1">
      <c r="A242" s="38"/>
      <c r="B242" s="44"/>
      <c r="C242" s="299" t="s">
        <v>807</v>
      </c>
      <c r="D242" s="300" t="s">
        <v>807</v>
      </c>
      <c r="E242" s="301" t="s">
        <v>1</v>
      </c>
      <c r="F242" s="302">
        <v>10</v>
      </c>
      <c r="G242" s="38"/>
      <c r="H242" s="44"/>
    </row>
    <row r="243" spans="1:8" s="2" customFormat="1" ht="16.8" customHeight="1">
      <c r="A243" s="38"/>
      <c r="B243" s="44"/>
      <c r="C243" s="303" t="s">
        <v>807</v>
      </c>
      <c r="D243" s="303" t="s">
        <v>808</v>
      </c>
      <c r="E243" s="17" t="s">
        <v>1</v>
      </c>
      <c r="F243" s="304">
        <v>10</v>
      </c>
      <c r="G243" s="38"/>
      <c r="H243" s="44"/>
    </row>
    <row r="244" spans="1:8" s="2" customFormat="1" ht="16.8" customHeight="1">
      <c r="A244" s="38"/>
      <c r="B244" s="44"/>
      <c r="C244" s="299" t="s">
        <v>703</v>
      </c>
      <c r="D244" s="300" t="s">
        <v>703</v>
      </c>
      <c r="E244" s="301" t="s">
        <v>1</v>
      </c>
      <c r="F244" s="302">
        <v>150</v>
      </c>
      <c r="G244" s="38"/>
      <c r="H244" s="44"/>
    </row>
    <row r="245" spans="1:8" s="2" customFormat="1" ht="16.8" customHeight="1">
      <c r="A245" s="38"/>
      <c r="B245" s="44"/>
      <c r="C245" s="303" t="s">
        <v>703</v>
      </c>
      <c r="D245" s="303" t="s">
        <v>704</v>
      </c>
      <c r="E245" s="17" t="s">
        <v>1</v>
      </c>
      <c r="F245" s="304">
        <v>150</v>
      </c>
      <c r="G245" s="38"/>
      <c r="H245" s="44"/>
    </row>
    <row r="246" spans="1:8" s="2" customFormat="1" ht="16.8" customHeight="1">
      <c r="A246" s="38"/>
      <c r="B246" s="44"/>
      <c r="C246" s="299" t="s">
        <v>712</v>
      </c>
      <c r="D246" s="300" t="s">
        <v>712</v>
      </c>
      <c r="E246" s="301" t="s">
        <v>1</v>
      </c>
      <c r="F246" s="302">
        <v>9.164</v>
      </c>
      <c r="G246" s="38"/>
      <c r="H246" s="44"/>
    </row>
    <row r="247" spans="1:8" s="2" customFormat="1" ht="16.8" customHeight="1">
      <c r="A247" s="38"/>
      <c r="B247" s="44"/>
      <c r="C247" s="303" t="s">
        <v>1</v>
      </c>
      <c r="D247" s="303" t="s">
        <v>711</v>
      </c>
      <c r="E247" s="17" t="s">
        <v>1</v>
      </c>
      <c r="F247" s="304">
        <v>0</v>
      </c>
      <c r="G247" s="38"/>
      <c r="H247" s="44"/>
    </row>
    <row r="248" spans="1:8" s="2" customFormat="1" ht="16.8" customHeight="1">
      <c r="A248" s="38"/>
      <c r="B248" s="44"/>
      <c r="C248" s="303" t="s">
        <v>712</v>
      </c>
      <c r="D248" s="303" t="s">
        <v>713</v>
      </c>
      <c r="E248" s="17" t="s">
        <v>1</v>
      </c>
      <c r="F248" s="304">
        <v>9.164</v>
      </c>
      <c r="G248" s="38"/>
      <c r="H248" s="44"/>
    </row>
    <row r="249" spans="1:8" s="2" customFormat="1" ht="16.8" customHeight="1">
      <c r="A249" s="38"/>
      <c r="B249" s="44"/>
      <c r="C249" s="299" t="s">
        <v>280</v>
      </c>
      <c r="D249" s="300" t="s">
        <v>280</v>
      </c>
      <c r="E249" s="301" t="s">
        <v>1</v>
      </c>
      <c r="F249" s="302">
        <v>23.6</v>
      </c>
      <c r="G249" s="38"/>
      <c r="H249" s="44"/>
    </row>
    <row r="250" spans="1:8" s="2" customFormat="1" ht="16.8" customHeight="1">
      <c r="A250" s="38"/>
      <c r="B250" s="44"/>
      <c r="C250" s="303" t="s">
        <v>1</v>
      </c>
      <c r="D250" s="303" t="s">
        <v>198</v>
      </c>
      <c r="E250" s="17" t="s">
        <v>1</v>
      </c>
      <c r="F250" s="304">
        <v>0</v>
      </c>
      <c r="G250" s="38"/>
      <c r="H250" s="44"/>
    </row>
    <row r="251" spans="1:8" s="2" customFormat="1" ht="16.8" customHeight="1">
      <c r="A251" s="38"/>
      <c r="B251" s="44"/>
      <c r="C251" s="303" t="s">
        <v>280</v>
      </c>
      <c r="D251" s="303" t="s">
        <v>1076</v>
      </c>
      <c r="E251" s="17" t="s">
        <v>1</v>
      </c>
      <c r="F251" s="304">
        <v>23.6</v>
      </c>
      <c r="G251" s="38"/>
      <c r="H251" s="44"/>
    </row>
    <row r="252" spans="1:8" s="2" customFormat="1" ht="16.8" customHeight="1">
      <c r="A252" s="38"/>
      <c r="B252" s="44"/>
      <c r="C252" s="299" t="s">
        <v>719</v>
      </c>
      <c r="D252" s="300" t="s">
        <v>719</v>
      </c>
      <c r="E252" s="301" t="s">
        <v>1</v>
      </c>
      <c r="F252" s="302">
        <v>1.466</v>
      </c>
      <c r="G252" s="38"/>
      <c r="H252" s="44"/>
    </row>
    <row r="253" spans="1:8" s="2" customFormat="1" ht="16.8" customHeight="1">
      <c r="A253" s="38"/>
      <c r="B253" s="44"/>
      <c r="C253" s="303" t="s">
        <v>719</v>
      </c>
      <c r="D253" s="303" t="s">
        <v>720</v>
      </c>
      <c r="E253" s="17" t="s">
        <v>1</v>
      </c>
      <c r="F253" s="304">
        <v>1.466</v>
      </c>
      <c r="G253" s="38"/>
      <c r="H253" s="44"/>
    </row>
    <row r="254" spans="1:8" s="2" customFormat="1" ht="16.8" customHeight="1">
      <c r="A254" s="38"/>
      <c r="B254" s="44"/>
      <c r="C254" s="299" t="s">
        <v>728</v>
      </c>
      <c r="D254" s="300" t="s">
        <v>728</v>
      </c>
      <c r="E254" s="301" t="s">
        <v>1</v>
      </c>
      <c r="F254" s="302">
        <v>6.399</v>
      </c>
      <c r="G254" s="38"/>
      <c r="H254" s="44"/>
    </row>
    <row r="255" spans="1:8" s="2" customFormat="1" ht="16.8" customHeight="1">
      <c r="A255" s="38"/>
      <c r="B255" s="44"/>
      <c r="C255" s="303" t="s">
        <v>1</v>
      </c>
      <c r="D255" s="303" t="s">
        <v>727</v>
      </c>
      <c r="E255" s="17" t="s">
        <v>1</v>
      </c>
      <c r="F255" s="304">
        <v>0</v>
      </c>
      <c r="G255" s="38"/>
      <c r="H255" s="44"/>
    </row>
    <row r="256" spans="1:8" s="2" customFormat="1" ht="16.8" customHeight="1">
      <c r="A256" s="38"/>
      <c r="B256" s="44"/>
      <c r="C256" s="303" t="s">
        <v>728</v>
      </c>
      <c r="D256" s="303" t="s">
        <v>729</v>
      </c>
      <c r="E256" s="17" t="s">
        <v>1</v>
      </c>
      <c r="F256" s="304">
        <v>6.399</v>
      </c>
      <c r="G256" s="38"/>
      <c r="H256" s="44"/>
    </row>
    <row r="257" spans="1:8" s="2" customFormat="1" ht="16.8" customHeight="1">
      <c r="A257" s="38"/>
      <c r="B257" s="44"/>
      <c r="C257" s="299" t="s">
        <v>735</v>
      </c>
      <c r="D257" s="300" t="s">
        <v>735</v>
      </c>
      <c r="E257" s="301" t="s">
        <v>1</v>
      </c>
      <c r="F257" s="302">
        <v>1.024</v>
      </c>
      <c r="G257" s="38"/>
      <c r="H257" s="44"/>
    </row>
    <row r="258" spans="1:8" s="2" customFormat="1" ht="16.8" customHeight="1">
      <c r="A258" s="38"/>
      <c r="B258" s="44"/>
      <c r="C258" s="303" t="s">
        <v>735</v>
      </c>
      <c r="D258" s="303" t="s">
        <v>736</v>
      </c>
      <c r="E258" s="17" t="s">
        <v>1</v>
      </c>
      <c r="F258" s="304">
        <v>1.024</v>
      </c>
      <c r="G258" s="38"/>
      <c r="H258" s="44"/>
    </row>
    <row r="259" spans="1:8" s="2" customFormat="1" ht="16.8" customHeight="1">
      <c r="A259" s="38"/>
      <c r="B259" s="44"/>
      <c r="C259" s="299" t="s">
        <v>742</v>
      </c>
      <c r="D259" s="300" t="s">
        <v>742</v>
      </c>
      <c r="E259" s="301" t="s">
        <v>1</v>
      </c>
      <c r="F259" s="302">
        <v>41.667</v>
      </c>
      <c r="G259" s="38"/>
      <c r="H259" s="44"/>
    </row>
    <row r="260" spans="1:8" s="2" customFormat="1" ht="16.8" customHeight="1">
      <c r="A260" s="38"/>
      <c r="B260" s="44"/>
      <c r="C260" s="303" t="s">
        <v>1</v>
      </c>
      <c r="D260" s="303" t="s">
        <v>727</v>
      </c>
      <c r="E260" s="17" t="s">
        <v>1</v>
      </c>
      <c r="F260" s="304">
        <v>0</v>
      </c>
      <c r="G260" s="38"/>
      <c r="H260" s="44"/>
    </row>
    <row r="261" spans="1:8" s="2" customFormat="1" ht="16.8" customHeight="1">
      <c r="A261" s="38"/>
      <c r="B261" s="44"/>
      <c r="C261" s="303" t="s">
        <v>742</v>
      </c>
      <c r="D261" s="303" t="s">
        <v>743</v>
      </c>
      <c r="E261" s="17" t="s">
        <v>1</v>
      </c>
      <c r="F261" s="304">
        <v>41.667</v>
      </c>
      <c r="G261" s="38"/>
      <c r="H261" s="44"/>
    </row>
    <row r="262" spans="1:8" s="2" customFormat="1" ht="16.8" customHeight="1">
      <c r="A262" s="38"/>
      <c r="B262" s="44"/>
      <c r="C262" s="299" t="s">
        <v>748</v>
      </c>
      <c r="D262" s="300" t="s">
        <v>748</v>
      </c>
      <c r="E262" s="301" t="s">
        <v>1</v>
      </c>
      <c r="F262" s="302">
        <v>8.333</v>
      </c>
      <c r="G262" s="38"/>
      <c r="H262" s="44"/>
    </row>
    <row r="263" spans="1:8" s="2" customFormat="1" ht="16.8" customHeight="1">
      <c r="A263" s="38"/>
      <c r="B263" s="44"/>
      <c r="C263" s="303" t="s">
        <v>748</v>
      </c>
      <c r="D263" s="303" t="s">
        <v>749</v>
      </c>
      <c r="E263" s="17" t="s">
        <v>1</v>
      </c>
      <c r="F263" s="304">
        <v>8.333</v>
      </c>
      <c r="G263" s="38"/>
      <c r="H263" s="44"/>
    </row>
    <row r="264" spans="1:8" s="2" customFormat="1" ht="16.8" customHeight="1">
      <c r="A264" s="38"/>
      <c r="B264" s="44"/>
      <c r="C264" s="299" t="s">
        <v>628</v>
      </c>
      <c r="D264" s="300" t="s">
        <v>628</v>
      </c>
      <c r="E264" s="301" t="s">
        <v>1</v>
      </c>
      <c r="F264" s="302">
        <v>1.359</v>
      </c>
      <c r="G264" s="38"/>
      <c r="H264" s="44"/>
    </row>
    <row r="265" spans="1:8" s="2" customFormat="1" ht="16.8" customHeight="1">
      <c r="A265" s="38"/>
      <c r="B265" s="44"/>
      <c r="C265" s="303" t="s">
        <v>1</v>
      </c>
      <c r="D265" s="303" t="s">
        <v>589</v>
      </c>
      <c r="E265" s="17" t="s">
        <v>1</v>
      </c>
      <c r="F265" s="304">
        <v>0</v>
      </c>
      <c r="G265" s="38"/>
      <c r="H265" s="44"/>
    </row>
    <row r="266" spans="1:8" s="2" customFormat="1" ht="16.8" customHeight="1">
      <c r="A266" s="38"/>
      <c r="B266" s="44"/>
      <c r="C266" s="303" t="s">
        <v>628</v>
      </c>
      <c r="D266" s="303" t="s">
        <v>629</v>
      </c>
      <c r="E266" s="17" t="s">
        <v>1</v>
      </c>
      <c r="F266" s="304">
        <v>1.359</v>
      </c>
      <c r="G266" s="38"/>
      <c r="H266" s="44"/>
    </row>
    <row r="267" spans="1:8" s="2" customFormat="1" ht="16.8" customHeight="1">
      <c r="A267" s="38"/>
      <c r="B267" s="44"/>
      <c r="C267" s="299" t="s">
        <v>636</v>
      </c>
      <c r="D267" s="300" t="s">
        <v>636</v>
      </c>
      <c r="E267" s="301" t="s">
        <v>1</v>
      </c>
      <c r="F267" s="302">
        <v>0.115</v>
      </c>
      <c r="G267" s="38"/>
      <c r="H267" s="44"/>
    </row>
    <row r="268" spans="1:8" s="2" customFormat="1" ht="16.8" customHeight="1">
      <c r="A268" s="38"/>
      <c r="B268" s="44"/>
      <c r="C268" s="303" t="s">
        <v>1</v>
      </c>
      <c r="D268" s="303" t="s">
        <v>635</v>
      </c>
      <c r="E268" s="17" t="s">
        <v>1</v>
      </c>
      <c r="F268" s="304">
        <v>0</v>
      </c>
      <c r="G268" s="38"/>
      <c r="H268" s="44"/>
    </row>
    <row r="269" spans="1:8" s="2" customFormat="1" ht="16.8" customHeight="1">
      <c r="A269" s="38"/>
      <c r="B269" s="44"/>
      <c r="C269" s="303" t="s">
        <v>636</v>
      </c>
      <c r="D269" s="303" t="s">
        <v>637</v>
      </c>
      <c r="E269" s="17" t="s">
        <v>1</v>
      </c>
      <c r="F269" s="304">
        <v>0.115</v>
      </c>
      <c r="G269" s="38"/>
      <c r="H269" s="44"/>
    </row>
    <row r="270" spans="1:8" s="2" customFormat="1" ht="16.8" customHeight="1">
      <c r="A270" s="38"/>
      <c r="B270" s="44"/>
      <c r="C270" s="305" t="s">
        <v>1441</v>
      </c>
      <c r="D270" s="38"/>
      <c r="E270" s="38"/>
      <c r="F270" s="38"/>
      <c r="G270" s="38"/>
      <c r="H270" s="44"/>
    </row>
    <row r="271" spans="1:8" s="2" customFormat="1" ht="16.8" customHeight="1">
      <c r="A271" s="38"/>
      <c r="B271" s="44"/>
      <c r="C271" s="303" t="s">
        <v>631</v>
      </c>
      <c r="D271" s="303" t="s">
        <v>632</v>
      </c>
      <c r="E271" s="17" t="s">
        <v>194</v>
      </c>
      <c r="F271" s="304">
        <v>0.135</v>
      </c>
      <c r="G271" s="38"/>
      <c r="H271" s="44"/>
    </row>
    <row r="272" spans="1:8" s="2" customFormat="1" ht="16.8" customHeight="1">
      <c r="A272" s="38"/>
      <c r="B272" s="44"/>
      <c r="C272" s="299" t="s">
        <v>685</v>
      </c>
      <c r="D272" s="300" t="s">
        <v>685</v>
      </c>
      <c r="E272" s="301" t="s">
        <v>1</v>
      </c>
      <c r="F272" s="302">
        <v>72</v>
      </c>
      <c r="G272" s="38"/>
      <c r="H272" s="44"/>
    </row>
    <row r="273" spans="1:8" s="2" customFormat="1" ht="16.8" customHeight="1">
      <c r="A273" s="38"/>
      <c r="B273" s="44"/>
      <c r="C273" s="303" t="s">
        <v>1</v>
      </c>
      <c r="D273" s="303" t="s">
        <v>589</v>
      </c>
      <c r="E273" s="17" t="s">
        <v>1</v>
      </c>
      <c r="F273" s="304">
        <v>0</v>
      </c>
      <c r="G273" s="38"/>
      <c r="H273" s="44"/>
    </row>
    <row r="274" spans="1:8" s="2" customFormat="1" ht="16.8" customHeight="1">
      <c r="A274" s="38"/>
      <c r="B274" s="44"/>
      <c r="C274" s="303" t="s">
        <v>685</v>
      </c>
      <c r="D274" s="303" t="s">
        <v>686</v>
      </c>
      <c r="E274" s="17" t="s">
        <v>1</v>
      </c>
      <c r="F274" s="304">
        <v>72</v>
      </c>
      <c r="G274" s="38"/>
      <c r="H274" s="44"/>
    </row>
    <row r="275" spans="1:8" s="2" customFormat="1" ht="16.8" customHeight="1">
      <c r="A275" s="38"/>
      <c r="B275" s="44"/>
      <c r="C275" s="299" t="s">
        <v>693</v>
      </c>
      <c r="D275" s="300" t="s">
        <v>693</v>
      </c>
      <c r="E275" s="301" t="s">
        <v>1</v>
      </c>
      <c r="F275" s="302">
        <v>30.2</v>
      </c>
      <c r="G275" s="38"/>
      <c r="H275" s="44"/>
    </row>
    <row r="276" spans="1:8" s="2" customFormat="1" ht="16.8" customHeight="1">
      <c r="A276" s="38"/>
      <c r="B276" s="44"/>
      <c r="C276" s="303" t="s">
        <v>1</v>
      </c>
      <c r="D276" s="303" t="s">
        <v>589</v>
      </c>
      <c r="E276" s="17" t="s">
        <v>1</v>
      </c>
      <c r="F276" s="304">
        <v>0</v>
      </c>
      <c r="G276" s="38"/>
      <c r="H276" s="44"/>
    </row>
    <row r="277" spans="1:8" s="2" customFormat="1" ht="16.8" customHeight="1">
      <c r="A277" s="38"/>
      <c r="B277" s="44"/>
      <c r="C277" s="303" t="s">
        <v>693</v>
      </c>
      <c r="D277" s="303" t="s">
        <v>694</v>
      </c>
      <c r="E277" s="17" t="s">
        <v>1</v>
      </c>
      <c r="F277" s="304">
        <v>30.2</v>
      </c>
      <c r="G277" s="38"/>
      <c r="H277" s="44"/>
    </row>
    <row r="278" spans="1:8" s="2" customFormat="1" ht="16.8" customHeight="1">
      <c r="A278" s="38"/>
      <c r="B278" s="44"/>
      <c r="C278" s="299" t="s">
        <v>647</v>
      </c>
      <c r="D278" s="300" t="s">
        <v>647</v>
      </c>
      <c r="E278" s="301" t="s">
        <v>1</v>
      </c>
      <c r="F278" s="302">
        <v>20.347</v>
      </c>
      <c r="G278" s="38"/>
      <c r="H278" s="44"/>
    </row>
    <row r="279" spans="1:8" s="2" customFormat="1" ht="16.8" customHeight="1">
      <c r="A279" s="38"/>
      <c r="B279" s="44"/>
      <c r="C279" s="303" t="s">
        <v>1</v>
      </c>
      <c r="D279" s="303" t="s">
        <v>589</v>
      </c>
      <c r="E279" s="17" t="s">
        <v>1</v>
      </c>
      <c r="F279" s="304">
        <v>0</v>
      </c>
      <c r="G279" s="38"/>
      <c r="H279" s="44"/>
    </row>
    <row r="280" spans="1:8" s="2" customFormat="1" ht="16.8" customHeight="1">
      <c r="A280" s="38"/>
      <c r="B280" s="44"/>
      <c r="C280" s="303" t="s">
        <v>647</v>
      </c>
      <c r="D280" s="303" t="s">
        <v>648</v>
      </c>
      <c r="E280" s="17" t="s">
        <v>1</v>
      </c>
      <c r="F280" s="304">
        <v>20.347</v>
      </c>
      <c r="G280" s="38"/>
      <c r="H280" s="44"/>
    </row>
    <row r="281" spans="1:8" s="2" customFormat="1" ht="16.8" customHeight="1">
      <c r="A281" s="38"/>
      <c r="B281" s="44"/>
      <c r="C281" s="299" t="s">
        <v>340</v>
      </c>
      <c r="D281" s="300" t="s">
        <v>340</v>
      </c>
      <c r="E281" s="301" t="s">
        <v>1</v>
      </c>
      <c r="F281" s="302">
        <v>22.3</v>
      </c>
      <c r="G281" s="38"/>
      <c r="H281" s="44"/>
    </row>
    <row r="282" spans="1:8" s="2" customFormat="1" ht="16.8" customHeight="1">
      <c r="A282" s="38"/>
      <c r="B282" s="44"/>
      <c r="C282" s="303" t="s">
        <v>1</v>
      </c>
      <c r="D282" s="303" t="s">
        <v>198</v>
      </c>
      <c r="E282" s="17" t="s">
        <v>1</v>
      </c>
      <c r="F282" s="304">
        <v>0</v>
      </c>
      <c r="G282" s="38"/>
      <c r="H282" s="44"/>
    </row>
    <row r="283" spans="1:8" s="2" customFormat="1" ht="16.8" customHeight="1">
      <c r="A283" s="38"/>
      <c r="B283" s="44"/>
      <c r="C283" s="303" t="s">
        <v>340</v>
      </c>
      <c r="D283" s="303" t="s">
        <v>1065</v>
      </c>
      <c r="E283" s="17" t="s">
        <v>1</v>
      </c>
      <c r="F283" s="304">
        <v>22.3</v>
      </c>
      <c r="G283" s="38"/>
      <c r="H283" s="44"/>
    </row>
    <row r="284" spans="1:8" s="2" customFormat="1" ht="16.8" customHeight="1">
      <c r="A284" s="38"/>
      <c r="B284" s="44"/>
      <c r="C284" s="305" t="s">
        <v>1441</v>
      </c>
      <c r="D284" s="38"/>
      <c r="E284" s="38"/>
      <c r="F284" s="38"/>
      <c r="G284" s="38"/>
      <c r="H284" s="44"/>
    </row>
    <row r="285" spans="1:8" s="2" customFormat="1" ht="16.8" customHeight="1">
      <c r="A285" s="38"/>
      <c r="B285" s="44"/>
      <c r="C285" s="303" t="s">
        <v>1060</v>
      </c>
      <c r="D285" s="303" t="s">
        <v>1061</v>
      </c>
      <c r="E285" s="17" t="s">
        <v>267</v>
      </c>
      <c r="F285" s="304">
        <v>65</v>
      </c>
      <c r="G285" s="38"/>
      <c r="H285" s="44"/>
    </row>
    <row r="286" spans="1:8" s="2" customFormat="1" ht="16.8" customHeight="1">
      <c r="A286" s="38"/>
      <c r="B286" s="44"/>
      <c r="C286" s="299" t="s">
        <v>655</v>
      </c>
      <c r="D286" s="300" t="s">
        <v>655</v>
      </c>
      <c r="E286" s="301" t="s">
        <v>1</v>
      </c>
      <c r="F286" s="302">
        <v>3.256</v>
      </c>
      <c r="G286" s="38"/>
      <c r="H286" s="44"/>
    </row>
    <row r="287" spans="1:8" s="2" customFormat="1" ht="16.8" customHeight="1">
      <c r="A287" s="38"/>
      <c r="B287" s="44"/>
      <c r="C287" s="303" t="s">
        <v>655</v>
      </c>
      <c r="D287" s="303" t="s">
        <v>656</v>
      </c>
      <c r="E287" s="17" t="s">
        <v>1</v>
      </c>
      <c r="F287" s="304">
        <v>3.256</v>
      </c>
      <c r="G287" s="38"/>
      <c r="H287" s="44"/>
    </row>
    <row r="288" spans="1:8" s="2" customFormat="1" ht="16.8" customHeight="1">
      <c r="A288" s="38"/>
      <c r="B288" s="44"/>
      <c r="C288" s="299" t="s">
        <v>677</v>
      </c>
      <c r="D288" s="300" t="s">
        <v>677</v>
      </c>
      <c r="E288" s="301" t="s">
        <v>1</v>
      </c>
      <c r="F288" s="302">
        <v>44</v>
      </c>
      <c r="G288" s="38"/>
      <c r="H288" s="44"/>
    </row>
    <row r="289" spans="1:8" s="2" customFormat="1" ht="16.8" customHeight="1">
      <c r="A289" s="38"/>
      <c r="B289" s="44"/>
      <c r="C289" s="303" t="s">
        <v>677</v>
      </c>
      <c r="D289" s="303" t="s">
        <v>678</v>
      </c>
      <c r="E289" s="17" t="s">
        <v>1</v>
      </c>
      <c r="F289" s="304">
        <v>44</v>
      </c>
      <c r="G289" s="38"/>
      <c r="H289" s="44"/>
    </row>
    <row r="290" spans="1:8" s="2" customFormat="1" ht="16.8" customHeight="1">
      <c r="A290" s="38"/>
      <c r="B290" s="44"/>
      <c r="C290" s="299" t="s">
        <v>662</v>
      </c>
      <c r="D290" s="300" t="s">
        <v>662</v>
      </c>
      <c r="E290" s="301" t="s">
        <v>1</v>
      </c>
      <c r="F290" s="302">
        <v>1.175</v>
      </c>
      <c r="G290" s="38"/>
      <c r="H290" s="44"/>
    </row>
    <row r="291" spans="1:8" s="2" customFormat="1" ht="16.8" customHeight="1">
      <c r="A291" s="38"/>
      <c r="B291" s="44"/>
      <c r="C291" s="303" t="s">
        <v>662</v>
      </c>
      <c r="D291" s="303" t="s">
        <v>663</v>
      </c>
      <c r="E291" s="17" t="s">
        <v>1</v>
      </c>
      <c r="F291" s="304">
        <v>1.175</v>
      </c>
      <c r="G291" s="38"/>
      <c r="H291" s="44"/>
    </row>
    <row r="292" spans="1:8" s="2" customFormat="1" ht="16.8" customHeight="1">
      <c r="A292" s="38"/>
      <c r="B292" s="44"/>
      <c r="C292" s="299" t="s">
        <v>669</v>
      </c>
      <c r="D292" s="300" t="s">
        <v>669</v>
      </c>
      <c r="E292" s="301" t="s">
        <v>1</v>
      </c>
      <c r="F292" s="302">
        <v>80</v>
      </c>
      <c r="G292" s="38"/>
      <c r="H292" s="44"/>
    </row>
    <row r="293" spans="1:8" s="2" customFormat="1" ht="16.8" customHeight="1">
      <c r="A293" s="38"/>
      <c r="B293" s="44"/>
      <c r="C293" s="303" t="s">
        <v>669</v>
      </c>
      <c r="D293" s="303" t="s">
        <v>670</v>
      </c>
      <c r="E293" s="17" t="s">
        <v>1</v>
      </c>
      <c r="F293" s="304">
        <v>80</v>
      </c>
      <c r="G293" s="38"/>
      <c r="H293" s="44"/>
    </row>
    <row r="294" spans="1:8" s="2" customFormat="1" ht="16.8" customHeight="1">
      <c r="A294" s="38"/>
      <c r="B294" s="44"/>
      <c r="C294" s="299" t="s">
        <v>496</v>
      </c>
      <c r="D294" s="300" t="s">
        <v>496</v>
      </c>
      <c r="E294" s="301" t="s">
        <v>1</v>
      </c>
      <c r="F294" s="302">
        <v>9.63</v>
      </c>
      <c r="G294" s="38"/>
      <c r="H294" s="44"/>
    </row>
    <row r="295" spans="1:8" s="2" customFormat="1" ht="16.8" customHeight="1">
      <c r="A295" s="38"/>
      <c r="B295" s="44"/>
      <c r="C295" s="303" t="s">
        <v>496</v>
      </c>
      <c r="D295" s="303" t="s">
        <v>497</v>
      </c>
      <c r="E295" s="17" t="s">
        <v>1</v>
      </c>
      <c r="F295" s="304">
        <v>9.63</v>
      </c>
      <c r="G295" s="38"/>
      <c r="H295" s="44"/>
    </row>
    <row r="296" spans="1:8" s="2" customFormat="1" ht="16.8" customHeight="1">
      <c r="A296" s="38"/>
      <c r="B296" s="44"/>
      <c r="C296" s="299" t="s">
        <v>512</v>
      </c>
      <c r="D296" s="300" t="s">
        <v>512</v>
      </c>
      <c r="E296" s="301" t="s">
        <v>1</v>
      </c>
      <c r="F296" s="302">
        <v>10.8</v>
      </c>
      <c r="G296" s="38"/>
      <c r="H296" s="44"/>
    </row>
    <row r="297" spans="1:8" s="2" customFormat="1" ht="16.8" customHeight="1">
      <c r="A297" s="38"/>
      <c r="B297" s="44"/>
      <c r="C297" s="303" t="s">
        <v>1</v>
      </c>
      <c r="D297" s="303" t="s">
        <v>198</v>
      </c>
      <c r="E297" s="17" t="s">
        <v>1</v>
      </c>
      <c r="F297" s="304">
        <v>0</v>
      </c>
      <c r="G297" s="38"/>
      <c r="H297" s="44"/>
    </row>
    <row r="298" spans="1:8" s="2" customFormat="1" ht="16.8" customHeight="1">
      <c r="A298" s="38"/>
      <c r="B298" s="44"/>
      <c r="C298" s="303" t="s">
        <v>512</v>
      </c>
      <c r="D298" s="303" t="s">
        <v>513</v>
      </c>
      <c r="E298" s="17" t="s">
        <v>1</v>
      </c>
      <c r="F298" s="304">
        <v>10.8</v>
      </c>
      <c r="G298" s="38"/>
      <c r="H298" s="44"/>
    </row>
    <row r="299" spans="1:8" s="2" customFormat="1" ht="16.8" customHeight="1">
      <c r="A299" s="38"/>
      <c r="B299" s="44"/>
      <c r="C299" s="299" t="s">
        <v>529</v>
      </c>
      <c r="D299" s="300" t="s">
        <v>529</v>
      </c>
      <c r="E299" s="301" t="s">
        <v>1</v>
      </c>
      <c r="F299" s="302">
        <v>219</v>
      </c>
      <c r="G299" s="38"/>
      <c r="H299" s="44"/>
    </row>
    <row r="300" spans="1:8" s="2" customFormat="1" ht="16.8" customHeight="1">
      <c r="A300" s="38"/>
      <c r="B300" s="44"/>
      <c r="C300" s="303" t="s">
        <v>1</v>
      </c>
      <c r="D300" s="303" t="s">
        <v>519</v>
      </c>
      <c r="E300" s="17" t="s">
        <v>1</v>
      </c>
      <c r="F300" s="304">
        <v>0</v>
      </c>
      <c r="G300" s="38"/>
      <c r="H300" s="44"/>
    </row>
    <row r="301" spans="1:8" s="2" customFormat="1" ht="16.8" customHeight="1">
      <c r="A301" s="38"/>
      <c r="B301" s="44"/>
      <c r="C301" s="303" t="s">
        <v>529</v>
      </c>
      <c r="D301" s="303" t="s">
        <v>521</v>
      </c>
      <c r="E301" s="17" t="s">
        <v>1</v>
      </c>
      <c r="F301" s="304">
        <v>219</v>
      </c>
      <c r="G301" s="38"/>
      <c r="H301" s="44"/>
    </row>
    <row r="302" spans="1:8" s="2" customFormat="1" ht="16.8" customHeight="1">
      <c r="A302" s="38"/>
      <c r="B302" s="44"/>
      <c r="C302" s="299" t="s">
        <v>543</v>
      </c>
      <c r="D302" s="300" t="s">
        <v>543</v>
      </c>
      <c r="E302" s="301" t="s">
        <v>1</v>
      </c>
      <c r="F302" s="302">
        <v>20.347</v>
      </c>
      <c r="G302" s="38"/>
      <c r="H302" s="44"/>
    </row>
    <row r="303" spans="1:8" s="2" customFormat="1" ht="16.8" customHeight="1">
      <c r="A303" s="38"/>
      <c r="B303" s="44"/>
      <c r="C303" s="303" t="s">
        <v>543</v>
      </c>
      <c r="D303" s="303" t="s">
        <v>544</v>
      </c>
      <c r="E303" s="17" t="s">
        <v>1</v>
      </c>
      <c r="F303" s="304">
        <v>20.347</v>
      </c>
      <c r="G303" s="38"/>
      <c r="H303" s="44"/>
    </row>
    <row r="304" spans="1:8" s="2" customFormat="1" ht="16.8" customHeight="1">
      <c r="A304" s="38"/>
      <c r="B304" s="44"/>
      <c r="C304" s="305" t="s">
        <v>1441</v>
      </c>
      <c r="D304" s="38"/>
      <c r="E304" s="38"/>
      <c r="F304" s="38"/>
      <c r="G304" s="38"/>
      <c r="H304" s="44"/>
    </row>
    <row r="305" spans="1:8" s="2" customFormat="1" ht="16.8" customHeight="1">
      <c r="A305" s="38"/>
      <c r="B305" s="44"/>
      <c r="C305" s="303" t="s">
        <v>245</v>
      </c>
      <c r="D305" s="303" t="s">
        <v>246</v>
      </c>
      <c r="E305" s="17" t="s">
        <v>194</v>
      </c>
      <c r="F305" s="304">
        <v>245.347</v>
      </c>
      <c r="G305" s="38"/>
      <c r="H305" s="44"/>
    </row>
    <row r="306" spans="1:8" s="2" customFormat="1" ht="16.8" customHeight="1">
      <c r="A306" s="38"/>
      <c r="B306" s="44"/>
      <c r="C306" s="299" t="s">
        <v>563</v>
      </c>
      <c r="D306" s="300" t="s">
        <v>563</v>
      </c>
      <c r="E306" s="301" t="s">
        <v>1</v>
      </c>
      <c r="F306" s="302">
        <v>105</v>
      </c>
      <c r="G306" s="38"/>
      <c r="H306" s="44"/>
    </row>
    <row r="307" spans="1:8" s="2" customFormat="1" ht="16.8" customHeight="1">
      <c r="A307" s="38"/>
      <c r="B307" s="44"/>
      <c r="C307" s="303" t="s">
        <v>563</v>
      </c>
      <c r="D307" s="303" t="s">
        <v>564</v>
      </c>
      <c r="E307" s="17" t="s">
        <v>1</v>
      </c>
      <c r="F307" s="304">
        <v>105</v>
      </c>
      <c r="G307" s="38"/>
      <c r="H307" s="44"/>
    </row>
    <row r="308" spans="1:8" s="2" customFormat="1" ht="16.8" customHeight="1">
      <c r="A308" s="38"/>
      <c r="B308" s="44"/>
      <c r="C308" s="299" t="s">
        <v>598</v>
      </c>
      <c r="D308" s="300" t="s">
        <v>598</v>
      </c>
      <c r="E308" s="301" t="s">
        <v>1</v>
      </c>
      <c r="F308" s="302">
        <v>64.2</v>
      </c>
      <c r="G308" s="38"/>
      <c r="H308" s="44"/>
    </row>
    <row r="309" spans="1:8" s="2" customFormat="1" ht="16.8" customHeight="1">
      <c r="A309" s="38"/>
      <c r="B309" s="44"/>
      <c r="C309" s="303" t="s">
        <v>1</v>
      </c>
      <c r="D309" s="303" t="s">
        <v>198</v>
      </c>
      <c r="E309" s="17" t="s">
        <v>1</v>
      </c>
      <c r="F309" s="304">
        <v>0</v>
      </c>
      <c r="G309" s="38"/>
      <c r="H309" s="44"/>
    </row>
    <row r="310" spans="1:8" s="2" customFormat="1" ht="16.8" customHeight="1">
      <c r="A310" s="38"/>
      <c r="B310" s="44"/>
      <c r="C310" s="303" t="s">
        <v>598</v>
      </c>
      <c r="D310" s="303" t="s">
        <v>599</v>
      </c>
      <c r="E310" s="17" t="s">
        <v>1</v>
      </c>
      <c r="F310" s="304">
        <v>64.2</v>
      </c>
      <c r="G310" s="38"/>
      <c r="H310" s="44"/>
    </row>
    <row r="311" spans="1:8" s="2" customFormat="1" ht="16.8" customHeight="1">
      <c r="A311" s="38"/>
      <c r="B311" s="44"/>
      <c r="C311" s="299" t="s">
        <v>613</v>
      </c>
      <c r="D311" s="300" t="s">
        <v>613</v>
      </c>
      <c r="E311" s="301" t="s">
        <v>1</v>
      </c>
      <c r="F311" s="302">
        <v>64.2</v>
      </c>
      <c r="G311" s="38"/>
      <c r="H311" s="44"/>
    </row>
    <row r="312" spans="1:8" s="2" customFormat="1" ht="16.8" customHeight="1">
      <c r="A312" s="38"/>
      <c r="B312" s="44"/>
      <c r="C312" s="303" t="s">
        <v>613</v>
      </c>
      <c r="D312" s="303" t="s">
        <v>614</v>
      </c>
      <c r="E312" s="17" t="s">
        <v>1</v>
      </c>
      <c r="F312" s="304">
        <v>64.2</v>
      </c>
      <c r="G312" s="38"/>
      <c r="H312" s="44"/>
    </row>
    <row r="313" spans="1:8" s="2" customFormat="1" ht="16.8" customHeight="1">
      <c r="A313" s="38"/>
      <c r="B313" s="44"/>
      <c r="C313" s="299" t="s">
        <v>620</v>
      </c>
      <c r="D313" s="300" t="s">
        <v>620</v>
      </c>
      <c r="E313" s="301" t="s">
        <v>1</v>
      </c>
      <c r="F313" s="302">
        <v>64.2</v>
      </c>
      <c r="G313" s="38"/>
      <c r="H313" s="44"/>
    </row>
    <row r="314" spans="1:8" s="2" customFormat="1" ht="16.8" customHeight="1">
      <c r="A314" s="38"/>
      <c r="B314" s="44"/>
      <c r="C314" s="303" t="s">
        <v>620</v>
      </c>
      <c r="D314" s="303" t="s">
        <v>614</v>
      </c>
      <c r="E314" s="17" t="s">
        <v>1</v>
      </c>
      <c r="F314" s="304">
        <v>64.2</v>
      </c>
      <c r="G314" s="38"/>
      <c r="H314" s="44"/>
    </row>
    <row r="315" spans="1:8" s="2" customFormat="1" ht="16.8" customHeight="1">
      <c r="A315" s="38"/>
      <c r="B315" s="44"/>
      <c r="C315" s="299" t="s">
        <v>481</v>
      </c>
      <c r="D315" s="300" t="s">
        <v>481</v>
      </c>
      <c r="E315" s="301" t="s">
        <v>1</v>
      </c>
      <c r="F315" s="302">
        <v>38</v>
      </c>
      <c r="G315" s="38"/>
      <c r="H315" s="44"/>
    </row>
    <row r="316" spans="1:8" s="2" customFormat="1" ht="16.8" customHeight="1">
      <c r="A316" s="38"/>
      <c r="B316" s="44"/>
      <c r="C316" s="303" t="s">
        <v>1</v>
      </c>
      <c r="D316" s="303" t="s">
        <v>198</v>
      </c>
      <c r="E316" s="17" t="s">
        <v>1</v>
      </c>
      <c r="F316" s="304">
        <v>0</v>
      </c>
      <c r="G316" s="38"/>
      <c r="H316" s="44"/>
    </row>
    <row r="317" spans="1:8" s="2" customFormat="1" ht="16.8" customHeight="1">
      <c r="A317" s="38"/>
      <c r="B317" s="44"/>
      <c r="C317" s="303" t="s">
        <v>481</v>
      </c>
      <c r="D317" s="303" t="s">
        <v>482</v>
      </c>
      <c r="E317" s="17" t="s">
        <v>1</v>
      </c>
      <c r="F317" s="304">
        <v>38</v>
      </c>
      <c r="G317" s="38"/>
      <c r="H317" s="44"/>
    </row>
    <row r="318" spans="1:8" s="2" customFormat="1" ht="16.8" customHeight="1">
      <c r="A318" s="38"/>
      <c r="B318" s="44"/>
      <c r="C318" s="299" t="s">
        <v>581</v>
      </c>
      <c r="D318" s="300" t="s">
        <v>581</v>
      </c>
      <c r="E318" s="301" t="s">
        <v>1</v>
      </c>
      <c r="F318" s="302">
        <v>6</v>
      </c>
      <c r="G318" s="38"/>
      <c r="H318" s="44"/>
    </row>
    <row r="319" spans="1:8" s="2" customFormat="1" ht="16.8" customHeight="1">
      <c r="A319" s="38"/>
      <c r="B319" s="44"/>
      <c r="C319" s="303" t="s">
        <v>581</v>
      </c>
      <c r="D319" s="303" t="s">
        <v>582</v>
      </c>
      <c r="E319" s="17" t="s">
        <v>1</v>
      </c>
      <c r="F319" s="304">
        <v>6</v>
      </c>
      <c r="G319" s="38"/>
      <c r="H319" s="44"/>
    </row>
    <row r="320" spans="1:8" s="2" customFormat="1" ht="16.8" customHeight="1">
      <c r="A320" s="38"/>
      <c r="B320" s="44"/>
      <c r="C320" s="299" t="s">
        <v>491</v>
      </c>
      <c r="D320" s="300" t="s">
        <v>491</v>
      </c>
      <c r="E320" s="301" t="s">
        <v>1</v>
      </c>
      <c r="F320" s="302">
        <v>6</v>
      </c>
      <c r="G320" s="38"/>
      <c r="H320" s="44"/>
    </row>
    <row r="321" spans="1:8" s="2" customFormat="1" ht="16.8" customHeight="1">
      <c r="A321" s="38"/>
      <c r="B321" s="44"/>
      <c r="C321" s="303" t="s">
        <v>491</v>
      </c>
      <c r="D321" s="303" t="s">
        <v>492</v>
      </c>
      <c r="E321" s="17" t="s">
        <v>1</v>
      </c>
      <c r="F321" s="304">
        <v>6</v>
      </c>
      <c r="G321" s="38"/>
      <c r="H321" s="44"/>
    </row>
    <row r="322" spans="1:8" s="2" customFormat="1" ht="16.8" customHeight="1">
      <c r="A322" s="38"/>
      <c r="B322" s="44"/>
      <c r="C322" s="299" t="s">
        <v>571</v>
      </c>
      <c r="D322" s="300" t="s">
        <v>571</v>
      </c>
      <c r="E322" s="301" t="s">
        <v>1</v>
      </c>
      <c r="F322" s="302">
        <v>2.942</v>
      </c>
      <c r="G322" s="38"/>
      <c r="H322" s="44"/>
    </row>
    <row r="323" spans="1:8" s="2" customFormat="1" ht="16.8" customHeight="1">
      <c r="A323" s="38"/>
      <c r="B323" s="44"/>
      <c r="C323" s="303" t="s">
        <v>571</v>
      </c>
      <c r="D323" s="303" t="s">
        <v>572</v>
      </c>
      <c r="E323" s="17" t="s">
        <v>1</v>
      </c>
      <c r="F323" s="304">
        <v>2.942</v>
      </c>
      <c r="G323" s="38"/>
      <c r="H323" s="44"/>
    </row>
    <row r="324" spans="1:8" s="2" customFormat="1" ht="16.8" customHeight="1">
      <c r="A324" s="38"/>
      <c r="B324" s="44"/>
      <c r="C324" s="305" t="s">
        <v>1441</v>
      </c>
      <c r="D324" s="38"/>
      <c r="E324" s="38"/>
      <c r="F324" s="38"/>
      <c r="G324" s="38"/>
      <c r="H324" s="44"/>
    </row>
    <row r="325" spans="1:8" s="2" customFormat="1" ht="16.8" customHeight="1">
      <c r="A325" s="38"/>
      <c r="B325" s="44"/>
      <c r="C325" s="303" t="s">
        <v>566</v>
      </c>
      <c r="D325" s="303" t="s">
        <v>567</v>
      </c>
      <c r="E325" s="17" t="s">
        <v>194</v>
      </c>
      <c r="F325" s="304">
        <v>7.65</v>
      </c>
      <c r="G325" s="38"/>
      <c r="H325" s="44"/>
    </row>
    <row r="326" spans="1:8" s="2" customFormat="1" ht="16.8" customHeight="1">
      <c r="A326" s="38"/>
      <c r="B326" s="44"/>
      <c r="C326" s="299" t="s">
        <v>552</v>
      </c>
      <c r="D326" s="300" t="s">
        <v>552</v>
      </c>
      <c r="E326" s="301" t="s">
        <v>1</v>
      </c>
      <c r="F326" s="302">
        <v>7</v>
      </c>
      <c r="G326" s="38"/>
      <c r="H326" s="44"/>
    </row>
    <row r="327" spans="1:8" s="2" customFormat="1" ht="16.8" customHeight="1">
      <c r="A327" s="38"/>
      <c r="B327" s="44"/>
      <c r="C327" s="303" t="s">
        <v>552</v>
      </c>
      <c r="D327" s="303" t="s">
        <v>553</v>
      </c>
      <c r="E327" s="17" t="s">
        <v>1</v>
      </c>
      <c r="F327" s="304">
        <v>7</v>
      </c>
      <c r="G327" s="38"/>
      <c r="H327" s="44"/>
    </row>
    <row r="328" spans="1:8" s="2" customFormat="1" ht="16.8" customHeight="1">
      <c r="A328" s="38"/>
      <c r="B328" s="44"/>
      <c r="C328" s="305" t="s">
        <v>1441</v>
      </c>
      <c r="D328" s="38"/>
      <c r="E328" s="38"/>
      <c r="F328" s="38"/>
      <c r="G328" s="38"/>
      <c r="H328" s="44"/>
    </row>
    <row r="329" spans="1:8" s="2" customFormat="1" ht="16.8" customHeight="1">
      <c r="A329" s="38"/>
      <c r="B329" s="44"/>
      <c r="C329" s="303" t="s">
        <v>256</v>
      </c>
      <c r="D329" s="303" t="s">
        <v>257</v>
      </c>
      <c r="E329" s="17" t="s">
        <v>194</v>
      </c>
      <c r="F329" s="304">
        <v>14</v>
      </c>
      <c r="G329" s="38"/>
      <c r="H329" s="44"/>
    </row>
    <row r="330" spans="1:8" s="2" customFormat="1" ht="16.8" customHeight="1">
      <c r="A330" s="38"/>
      <c r="B330" s="44"/>
      <c r="C330" s="299" t="s">
        <v>538</v>
      </c>
      <c r="D330" s="300" t="s">
        <v>538</v>
      </c>
      <c r="E330" s="301" t="s">
        <v>1</v>
      </c>
      <c r="F330" s="302">
        <v>41.649</v>
      </c>
      <c r="G330" s="38"/>
      <c r="H330" s="44"/>
    </row>
    <row r="331" spans="1:8" s="2" customFormat="1" ht="16.8" customHeight="1">
      <c r="A331" s="38"/>
      <c r="B331" s="44"/>
      <c r="C331" s="303" t="s">
        <v>538</v>
      </c>
      <c r="D331" s="303" t="s">
        <v>539</v>
      </c>
      <c r="E331" s="17" t="s">
        <v>1</v>
      </c>
      <c r="F331" s="304">
        <v>41.649</v>
      </c>
      <c r="G331" s="38"/>
      <c r="H331" s="44"/>
    </row>
    <row r="332" spans="1:8" s="2" customFormat="1" ht="16.8" customHeight="1">
      <c r="A332" s="38"/>
      <c r="B332" s="44"/>
      <c r="C332" s="299" t="s">
        <v>501</v>
      </c>
      <c r="D332" s="300" t="s">
        <v>501</v>
      </c>
      <c r="E332" s="301" t="s">
        <v>1</v>
      </c>
      <c r="F332" s="302">
        <v>7.65</v>
      </c>
      <c r="G332" s="38"/>
      <c r="H332" s="44"/>
    </row>
    <row r="333" spans="1:8" s="2" customFormat="1" ht="16.8" customHeight="1">
      <c r="A333" s="38"/>
      <c r="B333" s="44"/>
      <c r="C333" s="303" t="s">
        <v>501</v>
      </c>
      <c r="D333" s="303" t="s">
        <v>502</v>
      </c>
      <c r="E333" s="17" t="s">
        <v>1</v>
      </c>
      <c r="F333" s="304">
        <v>7.65</v>
      </c>
      <c r="G333" s="38"/>
      <c r="H333" s="44"/>
    </row>
    <row r="334" spans="1:8" s="2" customFormat="1" ht="16.8" customHeight="1">
      <c r="A334" s="38"/>
      <c r="B334" s="44"/>
      <c r="C334" s="305" t="s">
        <v>1441</v>
      </c>
      <c r="D334" s="38"/>
      <c r="E334" s="38"/>
      <c r="F334" s="38"/>
      <c r="G334" s="38"/>
      <c r="H334" s="44"/>
    </row>
    <row r="335" spans="1:8" s="2" customFormat="1" ht="16.8" customHeight="1">
      <c r="A335" s="38"/>
      <c r="B335" s="44"/>
      <c r="C335" s="303" t="s">
        <v>498</v>
      </c>
      <c r="D335" s="303" t="s">
        <v>239</v>
      </c>
      <c r="E335" s="17" t="s">
        <v>194</v>
      </c>
      <c r="F335" s="304">
        <v>69.299</v>
      </c>
      <c r="G335" s="38"/>
      <c r="H335" s="44"/>
    </row>
    <row r="336" spans="1:8" s="2" customFormat="1" ht="16.8" customHeight="1">
      <c r="A336" s="38"/>
      <c r="B336" s="44"/>
      <c r="C336" s="299" t="s">
        <v>590</v>
      </c>
      <c r="D336" s="300" t="s">
        <v>590</v>
      </c>
      <c r="E336" s="301" t="s">
        <v>1</v>
      </c>
      <c r="F336" s="302">
        <v>89.28</v>
      </c>
      <c r="G336" s="38"/>
      <c r="H336" s="44"/>
    </row>
    <row r="337" spans="1:8" s="2" customFormat="1" ht="16.8" customHeight="1">
      <c r="A337" s="38"/>
      <c r="B337" s="44"/>
      <c r="C337" s="303" t="s">
        <v>1</v>
      </c>
      <c r="D337" s="303" t="s">
        <v>589</v>
      </c>
      <c r="E337" s="17" t="s">
        <v>1</v>
      </c>
      <c r="F337" s="304">
        <v>0</v>
      </c>
      <c r="G337" s="38"/>
      <c r="H337" s="44"/>
    </row>
    <row r="338" spans="1:8" s="2" customFormat="1" ht="16.8" customHeight="1">
      <c r="A338" s="38"/>
      <c r="B338" s="44"/>
      <c r="C338" s="303" t="s">
        <v>590</v>
      </c>
      <c r="D338" s="303" t="s">
        <v>591</v>
      </c>
      <c r="E338" s="17" t="s">
        <v>1</v>
      </c>
      <c r="F338" s="304">
        <v>89.28</v>
      </c>
      <c r="G338" s="38"/>
      <c r="H338" s="44"/>
    </row>
    <row r="339" spans="1:8" s="2" customFormat="1" ht="16.8" customHeight="1">
      <c r="A339" s="38"/>
      <c r="B339" s="44"/>
      <c r="C339" s="299" t="s">
        <v>293</v>
      </c>
      <c r="D339" s="300" t="s">
        <v>293</v>
      </c>
      <c r="E339" s="301" t="s">
        <v>1</v>
      </c>
      <c r="F339" s="302">
        <v>14.3</v>
      </c>
      <c r="G339" s="38"/>
      <c r="H339" s="44"/>
    </row>
    <row r="340" spans="1:8" s="2" customFormat="1" ht="16.8" customHeight="1">
      <c r="A340" s="38"/>
      <c r="B340" s="44"/>
      <c r="C340" s="303" t="s">
        <v>1</v>
      </c>
      <c r="D340" s="303" t="s">
        <v>198</v>
      </c>
      <c r="E340" s="17" t="s">
        <v>1</v>
      </c>
      <c r="F340" s="304">
        <v>0</v>
      </c>
      <c r="G340" s="38"/>
      <c r="H340" s="44"/>
    </row>
    <row r="341" spans="1:8" s="2" customFormat="1" ht="16.8" customHeight="1">
      <c r="A341" s="38"/>
      <c r="B341" s="44"/>
      <c r="C341" s="303" t="s">
        <v>293</v>
      </c>
      <c r="D341" s="303" t="s">
        <v>1089</v>
      </c>
      <c r="E341" s="17" t="s">
        <v>1</v>
      </c>
      <c r="F341" s="304">
        <v>14.3</v>
      </c>
      <c r="G341" s="38"/>
      <c r="H341" s="44"/>
    </row>
    <row r="342" spans="1:8" s="2" customFormat="1" ht="16.8" customHeight="1">
      <c r="A342" s="38"/>
      <c r="B342" s="44"/>
      <c r="C342" s="299" t="s">
        <v>401</v>
      </c>
      <c r="D342" s="300" t="s">
        <v>401</v>
      </c>
      <c r="E342" s="301" t="s">
        <v>1</v>
      </c>
      <c r="F342" s="302">
        <v>22.3</v>
      </c>
      <c r="G342" s="38"/>
      <c r="H342" s="44"/>
    </row>
    <row r="343" spans="1:8" s="2" customFormat="1" ht="16.8" customHeight="1">
      <c r="A343" s="38"/>
      <c r="B343" s="44"/>
      <c r="C343" s="303" t="s">
        <v>1</v>
      </c>
      <c r="D343" s="303" t="s">
        <v>198</v>
      </c>
      <c r="E343" s="17" t="s">
        <v>1</v>
      </c>
      <c r="F343" s="304">
        <v>0</v>
      </c>
      <c r="G343" s="38"/>
      <c r="H343" s="44"/>
    </row>
    <row r="344" spans="1:8" s="2" customFormat="1" ht="16.8" customHeight="1">
      <c r="A344" s="38"/>
      <c r="B344" s="44"/>
      <c r="C344" s="303" t="s">
        <v>401</v>
      </c>
      <c r="D344" s="303" t="s">
        <v>472</v>
      </c>
      <c r="E344" s="17" t="s">
        <v>1</v>
      </c>
      <c r="F344" s="304">
        <v>22.3</v>
      </c>
      <c r="G344" s="38"/>
      <c r="H344" s="44"/>
    </row>
    <row r="345" spans="1:8" s="2" customFormat="1" ht="16.8" customHeight="1">
      <c r="A345" s="38"/>
      <c r="B345" s="44"/>
      <c r="C345" s="305" t="s">
        <v>1441</v>
      </c>
      <c r="D345" s="38"/>
      <c r="E345" s="38"/>
      <c r="F345" s="38"/>
      <c r="G345" s="38"/>
      <c r="H345" s="44"/>
    </row>
    <row r="346" spans="1:8" s="2" customFormat="1" ht="16.8" customHeight="1">
      <c r="A346" s="38"/>
      <c r="B346" s="44"/>
      <c r="C346" s="303" t="s">
        <v>467</v>
      </c>
      <c r="D346" s="303" t="s">
        <v>468</v>
      </c>
      <c r="E346" s="17" t="s">
        <v>267</v>
      </c>
      <c r="F346" s="304">
        <v>35.3</v>
      </c>
      <c r="G346" s="38"/>
      <c r="H346" s="44"/>
    </row>
    <row r="347" spans="1:8" s="2" customFormat="1" ht="16.8" customHeight="1">
      <c r="A347" s="38"/>
      <c r="B347" s="44"/>
      <c r="C347" s="299" t="s">
        <v>520</v>
      </c>
      <c r="D347" s="300" t="s">
        <v>520</v>
      </c>
      <c r="E347" s="301" t="s">
        <v>1</v>
      </c>
      <c r="F347" s="302">
        <v>219</v>
      </c>
      <c r="G347" s="38"/>
      <c r="H347" s="44"/>
    </row>
    <row r="348" spans="1:8" s="2" customFormat="1" ht="16.8" customHeight="1">
      <c r="A348" s="38"/>
      <c r="B348" s="44"/>
      <c r="C348" s="303" t="s">
        <v>1</v>
      </c>
      <c r="D348" s="303" t="s">
        <v>519</v>
      </c>
      <c r="E348" s="17" t="s">
        <v>1</v>
      </c>
      <c r="F348" s="304">
        <v>0</v>
      </c>
      <c r="G348" s="38"/>
      <c r="H348" s="44"/>
    </row>
    <row r="349" spans="1:8" s="2" customFormat="1" ht="16.8" customHeight="1">
      <c r="A349" s="38"/>
      <c r="B349" s="44"/>
      <c r="C349" s="303" t="s">
        <v>520</v>
      </c>
      <c r="D349" s="303" t="s">
        <v>521</v>
      </c>
      <c r="E349" s="17" t="s">
        <v>1</v>
      </c>
      <c r="F349" s="304">
        <v>219</v>
      </c>
      <c r="G349" s="38"/>
      <c r="H349" s="44"/>
    </row>
    <row r="350" spans="1:8" s="2" customFormat="1" ht="16.8" customHeight="1">
      <c r="A350" s="38"/>
      <c r="B350" s="44"/>
      <c r="C350" s="299" t="s">
        <v>485</v>
      </c>
      <c r="D350" s="300" t="s">
        <v>485</v>
      </c>
      <c r="E350" s="301" t="s">
        <v>1</v>
      </c>
      <c r="F350" s="302">
        <v>12.5</v>
      </c>
      <c r="G350" s="38"/>
      <c r="H350" s="44"/>
    </row>
    <row r="351" spans="1:8" s="2" customFormat="1" ht="16.8" customHeight="1">
      <c r="A351" s="38"/>
      <c r="B351" s="44"/>
      <c r="C351" s="303" t="s">
        <v>485</v>
      </c>
      <c r="D351" s="303" t="s">
        <v>486</v>
      </c>
      <c r="E351" s="17" t="s">
        <v>1</v>
      </c>
      <c r="F351" s="304">
        <v>12.5</v>
      </c>
      <c r="G351" s="38"/>
      <c r="H351" s="44"/>
    </row>
    <row r="352" spans="1:8" s="2" customFormat="1" ht="16.8" customHeight="1">
      <c r="A352" s="38"/>
      <c r="B352" s="44"/>
      <c r="C352" s="299" t="s">
        <v>606</v>
      </c>
      <c r="D352" s="300" t="s">
        <v>606</v>
      </c>
      <c r="E352" s="301" t="s">
        <v>1</v>
      </c>
      <c r="F352" s="302">
        <v>12.5</v>
      </c>
      <c r="G352" s="38"/>
      <c r="H352" s="44"/>
    </row>
    <row r="353" spans="1:8" s="2" customFormat="1" ht="16.8" customHeight="1">
      <c r="A353" s="38"/>
      <c r="B353" s="44"/>
      <c r="C353" s="303" t="s">
        <v>606</v>
      </c>
      <c r="D353" s="303" t="s">
        <v>486</v>
      </c>
      <c r="E353" s="17" t="s">
        <v>1</v>
      </c>
      <c r="F353" s="304">
        <v>12.5</v>
      </c>
      <c r="G353" s="38"/>
      <c r="H353" s="44"/>
    </row>
    <row r="354" spans="1:8" s="2" customFormat="1" ht="16.8" customHeight="1">
      <c r="A354" s="38"/>
      <c r="B354" s="44"/>
      <c r="C354" s="299" t="s">
        <v>460</v>
      </c>
      <c r="D354" s="300" t="s">
        <v>460</v>
      </c>
      <c r="E354" s="301" t="s">
        <v>1</v>
      </c>
      <c r="F354" s="302">
        <v>7.5</v>
      </c>
      <c r="G354" s="38"/>
      <c r="H354" s="44"/>
    </row>
    <row r="355" spans="1:8" s="2" customFormat="1" ht="16.8" customHeight="1">
      <c r="A355" s="38"/>
      <c r="B355" s="44"/>
      <c r="C355" s="303" t="s">
        <v>460</v>
      </c>
      <c r="D355" s="303" t="s">
        <v>461</v>
      </c>
      <c r="E355" s="17" t="s">
        <v>1</v>
      </c>
      <c r="F355" s="304">
        <v>7.5</v>
      </c>
      <c r="G355" s="38"/>
      <c r="H355" s="44"/>
    </row>
    <row r="356" spans="1:8" s="2" customFormat="1" ht="16.8" customHeight="1">
      <c r="A356" s="38"/>
      <c r="B356" s="44"/>
      <c r="C356" s="299" t="s">
        <v>465</v>
      </c>
      <c r="D356" s="300" t="s">
        <v>465</v>
      </c>
      <c r="E356" s="301" t="s">
        <v>1</v>
      </c>
      <c r="F356" s="302">
        <v>25</v>
      </c>
      <c r="G356" s="38"/>
      <c r="H356" s="44"/>
    </row>
    <row r="357" spans="1:8" s="2" customFormat="1" ht="16.8" customHeight="1">
      <c r="A357" s="38"/>
      <c r="B357" s="44"/>
      <c r="C357" s="303" t="s">
        <v>465</v>
      </c>
      <c r="D357" s="303" t="s">
        <v>466</v>
      </c>
      <c r="E357" s="17" t="s">
        <v>1</v>
      </c>
      <c r="F357" s="304">
        <v>25</v>
      </c>
      <c r="G357" s="38"/>
      <c r="H357" s="44"/>
    </row>
    <row r="358" spans="1:8" s="2" customFormat="1" ht="16.8" customHeight="1">
      <c r="A358" s="38"/>
      <c r="B358" s="44"/>
      <c r="C358" s="299" t="s">
        <v>418</v>
      </c>
      <c r="D358" s="300" t="s">
        <v>418</v>
      </c>
      <c r="E358" s="301" t="s">
        <v>1</v>
      </c>
      <c r="F358" s="302">
        <v>14.4</v>
      </c>
      <c r="G358" s="38"/>
      <c r="H358" s="44"/>
    </row>
    <row r="359" spans="1:8" s="2" customFormat="1" ht="16.8" customHeight="1">
      <c r="A359" s="38"/>
      <c r="B359" s="44"/>
      <c r="C359" s="303" t="s">
        <v>418</v>
      </c>
      <c r="D359" s="303" t="s">
        <v>419</v>
      </c>
      <c r="E359" s="17" t="s">
        <v>1</v>
      </c>
      <c r="F359" s="304">
        <v>14.4</v>
      </c>
      <c r="G359" s="38"/>
      <c r="H359" s="44"/>
    </row>
    <row r="360" spans="1:8" s="2" customFormat="1" ht="16.8" customHeight="1">
      <c r="A360" s="38"/>
      <c r="B360" s="44"/>
      <c r="C360" s="305" t="s">
        <v>1441</v>
      </c>
      <c r="D360" s="38"/>
      <c r="E360" s="38"/>
      <c r="F360" s="38"/>
      <c r="G360" s="38"/>
      <c r="H360" s="44"/>
    </row>
    <row r="361" spans="1:8" s="2" customFormat="1" ht="16.8" customHeight="1">
      <c r="A361" s="38"/>
      <c r="B361" s="44"/>
      <c r="C361" s="303" t="s">
        <v>414</v>
      </c>
      <c r="D361" s="303" t="s">
        <v>415</v>
      </c>
      <c r="E361" s="17" t="s">
        <v>155</v>
      </c>
      <c r="F361" s="304">
        <v>354.496</v>
      </c>
      <c r="G361" s="38"/>
      <c r="H361" s="44"/>
    </row>
    <row r="362" spans="1:8" s="2" customFormat="1" ht="16.8" customHeight="1">
      <c r="A362" s="38"/>
      <c r="B362" s="44"/>
      <c r="C362" s="299" t="s">
        <v>358</v>
      </c>
      <c r="D362" s="300" t="s">
        <v>358</v>
      </c>
      <c r="E362" s="301" t="s">
        <v>1</v>
      </c>
      <c r="F362" s="302">
        <v>12.165</v>
      </c>
      <c r="G362" s="38"/>
      <c r="H362" s="44"/>
    </row>
    <row r="363" spans="1:8" s="2" customFormat="1" ht="16.8" customHeight="1">
      <c r="A363" s="38"/>
      <c r="B363" s="44"/>
      <c r="C363" s="303" t="s">
        <v>358</v>
      </c>
      <c r="D363" s="303" t="s">
        <v>945</v>
      </c>
      <c r="E363" s="17" t="s">
        <v>1</v>
      </c>
      <c r="F363" s="304">
        <v>12.165</v>
      </c>
      <c r="G363" s="38"/>
      <c r="H363" s="44"/>
    </row>
    <row r="364" spans="1:8" s="2" customFormat="1" ht="16.8" customHeight="1">
      <c r="A364" s="38"/>
      <c r="B364" s="44"/>
      <c r="C364" s="305" t="s">
        <v>1441</v>
      </c>
      <c r="D364" s="38"/>
      <c r="E364" s="38"/>
      <c r="F364" s="38"/>
      <c r="G364" s="38"/>
      <c r="H364" s="44"/>
    </row>
    <row r="365" spans="1:8" s="2" customFormat="1" ht="16.8" customHeight="1">
      <c r="A365" s="38"/>
      <c r="B365" s="44"/>
      <c r="C365" s="303" t="s">
        <v>939</v>
      </c>
      <c r="D365" s="303" t="s">
        <v>940</v>
      </c>
      <c r="E365" s="17" t="s">
        <v>348</v>
      </c>
      <c r="F365" s="304">
        <v>31.795</v>
      </c>
      <c r="G365" s="38"/>
      <c r="H365" s="44"/>
    </row>
    <row r="366" spans="1:8" s="2" customFormat="1" ht="16.8" customHeight="1">
      <c r="A366" s="38"/>
      <c r="B366" s="44"/>
      <c r="C366" s="299" t="s">
        <v>360</v>
      </c>
      <c r="D366" s="300" t="s">
        <v>360</v>
      </c>
      <c r="E366" s="301" t="s">
        <v>1</v>
      </c>
      <c r="F366" s="302">
        <v>5.3</v>
      </c>
      <c r="G366" s="38"/>
      <c r="H366" s="44"/>
    </row>
    <row r="367" spans="1:8" s="2" customFormat="1" ht="16.8" customHeight="1">
      <c r="A367" s="38"/>
      <c r="B367" s="44"/>
      <c r="C367" s="303" t="s">
        <v>360</v>
      </c>
      <c r="D367" s="303" t="s">
        <v>969</v>
      </c>
      <c r="E367" s="17" t="s">
        <v>1</v>
      </c>
      <c r="F367" s="304">
        <v>5.3</v>
      </c>
      <c r="G367" s="38"/>
      <c r="H367" s="44"/>
    </row>
    <row r="368" spans="1:8" s="2" customFormat="1" ht="16.8" customHeight="1">
      <c r="A368" s="38"/>
      <c r="B368" s="44"/>
      <c r="C368" s="305" t="s">
        <v>1441</v>
      </c>
      <c r="D368" s="38"/>
      <c r="E368" s="38"/>
      <c r="F368" s="38"/>
      <c r="G368" s="38"/>
      <c r="H368" s="44"/>
    </row>
    <row r="369" spans="1:8" s="2" customFormat="1" ht="16.8" customHeight="1">
      <c r="A369" s="38"/>
      <c r="B369" s="44"/>
      <c r="C369" s="303" t="s">
        <v>963</v>
      </c>
      <c r="D369" s="303" t="s">
        <v>964</v>
      </c>
      <c r="E369" s="17" t="s">
        <v>348</v>
      </c>
      <c r="F369" s="304">
        <v>24.11</v>
      </c>
      <c r="G369" s="38"/>
      <c r="H369" s="44"/>
    </row>
    <row r="370" spans="1:8" s="2" customFormat="1" ht="16.8" customHeight="1">
      <c r="A370" s="38"/>
      <c r="B370" s="44"/>
      <c r="C370" s="299" t="s">
        <v>362</v>
      </c>
      <c r="D370" s="300" t="s">
        <v>362</v>
      </c>
      <c r="E370" s="301" t="s">
        <v>1</v>
      </c>
      <c r="F370" s="302">
        <v>60.4</v>
      </c>
      <c r="G370" s="38"/>
      <c r="H370" s="44"/>
    </row>
    <row r="371" spans="1:8" s="2" customFormat="1" ht="16.8" customHeight="1">
      <c r="A371" s="38"/>
      <c r="B371" s="44"/>
      <c r="C371" s="303" t="s">
        <v>362</v>
      </c>
      <c r="D371" s="303" t="s">
        <v>979</v>
      </c>
      <c r="E371" s="17" t="s">
        <v>1</v>
      </c>
      <c r="F371" s="304">
        <v>60.4</v>
      </c>
      <c r="G371" s="38"/>
      <c r="H371" s="44"/>
    </row>
    <row r="372" spans="1:8" s="2" customFormat="1" ht="16.8" customHeight="1">
      <c r="A372" s="38"/>
      <c r="B372" s="44"/>
      <c r="C372" s="305" t="s">
        <v>1441</v>
      </c>
      <c r="D372" s="38"/>
      <c r="E372" s="38"/>
      <c r="F372" s="38"/>
      <c r="G372" s="38"/>
      <c r="H372" s="44"/>
    </row>
    <row r="373" spans="1:8" s="2" customFormat="1" ht="16.8" customHeight="1">
      <c r="A373" s="38"/>
      <c r="B373" s="44"/>
      <c r="C373" s="303" t="s">
        <v>973</v>
      </c>
      <c r="D373" s="303" t="s">
        <v>974</v>
      </c>
      <c r="E373" s="17" t="s">
        <v>348</v>
      </c>
      <c r="F373" s="304">
        <v>92.195</v>
      </c>
      <c r="G373" s="38"/>
      <c r="H373" s="44"/>
    </row>
    <row r="374" spans="1:8" s="2" customFormat="1" ht="16.8" customHeight="1">
      <c r="A374" s="38"/>
      <c r="B374" s="44"/>
      <c r="C374" s="299" t="s">
        <v>365</v>
      </c>
      <c r="D374" s="300" t="s">
        <v>365</v>
      </c>
      <c r="E374" s="301" t="s">
        <v>1</v>
      </c>
      <c r="F374" s="302">
        <v>254</v>
      </c>
      <c r="G374" s="38"/>
      <c r="H374" s="44"/>
    </row>
    <row r="375" spans="1:8" s="2" customFormat="1" ht="16.8" customHeight="1">
      <c r="A375" s="38"/>
      <c r="B375" s="44"/>
      <c r="C375" s="303" t="s">
        <v>365</v>
      </c>
      <c r="D375" s="303" t="s">
        <v>879</v>
      </c>
      <c r="E375" s="17" t="s">
        <v>1</v>
      </c>
      <c r="F375" s="304">
        <v>254</v>
      </c>
      <c r="G375" s="38"/>
      <c r="H375" s="44"/>
    </row>
    <row r="376" spans="1:8" s="2" customFormat="1" ht="16.8" customHeight="1">
      <c r="A376" s="38"/>
      <c r="B376" s="44"/>
      <c r="C376" s="305" t="s">
        <v>1441</v>
      </c>
      <c r="D376" s="38"/>
      <c r="E376" s="38"/>
      <c r="F376" s="38"/>
      <c r="G376" s="38"/>
      <c r="H376" s="44"/>
    </row>
    <row r="377" spans="1:8" s="2" customFormat="1" ht="16.8" customHeight="1">
      <c r="A377" s="38"/>
      <c r="B377" s="44"/>
      <c r="C377" s="303" t="s">
        <v>874</v>
      </c>
      <c r="D377" s="303" t="s">
        <v>875</v>
      </c>
      <c r="E377" s="17" t="s">
        <v>348</v>
      </c>
      <c r="F377" s="304">
        <v>352.8</v>
      </c>
      <c r="G377" s="38"/>
      <c r="H377" s="44"/>
    </row>
    <row r="378" spans="1:8" s="2" customFormat="1" ht="16.8" customHeight="1">
      <c r="A378" s="38"/>
      <c r="B378" s="44"/>
      <c r="C378" s="299" t="s">
        <v>367</v>
      </c>
      <c r="D378" s="300" t="s">
        <v>367</v>
      </c>
      <c r="E378" s="301" t="s">
        <v>1</v>
      </c>
      <c r="F378" s="302">
        <v>127</v>
      </c>
      <c r="G378" s="38"/>
      <c r="H378" s="44"/>
    </row>
    <row r="379" spans="1:8" s="2" customFormat="1" ht="16.8" customHeight="1">
      <c r="A379" s="38"/>
      <c r="B379" s="44"/>
      <c r="C379" s="303" t="s">
        <v>367</v>
      </c>
      <c r="D379" s="303" t="s">
        <v>890</v>
      </c>
      <c r="E379" s="17" t="s">
        <v>1</v>
      </c>
      <c r="F379" s="304">
        <v>127</v>
      </c>
      <c r="G379" s="38"/>
      <c r="H379" s="44"/>
    </row>
    <row r="380" spans="1:8" s="2" customFormat="1" ht="16.8" customHeight="1">
      <c r="A380" s="38"/>
      <c r="B380" s="44"/>
      <c r="C380" s="305" t="s">
        <v>1441</v>
      </c>
      <c r="D380" s="38"/>
      <c r="E380" s="38"/>
      <c r="F380" s="38"/>
      <c r="G380" s="38"/>
      <c r="H380" s="44"/>
    </row>
    <row r="381" spans="1:8" s="2" customFormat="1" ht="16.8" customHeight="1">
      <c r="A381" s="38"/>
      <c r="B381" s="44"/>
      <c r="C381" s="303" t="s">
        <v>883</v>
      </c>
      <c r="D381" s="303" t="s">
        <v>884</v>
      </c>
      <c r="E381" s="17" t="s">
        <v>348</v>
      </c>
      <c r="F381" s="304">
        <v>176.4</v>
      </c>
      <c r="G381" s="38"/>
      <c r="H381" s="44"/>
    </row>
    <row r="382" spans="1:8" s="2" customFormat="1" ht="16.8" customHeight="1">
      <c r="A382" s="38"/>
      <c r="B382" s="44"/>
      <c r="C382" s="299" t="s">
        <v>369</v>
      </c>
      <c r="D382" s="300" t="s">
        <v>369</v>
      </c>
      <c r="E382" s="301" t="s">
        <v>1</v>
      </c>
      <c r="F382" s="302">
        <v>127</v>
      </c>
      <c r="G382" s="38"/>
      <c r="H382" s="44"/>
    </row>
    <row r="383" spans="1:8" s="2" customFormat="1" ht="16.8" customHeight="1">
      <c r="A383" s="38"/>
      <c r="B383" s="44"/>
      <c r="C383" s="303" t="s">
        <v>369</v>
      </c>
      <c r="D383" s="303" t="s">
        <v>872</v>
      </c>
      <c r="E383" s="17" t="s">
        <v>1</v>
      </c>
      <c r="F383" s="304">
        <v>127</v>
      </c>
      <c r="G383" s="38"/>
      <c r="H383" s="44"/>
    </row>
    <row r="384" spans="1:8" s="2" customFormat="1" ht="16.8" customHeight="1">
      <c r="A384" s="38"/>
      <c r="B384" s="44"/>
      <c r="C384" s="305" t="s">
        <v>1441</v>
      </c>
      <c r="D384" s="38"/>
      <c r="E384" s="38"/>
      <c r="F384" s="38"/>
      <c r="G384" s="38"/>
      <c r="H384" s="44"/>
    </row>
    <row r="385" spans="1:8" s="2" customFormat="1" ht="16.8" customHeight="1">
      <c r="A385" s="38"/>
      <c r="B385" s="44"/>
      <c r="C385" s="303" t="s">
        <v>894</v>
      </c>
      <c r="D385" s="303" t="s">
        <v>895</v>
      </c>
      <c r="E385" s="17" t="s">
        <v>348</v>
      </c>
      <c r="F385" s="304">
        <v>176.4</v>
      </c>
      <c r="G385" s="38"/>
      <c r="H385" s="44"/>
    </row>
    <row r="386" spans="1:8" s="2" customFormat="1" ht="16.8" customHeight="1">
      <c r="A386" s="38"/>
      <c r="B386" s="44"/>
      <c r="C386" s="299" t="s">
        <v>372</v>
      </c>
      <c r="D386" s="300" t="s">
        <v>372</v>
      </c>
      <c r="E386" s="301" t="s">
        <v>1</v>
      </c>
      <c r="F386" s="302">
        <v>10.149</v>
      </c>
      <c r="G386" s="38"/>
      <c r="H386" s="44"/>
    </row>
    <row r="387" spans="1:8" s="2" customFormat="1" ht="16.8" customHeight="1">
      <c r="A387" s="38"/>
      <c r="B387" s="44"/>
      <c r="C387" s="303" t="s">
        <v>372</v>
      </c>
      <c r="D387" s="303" t="s">
        <v>768</v>
      </c>
      <c r="E387" s="17" t="s">
        <v>1</v>
      </c>
      <c r="F387" s="304">
        <v>10.149</v>
      </c>
      <c r="G387" s="38"/>
      <c r="H387" s="44"/>
    </row>
    <row r="388" spans="1:8" s="2" customFormat="1" ht="16.8" customHeight="1">
      <c r="A388" s="38"/>
      <c r="B388" s="44"/>
      <c r="C388" s="305" t="s">
        <v>1441</v>
      </c>
      <c r="D388" s="38"/>
      <c r="E388" s="38"/>
      <c r="F388" s="38"/>
      <c r="G388" s="38"/>
      <c r="H388" s="44"/>
    </row>
    <row r="389" spans="1:8" s="2" customFormat="1" ht="16.8" customHeight="1">
      <c r="A389" s="38"/>
      <c r="B389" s="44"/>
      <c r="C389" s="303" t="s">
        <v>763</v>
      </c>
      <c r="D389" s="303" t="s">
        <v>764</v>
      </c>
      <c r="E389" s="17" t="s">
        <v>194</v>
      </c>
      <c r="F389" s="304">
        <v>7.857</v>
      </c>
      <c r="G389" s="38"/>
      <c r="H389" s="44"/>
    </row>
    <row r="390" spans="1:8" s="2" customFormat="1" ht="16.8" customHeight="1">
      <c r="A390" s="38"/>
      <c r="B390" s="44"/>
      <c r="C390" s="299" t="s">
        <v>376</v>
      </c>
      <c r="D390" s="300" t="s">
        <v>376</v>
      </c>
      <c r="E390" s="301" t="s">
        <v>1</v>
      </c>
      <c r="F390" s="302">
        <v>1.015</v>
      </c>
      <c r="G390" s="38"/>
      <c r="H390" s="44"/>
    </row>
    <row r="391" spans="1:8" s="2" customFormat="1" ht="16.8" customHeight="1">
      <c r="A391" s="38"/>
      <c r="B391" s="44"/>
      <c r="C391" s="303" t="s">
        <v>376</v>
      </c>
      <c r="D391" s="303" t="s">
        <v>782</v>
      </c>
      <c r="E391" s="17" t="s">
        <v>1</v>
      </c>
      <c r="F391" s="304">
        <v>1.015</v>
      </c>
      <c r="G391" s="38"/>
      <c r="H391" s="44"/>
    </row>
    <row r="392" spans="1:8" s="2" customFormat="1" ht="16.8" customHeight="1">
      <c r="A392" s="38"/>
      <c r="B392" s="44"/>
      <c r="C392" s="305" t="s">
        <v>1441</v>
      </c>
      <c r="D392" s="38"/>
      <c r="E392" s="38"/>
      <c r="F392" s="38"/>
      <c r="G392" s="38"/>
      <c r="H392" s="44"/>
    </row>
    <row r="393" spans="1:8" s="2" customFormat="1" ht="16.8" customHeight="1">
      <c r="A393" s="38"/>
      <c r="B393" s="44"/>
      <c r="C393" s="303" t="s">
        <v>775</v>
      </c>
      <c r="D393" s="303" t="s">
        <v>776</v>
      </c>
      <c r="E393" s="17" t="s">
        <v>194</v>
      </c>
      <c r="F393" s="304">
        <v>17.755</v>
      </c>
      <c r="G393" s="38"/>
      <c r="H393" s="44"/>
    </row>
    <row r="394" spans="1:8" s="2" customFormat="1" ht="16.8" customHeight="1">
      <c r="A394" s="38"/>
      <c r="B394" s="44"/>
      <c r="C394" s="299" t="s">
        <v>381</v>
      </c>
      <c r="D394" s="300" t="s">
        <v>381</v>
      </c>
      <c r="E394" s="301" t="s">
        <v>1</v>
      </c>
      <c r="F394" s="302">
        <v>10.149</v>
      </c>
      <c r="G394" s="38"/>
      <c r="H394" s="44"/>
    </row>
    <row r="395" spans="1:8" s="2" customFormat="1" ht="16.8" customHeight="1">
      <c r="A395" s="38"/>
      <c r="B395" s="44"/>
      <c r="C395" s="303" t="s">
        <v>381</v>
      </c>
      <c r="D395" s="303" t="s">
        <v>768</v>
      </c>
      <c r="E395" s="17" t="s">
        <v>1</v>
      </c>
      <c r="F395" s="304">
        <v>10.149</v>
      </c>
      <c r="G395" s="38"/>
      <c r="H395" s="44"/>
    </row>
    <row r="396" spans="1:8" s="2" customFormat="1" ht="16.8" customHeight="1">
      <c r="A396" s="38"/>
      <c r="B396" s="44"/>
      <c r="C396" s="305" t="s">
        <v>1441</v>
      </c>
      <c r="D396" s="38"/>
      <c r="E396" s="38"/>
      <c r="F396" s="38"/>
      <c r="G396" s="38"/>
      <c r="H396" s="44"/>
    </row>
    <row r="397" spans="1:8" s="2" customFormat="1" ht="16.8" customHeight="1">
      <c r="A397" s="38"/>
      <c r="B397" s="44"/>
      <c r="C397" s="303" t="s">
        <v>810</v>
      </c>
      <c r="D397" s="303" t="s">
        <v>811</v>
      </c>
      <c r="E397" s="17" t="s">
        <v>194</v>
      </c>
      <c r="F397" s="304">
        <v>15.714</v>
      </c>
      <c r="G397" s="38"/>
      <c r="H397" s="44"/>
    </row>
    <row r="398" spans="1:8" s="2" customFormat="1" ht="16.8" customHeight="1">
      <c r="A398" s="38"/>
      <c r="B398" s="44"/>
      <c r="C398" s="299" t="s">
        <v>383</v>
      </c>
      <c r="D398" s="300" t="s">
        <v>383</v>
      </c>
      <c r="E398" s="301" t="s">
        <v>1</v>
      </c>
      <c r="F398" s="302">
        <v>2.024</v>
      </c>
      <c r="G398" s="38"/>
      <c r="H398" s="44"/>
    </row>
    <row r="399" spans="1:8" s="2" customFormat="1" ht="16.8" customHeight="1">
      <c r="A399" s="38"/>
      <c r="B399" s="44"/>
      <c r="C399" s="303" t="s">
        <v>383</v>
      </c>
      <c r="D399" s="303" t="s">
        <v>758</v>
      </c>
      <c r="E399" s="17" t="s">
        <v>1</v>
      </c>
      <c r="F399" s="304">
        <v>2.024</v>
      </c>
      <c r="G399" s="38"/>
      <c r="H399" s="44"/>
    </row>
    <row r="400" spans="1:8" s="2" customFormat="1" ht="16.8" customHeight="1">
      <c r="A400" s="38"/>
      <c r="B400" s="44"/>
      <c r="C400" s="305" t="s">
        <v>1441</v>
      </c>
      <c r="D400" s="38"/>
      <c r="E400" s="38"/>
      <c r="F400" s="38"/>
      <c r="G400" s="38"/>
      <c r="H400" s="44"/>
    </row>
    <row r="401" spans="1:8" s="2" customFormat="1" ht="16.8" customHeight="1">
      <c r="A401" s="38"/>
      <c r="B401" s="44"/>
      <c r="C401" s="303" t="s">
        <v>752</v>
      </c>
      <c r="D401" s="303" t="s">
        <v>753</v>
      </c>
      <c r="E401" s="17" t="s">
        <v>194</v>
      </c>
      <c r="F401" s="304">
        <v>6.077</v>
      </c>
      <c r="G401" s="38"/>
      <c r="H401" s="44"/>
    </row>
    <row r="402" spans="1:8" s="2" customFormat="1" ht="16.8" customHeight="1">
      <c r="A402" s="38"/>
      <c r="B402" s="44"/>
      <c r="C402" s="299" t="s">
        <v>387</v>
      </c>
      <c r="D402" s="300" t="s">
        <v>387</v>
      </c>
      <c r="E402" s="301" t="s">
        <v>1</v>
      </c>
      <c r="F402" s="302">
        <v>0.02</v>
      </c>
      <c r="G402" s="38"/>
      <c r="H402" s="44"/>
    </row>
    <row r="403" spans="1:8" s="2" customFormat="1" ht="16.8" customHeight="1">
      <c r="A403" s="38"/>
      <c r="B403" s="44"/>
      <c r="C403" s="303" t="s">
        <v>387</v>
      </c>
      <c r="D403" s="303" t="s">
        <v>638</v>
      </c>
      <c r="E403" s="17" t="s">
        <v>1</v>
      </c>
      <c r="F403" s="304">
        <v>0.02</v>
      </c>
      <c r="G403" s="38"/>
      <c r="H403" s="44"/>
    </row>
    <row r="404" spans="1:8" s="2" customFormat="1" ht="16.8" customHeight="1">
      <c r="A404" s="38"/>
      <c r="B404" s="44"/>
      <c r="C404" s="305" t="s">
        <v>1441</v>
      </c>
      <c r="D404" s="38"/>
      <c r="E404" s="38"/>
      <c r="F404" s="38"/>
      <c r="G404" s="38"/>
      <c r="H404" s="44"/>
    </row>
    <row r="405" spans="1:8" s="2" customFormat="1" ht="16.8" customHeight="1">
      <c r="A405" s="38"/>
      <c r="B405" s="44"/>
      <c r="C405" s="303" t="s">
        <v>631</v>
      </c>
      <c r="D405" s="303" t="s">
        <v>632</v>
      </c>
      <c r="E405" s="17" t="s">
        <v>194</v>
      </c>
      <c r="F405" s="304">
        <v>0.135</v>
      </c>
      <c r="G405" s="38"/>
      <c r="H405" s="44"/>
    </row>
    <row r="406" spans="1:8" s="2" customFormat="1" ht="16.8" customHeight="1">
      <c r="A406" s="38"/>
      <c r="B406" s="44"/>
      <c r="C406" s="299" t="s">
        <v>123</v>
      </c>
      <c r="D406" s="300" t="s">
        <v>123</v>
      </c>
      <c r="E406" s="301" t="s">
        <v>1</v>
      </c>
      <c r="F406" s="302">
        <v>13</v>
      </c>
      <c r="G406" s="38"/>
      <c r="H406" s="44"/>
    </row>
    <row r="407" spans="1:8" s="2" customFormat="1" ht="16.8" customHeight="1">
      <c r="A407" s="38"/>
      <c r="B407" s="44"/>
      <c r="C407" s="303" t="s">
        <v>123</v>
      </c>
      <c r="D407" s="303" t="s">
        <v>1066</v>
      </c>
      <c r="E407" s="17" t="s">
        <v>1</v>
      </c>
      <c r="F407" s="304">
        <v>13</v>
      </c>
      <c r="G407" s="38"/>
      <c r="H407" s="44"/>
    </row>
    <row r="408" spans="1:8" s="2" customFormat="1" ht="16.8" customHeight="1">
      <c r="A408" s="38"/>
      <c r="B408" s="44"/>
      <c r="C408" s="305" t="s">
        <v>1441</v>
      </c>
      <c r="D408" s="38"/>
      <c r="E408" s="38"/>
      <c r="F408" s="38"/>
      <c r="G408" s="38"/>
      <c r="H408" s="44"/>
    </row>
    <row r="409" spans="1:8" s="2" customFormat="1" ht="16.8" customHeight="1">
      <c r="A409" s="38"/>
      <c r="B409" s="44"/>
      <c r="C409" s="303" t="s">
        <v>1060</v>
      </c>
      <c r="D409" s="303" t="s">
        <v>1061</v>
      </c>
      <c r="E409" s="17" t="s">
        <v>267</v>
      </c>
      <c r="F409" s="304">
        <v>65</v>
      </c>
      <c r="G409" s="38"/>
      <c r="H409" s="44"/>
    </row>
    <row r="410" spans="1:8" s="2" customFormat="1" ht="16.8" customHeight="1">
      <c r="A410" s="38"/>
      <c r="B410" s="44"/>
      <c r="C410" s="299" t="s">
        <v>530</v>
      </c>
      <c r="D410" s="300" t="s">
        <v>530</v>
      </c>
      <c r="E410" s="301" t="s">
        <v>1</v>
      </c>
      <c r="F410" s="302">
        <v>149.701</v>
      </c>
      <c r="G410" s="38"/>
      <c r="H410" s="44"/>
    </row>
    <row r="411" spans="1:8" s="2" customFormat="1" ht="16.8" customHeight="1">
      <c r="A411" s="38"/>
      <c r="B411" s="44"/>
      <c r="C411" s="303" t="s">
        <v>530</v>
      </c>
      <c r="D411" s="303" t="s">
        <v>531</v>
      </c>
      <c r="E411" s="17" t="s">
        <v>1</v>
      </c>
      <c r="F411" s="304">
        <v>149.701</v>
      </c>
      <c r="G411" s="38"/>
      <c r="H411" s="44"/>
    </row>
    <row r="412" spans="1:8" s="2" customFormat="1" ht="16.8" customHeight="1">
      <c r="A412" s="38"/>
      <c r="B412" s="44"/>
      <c r="C412" s="299" t="s">
        <v>389</v>
      </c>
      <c r="D412" s="300" t="s">
        <v>389</v>
      </c>
      <c r="E412" s="301" t="s">
        <v>1</v>
      </c>
      <c r="F412" s="302">
        <v>219</v>
      </c>
      <c r="G412" s="38"/>
      <c r="H412" s="44"/>
    </row>
    <row r="413" spans="1:8" s="2" customFormat="1" ht="16.8" customHeight="1">
      <c r="A413" s="38"/>
      <c r="B413" s="44"/>
      <c r="C413" s="303" t="s">
        <v>389</v>
      </c>
      <c r="D413" s="303" t="s">
        <v>545</v>
      </c>
      <c r="E413" s="17" t="s">
        <v>1</v>
      </c>
      <c r="F413" s="304">
        <v>219</v>
      </c>
      <c r="G413" s="38"/>
      <c r="H413" s="44"/>
    </row>
    <row r="414" spans="1:8" s="2" customFormat="1" ht="16.8" customHeight="1">
      <c r="A414" s="38"/>
      <c r="B414" s="44"/>
      <c r="C414" s="305" t="s">
        <v>1441</v>
      </c>
      <c r="D414" s="38"/>
      <c r="E414" s="38"/>
      <c r="F414" s="38"/>
      <c r="G414" s="38"/>
      <c r="H414" s="44"/>
    </row>
    <row r="415" spans="1:8" s="2" customFormat="1" ht="16.8" customHeight="1">
      <c r="A415" s="38"/>
      <c r="B415" s="44"/>
      <c r="C415" s="303" t="s">
        <v>245</v>
      </c>
      <c r="D415" s="303" t="s">
        <v>246</v>
      </c>
      <c r="E415" s="17" t="s">
        <v>194</v>
      </c>
      <c r="F415" s="304">
        <v>245.347</v>
      </c>
      <c r="G415" s="38"/>
      <c r="H415" s="44"/>
    </row>
    <row r="416" spans="1:8" s="2" customFormat="1" ht="16.8" customHeight="1">
      <c r="A416" s="38"/>
      <c r="B416" s="44"/>
      <c r="C416" s="299" t="s">
        <v>393</v>
      </c>
      <c r="D416" s="300" t="s">
        <v>393</v>
      </c>
      <c r="E416" s="301" t="s">
        <v>1</v>
      </c>
      <c r="F416" s="302">
        <v>4.708</v>
      </c>
      <c r="G416" s="38"/>
      <c r="H416" s="44"/>
    </row>
    <row r="417" spans="1:8" s="2" customFormat="1" ht="16.8" customHeight="1">
      <c r="A417" s="38"/>
      <c r="B417" s="44"/>
      <c r="C417" s="303" t="s">
        <v>393</v>
      </c>
      <c r="D417" s="303" t="s">
        <v>573</v>
      </c>
      <c r="E417" s="17" t="s">
        <v>1</v>
      </c>
      <c r="F417" s="304">
        <v>4.708</v>
      </c>
      <c r="G417" s="38"/>
      <c r="H417" s="44"/>
    </row>
    <row r="418" spans="1:8" s="2" customFormat="1" ht="16.8" customHeight="1">
      <c r="A418" s="38"/>
      <c r="B418" s="44"/>
      <c r="C418" s="305" t="s">
        <v>1441</v>
      </c>
      <c r="D418" s="38"/>
      <c r="E418" s="38"/>
      <c r="F418" s="38"/>
      <c r="G418" s="38"/>
      <c r="H418" s="44"/>
    </row>
    <row r="419" spans="1:8" s="2" customFormat="1" ht="16.8" customHeight="1">
      <c r="A419" s="38"/>
      <c r="B419" s="44"/>
      <c r="C419" s="303" t="s">
        <v>566</v>
      </c>
      <c r="D419" s="303" t="s">
        <v>567</v>
      </c>
      <c r="E419" s="17" t="s">
        <v>194</v>
      </c>
      <c r="F419" s="304">
        <v>7.65</v>
      </c>
      <c r="G419" s="38"/>
      <c r="H419" s="44"/>
    </row>
    <row r="420" spans="1:8" s="2" customFormat="1" ht="16.8" customHeight="1">
      <c r="A420" s="38"/>
      <c r="B420" s="44"/>
      <c r="C420" s="299" t="s">
        <v>395</v>
      </c>
      <c r="D420" s="300" t="s">
        <v>395</v>
      </c>
      <c r="E420" s="301" t="s">
        <v>1</v>
      </c>
      <c r="F420" s="302">
        <v>7</v>
      </c>
      <c r="G420" s="38"/>
      <c r="H420" s="44"/>
    </row>
    <row r="421" spans="1:8" s="2" customFormat="1" ht="16.8" customHeight="1">
      <c r="A421" s="38"/>
      <c r="B421" s="44"/>
      <c r="C421" s="303" t="s">
        <v>395</v>
      </c>
      <c r="D421" s="303" t="s">
        <v>554</v>
      </c>
      <c r="E421" s="17" t="s">
        <v>1</v>
      </c>
      <c r="F421" s="304">
        <v>7</v>
      </c>
      <c r="G421" s="38"/>
      <c r="H421" s="44"/>
    </row>
    <row r="422" spans="1:8" s="2" customFormat="1" ht="16.8" customHeight="1">
      <c r="A422" s="38"/>
      <c r="B422" s="44"/>
      <c r="C422" s="305" t="s">
        <v>1441</v>
      </c>
      <c r="D422" s="38"/>
      <c r="E422" s="38"/>
      <c r="F422" s="38"/>
      <c r="G422" s="38"/>
      <c r="H422" s="44"/>
    </row>
    <row r="423" spans="1:8" s="2" customFormat="1" ht="16.8" customHeight="1">
      <c r="A423" s="38"/>
      <c r="B423" s="44"/>
      <c r="C423" s="303" t="s">
        <v>256</v>
      </c>
      <c r="D423" s="303" t="s">
        <v>257</v>
      </c>
      <c r="E423" s="17" t="s">
        <v>194</v>
      </c>
      <c r="F423" s="304">
        <v>14</v>
      </c>
      <c r="G423" s="38"/>
      <c r="H423" s="44"/>
    </row>
    <row r="424" spans="1:8" s="2" customFormat="1" ht="16.8" customHeight="1">
      <c r="A424" s="38"/>
      <c r="B424" s="44"/>
      <c r="C424" s="299" t="s">
        <v>397</v>
      </c>
      <c r="D424" s="300" t="s">
        <v>397</v>
      </c>
      <c r="E424" s="301" t="s">
        <v>1</v>
      </c>
      <c r="F424" s="302">
        <v>14</v>
      </c>
      <c r="G424" s="38"/>
      <c r="H424" s="44"/>
    </row>
    <row r="425" spans="1:8" s="2" customFormat="1" ht="16.8" customHeight="1">
      <c r="A425" s="38"/>
      <c r="B425" s="44"/>
      <c r="C425" s="303" t="s">
        <v>397</v>
      </c>
      <c r="D425" s="303" t="s">
        <v>503</v>
      </c>
      <c r="E425" s="17" t="s">
        <v>1</v>
      </c>
      <c r="F425" s="304">
        <v>14</v>
      </c>
      <c r="G425" s="38"/>
      <c r="H425" s="44"/>
    </row>
    <row r="426" spans="1:8" s="2" customFormat="1" ht="16.8" customHeight="1">
      <c r="A426" s="38"/>
      <c r="B426" s="44"/>
      <c r="C426" s="305" t="s">
        <v>1441</v>
      </c>
      <c r="D426" s="38"/>
      <c r="E426" s="38"/>
      <c r="F426" s="38"/>
      <c r="G426" s="38"/>
      <c r="H426" s="44"/>
    </row>
    <row r="427" spans="1:8" s="2" customFormat="1" ht="16.8" customHeight="1">
      <c r="A427" s="38"/>
      <c r="B427" s="44"/>
      <c r="C427" s="303" t="s">
        <v>498</v>
      </c>
      <c r="D427" s="303" t="s">
        <v>239</v>
      </c>
      <c r="E427" s="17" t="s">
        <v>194</v>
      </c>
      <c r="F427" s="304">
        <v>69.299</v>
      </c>
      <c r="G427" s="38"/>
      <c r="H427" s="44"/>
    </row>
    <row r="428" spans="1:8" s="2" customFormat="1" ht="16.8" customHeight="1">
      <c r="A428" s="38"/>
      <c r="B428" s="44"/>
      <c r="C428" s="299" t="s">
        <v>402</v>
      </c>
      <c r="D428" s="300" t="s">
        <v>402</v>
      </c>
      <c r="E428" s="301" t="s">
        <v>1</v>
      </c>
      <c r="F428" s="302">
        <v>13</v>
      </c>
      <c r="G428" s="38"/>
      <c r="H428" s="44"/>
    </row>
    <row r="429" spans="1:8" s="2" customFormat="1" ht="16.8" customHeight="1">
      <c r="A429" s="38"/>
      <c r="B429" s="44"/>
      <c r="C429" s="303" t="s">
        <v>402</v>
      </c>
      <c r="D429" s="303" t="s">
        <v>473</v>
      </c>
      <c r="E429" s="17" t="s">
        <v>1</v>
      </c>
      <c r="F429" s="304">
        <v>13</v>
      </c>
      <c r="G429" s="38"/>
      <c r="H429" s="44"/>
    </row>
    <row r="430" spans="1:8" s="2" customFormat="1" ht="16.8" customHeight="1">
      <c r="A430" s="38"/>
      <c r="B430" s="44"/>
      <c r="C430" s="305" t="s">
        <v>1441</v>
      </c>
      <c r="D430" s="38"/>
      <c r="E430" s="38"/>
      <c r="F430" s="38"/>
      <c r="G430" s="38"/>
      <c r="H430" s="44"/>
    </row>
    <row r="431" spans="1:8" s="2" customFormat="1" ht="16.8" customHeight="1">
      <c r="A431" s="38"/>
      <c r="B431" s="44"/>
      <c r="C431" s="303" t="s">
        <v>467</v>
      </c>
      <c r="D431" s="303" t="s">
        <v>468</v>
      </c>
      <c r="E431" s="17" t="s">
        <v>267</v>
      </c>
      <c r="F431" s="304">
        <v>35.3</v>
      </c>
      <c r="G431" s="38"/>
      <c r="H431" s="44"/>
    </row>
    <row r="432" spans="1:8" s="2" customFormat="1" ht="16.8" customHeight="1">
      <c r="A432" s="38"/>
      <c r="B432" s="44"/>
      <c r="C432" s="299" t="s">
        <v>522</v>
      </c>
      <c r="D432" s="300" t="s">
        <v>522</v>
      </c>
      <c r="E432" s="301" t="s">
        <v>1</v>
      </c>
      <c r="F432" s="302">
        <v>69.299</v>
      </c>
      <c r="G432" s="38"/>
      <c r="H432" s="44"/>
    </row>
    <row r="433" spans="1:8" s="2" customFormat="1" ht="16.8" customHeight="1">
      <c r="A433" s="38"/>
      <c r="B433" s="44"/>
      <c r="C433" s="303" t="s">
        <v>522</v>
      </c>
      <c r="D433" s="303" t="s">
        <v>523</v>
      </c>
      <c r="E433" s="17" t="s">
        <v>1</v>
      </c>
      <c r="F433" s="304">
        <v>69.299</v>
      </c>
      <c r="G433" s="38"/>
      <c r="H433" s="44"/>
    </row>
    <row r="434" spans="1:8" s="2" customFormat="1" ht="16.8" customHeight="1">
      <c r="A434" s="38"/>
      <c r="B434" s="44"/>
      <c r="C434" s="299" t="s">
        <v>403</v>
      </c>
      <c r="D434" s="300" t="s">
        <v>403</v>
      </c>
      <c r="E434" s="301" t="s">
        <v>1</v>
      </c>
      <c r="F434" s="302">
        <v>40.694</v>
      </c>
      <c r="G434" s="38"/>
      <c r="H434" s="44"/>
    </row>
    <row r="435" spans="1:8" s="2" customFormat="1" ht="16.8" customHeight="1">
      <c r="A435" s="38"/>
      <c r="B435" s="44"/>
      <c r="C435" s="303" t="s">
        <v>403</v>
      </c>
      <c r="D435" s="303" t="s">
        <v>420</v>
      </c>
      <c r="E435" s="17" t="s">
        <v>1</v>
      </c>
      <c r="F435" s="304">
        <v>40.694</v>
      </c>
      <c r="G435" s="38"/>
      <c r="H435" s="44"/>
    </row>
    <row r="436" spans="1:8" s="2" customFormat="1" ht="16.8" customHeight="1">
      <c r="A436" s="38"/>
      <c r="B436" s="44"/>
      <c r="C436" s="305" t="s">
        <v>1441</v>
      </c>
      <c r="D436" s="38"/>
      <c r="E436" s="38"/>
      <c r="F436" s="38"/>
      <c r="G436" s="38"/>
      <c r="H436" s="44"/>
    </row>
    <row r="437" spans="1:8" s="2" customFormat="1" ht="16.8" customHeight="1">
      <c r="A437" s="38"/>
      <c r="B437" s="44"/>
      <c r="C437" s="303" t="s">
        <v>414</v>
      </c>
      <c r="D437" s="303" t="s">
        <v>415</v>
      </c>
      <c r="E437" s="17" t="s">
        <v>155</v>
      </c>
      <c r="F437" s="304">
        <v>354.496</v>
      </c>
      <c r="G437" s="38"/>
      <c r="H437" s="44"/>
    </row>
    <row r="438" spans="1:8" s="2" customFormat="1" ht="16.8" customHeight="1">
      <c r="A438" s="38"/>
      <c r="B438" s="44"/>
      <c r="C438" s="299" t="s">
        <v>946</v>
      </c>
      <c r="D438" s="300" t="s">
        <v>946</v>
      </c>
      <c r="E438" s="301" t="s">
        <v>1</v>
      </c>
      <c r="F438" s="302">
        <v>31.795</v>
      </c>
      <c r="G438" s="38"/>
      <c r="H438" s="44"/>
    </row>
    <row r="439" spans="1:8" s="2" customFormat="1" ht="16.8" customHeight="1">
      <c r="A439" s="38"/>
      <c r="B439" s="44"/>
      <c r="C439" s="303" t="s">
        <v>946</v>
      </c>
      <c r="D439" s="303" t="s">
        <v>947</v>
      </c>
      <c r="E439" s="17" t="s">
        <v>1</v>
      </c>
      <c r="F439" s="304">
        <v>31.795</v>
      </c>
      <c r="G439" s="38"/>
      <c r="H439" s="44"/>
    </row>
    <row r="440" spans="1:8" s="2" customFormat="1" ht="16.8" customHeight="1">
      <c r="A440" s="38"/>
      <c r="B440" s="44"/>
      <c r="C440" s="299" t="s">
        <v>970</v>
      </c>
      <c r="D440" s="300" t="s">
        <v>970</v>
      </c>
      <c r="E440" s="301" t="s">
        <v>1</v>
      </c>
      <c r="F440" s="302">
        <v>24.11</v>
      </c>
      <c r="G440" s="38"/>
      <c r="H440" s="44"/>
    </row>
    <row r="441" spans="1:8" s="2" customFormat="1" ht="16.8" customHeight="1">
      <c r="A441" s="38"/>
      <c r="B441" s="44"/>
      <c r="C441" s="303" t="s">
        <v>970</v>
      </c>
      <c r="D441" s="303" t="s">
        <v>971</v>
      </c>
      <c r="E441" s="17" t="s">
        <v>1</v>
      </c>
      <c r="F441" s="304">
        <v>24.11</v>
      </c>
      <c r="G441" s="38"/>
      <c r="H441" s="44"/>
    </row>
    <row r="442" spans="1:8" s="2" customFormat="1" ht="16.8" customHeight="1">
      <c r="A442" s="38"/>
      <c r="B442" s="44"/>
      <c r="C442" s="299" t="s">
        <v>980</v>
      </c>
      <c r="D442" s="300" t="s">
        <v>980</v>
      </c>
      <c r="E442" s="301" t="s">
        <v>1</v>
      </c>
      <c r="F442" s="302">
        <v>92.195</v>
      </c>
      <c r="G442" s="38"/>
      <c r="H442" s="44"/>
    </row>
    <row r="443" spans="1:8" s="2" customFormat="1" ht="16.8" customHeight="1">
      <c r="A443" s="38"/>
      <c r="B443" s="44"/>
      <c r="C443" s="303" t="s">
        <v>980</v>
      </c>
      <c r="D443" s="303" t="s">
        <v>981</v>
      </c>
      <c r="E443" s="17" t="s">
        <v>1</v>
      </c>
      <c r="F443" s="304">
        <v>92.195</v>
      </c>
      <c r="G443" s="38"/>
      <c r="H443" s="44"/>
    </row>
    <row r="444" spans="1:8" s="2" customFormat="1" ht="16.8" customHeight="1">
      <c r="A444" s="38"/>
      <c r="B444" s="44"/>
      <c r="C444" s="299" t="s">
        <v>880</v>
      </c>
      <c r="D444" s="300" t="s">
        <v>880</v>
      </c>
      <c r="E444" s="301" t="s">
        <v>1</v>
      </c>
      <c r="F444" s="302">
        <v>352.8</v>
      </c>
      <c r="G444" s="38"/>
      <c r="H444" s="44"/>
    </row>
    <row r="445" spans="1:8" s="2" customFormat="1" ht="16.8" customHeight="1">
      <c r="A445" s="38"/>
      <c r="B445" s="44"/>
      <c r="C445" s="303" t="s">
        <v>880</v>
      </c>
      <c r="D445" s="303" t="s">
        <v>881</v>
      </c>
      <c r="E445" s="17" t="s">
        <v>1</v>
      </c>
      <c r="F445" s="304">
        <v>352.8</v>
      </c>
      <c r="G445" s="38"/>
      <c r="H445" s="44"/>
    </row>
    <row r="446" spans="1:8" s="2" customFormat="1" ht="16.8" customHeight="1">
      <c r="A446" s="38"/>
      <c r="B446" s="44"/>
      <c r="C446" s="299" t="s">
        <v>891</v>
      </c>
      <c r="D446" s="300" t="s">
        <v>891</v>
      </c>
      <c r="E446" s="301" t="s">
        <v>1</v>
      </c>
      <c r="F446" s="302">
        <v>176.4</v>
      </c>
      <c r="G446" s="38"/>
      <c r="H446" s="44"/>
    </row>
    <row r="447" spans="1:8" s="2" customFormat="1" ht="16.8" customHeight="1">
      <c r="A447" s="38"/>
      <c r="B447" s="44"/>
      <c r="C447" s="303" t="s">
        <v>891</v>
      </c>
      <c r="D447" s="303" t="s">
        <v>892</v>
      </c>
      <c r="E447" s="17" t="s">
        <v>1</v>
      </c>
      <c r="F447" s="304">
        <v>176.4</v>
      </c>
      <c r="G447" s="38"/>
      <c r="H447" s="44"/>
    </row>
    <row r="448" spans="1:8" s="2" customFormat="1" ht="16.8" customHeight="1">
      <c r="A448" s="38"/>
      <c r="B448" s="44"/>
      <c r="C448" s="299" t="s">
        <v>898</v>
      </c>
      <c r="D448" s="300" t="s">
        <v>898</v>
      </c>
      <c r="E448" s="301" t="s">
        <v>1</v>
      </c>
      <c r="F448" s="302">
        <v>176.4</v>
      </c>
      <c r="G448" s="38"/>
      <c r="H448" s="44"/>
    </row>
    <row r="449" spans="1:8" s="2" customFormat="1" ht="16.8" customHeight="1">
      <c r="A449" s="38"/>
      <c r="B449" s="44"/>
      <c r="C449" s="303" t="s">
        <v>898</v>
      </c>
      <c r="D449" s="303" t="s">
        <v>899</v>
      </c>
      <c r="E449" s="17" t="s">
        <v>1</v>
      </c>
      <c r="F449" s="304">
        <v>176.4</v>
      </c>
      <c r="G449" s="38"/>
      <c r="H449" s="44"/>
    </row>
    <row r="450" spans="1:8" s="2" customFormat="1" ht="16.8" customHeight="1">
      <c r="A450" s="38"/>
      <c r="B450" s="44"/>
      <c r="C450" s="299" t="s">
        <v>374</v>
      </c>
      <c r="D450" s="300" t="s">
        <v>374</v>
      </c>
      <c r="E450" s="301" t="s">
        <v>1</v>
      </c>
      <c r="F450" s="302">
        <v>5.8</v>
      </c>
      <c r="G450" s="38"/>
      <c r="H450" s="44"/>
    </row>
    <row r="451" spans="1:8" s="2" customFormat="1" ht="16.8" customHeight="1">
      <c r="A451" s="38"/>
      <c r="B451" s="44"/>
      <c r="C451" s="303" t="s">
        <v>374</v>
      </c>
      <c r="D451" s="303" t="s">
        <v>769</v>
      </c>
      <c r="E451" s="17" t="s">
        <v>1</v>
      </c>
      <c r="F451" s="304">
        <v>5.8</v>
      </c>
      <c r="G451" s="38"/>
      <c r="H451" s="44"/>
    </row>
    <row r="452" spans="1:8" s="2" customFormat="1" ht="16.8" customHeight="1">
      <c r="A452" s="38"/>
      <c r="B452" s="44"/>
      <c r="C452" s="305" t="s">
        <v>1441</v>
      </c>
      <c r="D452" s="38"/>
      <c r="E452" s="38"/>
      <c r="F452" s="38"/>
      <c r="G452" s="38"/>
      <c r="H452" s="44"/>
    </row>
    <row r="453" spans="1:8" s="2" customFormat="1" ht="16.8" customHeight="1">
      <c r="A453" s="38"/>
      <c r="B453" s="44"/>
      <c r="C453" s="303" t="s">
        <v>763</v>
      </c>
      <c r="D453" s="303" t="s">
        <v>764</v>
      </c>
      <c r="E453" s="17" t="s">
        <v>194</v>
      </c>
      <c r="F453" s="304">
        <v>7.857</v>
      </c>
      <c r="G453" s="38"/>
      <c r="H453" s="44"/>
    </row>
    <row r="454" spans="1:8" s="2" customFormat="1" ht="16.8" customHeight="1">
      <c r="A454" s="38"/>
      <c r="B454" s="44"/>
      <c r="C454" s="299" t="s">
        <v>378</v>
      </c>
      <c r="D454" s="300" t="s">
        <v>378</v>
      </c>
      <c r="E454" s="301" t="s">
        <v>1</v>
      </c>
      <c r="F454" s="302">
        <v>0.58</v>
      </c>
      <c r="G454" s="38"/>
      <c r="H454" s="44"/>
    </row>
    <row r="455" spans="1:8" s="2" customFormat="1" ht="16.8" customHeight="1">
      <c r="A455" s="38"/>
      <c r="B455" s="44"/>
      <c r="C455" s="303" t="s">
        <v>378</v>
      </c>
      <c r="D455" s="303" t="s">
        <v>783</v>
      </c>
      <c r="E455" s="17" t="s">
        <v>1</v>
      </c>
      <c r="F455" s="304">
        <v>0.58</v>
      </c>
      <c r="G455" s="38"/>
      <c r="H455" s="44"/>
    </row>
    <row r="456" spans="1:8" s="2" customFormat="1" ht="16.8" customHeight="1">
      <c r="A456" s="38"/>
      <c r="B456" s="44"/>
      <c r="C456" s="305" t="s">
        <v>1441</v>
      </c>
      <c r="D456" s="38"/>
      <c r="E456" s="38"/>
      <c r="F456" s="38"/>
      <c r="G456" s="38"/>
      <c r="H456" s="44"/>
    </row>
    <row r="457" spans="1:8" s="2" customFormat="1" ht="16.8" customHeight="1">
      <c r="A457" s="38"/>
      <c r="B457" s="44"/>
      <c r="C457" s="303" t="s">
        <v>775</v>
      </c>
      <c r="D457" s="303" t="s">
        <v>776</v>
      </c>
      <c r="E457" s="17" t="s">
        <v>194</v>
      </c>
      <c r="F457" s="304">
        <v>17.755</v>
      </c>
      <c r="G457" s="38"/>
      <c r="H457" s="44"/>
    </row>
    <row r="458" spans="1:8" s="2" customFormat="1" ht="16.8" customHeight="1">
      <c r="A458" s="38"/>
      <c r="B458" s="44"/>
      <c r="C458" s="299" t="s">
        <v>382</v>
      </c>
      <c r="D458" s="300" t="s">
        <v>382</v>
      </c>
      <c r="E458" s="301" t="s">
        <v>1</v>
      </c>
      <c r="F458" s="302">
        <v>5.8</v>
      </c>
      <c r="G458" s="38"/>
      <c r="H458" s="44"/>
    </row>
    <row r="459" spans="1:8" s="2" customFormat="1" ht="16.8" customHeight="1">
      <c r="A459" s="38"/>
      <c r="B459" s="44"/>
      <c r="C459" s="303" t="s">
        <v>382</v>
      </c>
      <c r="D459" s="303" t="s">
        <v>769</v>
      </c>
      <c r="E459" s="17" t="s">
        <v>1</v>
      </c>
      <c r="F459" s="304">
        <v>5.8</v>
      </c>
      <c r="G459" s="38"/>
      <c r="H459" s="44"/>
    </row>
    <row r="460" spans="1:8" s="2" customFormat="1" ht="16.8" customHeight="1">
      <c r="A460" s="38"/>
      <c r="B460" s="44"/>
      <c r="C460" s="305" t="s">
        <v>1441</v>
      </c>
      <c r="D460" s="38"/>
      <c r="E460" s="38"/>
      <c r="F460" s="38"/>
      <c r="G460" s="38"/>
      <c r="H460" s="44"/>
    </row>
    <row r="461" spans="1:8" s="2" customFormat="1" ht="16.8" customHeight="1">
      <c r="A461" s="38"/>
      <c r="B461" s="44"/>
      <c r="C461" s="303" t="s">
        <v>810</v>
      </c>
      <c r="D461" s="303" t="s">
        <v>811</v>
      </c>
      <c r="E461" s="17" t="s">
        <v>194</v>
      </c>
      <c r="F461" s="304">
        <v>15.714</v>
      </c>
      <c r="G461" s="38"/>
      <c r="H461" s="44"/>
    </row>
    <row r="462" spans="1:8" s="2" customFormat="1" ht="16.8" customHeight="1">
      <c r="A462" s="38"/>
      <c r="B462" s="44"/>
      <c r="C462" s="299" t="s">
        <v>385</v>
      </c>
      <c r="D462" s="300" t="s">
        <v>385</v>
      </c>
      <c r="E462" s="301" t="s">
        <v>1</v>
      </c>
      <c r="F462" s="302">
        <v>1.993</v>
      </c>
      <c r="G462" s="38"/>
      <c r="H462" s="44"/>
    </row>
    <row r="463" spans="1:8" s="2" customFormat="1" ht="16.8" customHeight="1">
      <c r="A463" s="38"/>
      <c r="B463" s="44"/>
      <c r="C463" s="303" t="s">
        <v>385</v>
      </c>
      <c r="D463" s="303" t="s">
        <v>759</v>
      </c>
      <c r="E463" s="17" t="s">
        <v>1</v>
      </c>
      <c r="F463" s="304">
        <v>1.993</v>
      </c>
      <c r="G463" s="38"/>
      <c r="H463" s="44"/>
    </row>
    <row r="464" spans="1:8" s="2" customFormat="1" ht="16.8" customHeight="1">
      <c r="A464" s="38"/>
      <c r="B464" s="44"/>
      <c r="C464" s="305" t="s">
        <v>1441</v>
      </c>
      <c r="D464" s="38"/>
      <c r="E464" s="38"/>
      <c r="F464" s="38"/>
      <c r="G464" s="38"/>
      <c r="H464" s="44"/>
    </row>
    <row r="465" spans="1:8" s="2" customFormat="1" ht="16.8" customHeight="1">
      <c r="A465" s="38"/>
      <c r="B465" s="44"/>
      <c r="C465" s="303" t="s">
        <v>752</v>
      </c>
      <c r="D465" s="303" t="s">
        <v>753</v>
      </c>
      <c r="E465" s="17" t="s">
        <v>194</v>
      </c>
      <c r="F465" s="304">
        <v>6.077</v>
      </c>
      <c r="G465" s="38"/>
      <c r="H465" s="44"/>
    </row>
    <row r="466" spans="1:8" s="2" customFormat="1" ht="16.8" customHeight="1">
      <c r="A466" s="38"/>
      <c r="B466" s="44"/>
      <c r="C466" s="299" t="s">
        <v>639</v>
      </c>
      <c r="D466" s="300" t="s">
        <v>639</v>
      </c>
      <c r="E466" s="301" t="s">
        <v>1</v>
      </c>
      <c r="F466" s="302">
        <v>0.135</v>
      </c>
      <c r="G466" s="38"/>
      <c r="H466" s="44"/>
    </row>
    <row r="467" spans="1:8" s="2" customFormat="1" ht="16.8" customHeight="1">
      <c r="A467" s="38"/>
      <c r="B467" s="44"/>
      <c r="C467" s="303" t="s">
        <v>639</v>
      </c>
      <c r="D467" s="303" t="s">
        <v>640</v>
      </c>
      <c r="E467" s="17" t="s">
        <v>1</v>
      </c>
      <c r="F467" s="304">
        <v>0.135</v>
      </c>
      <c r="G467" s="38"/>
      <c r="H467" s="44"/>
    </row>
    <row r="468" spans="1:8" s="2" customFormat="1" ht="16.8" customHeight="1">
      <c r="A468" s="38"/>
      <c r="B468" s="44"/>
      <c r="C468" s="299" t="s">
        <v>343</v>
      </c>
      <c r="D468" s="300" t="s">
        <v>343</v>
      </c>
      <c r="E468" s="301" t="s">
        <v>1</v>
      </c>
      <c r="F468" s="302">
        <v>23.6</v>
      </c>
      <c r="G468" s="38"/>
      <c r="H468" s="44"/>
    </row>
    <row r="469" spans="1:8" s="2" customFormat="1" ht="16.8" customHeight="1">
      <c r="A469" s="38"/>
      <c r="B469" s="44"/>
      <c r="C469" s="303" t="s">
        <v>343</v>
      </c>
      <c r="D469" s="303" t="s">
        <v>1067</v>
      </c>
      <c r="E469" s="17" t="s">
        <v>1</v>
      </c>
      <c r="F469" s="304">
        <v>23.6</v>
      </c>
      <c r="G469" s="38"/>
      <c r="H469" s="44"/>
    </row>
    <row r="470" spans="1:8" s="2" customFormat="1" ht="16.8" customHeight="1">
      <c r="A470" s="38"/>
      <c r="B470" s="44"/>
      <c r="C470" s="305" t="s">
        <v>1441</v>
      </c>
      <c r="D470" s="38"/>
      <c r="E470" s="38"/>
      <c r="F470" s="38"/>
      <c r="G470" s="38"/>
      <c r="H470" s="44"/>
    </row>
    <row r="471" spans="1:8" s="2" customFormat="1" ht="16.8" customHeight="1">
      <c r="A471" s="38"/>
      <c r="B471" s="44"/>
      <c r="C471" s="303" t="s">
        <v>1060</v>
      </c>
      <c r="D471" s="303" t="s">
        <v>1061</v>
      </c>
      <c r="E471" s="17" t="s">
        <v>267</v>
      </c>
      <c r="F471" s="304">
        <v>65</v>
      </c>
      <c r="G471" s="38"/>
      <c r="H471" s="44"/>
    </row>
    <row r="472" spans="1:8" s="2" customFormat="1" ht="16.8" customHeight="1">
      <c r="A472" s="38"/>
      <c r="B472" s="44"/>
      <c r="C472" s="299" t="s">
        <v>391</v>
      </c>
      <c r="D472" s="300" t="s">
        <v>391</v>
      </c>
      <c r="E472" s="301" t="s">
        <v>1</v>
      </c>
      <c r="F472" s="302">
        <v>6</v>
      </c>
      <c r="G472" s="38"/>
      <c r="H472" s="44"/>
    </row>
    <row r="473" spans="1:8" s="2" customFormat="1" ht="16.8" customHeight="1">
      <c r="A473" s="38"/>
      <c r="B473" s="44"/>
      <c r="C473" s="303" t="s">
        <v>391</v>
      </c>
      <c r="D473" s="303" t="s">
        <v>546</v>
      </c>
      <c r="E473" s="17" t="s">
        <v>1</v>
      </c>
      <c r="F473" s="304">
        <v>6</v>
      </c>
      <c r="G473" s="38"/>
      <c r="H473" s="44"/>
    </row>
    <row r="474" spans="1:8" s="2" customFormat="1" ht="16.8" customHeight="1">
      <c r="A474" s="38"/>
      <c r="B474" s="44"/>
      <c r="C474" s="305" t="s">
        <v>1441</v>
      </c>
      <c r="D474" s="38"/>
      <c r="E474" s="38"/>
      <c r="F474" s="38"/>
      <c r="G474" s="38"/>
      <c r="H474" s="44"/>
    </row>
    <row r="475" spans="1:8" s="2" customFormat="1" ht="16.8" customHeight="1">
      <c r="A475" s="38"/>
      <c r="B475" s="44"/>
      <c r="C475" s="303" t="s">
        <v>245</v>
      </c>
      <c r="D475" s="303" t="s">
        <v>246</v>
      </c>
      <c r="E475" s="17" t="s">
        <v>194</v>
      </c>
      <c r="F475" s="304">
        <v>245.347</v>
      </c>
      <c r="G475" s="38"/>
      <c r="H475" s="44"/>
    </row>
    <row r="476" spans="1:8" s="2" customFormat="1" ht="16.8" customHeight="1">
      <c r="A476" s="38"/>
      <c r="B476" s="44"/>
      <c r="C476" s="299" t="s">
        <v>574</v>
      </c>
      <c r="D476" s="300" t="s">
        <v>574</v>
      </c>
      <c r="E476" s="301" t="s">
        <v>1</v>
      </c>
      <c r="F476" s="302">
        <v>7.65</v>
      </c>
      <c r="G476" s="38"/>
      <c r="H476" s="44"/>
    </row>
    <row r="477" spans="1:8" s="2" customFormat="1" ht="16.8" customHeight="1">
      <c r="A477" s="38"/>
      <c r="B477" s="44"/>
      <c r="C477" s="303" t="s">
        <v>574</v>
      </c>
      <c r="D477" s="303" t="s">
        <v>575</v>
      </c>
      <c r="E477" s="17" t="s">
        <v>1</v>
      </c>
      <c r="F477" s="304">
        <v>7.65</v>
      </c>
      <c r="G477" s="38"/>
      <c r="H477" s="44"/>
    </row>
    <row r="478" spans="1:8" s="2" customFormat="1" ht="16.8" customHeight="1">
      <c r="A478" s="38"/>
      <c r="B478" s="44"/>
      <c r="C478" s="299" t="s">
        <v>555</v>
      </c>
      <c r="D478" s="300" t="s">
        <v>555</v>
      </c>
      <c r="E478" s="301" t="s">
        <v>1</v>
      </c>
      <c r="F478" s="302">
        <v>14</v>
      </c>
      <c r="G478" s="38"/>
      <c r="H478" s="44"/>
    </row>
    <row r="479" spans="1:8" s="2" customFormat="1" ht="16.8" customHeight="1">
      <c r="A479" s="38"/>
      <c r="B479" s="44"/>
      <c r="C479" s="303" t="s">
        <v>555</v>
      </c>
      <c r="D479" s="303" t="s">
        <v>556</v>
      </c>
      <c r="E479" s="17" t="s">
        <v>1</v>
      </c>
      <c r="F479" s="304">
        <v>14</v>
      </c>
      <c r="G479" s="38"/>
      <c r="H479" s="44"/>
    </row>
    <row r="480" spans="1:8" s="2" customFormat="1" ht="16.8" customHeight="1">
      <c r="A480" s="38"/>
      <c r="B480" s="44"/>
      <c r="C480" s="299" t="s">
        <v>398</v>
      </c>
      <c r="D480" s="300" t="s">
        <v>398</v>
      </c>
      <c r="E480" s="301" t="s">
        <v>1</v>
      </c>
      <c r="F480" s="302">
        <v>41.649</v>
      </c>
      <c r="G480" s="38"/>
      <c r="H480" s="44"/>
    </row>
    <row r="481" spans="1:8" s="2" customFormat="1" ht="16.8" customHeight="1">
      <c r="A481" s="38"/>
      <c r="B481" s="44"/>
      <c r="C481" s="303" t="s">
        <v>398</v>
      </c>
      <c r="D481" s="303" t="s">
        <v>504</v>
      </c>
      <c r="E481" s="17" t="s">
        <v>1</v>
      </c>
      <c r="F481" s="304">
        <v>41.649</v>
      </c>
      <c r="G481" s="38"/>
      <c r="H481" s="44"/>
    </row>
    <row r="482" spans="1:8" s="2" customFormat="1" ht="16.8" customHeight="1">
      <c r="A482" s="38"/>
      <c r="B482" s="44"/>
      <c r="C482" s="305" t="s">
        <v>1441</v>
      </c>
      <c r="D482" s="38"/>
      <c r="E482" s="38"/>
      <c r="F482" s="38"/>
      <c r="G482" s="38"/>
      <c r="H482" s="44"/>
    </row>
    <row r="483" spans="1:8" s="2" customFormat="1" ht="16.8" customHeight="1">
      <c r="A483" s="38"/>
      <c r="B483" s="44"/>
      <c r="C483" s="303" t="s">
        <v>498</v>
      </c>
      <c r="D483" s="303" t="s">
        <v>239</v>
      </c>
      <c r="E483" s="17" t="s">
        <v>194</v>
      </c>
      <c r="F483" s="304">
        <v>69.299</v>
      </c>
      <c r="G483" s="38"/>
      <c r="H483" s="44"/>
    </row>
    <row r="484" spans="1:8" s="2" customFormat="1" ht="16.8" customHeight="1">
      <c r="A484" s="38"/>
      <c r="B484" s="44"/>
      <c r="C484" s="299" t="s">
        <v>474</v>
      </c>
      <c r="D484" s="300" t="s">
        <v>474</v>
      </c>
      <c r="E484" s="301" t="s">
        <v>1</v>
      </c>
      <c r="F484" s="302">
        <v>35.3</v>
      </c>
      <c r="G484" s="38"/>
      <c r="H484" s="44"/>
    </row>
    <row r="485" spans="1:8" s="2" customFormat="1" ht="16.8" customHeight="1">
      <c r="A485" s="38"/>
      <c r="B485" s="44"/>
      <c r="C485" s="303" t="s">
        <v>474</v>
      </c>
      <c r="D485" s="303" t="s">
        <v>475</v>
      </c>
      <c r="E485" s="17" t="s">
        <v>1</v>
      </c>
      <c r="F485" s="304">
        <v>35.3</v>
      </c>
      <c r="G485" s="38"/>
      <c r="H485" s="44"/>
    </row>
    <row r="486" spans="1:8" s="2" customFormat="1" ht="16.8" customHeight="1">
      <c r="A486" s="38"/>
      <c r="B486" s="44"/>
      <c r="C486" s="299" t="s">
        <v>405</v>
      </c>
      <c r="D486" s="300" t="s">
        <v>405</v>
      </c>
      <c r="E486" s="301" t="s">
        <v>1</v>
      </c>
      <c r="F486" s="302">
        <v>299.402</v>
      </c>
      <c r="G486" s="38"/>
      <c r="H486" s="44"/>
    </row>
    <row r="487" spans="1:8" s="2" customFormat="1" ht="16.8" customHeight="1">
      <c r="A487" s="38"/>
      <c r="B487" s="44"/>
      <c r="C487" s="303" t="s">
        <v>405</v>
      </c>
      <c r="D487" s="303" t="s">
        <v>421</v>
      </c>
      <c r="E487" s="17" t="s">
        <v>1</v>
      </c>
      <c r="F487" s="304">
        <v>299.402</v>
      </c>
      <c r="G487" s="38"/>
      <c r="H487" s="44"/>
    </row>
    <row r="488" spans="1:8" s="2" customFormat="1" ht="16.8" customHeight="1">
      <c r="A488" s="38"/>
      <c r="B488" s="44"/>
      <c r="C488" s="305" t="s">
        <v>1441</v>
      </c>
      <c r="D488" s="38"/>
      <c r="E488" s="38"/>
      <c r="F488" s="38"/>
      <c r="G488" s="38"/>
      <c r="H488" s="44"/>
    </row>
    <row r="489" spans="1:8" s="2" customFormat="1" ht="16.8" customHeight="1">
      <c r="A489" s="38"/>
      <c r="B489" s="44"/>
      <c r="C489" s="303" t="s">
        <v>414</v>
      </c>
      <c r="D489" s="303" t="s">
        <v>415</v>
      </c>
      <c r="E489" s="17" t="s">
        <v>155</v>
      </c>
      <c r="F489" s="304">
        <v>354.496</v>
      </c>
      <c r="G489" s="38"/>
      <c r="H489" s="44"/>
    </row>
    <row r="490" spans="1:8" s="2" customFormat="1" ht="16.8" customHeight="1">
      <c r="A490" s="38"/>
      <c r="B490" s="44"/>
      <c r="C490" s="299" t="s">
        <v>770</v>
      </c>
      <c r="D490" s="300" t="s">
        <v>770</v>
      </c>
      <c r="E490" s="301" t="s">
        <v>1</v>
      </c>
      <c r="F490" s="302">
        <v>78.569</v>
      </c>
      <c r="G490" s="38"/>
      <c r="H490" s="44"/>
    </row>
    <row r="491" spans="1:8" s="2" customFormat="1" ht="16.8" customHeight="1">
      <c r="A491" s="38"/>
      <c r="B491" s="44"/>
      <c r="C491" s="303" t="s">
        <v>770</v>
      </c>
      <c r="D491" s="303" t="s">
        <v>771</v>
      </c>
      <c r="E491" s="17" t="s">
        <v>1</v>
      </c>
      <c r="F491" s="304">
        <v>78.569</v>
      </c>
      <c r="G491" s="38"/>
      <c r="H491" s="44"/>
    </row>
    <row r="492" spans="1:8" s="2" customFormat="1" ht="16.8" customHeight="1">
      <c r="A492" s="38"/>
      <c r="B492" s="44"/>
      <c r="C492" s="305" t="s">
        <v>1441</v>
      </c>
      <c r="D492" s="38"/>
      <c r="E492" s="38"/>
      <c r="F492" s="38"/>
      <c r="G492" s="38"/>
      <c r="H492" s="44"/>
    </row>
    <row r="493" spans="1:8" s="2" customFormat="1" ht="16.8" customHeight="1">
      <c r="A493" s="38"/>
      <c r="B493" s="44"/>
      <c r="C493" s="303" t="s">
        <v>763</v>
      </c>
      <c r="D493" s="303" t="s">
        <v>764</v>
      </c>
      <c r="E493" s="17" t="s">
        <v>194</v>
      </c>
      <c r="F493" s="304">
        <v>7.857</v>
      </c>
      <c r="G493" s="38"/>
      <c r="H493" s="44"/>
    </row>
    <row r="494" spans="1:8" s="2" customFormat="1" ht="16.8" customHeight="1">
      <c r="A494" s="38"/>
      <c r="B494" s="44"/>
      <c r="C494" s="299" t="s">
        <v>784</v>
      </c>
      <c r="D494" s="300" t="s">
        <v>784</v>
      </c>
      <c r="E494" s="301" t="s">
        <v>1</v>
      </c>
      <c r="F494" s="302">
        <v>17.755</v>
      </c>
      <c r="G494" s="38"/>
      <c r="H494" s="44"/>
    </row>
    <row r="495" spans="1:8" s="2" customFormat="1" ht="16.8" customHeight="1">
      <c r="A495" s="38"/>
      <c r="B495" s="44"/>
      <c r="C495" s="303" t="s">
        <v>784</v>
      </c>
      <c r="D495" s="303" t="s">
        <v>785</v>
      </c>
      <c r="E495" s="17" t="s">
        <v>1</v>
      </c>
      <c r="F495" s="304">
        <v>17.755</v>
      </c>
      <c r="G495" s="38"/>
      <c r="H495" s="44"/>
    </row>
    <row r="496" spans="1:8" s="2" customFormat="1" ht="16.8" customHeight="1">
      <c r="A496" s="38"/>
      <c r="B496" s="44"/>
      <c r="C496" s="299" t="s">
        <v>815</v>
      </c>
      <c r="D496" s="300" t="s">
        <v>815</v>
      </c>
      <c r="E496" s="301" t="s">
        <v>1</v>
      </c>
      <c r="F496" s="302">
        <v>78.569</v>
      </c>
      <c r="G496" s="38"/>
      <c r="H496" s="44"/>
    </row>
    <row r="497" spans="1:8" s="2" customFormat="1" ht="16.8" customHeight="1">
      <c r="A497" s="38"/>
      <c r="B497" s="44"/>
      <c r="C497" s="303" t="s">
        <v>815</v>
      </c>
      <c r="D497" s="303" t="s">
        <v>816</v>
      </c>
      <c r="E497" s="17" t="s">
        <v>1</v>
      </c>
      <c r="F497" s="304">
        <v>78.569</v>
      </c>
      <c r="G497" s="38"/>
      <c r="H497" s="44"/>
    </row>
    <row r="498" spans="1:8" s="2" customFormat="1" ht="16.8" customHeight="1">
      <c r="A498" s="38"/>
      <c r="B498" s="44"/>
      <c r="C498" s="305" t="s">
        <v>1441</v>
      </c>
      <c r="D498" s="38"/>
      <c r="E498" s="38"/>
      <c r="F498" s="38"/>
      <c r="G498" s="38"/>
      <c r="H498" s="44"/>
    </row>
    <row r="499" spans="1:8" s="2" customFormat="1" ht="16.8" customHeight="1">
      <c r="A499" s="38"/>
      <c r="B499" s="44"/>
      <c r="C499" s="303" t="s">
        <v>810</v>
      </c>
      <c r="D499" s="303" t="s">
        <v>811</v>
      </c>
      <c r="E499" s="17" t="s">
        <v>194</v>
      </c>
      <c r="F499" s="304">
        <v>15.714</v>
      </c>
      <c r="G499" s="38"/>
      <c r="H499" s="44"/>
    </row>
    <row r="500" spans="1:8" s="2" customFormat="1" ht="16.8" customHeight="1">
      <c r="A500" s="38"/>
      <c r="B500" s="44"/>
      <c r="C500" s="299" t="s">
        <v>760</v>
      </c>
      <c r="D500" s="300" t="s">
        <v>760</v>
      </c>
      <c r="E500" s="301" t="s">
        <v>1</v>
      </c>
      <c r="F500" s="302">
        <v>6.077</v>
      </c>
      <c r="G500" s="38"/>
      <c r="H500" s="44"/>
    </row>
    <row r="501" spans="1:8" s="2" customFormat="1" ht="16.8" customHeight="1">
      <c r="A501" s="38"/>
      <c r="B501" s="44"/>
      <c r="C501" s="303" t="s">
        <v>760</v>
      </c>
      <c r="D501" s="303" t="s">
        <v>761</v>
      </c>
      <c r="E501" s="17" t="s">
        <v>1</v>
      </c>
      <c r="F501" s="304">
        <v>6.077</v>
      </c>
      <c r="G501" s="38"/>
      <c r="H501" s="44"/>
    </row>
    <row r="502" spans="1:8" s="2" customFormat="1" ht="16.8" customHeight="1">
      <c r="A502" s="38"/>
      <c r="B502" s="44"/>
      <c r="C502" s="299" t="s">
        <v>356</v>
      </c>
      <c r="D502" s="300" t="s">
        <v>356</v>
      </c>
      <c r="E502" s="301" t="s">
        <v>1</v>
      </c>
      <c r="F502" s="302">
        <v>6.1</v>
      </c>
      <c r="G502" s="38"/>
      <c r="H502" s="44"/>
    </row>
    <row r="503" spans="1:8" s="2" customFormat="1" ht="16.8" customHeight="1">
      <c r="A503" s="38"/>
      <c r="B503" s="44"/>
      <c r="C503" s="303" t="s">
        <v>356</v>
      </c>
      <c r="D503" s="303" t="s">
        <v>1068</v>
      </c>
      <c r="E503" s="17" t="s">
        <v>1</v>
      </c>
      <c r="F503" s="304">
        <v>6.1</v>
      </c>
      <c r="G503" s="38"/>
      <c r="H503" s="44"/>
    </row>
    <row r="504" spans="1:8" s="2" customFormat="1" ht="16.8" customHeight="1">
      <c r="A504" s="38"/>
      <c r="B504" s="44"/>
      <c r="C504" s="305" t="s">
        <v>1441</v>
      </c>
      <c r="D504" s="38"/>
      <c r="E504" s="38"/>
      <c r="F504" s="38"/>
      <c r="G504" s="38"/>
      <c r="H504" s="44"/>
    </row>
    <row r="505" spans="1:8" s="2" customFormat="1" ht="16.8" customHeight="1">
      <c r="A505" s="38"/>
      <c r="B505" s="44"/>
      <c r="C505" s="303" t="s">
        <v>1060</v>
      </c>
      <c r="D505" s="303" t="s">
        <v>1061</v>
      </c>
      <c r="E505" s="17" t="s">
        <v>267</v>
      </c>
      <c r="F505" s="304">
        <v>65</v>
      </c>
      <c r="G505" s="38"/>
      <c r="H505" s="44"/>
    </row>
    <row r="506" spans="1:8" s="2" customFormat="1" ht="16.8" customHeight="1">
      <c r="A506" s="38"/>
      <c r="B506" s="44"/>
      <c r="C506" s="299" t="s">
        <v>547</v>
      </c>
      <c r="D506" s="300" t="s">
        <v>547</v>
      </c>
      <c r="E506" s="301" t="s">
        <v>1</v>
      </c>
      <c r="F506" s="302">
        <v>245.347</v>
      </c>
      <c r="G506" s="38"/>
      <c r="H506" s="44"/>
    </row>
    <row r="507" spans="1:8" s="2" customFormat="1" ht="16.8" customHeight="1">
      <c r="A507" s="38"/>
      <c r="B507" s="44"/>
      <c r="C507" s="303" t="s">
        <v>547</v>
      </c>
      <c r="D507" s="303" t="s">
        <v>548</v>
      </c>
      <c r="E507" s="17" t="s">
        <v>1</v>
      </c>
      <c r="F507" s="304">
        <v>245.347</v>
      </c>
      <c r="G507" s="38"/>
      <c r="H507" s="44"/>
    </row>
    <row r="508" spans="1:8" s="2" customFormat="1" ht="16.8" customHeight="1">
      <c r="A508" s="38"/>
      <c r="B508" s="44"/>
      <c r="C508" s="299" t="s">
        <v>400</v>
      </c>
      <c r="D508" s="300" t="s">
        <v>400</v>
      </c>
      <c r="E508" s="301" t="s">
        <v>1</v>
      </c>
      <c r="F508" s="302">
        <v>6</v>
      </c>
      <c r="G508" s="38"/>
      <c r="H508" s="44"/>
    </row>
    <row r="509" spans="1:8" s="2" customFormat="1" ht="16.8" customHeight="1">
      <c r="A509" s="38"/>
      <c r="B509" s="44"/>
      <c r="C509" s="303" t="s">
        <v>400</v>
      </c>
      <c r="D509" s="303" t="s">
        <v>492</v>
      </c>
      <c r="E509" s="17" t="s">
        <v>1</v>
      </c>
      <c r="F509" s="304">
        <v>6</v>
      </c>
      <c r="G509" s="38"/>
      <c r="H509" s="44"/>
    </row>
    <row r="510" spans="1:8" s="2" customFormat="1" ht="16.8" customHeight="1">
      <c r="A510" s="38"/>
      <c r="B510" s="44"/>
      <c r="C510" s="305" t="s">
        <v>1441</v>
      </c>
      <c r="D510" s="38"/>
      <c r="E510" s="38"/>
      <c r="F510" s="38"/>
      <c r="G510" s="38"/>
      <c r="H510" s="44"/>
    </row>
    <row r="511" spans="1:8" s="2" customFormat="1" ht="16.8" customHeight="1">
      <c r="A511" s="38"/>
      <c r="B511" s="44"/>
      <c r="C511" s="303" t="s">
        <v>498</v>
      </c>
      <c r="D511" s="303" t="s">
        <v>239</v>
      </c>
      <c r="E511" s="17" t="s">
        <v>194</v>
      </c>
      <c r="F511" s="304">
        <v>69.299</v>
      </c>
      <c r="G511" s="38"/>
      <c r="H511" s="44"/>
    </row>
    <row r="512" spans="1:8" s="2" customFormat="1" ht="16.8" customHeight="1">
      <c r="A512" s="38"/>
      <c r="B512" s="44"/>
      <c r="C512" s="299" t="s">
        <v>422</v>
      </c>
      <c r="D512" s="300" t="s">
        <v>422</v>
      </c>
      <c r="E512" s="301" t="s">
        <v>1</v>
      </c>
      <c r="F512" s="302">
        <v>354.496</v>
      </c>
      <c r="G512" s="38"/>
      <c r="H512" s="44"/>
    </row>
    <row r="513" spans="1:8" s="2" customFormat="1" ht="16.8" customHeight="1">
      <c r="A513" s="38"/>
      <c r="B513" s="44"/>
      <c r="C513" s="303" t="s">
        <v>422</v>
      </c>
      <c r="D513" s="303" t="s">
        <v>423</v>
      </c>
      <c r="E513" s="17" t="s">
        <v>1</v>
      </c>
      <c r="F513" s="304">
        <v>354.496</v>
      </c>
      <c r="G513" s="38"/>
      <c r="H513" s="44"/>
    </row>
    <row r="514" spans="1:8" s="2" customFormat="1" ht="16.8" customHeight="1">
      <c r="A514" s="38"/>
      <c r="B514" s="44"/>
      <c r="C514" s="299" t="s">
        <v>772</v>
      </c>
      <c r="D514" s="300" t="s">
        <v>772</v>
      </c>
      <c r="E514" s="301" t="s">
        <v>1</v>
      </c>
      <c r="F514" s="302">
        <v>7.857</v>
      </c>
      <c r="G514" s="38"/>
      <c r="H514" s="44"/>
    </row>
    <row r="515" spans="1:8" s="2" customFormat="1" ht="16.8" customHeight="1">
      <c r="A515" s="38"/>
      <c r="B515" s="44"/>
      <c r="C515" s="303" t="s">
        <v>772</v>
      </c>
      <c r="D515" s="303" t="s">
        <v>773</v>
      </c>
      <c r="E515" s="17" t="s">
        <v>1</v>
      </c>
      <c r="F515" s="304">
        <v>7.857</v>
      </c>
      <c r="G515" s="38"/>
      <c r="H515" s="44"/>
    </row>
    <row r="516" spans="1:8" s="2" customFormat="1" ht="16.8" customHeight="1">
      <c r="A516" s="38"/>
      <c r="B516" s="44"/>
      <c r="C516" s="299" t="s">
        <v>817</v>
      </c>
      <c r="D516" s="300" t="s">
        <v>817</v>
      </c>
      <c r="E516" s="301" t="s">
        <v>1</v>
      </c>
      <c r="F516" s="302">
        <v>15.714</v>
      </c>
      <c r="G516" s="38"/>
      <c r="H516" s="44"/>
    </row>
    <row r="517" spans="1:8" s="2" customFormat="1" ht="16.8" customHeight="1">
      <c r="A517" s="38"/>
      <c r="B517" s="44"/>
      <c r="C517" s="303" t="s">
        <v>817</v>
      </c>
      <c r="D517" s="303" t="s">
        <v>818</v>
      </c>
      <c r="E517" s="17" t="s">
        <v>1</v>
      </c>
      <c r="F517" s="304">
        <v>15.714</v>
      </c>
      <c r="G517" s="38"/>
      <c r="H517" s="44"/>
    </row>
    <row r="518" spans="1:8" s="2" customFormat="1" ht="16.8" customHeight="1">
      <c r="A518" s="38"/>
      <c r="B518" s="44"/>
      <c r="C518" s="299" t="s">
        <v>1069</v>
      </c>
      <c r="D518" s="300" t="s">
        <v>1069</v>
      </c>
      <c r="E518" s="301" t="s">
        <v>1</v>
      </c>
      <c r="F518" s="302">
        <v>65</v>
      </c>
      <c r="G518" s="38"/>
      <c r="H518" s="44"/>
    </row>
    <row r="519" spans="1:8" s="2" customFormat="1" ht="16.8" customHeight="1">
      <c r="A519" s="38"/>
      <c r="B519" s="44"/>
      <c r="C519" s="303" t="s">
        <v>1069</v>
      </c>
      <c r="D519" s="303" t="s">
        <v>1070</v>
      </c>
      <c r="E519" s="17" t="s">
        <v>1</v>
      </c>
      <c r="F519" s="304">
        <v>65</v>
      </c>
      <c r="G519" s="38"/>
      <c r="H519" s="44"/>
    </row>
    <row r="520" spans="1:8" s="2" customFormat="1" ht="16.8" customHeight="1">
      <c r="A520" s="38"/>
      <c r="B520" s="44"/>
      <c r="C520" s="299" t="s">
        <v>505</v>
      </c>
      <c r="D520" s="300" t="s">
        <v>505</v>
      </c>
      <c r="E520" s="301" t="s">
        <v>1</v>
      </c>
      <c r="F520" s="302">
        <v>69.299</v>
      </c>
      <c r="G520" s="38"/>
      <c r="H520" s="44"/>
    </row>
    <row r="521" spans="1:8" s="2" customFormat="1" ht="16.8" customHeight="1">
      <c r="A521" s="38"/>
      <c r="B521" s="44"/>
      <c r="C521" s="303" t="s">
        <v>505</v>
      </c>
      <c r="D521" s="303" t="s">
        <v>506</v>
      </c>
      <c r="E521" s="17" t="s">
        <v>1</v>
      </c>
      <c r="F521" s="304">
        <v>69.299</v>
      </c>
      <c r="G521" s="38"/>
      <c r="H521" s="44"/>
    </row>
    <row r="522" spans="1:8" s="2" customFormat="1" ht="26.4" customHeight="1">
      <c r="A522" s="38"/>
      <c r="B522" s="44"/>
      <c r="C522" s="298" t="s">
        <v>1443</v>
      </c>
      <c r="D522" s="298" t="s">
        <v>91</v>
      </c>
      <c r="E522" s="38"/>
      <c r="F522" s="38"/>
      <c r="G522" s="38"/>
      <c r="H522" s="44"/>
    </row>
    <row r="523" spans="1:8" s="2" customFormat="1" ht="16.8" customHeight="1">
      <c r="A523" s="38"/>
      <c r="B523" s="44"/>
      <c r="C523" s="299" t="s">
        <v>1218</v>
      </c>
      <c r="D523" s="300" t="s">
        <v>1</v>
      </c>
      <c r="E523" s="301" t="s">
        <v>1</v>
      </c>
      <c r="F523" s="302">
        <v>0.9</v>
      </c>
      <c r="G523" s="38"/>
      <c r="H523" s="44"/>
    </row>
    <row r="524" spans="1:8" s="2" customFormat="1" ht="16.8" customHeight="1">
      <c r="A524" s="38"/>
      <c r="B524" s="44"/>
      <c r="C524" s="299" t="s">
        <v>1215</v>
      </c>
      <c r="D524" s="300" t="s">
        <v>1</v>
      </c>
      <c r="E524" s="301" t="s">
        <v>1</v>
      </c>
      <c r="F524" s="302">
        <v>9.9</v>
      </c>
      <c r="G524" s="38"/>
      <c r="H524" s="44"/>
    </row>
    <row r="525" spans="1:8" s="2" customFormat="1" ht="16.8" customHeight="1">
      <c r="A525" s="38"/>
      <c r="B525" s="44"/>
      <c r="C525" s="299" t="s">
        <v>1102</v>
      </c>
      <c r="D525" s="300" t="s">
        <v>1</v>
      </c>
      <c r="E525" s="301" t="s">
        <v>1</v>
      </c>
      <c r="F525" s="302">
        <v>2</v>
      </c>
      <c r="G525" s="38"/>
      <c r="H525" s="44"/>
    </row>
    <row r="526" spans="1:8" s="2" customFormat="1" ht="16.8" customHeight="1">
      <c r="A526" s="38"/>
      <c r="B526" s="44"/>
      <c r="C526" s="303" t="s">
        <v>1102</v>
      </c>
      <c r="D526" s="303" t="s">
        <v>1131</v>
      </c>
      <c r="E526" s="17" t="s">
        <v>1</v>
      </c>
      <c r="F526" s="304">
        <v>2</v>
      </c>
      <c r="G526" s="38"/>
      <c r="H526" s="44"/>
    </row>
    <row r="527" spans="1:8" s="2" customFormat="1" ht="16.8" customHeight="1">
      <c r="A527" s="38"/>
      <c r="B527" s="44"/>
      <c r="C527" s="305" t="s">
        <v>1441</v>
      </c>
      <c r="D527" s="38"/>
      <c r="E527" s="38"/>
      <c r="F527" s="38"/>
      <c r="G527" s="38"/>
      <c r="H527" s="44"/>
    </row>
    <row r="528" spans="1:8" s="2" customFormat="1" ht="16.8" customHeight="1">
      <c r="A528" s="38"/>
      <c r="B528" s="44"/>
      <c r="C528" s="303" t="s">
        <v>1125</v>
      </c>
      <c r="D528" s="303" t="s">
        <v>1126</v>
      </c>
      <c r="E528" s="17" t="s">
        <v>1127</v>
      </c>
      <c r="F528" s="304">
        <v>2</v>
      </c>
      <c r="G528" s="38"/>
      <c r="H528" s="44"/>
    </row>
    <row r="529" spans="1:8" s="2" customFormat="1" ht="16.8" customHeight="1">
      <c r="A529" s="38"/>
      <c r="B529" s="44"/>
      <c r="C529" s="303" t="s">
        <v>1164</v>
      </c>
      <c r="D529" s="303" t="s">
        <v>1165</v>
      </c>
      <c r="E529" s="17" t="s">
        <v>1127</v>
      </c>
      <c r="F529" s="304">
        <v>2</v>
      </c>
      <c r="G529" s="38"/>
      <c r="H529" s="44"/>
    </row>
    <row r="530" spans="1:8" s="2" customFormat="1" ht="16.8" customHeight="1">
      <c r="A530" s="38"/>
      <c r="B530" s="44"/>
      <c r="C530" s="303" t="s">
        <v>1169</v>
      </c>
      <c r="D530" s="303" t="s">
        <v>1170</v>
      </c>
      <c r="E530" s="17" t="s">
        <v>1127</v>
      </c>
      <c r="F530" s="304">
        <v>2</v>
      </c>
      <c r="G530" s="38"/>
      <c r="H530" s="44"/>
    </row>
    <row r="531" spans="1:8" s="2" customFormat="1" ht="16.8" customHeight="1">
      <c r="A531" s="38"/>
      <c r="B531" s="44"/>
      <c r="C531" s="299" t="s">
        <v>1234</v>
      </c>
      <c r="D531" s="300" t="s">
        <v>1</v>
      </c>
      <c r="E531" s="301" t="s">
        <v>1</v>
      </c>
      <c r="F531" s="302">
        <v>6.93</v>
      </c>
      <c r="G531" s="38"/>
      <c r="H531" s="44"/>
    </row>
    <row r="532" spans="1:8" s="2" customFormat="1" ht="16.8" customHeight="1">
      <c r="A532" s="38"/>
      <c r="B532" s="44"/>
      <c r="C532" s="299" t="s">
        <v>1217</v>
      </c>
      <c r="D532" s="300" t="s">
        <v>1</v>
      </c>
      <c r="E532" s="301" t="s">
        <v>1</v>
      </c>
      <c r="F532" s="302">
        <v>1</v>
      </c>
      <c r="G532" s="38"/>
      <c r="H532" s="44"/>
    </row>
    <row r="533" spans="1:8" s="2" customFormat="1" ht="16.8" customHeight="1">
      <c r="A533" s="38"/>
      <c r="B533" s="44"/>
      <c r="C533" s="299" t="s">
        <v>1103</v>
      </c>
      <c r="D533" s="300" t="s">
        <v>1</v>
      </c>
      <c r="E533" s="301" t="s">
        <v>1</v>
      </c>
      <c r="F533" s="302">
        <v>5.4</v>
      </c>
      <c r="G533" s="38"/>
      <c r="H533" s="44"/>
    </row>
    <row r="534" spans="1:8" s="2" customFormat="1" ht="16.8" customHeight="1">
      <c r="A534" s="38"/>
      <c r="B534" s="44"/>
      <c r="C534" s="303" t="s">
        <v>1</v>
      </c>
      <c r="D534" s="303" t="s">
        <v>1138</v>
      </c>
      <c r="E534" s="17" t="s">
        <v>1</v>
      </c>
      <c r="F534" s="304">
        <v>3.6</v>
      </c>
      <c r="G534" s="38"/>
      <c r="H534" s="44"/>
    </row>
    <row r="535" spans="1:8" s="2" customFormat="1" ht="16.8" customHeight="1">
      <c r="A535" s="38"/>
      <c r="B535" s="44"/>
      <c r="C535" s="303" t="s">
        <v>1</v>
      </c>
      <c r="D535" s="303" t="s">
        <v>1139</v>
      </c>
      <c r="E535" s="17" t="s">
        <v>1</v>
      </c>
      <c r="F535" s="304">
        <v>1.8</v>
      </c>
      <c r="G535" s="38"/>
      <c r="H535" s="44"/>
    </row>
    <row r="536" spans="1:8" s="2" customFormat="1" ht="16.8" customHeight="1">
      <c r="A536" s="38"/>
      <c r="B536" s="44"/>
      <c r="C536" s="303" t="s">
        <v>1103</v>
      </c>
      <c r="D536" s="303" t="s">
        <v>1140</v>
      </c>
      <c r="E536" s="17" t="s">
        <v>1</v>
      </c>
      <c r="F536" s="304">
        <v>5.4</v>
      </c>
      <c r="G536" s="38"/>
      <c r="H536" s="44"/>
    </row>
    <row r="537" spans="1:8" s="2" customFormat="1" ht="16.8" customHeight="1">
      <c r="A537" s="38"/>
      <c r="B537" s="44"/>
      <c r="C537" s="305" t="s">
        <v>1441</v>
      </c>
      <c r="D537" s="38"/>
      <c r="E537" s="38"/>
      <c r="F537" s="38"/>
      <c r="G537" s="38"/>
      <c r="H537" s="44"/>
    </row>
    <row r="538" spans="1:8" s="2" customFormat="1" ht="16.8" customHeight="1">
      <c r="A538" s="38"/>
      <c r="B538" s="44"/>
      <c r="C538" s="303" t="s">
        <v>1132</v>
      </c>
      <c r="D538" s="303" t="s">
        <v>1133</v>
      </c>
      <c r="E538" s="17" t="s">
        <v>1134</v>
      </c>
      <c r="F538" s="304">
        <v>5.4</v>
      </c>
      <c r="G538" s="38"/>
      <c r="H538" s="44"/>
    </row>
    <row r="539" spans="1:8" s="2" customFormat="1" ht="16.8" customHeight="1">
      <c r="A539" s="38"/>
      <c r="B539" s="44"/>
      <c r="C539" s="303" t="s">
        <v>1159</v>
      </c>
      <c r="D539" s="303" t="s">
        <v>1160</v>
      </c>
      <c r="E539" s="17" t="s">
        <v>1134</v>
      </c>
      <c r="F539" s="304">
        <v>5.4</v>
      </c>
      <c r="G539" s="38"/>
      <c r="H539" s="44"/>
    </row>
    <row r="540" spans="1:8" s="2" customFormat="1" ht="26.4" customHeight="1">
      <c r="A540" s="38"/>
      <c r="B540" s="44"/>
      <c r="C540" s="298" t="s">
        <v>1444</v>
      </c>
      <c r="D540" s="298" t="s">
        <v>95</v>
      </c>
      <c r="E540" s="38"/>
      <c r="F540" s="38"/>
      <c r="G540" s="38"/>
      <c r="H540" s="44"/>
    </row>
    <row r="541" spans="1:8" s="2" customFormat="1" ht="16.8" customHeight="1">
      <c r="A541" s="38"/>
      <c r="B541" s="44"/>
      <c r="C541" s="299" t="s">
        <v>1218</v>
      </c>
      <c r="D541" s="300" t="s">
        <v>1</v>
      </c>
      <c r="E541" s="301" t="s">
        <v>1</v>
      </c>
      <c r="F541" s="302">
        <v>0.9</v>
      </c>
      <c r="G541" s="38"/>
      <c r="H541" s="44"/>
    </row>
    <row r="542" spans="1:8" s="2" customFormat="1" ht="16.8" customHeight="1">
      <c r="A542" s="38"/>
      <c r="B542" s="44"/>
      <c r="C542" s="303" t="s">
        <v>1218</v>
      </c>
      <c r="D542" s="303" t="s">
        <v>1233</v>
      </c>
      <c r="E542" s="17" t="s">
        <v>1</v>
      </c>
      <c r="F542" s="304">
        <v>0.9</v>
      </c>
      <c r="G542" s="38"/>
      <c r="H542" s="44"/>
    </row>
    <row r="543" spans="1:8" s="2" customFormat="1" ht="16.8" customHeight="1">
      <c r="A543" s="38"/>
      <c r="B543" s="44"/>
      <c r="C543" s="305" t="s">
        <v>1441</v>
      </c>
      <c r="D543" s="38"/>
      <c r="E543" s="38"/>
      <c r="F543" s="38"/>
      <c r="G543" s="38"/>
      <c r="H543" s="44"/>
    </row>
    <row r="544" spans="1:8" s="2" customFormat="1" ht="12">
      <c r="A544" s="38"/>
      <c r="B544" s="44"/>
      <c r="C544" s="303" t="s">
        <v>1227</v>
      </c>
      <c r="D544" s="303" t="s">
        <v>1228</v>
      </c>
      <c r="E544" s="17" t="s">
        <v>1134</v>
      </c>
      <c r="F544" s="304">
        <v>6.93</v>
      </c>
      <c r="G544" s="38"/>
      <c r="H544" s="44"/>
    </row>
    <row r="545" spans="1:8" s="2" customFormat="1" ht="16.8" customHeight="1">
      <c r="A545" s="38"/>
      <c r="B545" s="44"/>
      <c r="C545" s="303" t="s">
        <v>1242</v>
      </c>
      <c r="D545" s="303" t="s">
        <v>1243</v>
      </c>
      <c r="E545" s="17" t="s">
        <v>1127</v>
      </c>
      <c r="F545" s="304">
        <v>17.82</v>
      </c>
      <c r="G545" s="38"/>
      <c r="H545" s="44"/>
    </row>
    <row r="546" spans="1:8" s="2" customFormat="1" ht="16.8" customHeight="1">
      <c r="A546" s="38"/>
      <c r="B546" s="44"/>
      <c r="C546" s="303" t="s">
        <v>1159</v>
      </c>
      <c r="D546" s="303" t="s">
        <v>1160</v>
      </c>
      <c r="E546" s="17" t="s">
        <v>1134</v>
      </c>
      <c r="F546" s="304">
        <v>0.99</v>
      </c>
      <c r="G546" s="38"/>
      <c r="H546" s="44"/>
    </row>
    <row r="547" spans="1:8" s="2" customFormat="1" ht="16.8" customHeight="1">
      <c r="A547" s="38"/>
      <c r="B547" s="44"/>
      <c r="C547" s="299" t="s">
        <v>1215</v>
      </c>
      <c r="D547" s="300" t="s">
        <v>1</v>
      </c>
      <c r="E547" s="301" t="s">
        <v>1</v>
      </c>
      <c r="F547" s="302">
        <v>9.9</v>
      </c>
      <c r="G547" s="38"/>
      <c r="H547" s="44"/>
    </row>
    <row r="548" spans="1:8" s="2" customFormat="1" ht="16.8" customHeight="1">
      <c r="A548" s="38"/>
      <c r="B548" s="44"/>
      <c r="C548" s="303" t="s">
        <v>1215</v>
      </c>
      <c r="D548" s="303" t="s">
        <v>1232</v>
      </c>
      <c r="E548" s="17" t="s">
        <v>1</v>
      </c>
      <c r="F548" s="304">
        <v>9.9</v>
      </c>
      <c r="G548" s="38"/>
      <c r="H548" s="44"/>
    </row>
    <row r="549" spans="1:8" s="2" customFormat="1" ht="16.8" customHeight="1">
      <c r="A549" s="38"/>
      <c r="B549" s="44"/>
      <c r="C549" s="305" t="s">
        <v>1441</v>
      </c>
      <c r="D549" s="38"/>
      <c r="E549" s="38"/>
      <c r="F549" s="38"/>
      <c r="G549" s="38"/>
      <c r="H549" s="44"/>
    </row>
    <row r="550" spans="1:8" s="2" customFormat="1" ht="12">
      <c r="A550" s="38"/>
      <c r="B550" s="44"/>
      <c r="C550" s="303" t="s">
        <v>1227</v>
      </c>
      <c r="D550" s="303" t="s">
        <v>1228</v>
      </c>
      <c r="E550" s="17" t="s">
        <v>1134</v>
      </c>
      <c r="F550" s="304">
        <v>6.93</v>
      </c>
      <c r="G550" s="38"/>
      <c r="H550" s="44"/>
    </row>
    <row r="551" spans="1:8" s="2" customFormat="1" ht="16.8" customHeight="1">
      <c r="A551" s="38"/>
      <c r="B551" s="44"/>
      <c r="C551" s="303" t="s">
        <v>1125</v>
      </c>
      <c r="D551" s="303" t="s">
        <v>1126</v>
      </c>
      <c r="E551" s="17" t="s">
        <v>1127</v>
      </c>
      <c r="F551" s="304">
        <v>9.9</v>
      </c>
      <c r="G551" s="38"/>
      <c r="H551" s="44"/>
    </row>
    <row r="552" spans="1:8" s="2" customFormat="1" ht="16.8" customHeight="1">
      <c r="A552" s="38"/>
      <c r="B552" s="44"/>
      <c r="C552" s="303" t="s">
        <v>1242</v>
      </c>
      <c r="D552" s="303" t="s">
        <v>1243</v>
      </c>
      <c r="E552" s="17" t="s">
        <v>1127</v>
      </c>
      <c r="F552" s="304">
        <v>17.82</v>
      </c>
      <c r="G552" s="38"/>
      <c r="H552" s="44"/>
    </row>
    <row r="553" spans="1:8" s="2" customFormat="1" ht="16.8" customHeight="1">
      <c r="A553" s="38"/>
      <c r="B553" s="44"/>
      <c r="C553" s="303" t="s">
        <v>1159</v>
      </c>
      <c r="D553" s="303" t="s">
        <v>1160</v>
      </c>
      <c r="E553" s="17" t="s">
        <v>1134</v>
      </c>
      <c r="F553" s="304">
        <v>0.99</v>
      </c>
      <c r="G553" s="38"/>
      <c r="H553" s="44"/>
    </row>
    <row r="554" spans="1:8" s="2" customFormat="1" ht="16.8" customHeight="1">
      <c r="A554" s="38"/>
      <c r="B554" s="44"/>
      <c r="C554" s="303" t="s">
        <v>1251</v>
      </c>
      <c r="D554" s="303" t="s">
        <v>1252</v>
      </c>
      <c r="E554" s="17" t="s">
        <v>1134</v>
      </c>
      <c r="F554" s="304">
        <v>4.639</v>
      </c>
      <c r="G554" s="38"/>
      <c r="H554" s="44"/>
    </row>
    <row r="555" spans="1:8" s="2" customFormat="1" ht="16.8" customHeight="1">
      <c r="A555" s="38"/>
      <c r="B555" s="44"/>
      <c r="C555" s="303" t="s">
        <v>1262</v>
      </c>
      <c r="D555" s="303" t="s">
        <v>1263</v>
      </c>
      <c r="E555" s="17" t="s">
        <v>1134</v>
      </c>
      <c r="F555" s="304">
        <v>0.99</v>
      </c>
      <c r="G555" s="38"/>
      <c r="H555" s="44"/>
    </row>
    <row r="556" spans="1:8" s="2" customFormat="1" ht="16.8" customHeight="1">
      <c r="A556" s="38"/>
      <c r="B556" s="44"/>
      <c r="C556" s="299" t="s">
        <v>1102</v>
      </c>
      <c r="D556" s="300" t="s">
        <v>1</v>
      </c>
      <c r="E556" s="301" t="s">
        <v>1</v>
      </c>
      <c r="F556" s="302">
        <v>9.9</v>
      </c>
      <c r="G556" s="38"/>
      <c r="H556" s="44"/>
    </row>
    <row r="557" spans="1:8" s="2" customFormat="1" ht="16.8" customHeight="1">
      <c r="A557" s="38"/>
      <c r="B557" s="44"/>
      <c r="C557" s="303" t="s">
        <v>1102</v>
      </c>
      <c r="D557" s="303" t="s">
        <v>1226</v>
      </c>
      <c r="E557" s="17" t="s">
        <v>1</v>
      </c>
      <c r="F557" s="304">
        <v>9.9</v>
      </c>
      <c r="G557" s="38"/>
      <c r="H557" s="44"/>
    </row>
    <row r="558" spans="1:8" s="2" customFormat="1" ht="16.8" customHeight="1">
      <c r="A558" s="38"/>
      <c r="B558" s="44"/>
      <c r="C558" s="305" t="s">
        <v>1441</v>
      </c>
      <c r="D558" s="38"/>
      <c r="E558" s="38"/>
      <c r="F558" s="38"/>
      <c r="G558" s="38"/>
      <c r="H558" s="44"/>
    </row>
    <row r="559" spans="1:8" s="2" customFormat="1" ht="16.8" customHeight="1">
      <c r="A559" s="38"/>
      <c r="B559" s="44"/>
      <c r="C559" s="303" t="s">
        <v>1125</v>
      </c>
      <c r="D559" s="303" t="s">
        <v>1126</v>
      </c>
      <c r="E559" s="17" t="s">
        <v>1127</v>
      </c>
      <c r="F559" s="304">
        <v>9.9</v>
      </c>
      <c r="G559" s="38"/>
      <c r="H559" s="44"/>
    </row>
    <row r="560" spans="1:8" s="2" customFormat="1" ht="16.8" customHeight="1">
      <c r="A560" s="38"/>
      <c r="B560" s="44"/>
      <c r="C560" s="303" t="s">
        <v>1164</v>
      </c>
      <c r="D560" s="303" t="s">
        <v>1165</v>
      </c>
      <c r="E560" s="17" t="s">
        <v>1127</v>
      </c>
      <c r="F560" s="304">
        <v>9.9</v>
      </c>
      <c r="G560" s="38"/>
      <c r="H560" s="44"/>
    </row>
    <row r="561" spans="1:8" s="2" customFormat="1" ht="16.8" customHeight="1">
      <c r="A561" s="38"/>
      <c r="B561" s="44"/>
      <c r="C561" s="303" t="s">
        <v>1169</v>
      </c>
      <c r="D561" s="303" t="s">
        <v>1170</v>
      </c>
      <c r="E561" s="17" t="s">
        <v>1127</v>
      </c>
      <c r="F561" s="304">
        <v>9.9</v>
      </c>
      <c r="G561" s="38"/>
      <c r="H561" s="44"/>
    </row>
    <row r="562" spans="1:8" s="2" customFormat="1" ht="16.8" customHeight="1">
      <c r="A562" s="38"/>
      <c r="B562" s="44"/>
      <c r="C562" s="299" t="s">
        <v>1234</v>
      </c>
      <c r="D562" s="300" t="s">
        <v>1</v>
      </c>
      <c r="E562" s="301" t="s">
        <v>1</v>
      </c>
      <c r="F562" s="302">
        <v>6.93</v>
      </c>
      <c r="G562" s="38"/>
      <c r="H562" s="44"/>
    </row>
    <row r="563" spans="1:8" s="2" customFormat="1" ht="16.8" customHeight="1">
      <c r="A563" s="38"/>
      <c r="B563" s="44"/>
      <c r="C563" s="303" t="s">
        <v>1234</v>
      </c>
      <c r="D563" s="303" t="s">
        <v>1235</v>
      </c>
      <c r="E563" s="17" t="s">
        <v>1</v>
      </c>
      <c r="F563" s="304">
        <v>6.93</v>
      </c>
      <c r="G563" s="38"/>
      <c r="H563" s="44"/>
    </row>
    <row r="564" spans="1:8" s="2" customFormat="1" ht="16.8" customHeight="1">
      <c r="A564" s="38"/>
      <c r="B564" s="44"/>
      <c r="C564" s="299" t="s">
        <v>1217</v>
      </c>
      <c r="D564" s="300" t="s">
        <v>1</v>
      </c>
      <c r="E564" s="301" t="s">
        <v>1</v>
      </c>
      <c r="F564" s="302">
        <v>1</v>
      </c>
      <c r="G564" s="38"/>
      <c r="H564" s="44"/>
    </row>
    <row r="565" spans="1:8" s="2" customFormat="1" ht="16.8" customHeight="1">
      <c r="A565" s="38"/>
      <c r="B565" s="44"/>
      <c r="C565" s="303" t="s">
        <v>1217</v>
      </c>
      <c r="D565" s="303" t="s">
        <v>84</v>
      </c>
      <c r="E565" s="17" t="s">
        <v>1</v>
      </c>
      <c r="F565" s="304">
        <v>1</v>
      </c>
      <c r="G565" s="38"/>
      <c r="H565" s="44"/>
    </row>
    <row r="566" spans="1:8" s="2" customFormat="1" ht="16.8" customHeight="1">
      <c r="A566" s="38"/>
      <c r="B566" s="44"/>
      <c r="C566" s="305" t="s">
        <v>1441</v>
      </c>
      <c r="D566" s="38"/>
      <c r="E566" s="38"/>
      <c r="F566" s="38"/>
      <c r="G566" s="38"/>
      <c r="H566" s="44"/>
    </row>
    <row r="567" spans="1:8" s="2" customFormat="1" ht="12">
      <c r="A567" s="38"/>
      <c r="B567" s="44"/>
      <c r="C567" s="303" t="s">
        <v>1227</v>
      </c>
      <c r="D567" s="303" t="s">
        <v>1228</v>
      </c>
      <c r="E567" s="17" t="s">
        <v>1134</v>
      </c>
      <c r="F567" s="304">
        <v>6.93</v>
      </c>
      <c r="G567" s="38"/>
      <c r="H567" s="44"/>
    </row>
    <row r="568" spans="1:8" s="2" customFormat="1" ht="16.8" customHeight="1">
      <c r="A568" s="38"/>
      <c r="B568" s="44"/>
      <c r="C568" s="303" t="s">
        <v>1125</v>
      </c>
      <c r="D568" s="303" t="s">
        <v>1126</v>
      </c>
      <c r="E568" s="17" t="s">
        <v>1127</v>
      </c>
      <c r="F568" s="304">
        <v>9.9</v>
      </c>
      <c r="G568" s="38"/>
      <c r="H568" s="44"/>
    </row>
    <row r="569" spans="1:8" s="2" customFormat="1" ht="16.8" customHeight="1">
      <c r="A569" s="38"/>
      <c r="B569" s="44"/>
      <c r="C569" s="303" t="s">
        <v>1159</v>
      </c>
      <c r="D569" s="303" t="s">
        <v>1160</v>
      </c>
      <c r="E569" s="17" t="s">
        <v>1134</v>
      </c>
      <c r="F569" s="304">
        <v>0.99</v>
      </c>
      <c r="G569" s="38"/>
      <c r="H569" s="44"/>
    </row>
    <row r="570" spans="1:8" s="2" customFormat="1" ht="16.8" customHeight="1">
      <c r="A570" s="38"/>
      <c r="B570" s="44"/>
      <c r="C570" s="303" t="s">
        <v>1251</v>
      </c>
      <c r="D570" s="303" t="s">
        <v>1252</v>
      </c>
      <c r="E570" s="17" t="s">
        <v>1134</v>
      </c>
      <c r="F570" s="304">
        <v>4.639</v>
      </c>
      <c r="G570" s="38"/>
      <c r="H570" s="44"/>
    </row>
    <row r="571" spans="1:8" s="2" customFormat="1" ht="16.8" customHeight="1">
      <c r="A571" s="38"/>
      <c r="B571" s="44"/>
      <c r="C571" s="303" t="s">
        <v>1262</v>
      </c>
      <c r="D571" s="303" t="s">
        <v>1263</v>
      </c>
      <c r="E571" s="17" t="s">
        <v>1134</v>
      </c>
      <c r="F571" s="304">
        <v>0.99</v>
      </c>
      <c r="G571" s="38"/>
      <c r="H571" s="44"/>
    </row>
    <row r="572" spans="1:8" s="2" customFormat="1" ht="7.4" customHeight="1">
      <c r="A572" s="38"/>
      <c r="B572" s="171"/>
      <c r="C572" s="172"/>
      <c r="D572" s="172"/>
      <c r="E572" s="172"/>
      <c r="F572" s="172"/>
      <c r="G572" s="172"/>
      <c r="H572" s="44"/>
    </row>
    <row r="573" spans="1:8" s="2" customFormat="1" ht="12">
      <c r="A573" s="38"/>
      <c r="B573" s="38"/>
      <c r="C573" s="38"/>
      <c r="D573" s="38"/>
      <c r="E573" s="38"/>
      <c r="F573" s="38"/>
      <c r="G573" s="38"/>
      <c r="H573" s="38"/>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Duben</dc:creator>
  <cp:keywords/>
  <dc:description/>
  <cp:lastModifiedBy>Jan Duben</cp:lastModifiedBy>
  <dcterms:created xsi:type="dcterms:W3CDTF">2021-11-04T19:48:12Z</dcterms:created>
  <dcterms:modified xsi:type="dcterms:W3CDTF">2021-11-04T19:48:37Z</dcterms:modified>
  <cp:category/>
  <cp:version/>
  <cp:contentType/>
  <cp:contentStatus/>
</cp:coreProperties>
</file>