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kuklikova\Desktop\EZAK\EZAK 2021\8 - Oprava silnice v k.ú. Sadská\"/>
    </mc:Choice>
  </mc:AlternateContent>
  <xr:revisionPtr revIDLastSave="0" documentId="8_{5DD9D027-7BDC-4960-AAD4-2D6D9934DD07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Rekapitulace stavby" sheetId="1" r:id="rId1"/>
    <sheet name="2021-16 - Oprava vozovky ..." sheetId="2" r:id="rId2"/>
    <sheet name="Pokyny pro vyplnění" sheetId="3" r:id="rId3"/>
  </sheets>
  <definedNames>
    <definedName name="_xlnm._FilterDatabase" localSheetId="1" hidden="1">'2021-16 - Oprava vozovky ...'!$C$87:$K$266</definedName>
    <definedName name="_xlnm.Print_Titles" localSheetId="1">'2021-16 - Oprava vozovky ...'!$87:$87</definedName>
    <definedName name="_xlnm.Print_Titles" localSheetId="0">'Rekapitulace stavby'!$52:$52</definedName>
    <definedName name="_xlnm.Print_Area" localSheetId="1">'2021-16 - Oprava vozovky ...'!$C$4:$J$37,'2021-16 - Oprava vozovky ...'!$C$43:$J$71,'2021-16 - Oprava vozovky ...'!$C$77:$K$266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T239" i="2"/>
  <c r="R240" i="2"/>
  <c r="R239" i="2" s="1"/>
  <c r="P240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T175" i="2"/>
  <c r="R176" i="2"/>
  <c r="R175" i="2" s="1"/>
  <c r="P176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J85" i="2"/>
  <c r="J84" i="2"/>
  <c r="F84" i="2"/>
  <c r="F82" i="2"/>
  <c r="E80" i="2"/>
  <c r="J51" i="2"/>
  <c r="J50" i="2"/>
  <c r="F50" i="2"/>
  <c r="F48" i="2"/>
  <c r="E46" i="2"/>
  <c r="J16" i="2"/>
  <c r="E16" i="2"/>
  <c r="F85" i="2" s="1"/>
  <c r="J15" i="2"/>
  <c r="J10" i="2"/>
  <c r="J82" i="2" s="1"/>
  <c r="L50" i="1"/>
  <c r="AM50" i="1"/>
  <c r="AM49" i="1"/>
  <c r="L49" i="1"/>
  <c r="AM47" i="1"/>
  <c r="L47" i="1"/>
  <c r="L45" i="1"/>
  <c r="L44" i="1"/>
  <c r="J266" i="2"/>
  <c r="J218" i="2"/>
  <c r="AS54" i="1"/>
  <c r="BK172" i="2"/>
  <c r="J169" i="2"/>
  <c r="J244" i="2"/>
  <c r="J229" i="2"/>
  <c r="BK254" i="2"/>
  <c r="BK232" i="2"/>
  <c r="BK263" i="2"/>
  <c r="BK171" i="2"/>
  <c r="J191" i="2"/>
  <c r="BK183" i="2"/>
  <c r="BK243" i="2"/>
  <c r="J233" i="2"/>
  <c r="BK137" i="2"/>
  <c r="BK161" i="2"/>
  <c r="BK103" i="2"/>
  <c r="BK169" i="2"/>
  <c r="J210" i="2"/>
  <c r="J263" i="2"/>
  <c r="BK187" i="2"/>
  <c r="BK262" i="2"/>
  <c r="J161" i="2"/>
  <c r="J179" i="2"/>
  <c r="J228" i="2"/>
  <c r="BK121" i="2"/>
  <c r="BK191" i="2"/>
  <c r="BK111" i="2"/>
  <c r="BK203" i="2"/>
  <c r="BK265" i="2"/>
  <c r="J156" i="2"/>
  <c r="BK165" i="2"/>
  <c r="J165" i="2"/>
  <c r="J141" i="2"/>
  <c r="J247" i="2"/>
  <c r="J216" i="2"/>
  <c r="BK115" i="2"/>
  <c r="BK107" i="2"/>
  <c r="J265" i="2"/>
  <c r="BK207" i="2"/>
  <c r="J153" i="2"/>
  <c r="J262" i="2"/>
  <c r="J201" i="2"/>
  <c r="J199" i="2"/>
  <c r="BK258" i="2"/>
  <c r="BK149" i="2"/>
  <c r="J205" i="2"/>
  <c r="BK226" i="2"/>
  <c r="BK266" i="2"/>
  <c r="BK229" i="2"/>
  <c r="J243" i="2"/>
  <c r="BK117" i="2"/>
  <c r="BK220" i="2"/>
  <c r="BK224" i="2"/>
  <c r="BK141" i="2"/>
  <c r="BK240" i="2"/>
  <c r="BK129" i="2"/>
  <c r="J251" i="2"/>
  <c r="BK235" i="2"/>
  <c r="J121" i="2"/>
  <c r="BK91" i="2"/>
  <c r="BK205" i="2"/>
  <c r="J115" i="2"/>
  <c r="BK133" i="2"/>
  <c r="BK233" i="2"/>
  <c r="J187" i="2"/>
  <c r="J212" i="2"/>
  <c r="BK251" i="2"/>
  <c r="J176" i="2"/>
  <c r="BK212" i="2"/>
  <c r="J238" i="2"/>
  <c r="J137" i="2"/>
  <c r="J183" i="2"/>
  <c r="J149" i="2"/>
  <c r="J172" i="2"/>
  <c r="J91" i="2"/>
  <c r="J224" i="2"/>
  <c r="J99" i="2"/>
  <c r="BK214" i="2"/>
  <c r="J240" i="2"/>
  <c r="J256" i="2"/>
  <c r="BK125" i="2"/>
  <c r="BK176" i="2"/>
  <c r="BK218" i="2"/>
  <c r="J117" i="2"/>
  <c r="BK179" i="2"/>
  <c r="J171" i="2"/>
  <c r="J220" i="2"/>
  <c r="BK236" i="2"/>
  <c r="J226" i="2"/>
  <c r="BK153" i="2"/>
  <c r="J159" i="2"/>
  <c r="BK247" i="2"/>
  <c r="J145" i="2"/>
  <c r="J235" i="2"/>
  <c r="J129" i="2"/>
  <c r="BK230" i="2"/>
  <c r="J207" i="2"/>
  <c r="BK228" i="2"/>
  <c r="J258" i="2"/>
  <c r="J236" i="2"/>
  <c r="BK95" i="2"/>
  <c r="BK195" i="2"/>
  <c r="BK99" i="2"/>
  <c r="BK216" i="2"/>
  <c r="J103" i="2"/>
  <c r="BK145" i="2"/>
  <c r="J95" i="2"/>
  <c r="J254" i="2"/>
  <c r="J214" i="2"/>
  <c r="BK238" i="2"/>
  <c r="J133" i="2"/>
  <c r="J203" i="2"/>
  <c r="BK256" i="2"/>
  <c r="J107" i="2"/>
  <c r="J125" i="2"/>
  <c r="BK244" i="2"/>
  <c r="BK210" i="2"/>
  <c r="J249" i="2"/>
  <c r="BK201" i="2"/>
  <c r="BK159" i="2"/>
  <c r="BK249" i="2"/>
  <c r="BK199" i="2"/>
  <c r="J232" i="2"/>
  <c r="J111" i="2"/>
  <c r="J195" i="2"/>
  <c r="BK156" i="2"/>
  <c r="J230" i="2"/>
  <c r="T170" i="2" l="1"/>
  <c r="P90" i="2"/>
  <c r="P170" i="2"/>
  <c r="BK223" i="2"/>
  <c r="J223" i="2"/>
  <c r="J62" i="2"/>
  <c r="BK90" i="2"/>
  <c r="J90" i="2"/>
  <c r="J57" i="2"/>
  <c r="BK178" i="2"/>
  <c r="J178" i="2"/>
  <c r="J60" i="2"/>
  <c r="R209" i="2"/>
  <c r="R231" i="2"/>
  <c r="T90" i="2"/>
  <c r="R178" i="2"/>
  <c r="P209" i="2"/>
  <c r="T223" i="2"/>
  <c r="P242" i="2"/>
  <c r="P241" i="2"/>
  <c r="R253" i="2"/>
  <c r="R90" i="2"/>
  <c r="P178" i="2"/>
  <c r="T209" i="2"/>
  <c r="BK231" i="2"/>
  <c r="J231" i="2"/>
  <c r="J63" i="2"/>
  <c r="BK242" i="2"/>
  <c r="J242" i="2"/>
  <c r="J66" i="2" s="1"/>
  <c r="P253" i="2"/>
  <c r="T261" i="2"/>
  <c r="R170" i="2"/>
  <c r="T178" i="2"/>
  <c r="R223" i="2"/>
  <c r="R89" i="2" s="1"/>
  <c r="T231" i="2"/>
  <c r="T242" i="2"/>
  <c r="T241" i="2"/>
  <c r="T253" i="2"/>
  <c r="P261" i="2"/>
  <c r="BK264" i="2"/>
  <c r="J264" i="2" s="1"/>
  <c r="J70" i="2" s="1"/>
  <c r="R264" i="2"/>
  <c r="BK170" i="2"/>
  <c r="J170" i="2"/>
  <c r="J58" i="2"/>
  <c r="BK209" i="2"/>
  <c r="J209" i="2"/>
  <c r="J61" i="2"/>
  <c r="P223" i="2"/>
  <c r="P231" i="2"/>
  <c r="R242" i="2"/>
  <c r="R241" i="2" s="1"/>
  <c r="BK253" i="2"/>
  <c r="J253" i="2"/>
  <c r="J67" i="2"/>
  <c r="BK261" i="2"/>
  <c r="BK260" i="2"/>
  <c r="J260" i="2" s="1"/>
  <c r="J68" i="2" s="1"/>
  <c r="R261" i="2"/>
  <c r="R260" i="2"/>
  <c r="P264" i="2"/>
  <c r="T264" i="2"/>
  <c r="BK239" i="2"/>
  <c r="J239" i="2"/>
  <c r="J64" i="2"/>
  <c r="BK175" i="2"/>
  <c r="J175" i="2"/>
  <c r="J59" i="2"/>
  <c r="J48" i="2"/>
  <c r="BE91" i="2"/>
  <c r="BE95" i="2"/>
  <c r="BE99" i="2"/>
  <c r="BE103" i="2"/>
  <c r="BE129" i="2"/>
  <c r="BE141" i="2"/>
  <c r="BE145" i="2"/>
  <c r="BE156" i="2"/>
  <c r="BE169" i="2"/>
  <c r="BE171" i="2"/>
  <c r="BE232" i="2"/>
  <c r="BE111" i="2"/>
  <c r="BE137" i="2"/>
  <c r="BE179" i="2"/>
  <c r="BE183" i="2"/>
  <c r="BE187" i="2"/>
  <c r="BE191" i="2"/>
  <c r="BE195" i="2"/>
  <c r="BE243" i="2"/>
  <c r="BE115" i="2"/>
  <c r="BE117" i="2"/>
  <c r="BE121" i="2"/>
  <c r="BE125" i="2"/>
  <c r="BE153" i="2"/>
  <c r="BE159" i="2"/>
  <c r="BE165" i="2"/>
  <c r="BE199" i="2"/>
  <c r="BE201" i="2"/>
  <c r="BE216" i="2"/>
  <c r="BE230" i="2"/>
  <c r="BE233" i="2"/>
  <c r="BE238" i="2"/>
  <c r="F51" i="2"/>
  <c r="BE172" i="2"/>
  <c r="BE210" i="2"/>
  <c r="BE212" i="2"/>
  <c r="BE214" i="2"/>
  <c r="BE218" i="2"/>
  <c r="BE176" i="2"/>
  <c r="BE229" i="2"/>
  <c r="BE235" i="2"/>
  <c r="BE240" i="2"/>
  <c r="BE249" i="2"/>
  <c r="BE256" i="2"/>
  <c r="BE262" i="2"/>
  <c r="BE263" i="2"/>
  <c r="BE265" i="2"/>
  <c r="BE161" i="2"/>
  <c r="BE203" i="2"/>
  <c r="BE205" i="2"/>
  <c r="BE207" i="2"/>
  <c r="BE220" i="2"/>
  <c r="BE224" i="2"/>
  <c r="BE226" i="2"/>
  <c r="BE228" i="2"/>
  <c r="BE244" i="2"/>
  <c r="BE247" i="2"/>
  <c r="BE251" i="2"/>
  <c r="BE254" i="2"/>
  <c r="BE258" i="2"/>
  <c r="BE266" i="2"/>
  <c r="BE107" i="2"/>
  <c r="BE133" i="2"/>
  <c r="BE149" i="2"/>
  <c r="BE236" i="2"/>
  <c r="F35" i="2"/>
  <c r="BD55" i="1" s="1"/>
  <c r="BD54" i="1" s="1"/>
  <c r="W33" i="1" s="1"/>
  <c r="J32" i="2"/>
  <c r="AW55" i="1"/>
  <c r="F34" i="2"/>
  <c r="BC55" i="1" s="1"/>
  <c r="BC54" i="1" s="1"/>
  <c r="W32" i="1" s="1"/>
  <c r="F32" i="2"/>
  <c r="BA55" i="1"/>
  <c r="BA54" i="1" s="1"/>
  <c r="AW54" i="1" s="1"/>
  <c r="AK30" i="1" s="1"/>
  <c r="F33" i="2"/>
  <c r="BB55" i="1"/>
  <c r="BB54" i="1"/>
  <c r="W31" i="1" s="1"/>
  <c r="R88" i="2" l="1"/>
  <c r="T89" i="2"/>
  <c r="T260" i="2"/>
  <c r="T88" i="2" s="1"/>
  <c r="P260" i="2"/>
  <c r="P89" i="2"/>
  <c r="P88" i="2"/>
  <c r="AU55" i="1" s="1"/>
  <c r="AU54" i="1" s="1"/>
  <c r="BK241" i="2"/>
  <c r="J241" i="2"/>
  <c r="J65" i="2"/>
  <c r="J261" i="2"/>
  <c r="J69" i="2"/>
  <c r="BK89" i="2"/>
  <c r="J89" i="2"/>
  <c r="J56" i="2"/>
  <c r="W30" i="1"/>
  <c r="F31" i="2"/>
  <c r="AZ55" i="1" s="1"/>
  <c r="AZ54" i="1" s="1"/>
  <c r="W29" i="1" s="1"/>
  <c r="J31" i="2"/>
  <c r="AV55" i="1" s="1"/>
  <c r="AT55" i="1" s="1"/>
  <c r="AY54" i="1"/>
  <c r="AX54" i="1"/>
  <c r="BK88" i="2" l="1"/>
  <c r="J88" i="2"/>
  <c r="J55" i="2"/>
  <c r="AV54" i="1"/>
  <c r="AK29" i="1"/>
  <c r="J28" i="2" l="1"/>
  <c r="AG55" i="1"/>
  <c r="AG54" i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<sst xmlns="http://schemas.openxmlformats.org/spreadsheetml/2006/main" count="2494" uniqueCount="683">
  <si>
    <t>Export Komplet</t>
  </si>
  <si>
    <t>VZ</t>
  </si>
  <si>
    <t>2.0</t>
  </si>
  <si>
    <t>ZAMOK</t>
  </si>
  <si>
    <t>False</t>
  </si>
  <si>
    <t>{68a8c43c-96de-4060-8840-c450ac6ed295}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</si>
  <si>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</si>
  <si>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</si>
  <si>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</si>
  <si>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</si>
  <si>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</si>
  <si>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</si>
  <si>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</si>
  <si>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</si>
  <si>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</si>
  <si>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</si>
  <si>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</si>
  <si>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vozovky na pozemku 1636/4,1633,8,1623/3,1633/7-AKTUALIZACE</t>
  </si>
  <si>
    <t>KSO:</t>
  </si>
  <si>
    <t/>
  </si>
  <si>
    <t>CC-CZ:</t>
  </si>
  <si>
    <t>Místo:</t>
  </si>
  <si>
    <t xml:space="preserve"> </t>
  </si>
  <si>
    <t>Datum:</t>
  </si>
  <si>
    <t>15. 8. 2021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</si>
  <si>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</si>
  <si>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</si>
  <si>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</si>
  <si>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</si>
  <si>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</si>
  <si>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</si>
  <si>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</si>
  <si>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FITOX TEAM s.r.o.</t>
  </si>
  <si>
    <t>True</t>
  </si>
  <si>
    <t>Zpracovatel:</t>
  </si>
  <si>
    <t>ING.PAVEL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</si>
  <si>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</si>
  <si>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</si>
  <si>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</si>
  <si>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</si>
  <si>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</si>
  <si>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</si>
  <si>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</si>
  <si>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</si>
  <si>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</si>
  <si>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</si>
  <si>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</si>
  <si>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</si>
  <si>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</si>
  <si>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</si>
  <si>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</si>
  <si>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</si>
  <si>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</si>
  <si>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</si>
  <si>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</si>
  <si>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</si>
  <si>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</si>
  <si>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</si>
  <si>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</si>
  <si>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</si>
  <si>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</si>
  <si>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</si>
  <si>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</si>
  <si>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</si>
  <si>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</si>
  <si>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</si>
  <si>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</si>
  <si>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</si>
  <si>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</si>
  <si>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</si>
  <si>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</si>
  <si>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</si>
  <si>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</si>
  <si>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</si>
  <si>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</si>
  <si>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</si>
  <si>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</si>
  <si>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</si>
  <si>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</si>
  <si>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</si>
  <si>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</si>
  <si>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</si>
  <si>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</si>
  <si>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</si>
  <si>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</si>
  <si>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</si>
  <si>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</si>
  <si>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</si>
  <si>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</si>
  <si>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</si>
  <si>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</si>
  <si>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</si>
  <si>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</si>
  <si>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</si>
  <si>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</si>
  <si>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</si>
  <si>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</si>
  <si>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</si>
  <si>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</si>
  <si>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</si>
  <si>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</si>
  <si>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</si>
  <si>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</si>
  <si>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</si>
  <si>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</si>
  <si>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</si>
  <si>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</si>
  <si>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</si>
  <si>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</si>
  <si>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</si>
  <si>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</si>
  <si>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</si>
  <si>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</si>
  <si>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</si>
  <si>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</si>
  <si>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</si>
  <si>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</si>
  <si>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</si>
  <si>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</si>
  <si>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průměru kmene do 100 mm výšky přes 1 m s odstraněním pařezu do 100 m2 v rovině nebo na svahu do 1:5</t>
  </si>
  <si>
    <t>m2</t>
  </si>
  <si>
    <t>CS ÚRS 2021 02</t>
  </si>
  <si>
    <t>4</t>
  </si>
  <si>
    <t>-191729154</t>
  </si>
  <si>
    <t>Online PSC</t>
  </si>
  <si>
    <t>https://podminky.urs.cz/item/CS_URS_2021_02/111212351</t>
  </si>
  <si>
    <t>VV</t>
  </si>
  <si>
    <t>odstranění túje</t>
  </si>
  <si>
    <t>10</t>
  </si>
  <si>
    <t>111251101</t>
  </si>
  <si>
    <t>Odstranění křovin a stromů s odstraněním kořenů strojně průměru kmene do 100 mm v rovině nebo ve svahu sklonu terénu do 1:5, při celkové ploše do 100 m2</t>
  </si>
  <si>
    <t>1706622028</t>
  </si>
  <si>
    <t>https://podminky.urs.cz/item/CS_URS_2021_02/111251101</t>
  </si>
  <si>
    <t>odstranění kořenového systému</t>
  </si>
  <si>
    <t>54+15</t>
  </si>
  <si>
    <t>3</t>
  </si>
  <si>
    <t>112201117</t>
  </si>
  <si>
    <t>Odstranění pařezu v rovině nebo na svahu do 1:5 o průměru pařezu na řezné ploše přes 700 do 800 mm</t>
  </si>
  <si>
    <t>kus</t>
  </si>
  <si>
    <t>-100166060</t>
  </si>
  <si>
    <t>https://podminky.urs.cz/item/CS_URS_2021_02/112201117</t>
  </si>
  <si>
    <t>pařez u objektu</t>
  </si>
  <si>
    <t>113106022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</si>
  <si>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</si>
  <si>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1967797310</t>
  </si>
  <si>
    <t>https://podminky.urs.cz/item/CS_URS_2021_02/113106022</t>
  </si>
  <si>
    <t>rozebrání dlažby u stávajícího překopu</t>
  </si>
  <si>
    <t>15*0,6</t>
  </si>
  <si>
    <t>5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</si>
  <si>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</si>
  <si>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</si>
  <si>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551940714</t>
  </si>
  <si>
    <t>https://podminky.urs.cz/item/CS_URS_2021_02/113107143</t>
  </si>
  <si>
    <t>vybourání vyboulených částí</t>
  </si>
  <si>
    <t>6</t>
  </si>
  <si>
    <t>113154123</t>
  </si>
  <si>
    <t>Frézování živičného podkladu nebo krytu s naložením na dopravní prostředek plochy do 500 m2 bez překážek v trase pruhu šířky přes 0,5 m do 1 m, tloušťky vrstvy 50 mm</t>
  </si>
  <si>
    <t>1748716508</t>
  </si>
  <si>
    <t>https://podminky.urs.cz/item/CS_URS_2021_02/113154123</t>
  </si>
  <si>
    <t>celá plocha</t>
  </si>
  <si>
    <t>365</t>
  </si>
  <si>
    <t>8</t>
  </si>
  <si>
    <t>113154124</t>
  </si>
  <si>
    <t>Frézování živičného podkladu nebo krytu s naložením na dopravní prostředek plochy do 500 m2 bez překážek v trase pruhu šířky přes 0,5 m do 1 m, tloušťky vrstvy 100 mm</t>
  </si>
  <si>
    <t>-1097741939</t>
  </si>
  <si>
    <t>https://podminky.urs.cz/item/CS_URS_2021_02/113154124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</si>
  <si>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</si>
  <si>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</si>
  <si>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</si>
  <si>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</si>
  <si>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-150599075</t>
  </si>
  <si>
    <t>https://podminky.urs.cz/item/CS_URS_2021_02/113202111</t>
  </si>
  <si>
    <t>demontáž stávajících obrubníků do suti</t>
  </si>
  <si>
    <t>89,84</t>
  </si>
  <si>
    <t>9</t>
  </si>
  <si>
    <t>122452203</t>
  </si>
  <si>
    <t>Odkopávky a prokopávky nezapažené pro silnice a dálnice strojně v hornině třídy těžitelnosti II do 100 m3</t>
  </si>
  <si>
    <t>m3</t>
  </si>
  <si>
    <t>1779786465</t>
  </si>
  <si>
    <t>https://podminky.urs.cz/item/CS_URS_2021_02/122452203</t>
  </si>
  <si>
    <t>odkopávky podél komunikace a v místě vyboulení</t>
  </si>
  <si>
    <t>44,28</t>
  </si>
  <si>
    <t>131251100</t>
  </si>
  <si>
    <t>Hloubení nezapažených jam a zářezů strojně s urovnáním dna do předepsaného profilu a spádu v hornině třídy těžitelnosti I skupiny 3 do 20 m3</t>
  </si>
  <si>
    <t>-1827416865</t>
  </si>
  <si>
    <t>https://podminky.urs.cz/item/CS_URS_2021_02/131251100</t>
  </si>
  <si>
    <t>jámy pro UV3, RŠ1, UV5, UV6</t>
  </si>
  <si>
    <t>13,536</t>
  </si>
  <si>
    <t>11</t>
  </si>
  <si>
    <t>132212111</t>
  </si>
  <si>
    <t>Hloubení rýh šířky do 800 mm ručně zapažených i nezapažených, s urovnáním dna do předepsaného profilu a spádu v hornině třídy těžitelnosti I skupiny 3 soudržných</t>
  </si>
  <si>
    <t>-1517613174</t>
  </si>
  <si>
    <t>https://podminky.urs.cz/item/CS_URS_2021_02/132212111</t>
  </si>
  <si>
    <t>rýha pro odvodňovací žlab</t>
  </si>
  <si>
    <t>1,2</t>
  </si>
  <si>
    <t>12</t>
  </si>
  <si>
    <t>132251101</t>
  </si>
  <si>
    <t>Hloubení nezapažených rýh šířky do 800 mm strojně s urovnáním dna do předepsaného profilu a spádu v hornině třídy těžitelnosti I skupiny 3 do 20 m3</t>
  </si>
  <si>
    <t>-1675740349</t>
  </si>
  <si>
    <t>https://podminky.urs.cz/item/CS_URS_2021_02/132251101</t>
  </si>
  <si>
    <t>rýhy pro obrubníky, úpravy rýh po původ.obrubách</t>
  </si>
  <si>
    <t>23,568</t>
  </si>
  <si>
    <t>13</t>
  </si>
  <si>
    <t>132251111</t>
  </si>
  <si>
    <t>Hloubení nezapažených rýh šířky přes 800 do 2 000 mm při překopech inženýrských sítí strojně s urovnáním dna do předepsaného profilu a spádu objemu do 15 m3 v hornině třídy těžitelnosti I skupiny 3</t>
  </si>
  <si>
    <t>-288158038</t>
  </si>
  <si>
    <t>https://podminky.urs.cz/item/CS_URS_2021_02/132251111</t>
  </si>
  <si>
    <t>rýhy pro kanalizaci</t>
  </si>
  <si>
    <t>97,896</t>
  </si>
  <si>
    <t>14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</si>
  <si>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</si>
  <si>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</si>
  <si>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1609459339</t>
  </si>
  <si>
    <t>https://podminky.urs.cz/item/CS_URS_2021_02/162651112</t>
  </si>
  <si>
    <t>je uvažováno 75% výkopků</t>
  </si>
  <si>
    <t>135,360</t>
  </si>
  <si>
    <t>167151111</t>
  </si>
  <si>
    <t>Nakládání, skládání a překládání neulehlého výkopku nebo sypaniny strojně nakládání, množství přes 100 m3, z hornin třídy těžitelnosti I, skupiny 1 až 3</t>
  </si>
  <si>
    <t>225277904</t>
  </si>
  <si>
    <t>https://podminky.urs.cz/item/CS_URS_2021_02/167151111</t>
  </si>
  <si>
    <t>135,36</t>
  </si>
  <si>
    <t>16</t>
  </si>
  <si>
    <t>171201221</t>
  </si>
  <si>
    <t>Poplatek za uložení stavebního odpadu na skládce (skládkovné) zeminy a kamení zatříděného do Katalogu odpadů pod kódem 17 05 04</t>
  </si>
  <si>
    <t>t</t>
  </si>
  <si>
    <t>851372248</t>
  </si>
  <si>
    <t>https://podminky.urs.cz/item/CS_URS_2021_02/171201221</t>
  </si>
  <si>
    <t>je uvažováno 75%výkopků</t>
  </si>
  <si>
    <t>135,36*1,9</t>
  </si>
  <si>
    <t>17</t>
  </si>
  <si>
    <t>174151101</t>
  </si>
  <si>
    <t>Zásyp sypaninou z jakékoliv horniny strojně s uložením výkopku ve vrstvách se zhutněním jam, šachet, rýh nebo kolem objektů v těchto vykopávkách</t>
  </si>
  <si>
    <t>-1038615244</t>
  </si>
  <si>
    <t>https://podminky.urs.cz/item/CS_URS_2021_02/174151101</t>
  </si>
  <si>
    <t>65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</si>
  <si>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</si>
  <si>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</si>
  <si>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</si>
  <si>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-184416793</t>
  </si>
  <si>
    <t>https://podminky.urs.cz/item/CS_URS_2021_02/175151101</t>
  </si>
  <si>
    <t>23,139</t>
  </si>
  <si>
    <t>19</t>
  </si>
  <si>
    <t>M</t>
  </si>
  <si>
    <t>58331200</t>
  </si>
  <si>
    <t>štěrkopísek netříděný zásypový</t>
  </si>
  <si>
    <t>57114442</t>
  </si>
  <si>
    <t>https://podminky.urs.cz/item/CS_URS_2021_02/58331200</t>
  </si>
  <si>
    <t>20</t>
  </si>
  <si>
    <t>181311103</t>
  </si>
  <si>
    <t>Rozprostření a urovnání ornice v rovině nebo ve svahu sklonu do 1:5 ručně při souvislé ploše, tl. vrstvy do 200 mm</t>
  </si>
  <si>
    <t>615321805</t>
  </si>
  <si>
    <t>https://podminky.urs.cz/item/CS_URS_2021_02/181311103</t>
  </si>
  <si>
    <t>urovnání terénu podél obrubníků</t>
  </si>
  <si>
    <t>45,385</t>
  </si>
  <si>
    <t>183117211</t>
  </si>
  <si>
    <t>Hloubení rýhy v kořenové zóně stromu v zemině tř. 1 až 4 šíře do 300 mm ručně, s přerušením kořenů do 30 mm v rovině nebo na svahu do 1:5, hloubky do 200 mm</t>
  </si>
  <si>
    <t>983579848</t>
  </si>
  <si>
    <t>https://podminky.urs.cz/item/CS_URS_2021_02/183117211</t>
  </si>
  <si>
    <t>obnažení kořenového systému - odhad</t>
  </si>
  <si>
    <t>40</t>
  </si>
  <si>
    <t>22</t>
  </si>
  <si>
    <t>1-R01</t>
  </si>
  <si>
    <t>hutnění vykopaných rýh po úpravě sklonu</t>
  </si>
  <si>
    <t>CS 2021</t>
  </si>
  <si>
    <t>838459100</t>
  </si>
  <si>
    <t>Zakládání</t>
  </si>
  <si>
    <t>62</t>
  </si>
  <si>
    <t>213141111</t>
  </si>
  <si>
    <t>Zřízení vrstvy z geotextilie filtrační, separační, odvodňovací, ochranné, výztužné nebo protierozní v rovině nebo ve sklonu do 1:5, šířky do 3 m</t>
  </si>
  <si>
    <t>CS ÚRS 2021</t>
  </si>
  <si>
    <t>-248373306</t>
  </si>
  <si>
    <t>63</t>
  </si>
  <si>
    <t>TCT.0013371.URS</t>
  </si>
  <si>
    <t>geotextilie tkaná (polypropylen) PK-TEX PP 80 380 g/m2</t>
  </si>
  <si>
    <t>1513382383</t>
  </si>
  <si>
    <t>82,8*1,2</t>
  </si>
  <si>
    <t>99,36*1,15 'Přepočtené koeficientem množství</t>
  </si>
  <si>
    <t>Vodorovné konstrukce</t>
  </si>
  <si>
    <t>23</t>
  </si>
  <si>
    <t>451573111</t>
  </si>
  <si>
    <t>Lože pod potrubí, stoky a drobné objekty v otevřeném výkopu z písku a štěrkopísku do 63 mm</t>
  </si>
  <si>
    <t>-2141538163</t>
  </si>
  <si>
    <t>https://podminky.urs.cz/item/CS_URS_2021_02/451573111</t>
  </si>
  <si>
    <t>Komunikace pozemní</t>
  </si>
  <si>
    <t>24</t>
  </si>
  <si>
    <t>564761111</t>
  </si>
  <si>
    <t>Podklad nebo kryt z kameniva hrubého drceného vel. 32-63 mm s rozprostřením a zhutněním, po zhutnění tl. 200 mm</t>
  </si>
  <si>
    <t>1157600162</t>
  </si>
  <si>
    <t>https://podminky.urs.cz/item/CS_URS_2021_02/564761111</t>
  </si>
  <si>
    <t>podklad po boulích +  20%- změna k 07/2021</t>
  </si>
  <si>
    <t>82,8</t>
  </si>
  <si>
    <t>25</t>
  </si>
  <si>
    <t>564861111</t>
  </si>
  <si>
    <t>Podklad ze štěrkodrti ŠD s rozprostřením a zhutněním, po zhutnění tl. 200 mm</t>
  </si>
  <si>
    <t>1984414801</t>
  </si>
  <si>
    <t>https://podminky.urs.cz/item/CS_URS_2021_02/564861111</t>
  </si>
  <si>
    <t>podklad ploch po boulích + 20%</t>
  </si>
  <si>
    <t>26</t>
  </si>
  <si>
    <t>564871111</t>
  </si>
  <si>
    <t>Podklad ze štěrkodrti ŠD s rozprostřením a zhutněním, po zhutnění tl. 250 mm</t>
  </si>
  <si>
    <t>-1841679618</t>
  </si>
  <si>
    <t>https://podminky.urs.cz/item/CS_URS_2021_02/564871111</t>
  </si>
  <si>
    <t>podklad po boulích + 20%</t>
  </si>
  <si>
    <t>27</t>
  </si>
  <si>
    <t>564931412</t>
  </si>
  <si>
    <t>Podklad nebo podsyp z asfaltového recyklátu s rozprostřením a zhutněním, po zhutnění tl. 100 mm</t>
  </si>
  <si>
    <t>1528833737</t>
  </si>
  <si>
    <t>https://podminky.urs.cz/item/CS_URS_2021_02/564931412</t>
  </si>
  <si>
    <t>vyrovnání terénu před pokládkou ACL - odhad plochy</t>
  </si>
  <si>
    <t>160</t>
  </si>
  <si>
    <t>28</t>
  </si>
  <si>
    <t>567531111</t>
  </si>
  <si>
    <t>Recyklace podkladní vrstvy za studena na místě rozpojení a reprofilace podkladu s hutněním plochy do 1 000 m2, tloušťky přes 200 do 250 mm</t>
  </si>
  <si>
    <t>-1179504134</t>
  </si>
  <si>
    <t>https://podminky.urs.cz/item/CS_URS_2021_02/567531111</t>
  </si>
  <si>
    <t>hutnění po odkopání boulí + 20%(stav k 07/2021</t>
  </si>
  <si>
    <t>29</t>
  </si>
  <si>
    <t>573211106</t>
  </si>
  <si>
    <t>Postřik spojovací PS bez posypu kamenivem z asfaltu silničního, v množství 0,20 kg/m2</t>
  </si>
  <si>
    <t>311662145</t>
  </si>
  <si>
    <t>https://podminky.urs.cz/item/CS_URS_2021_02/573211106</t>
  </si>
  <si>
    <t>30</t>
  </si>
  <si>
    <t>573211108</t>
  </si>
  <si>
    <t>Postřik spojovací PS bez posypu kamenivem z asfaltu silničního, v množství 0,40 kg/m2</t>
  </si>
  <si>
    <t>-1729139302</t>
  </si>
  <si>
    <t>https://podminky.urs.cz/item/CS_URS_2021_02/573211108</t>
  </si>
  <si>
    <t>31</t>
  </si>
  <si>
    <t>577134111</t>
  </si>
  <si>
    <t>Asfaltový beton vrstva obrusná ACO 11 (ABS) s rozprostřením a se zhutněním z nemodifikovaného asfaltu v pruhu šířky do 3 m tř. I, po zhutnění tl. 40 mm</t>
  </si>
  <si>
    <t>-1055056449</t>
  </si>
  <si>
    <t>https://podminky.urs.cz/item/CS_URS_2021_02/577134111</t>
  </si>
  <si>
    <t>32</t>
  </si>
  <si>
    <t>577155112</t>
  </si>
  <si>
    <t>Asfaltový beton vrstva ložní ACL 16 (ABH) s rozprostřením a zhutněním z nemodifikovaného asfaltu v pruhu šířky do 3 m, po zhutnění tl. 60 mm</t>
  </si>
  <si>
    <t>1110351719</t>
  </si>
  <si>
    <t>https://podminky.urs.cz/item/CS_URS_2021_02/577155112</t>
  </si>
  <si>
    <t>33</t>
  </si>
  <si>
    <t>599141111</t>
  </si>
  <si>
    <t>Vyplnění spár mezi silničními dílci jakékoliv tloušťky živičnou zálivkou</t>
  </si>
  <si>
    <t>-468189171</t>
  </si>
  <si>
    <t>https://podminky.urs.cz/item/CS_URS_2021_02/599141111</t>
  </si>
  <si>
    <t>Trubní vedení</t>
  </si>
  <si>
    <t>34</t>
  </si>
  <si>
    <t>871313121</t>
  </si>
  <si>
    <t>Montáž kanalizačního potrubí z plastů z tvrdého PVC těsněných gumovým kroužkem v otevřeném výkopu ve sklonu do 20 % DN 160</t>
  </si>
  <si>
    <t>-401198075</t>
  </si>
  <si>
    <t>https://podminky.urs.cz/item/CS_URS_2021_02/871313121</t>
  </si>
  <si>
    <t>35</t>
  </si>
  <si>
    <t>871350410</t>
  </si>
  <si>
    <t>Montáž kanalizačního potrubí z plastů z polypropylenu PP korugovaného nebo žebrovaného SN 10 DN 200</t>
  </si>
  <si>
    <t>-469739100</t>
  </si>
  <si>
    <t>https://podminky.urs.cz/item/CS_URS_2021_02/871350410</t>
  </si>
  <si>
    <t>36</t>
  </si>
  <si>
    <t>28617043</t>
  </si>
  <si>
    <t>trubka kanalizační PP korugovaná DN 150x6000mm SN10</t>
  </si>
  <si>
    <t>-632954431</t>
  </si>
  <si>
    <t>https://podminky.urs.cz/item/CS_URS_2021_02/28617043</t>
  </si>
  <si>
    <t>37</t>
  </si>
  <si>
    <t>28617044</t>
  </si>
  <si>
    <t>trubka kanalizační PP korugovaná DN 200x6000mm SN10</t>
  </si>
  <si>
    <t>-894362454</t>
  </si>
  <si>
    <t>https://podminky.urs.cz/item/CS_URS_2021_02/28617044</t>
  </si>
  <si>
    <t>38</t>
  </si>
  <si>
    <t>890111812</t>
  </si>
  <si>
    <t>Bourání šachet a jímek ručně velikosti obestavěného prostoru do 1,5 m3 ze zdiva cihelného</t>
  </si>
  <si>
    <t>-127374225</t>
  </si>
  <si>
    <t>https://podminky.urs.cz/item/CS_URS_2021_02/890111812</t>
  </si>
  <si>
    <t>39</t>
  </si>
  <si>
    <t>894411111-R02</t>
  </si>
  <si>
    <t>Zřízení šachet kanalizačních z betonových dílců výšky vstupu do 1,50 m s obložením dna betonem tř. C 25/30, na potrubí DN do 200,VČETNĚ MATERIÁLU- SKRUŽE,POKLOP,VYROVNÁVACÍ PRSTENEC</t>
  </si>
  <si>
    <t>1006826159</t>
  </si>
  <si>
    <t>UV3, RŠ1</t>
  </si>
  <si>
    <t>Ostatní konstrukce a práce, bourání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</si>
  <si>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</si>
  <si>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</si>
  <si>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688355421</t>
  </si>
  <si>
    <t>https://podminky.urs.cz/item/CS_URS_2021_02/916131213</t>
  </si>
  <si>
    <t>41</t>
  </si>
  <si>
    <t>PSB.30010100</t>
  </si>
  <si>
    <t>Silniční obrubník 1000x150x250 mm</t>
  </si>
  <si>
    <t>979195281</t>
  </si>
  <si>
    <t>90,77*1,1</t>
  </si>
  <si>
    <t>42</t>
  </si>
  <si>
    <t>919735113</t>
  </si>
  <si>
    <t>Řezání stávajícího živičného krytu nebo podkladu hloubky přes 100 do 150 mm</t>
  </si>
  <si>
    <t>-197098582</t>
  </si>
  <si>
    <t>43</t>
  </si>
  <si>
    <t>935113212</t>
  </si>
  <si>
    <t>Osazení odvodňovacího žlabu s krycím roštem betonového šířky přes 200 mm</t>
  </si>
  <si>
    <t>1585907437</t>
  </si>
  <si>
    <t>44</t>
  </si>
  <si>
    <t>59227006</t>
  </si>
  <si>
    <t>žlab odvodňovací polymerbetonový se spádem dna 0,5% 1000x130x155/160mm</t>
  </si>
  <si>
    <t>990126361</t>
  </si>
  <si>
    <t>997</t>
  </si>
  <si>
    <t>Přesun sutě</t>
  </si>
  <si>
    <t>45</t>
  </si>
  <si>
    <t>997221551</t>
  </si>
  <si>
    <t>Vodorovná doprava suti bez naložení, ale se složením a s hrubým urovnáním ze sypkých materiálů, na vzdálenost do 1 km</t>
  </si>
  <si>
    <t>659749681</t>
  </si>
  <si>
    <t>46</t>
  </si>
  <si>
    <t>997221559</t>
  </si>
  <si>
    <t>Vodorovná doprava suti bez naložení, ale se složením a s hrubým urovnáním Příplatek k ceně za každý další i započatý 1 km přes 1 km</t>
  </si>
  <si>
    <t>-690035519</t>
  </si>
  <si>
    <t>169,859*10 'Přepočtené koeficientem množství</t>
  </si>
  <si>
    <t>47</t>
  </si>
  <si>
    <t>997221611</t>
  </si>
  <si>
    <t>Nakládání na dopravní prostředky pro vodorovnou dopravu suti</t>
  </si>
  <si>
    <t>CS ÚRS 2020 02</t>
  </si>
  <si>
    <t>-1510317068</t>
  </si>
  <si>
    <t>64</t>
  </si>
  <si>
    <t>997221861</t>
  </si>
  <si>
    <t>Poplatek za uložení stavebního odpadu na recyklační skládce (skládkovné) z prostého betonu zatříděného do Katalogu odpadů pod kódem 17 01 01</t>
  </si>
  <si>
    <t>647769509</t>
  </si>
  <si>
    <t>18,417+2,115+1,597</t>
  </si>
  <si>
    <t>48</t>
  </si>
  <si>
    <t>997221875</t>
  </si>
  <si>
    <t>Poplatek za uložení stavebního odpadu na recyklační skládce (skládkovné) asfaltového bez obsahu dehtu zatříděného do Katalogu odpadů pod kódem 17 03 02</t>
  </si>
  <si>
    <t>119099779</t>
  </si>
  <si>
    <t>998</t>
  </si>
  <si>
    <t>Přesun hmot</t>
  </si>
  <si>
    <t>49</t>
  </si>
  <si>
    <t>998225111</t>
  </si>
  <si>
    <t>Přesun hmot pro komunikace s krytem z kameniva, monolitickým betonovým nebo živičným dopravní vzdálenost do 200 m jakékoliv délky objektu</t>
  </si>
  <si>
    <t>-1957522424</t>
  </si>
  <si>
    <t>PSV</t>
  </si>
  <si>
    <t>Práce a dodávky PSV</t>
  </si>
  <si>
    <t>711</t>
  </si>
  <si>
    <t>Izolace proti vodě, vlhkosti a plynům</t>
  </si>
  <si>
    <t>50</t>
  </si>
  <si>
    <t>711112001</t>
  </si>
  <si>
    <t>Provedení izolace proti zemní vlhkosti natěradly a tmely za studena na ploše svislé S nátěrem penetračním</t>
  </si>
  <si>
    <t>1741902510</t>
  </si>
  <si>
    <t>51</t>
  </si>
  <si>
    <t>711112001.1</t>
  </si>
  <si>
    <t>1997252129</t>
  </si>
  <si>
    <t>NÁTĚR VNĚJŠÍCH STĚN ŠACHET UV3, RŠ1</t>
  </si>
  <si>
    <t>(1,25*1,2*4+1,5*1,3*4)</t>
  </si>
  <si>
    <t>52</t>
  </si>
  <si>
    <t>11163150</t>
  </si>
  <si>
    <t>lak penetrační asfaltový</t>
  </si>
  <si>
    <t>870981065</t>
  </si>
  <si>
    <t>13,8*0,6*1,2/1000</t>
  </si>
  <si>
    <t>53</t>
  </si>
  <si>
    <t>711112002</t>
  </si>
  <si>
    <t>Provedení izolace proti zemní vlhkosti natěradly a tmely za studena na ploše svislé S nátěrem lakem asfaltovým</t>
  </si>
  <si>
    <t>956189062</t>
  </si>
  <si>
    <t>13,8*2</t>
  </si>
  <si>
    <t>54</t>
  </si>
  <si>
    <t>11163152</t>
  </si>
  <si>
    <t>lak hydroizolační asfaltový</t>
  </si>
  <si>
    <t>1561773461</t>
  </si>
  <si>
    <t>27,6*0,6*1,2/1000</t>
  </si>
  <si>
    <t>HZS</t>
  </si>
  <si>
    <t>Hodinové zúčtovací sazby</t>
  </si>
  <si>
    <t>55</t>
  </si>
  <si>
    <t>HZS1212</t>
  </si>
  <si>
    <t>Hodinové zúčtovací sazby profesí HSV zemní a pomocné práce kopáč</t>
  </si>
  <si>
    <t>hod</t>
  </si>
  <si>
    <t>CS ÚRS 2021 01</t>
  </si>
  <si>
    <t>512</t>
  </si>
  <si>
    <t>-2066249591</t>
  </si>
  <si>
    <t>https://podminky.urs.cz/item/CS_URS_2021_01/HZS1212</t>
  </si>
  <si>
    <t>56</t>
  </si>
  <si>
    <t>HZS1422</t>
  </si>
  <si>
    <t>Hodinové zúčtovací sazby profesí HSV provádění konstrukcí inženýrských a dopravních staveb silničář</t>
  </si>
  <si>
    <t>1389902387</t>
  </si>
  <si>
    <t>https://podminky.urs.cz/item/CS_URS_2021_01/HZS1422</t>
  </si>
  <si>
    <t>57</t>
  </si>
  <si>
    <t>HZS4122</t>
  </si>
  <si>
    <t>Hodinové zúčtovací sazby ostatních profesí obsluha stavebních strojů a zařízení obsluha strojů speciálních</t>
  </si>
  <si>
    <t>1932650498</t>
  </si>
  <si>
    <t>https://podminky.urs.cz/item/CS_URS_2021_01/HZS4122</t>
  </si>
  <si>
    <t>VRN</t>
  </si>
  <si>
    <t>Vedlejší rozpočtové náklady</t>
  </si>
  <si>
    <t>VRN1</t>
  </si>
  <si>
    <t>Průzkumné, geodetické a projektové práce</t>
  </si>
  <si>
    <t>58</t>
  </si>
  <si>
    <t>012203000</t>
  </si>
  <si>
    <t>Geodetické práce při provádění stavby</t>
  </si>
  <si>
    <t>soubor</t>
  </si>
  <si>
    <t>1024</t>
  </si>
  <si>
    <t>132431546</t>
  </si>
  <si>
    <t>59</t>
  </si>
  <si>
    <t>012303000</t>
  </si>
  <si>
    <t>Geodetické práce po výstavbě</t>
  </si>
  <si>
    <t>1754623627</t>
  </si>
  <si>
    <t>VRN3</t>
  </si>
  <si>
    <t>Zařízení staveniště</t>
  </si>
  <si>
    <t>60</t>
  </si>
  <si>
    <t>032103000</t>
  </si>
  <si>
    <t>Náklady na stavební buňky</t>
  </si>
  <si>
    <t>-427389312</t>
  </si>
  <si>
    <t>61</t>
  </si>
  <si>
    <t>039103000</t>
  </si>
  <si>
    <t>Rozebrání, bourání a odvoz zařízení staveniště</t>
  </si>
  <si>
    <t>170705254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</si>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</sst>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13202111" TargetMode="External"/><Relationship Id="rId13" Type="http://schemas.openxmlformats.org/officeDocument/2006/relationships/hyperlink" Target="https://podminky.urs.cz/item/CS_URS_2021_02/132251111" TargetMode="External"/><Relationship Id="rId18" Type="http://schemas.openxmlformats.org/officeDocument/2006/relationships/hyperlink" Target="https://podminky.urs.cz/item/CS_URS_2021_02/175151101" TargetMode="External"/><Relationship Id="rId26" Type="http://schemas.openxmlformats.org/officeDocument/2006/relationships/hyperlink" Target="https://podminky.urs.cz/item/CS_URS_2021_02/564931412" TargetMode="External"/><Relationship Id="rId39" Type="http://schemas.openxmlformats.org/officeDocument/2006/relationships/hyperlink" Target="https://podminky.urs.cz/item/CS_URS_2021_01/HZS1212" TargetMode="External"/><Relationship Id="rId3" Type="http://schemas.openxmlformats.org/officeDocument/2006/relationships/hyperlink" Target="https://podminky.urs.cz/item/CS_URS_2021_02/112201117" TargetMode="External"/><Relationship Id="rId21" Type="http://schemas.openxmlformats.org/officeDocument/2006/relationships/hyperlink" Target="https://podminky.urs.cz/item/CS_URS_2021_02/183117211" TargetMode="External"/><Relationship Id="rId34" Type="http://schemas.openxmlformats.org/officeDocument/2006/relationships/hyperlink" Target="https://podminky.urs.cz/item/CS_URS_2021_02/871350410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podminky.urs.cz/item/CS_URS_2021_02/113154124" TargetMode="External"/><Relationship Id="rId12" Type="http://schemas.openxmlformats.org/officeDocument/2006/relationships/hyperlink" Target="https://podminky.urs.cz/item/CS_URS_2021_02/132251101" TargetMode="External"/><Relationship Id="rId17" Type="http://schemas.openxmlformats.org/officeDocument/2006/relationships/hyperlink" Target="https://podminky.urs.cz/item/CS_URS_2021_02/174151101" TargetMode="External"/><Relationship Id="rId25" Type="http://schemas.openxmlformats.org/officeDocument/2006/relationships/hyperlink" Target="https://podminky.urs.cz/item/CS_URS_2021_02/564871111" TargetMode="External"/><Relationship Id="rId33" Type="http://schemas.openxmlformats.org/officeDocument/2006/relationships/hyperlink" Target="https://podminky.urs.cz/item/CS_URS_2021_02/871313121" TargetMode="External"/><Relationship Id="rId38" Type="http://schemas.openxmlformats.org/officeDocument/2006/relationships/hyperlink" Target="https://podminky.urs.cz/item/CS_URS_2021_02/916131213" TargetMode="External"/><Relationship Id="rId2" Type="http://schemas.openxmlformats.org/officeDocument/2006/relationships/hyperlink" Target="https://podminky.urs.cz/item/CS_URS_2021_02/111251101" TargetMode="External"/><Relationship Id="rId16" Type="http://schemas.openxmlformats.org/officeDocument/2006/relationships/hyperlink" Target="https://podminky.urs.cz/item/CS_URS_2021_02/171201221" TargetMode="External"/><Relationship Id="rId20" Type="http://schemas.openxmlformats.org/officeDocument/2006/relationships/hyperlink" Target="https://podminky.urs.cz/item/CS_URS_2021_02/181311103" TargetMode="External"/><Relationship Id="rId29" Type="http://schemas.openxmlformats.org/officeDocument/2006/relationships/hyperlink" Target="https://podminky.urs.cz/item/CS_URS_2021_02/573211108" TargetMode="External"/><Relationship Id="rId41" Type="http://schemas.openxmlformats.org/officeDocument/2006/relationships/hyperlink" Target="https://podminky.urs.cz/item/CS_URS_2021_01/HZS4122" TargetMode="External"/><Relationship Id="rId1" Type="http://schemas.openxmlformats.org/officeDocument/2006/relationships/hyperlink" Target="https://podminky.urs.cz/item/CS_URS_2021_02/111212351" TargetMode="External"/><Relationship Id="rId6" Type="http://schemas.openxmlformats.org/officeDocument/2006/relationships/hyperlink" Target="https://podminky.urs.cz/item/CS_URS_2021_02/113154123" TargetMode="External"/><Relationship Id="rId11" Type="http://schemas.openxmlformats.org/officeDocument/2006/relationships/hyperlink" Target="https://podminky.urs.cz/item/CS_URS_2021_02/132212111" TargetMode="External"/><Relationship Id="rId24" Type="http://schemas.openxmlformats.org/officeDocument/2006/relationships/hyperlink" Target="https://podminky.urs.cz/item/CS_URS_2021_02/564861111" TargetMode="External"/><Relationship Id="rId32" Type="http://schemas.openxmlformats.org/officeDocument/2006/relationships/hyperlink" Target="https://podminky.urs.cz/item/CS_URS_2021_02/599141111" TargetMode="External"/><Relationship Id="rId37" Type="http://schemas.openxmlformats.org/officeDocument/2006/relationships/hyperlink" Target="https://podminky.urs.cz/item/CS_URS_2021_02/890111812" TargetMode="External"/><Relationship Id="rId40" Type="http://schemas.openxmlformats.org/officeDocument/2006/relationships/hyperlink" Target="https://podminky.urs.cz/item/CS_URS_2021_01/HZS1422" TargetMode="External"/><Relationship Id="rId5" Type="http://schemas.openxmlformats.org/officeDocument/2006/relationships/hyperlink" Target="https://podminky.urs.cz/item/CS_URS_2021_02/113107143" TargetMode="External"/><Relationship Id="rId15" Type="http://schemas.openxmlformats.org/officeDocument/2006/relationships/hyperlink" Target="https://podminky.urs.cz/item/CS_URS_2021_02/167151111" TargetMode="External"/><Relationship Id="rId23" Type="http://schemas.openxmlformats.org/officeDocument/2006/relationships/hyperlink" Target="https://podminky.urs.cz/item/CS_URS_2021_02/564761111" TargetMode="External"/><Relationship Id="rId28" Type="http://schemas.openxmlformats.org/officeDocument/2006/relationships/hyperlink" Target="https://podminky.urs.cz/item/CS_URS_2021_02/573211106" TargetMode="External"/><Relationship Id="rId36" Type="http://schemas.openxmlformats.org/officeDocument/2006/relationships/hyperlink" Target="https://podminky.urs.cz/item/CS_URS_2021_02/28617044" TargetMode="External"/><Relationship Id="rId10" Type="http://schemas.openxmlformats.org/officeDocument/2006/relationships/hyperlink" Target="https://podminky.urs.cz/item/CS_URS_2021_02/131251100" TargetMode="External"/><Relationship Id="rId19" Type="http://schemas.openxmlformats.org/officeDocument/2006/relationships/hyperlink" Target="https://podminky.urs.cz/item/CS_URS_2021_02/58331200" TargetMode="External"/><Relationship Id="rId31" Type="http://schemas.openxmlformats.org/officeDocument/2006/relationships/hyperlink" Target="https://podminky.urs.cz/item/CS_URS_2021_02/577155112" TargetMode="External"/><Relationship Id="rId4" Type="http://schemas.openxmlformats.org/officeDocument/2006/relationships/hyperlink" Target="https://podminky.urs.cz/item/CS_URS_2021_02/113106022" TargetMode="External"/><Relationship Id="rId9" Type="http://schemas.openxmlformats.org/officeDocument/2006/relationships/hyperlink" Target="https://podminky.urs.cz/item/CS_URS_2021_02/122452203" TargetMode="External"/><Relationship Id="rId14" Type="http://schemas.openxmlformats.org/officeDocument/2006/relationships/hyperlink" Target="https://podminky.urs.cz/item/CS_URS_2021_02/162651112" TargetMode="External"/><Relationship Id="rId22" Type="http://schemas.openxmlformats.org/officeDocument/2006/relationships/hyperlink" Target="https://podminky.urs.cz/item/CS_URS_2021_02/451573111" TargetMode="External"/><Relationship Id="rId27" Type="http://schemas.openxmlformats.org/officeDocument/2006/relationships/hyperlink" Target="https://podminky.urs.cz/item/CS_URS_2021_02/567531111" TargetMode="External"/><Relationship Id="rId30" Type="http://schemas.openxmlformats.org/officeDocument/2006/relationships/hyperlink" Target="https://podminky.urs.cz/item/CS_URS_2021_02/577134111" TargetMode="External"/><Relationship Id="rId35" Type="http://schemas.openxmlformats.org/officeDocument/2006/relationships/hyperlink" Target="https://podminky.urs.cz/item/CS_URS_2021_02/286170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05"/>
      <c r="BS13" s="17" t="s">
        <v>6</v>
      </c>
    </row>
    <row r="14" spans="1:74" ht="12.75">
      <c r="B14" s="21"/>
      <c r="C14" s="22"/>
      <c r="D14" s="22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05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>
      <c r="B23" s="21"/>
      <c r="C23" s="22"/>
      <c r="D23" s="22"/>
      <c r="E23" s="312" t="s">
        <v>37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39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40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41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19" t="s">
        <v>50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2021-16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Oprava vozovky na pozemku 1636/4,1633,8,1623/3,1633/7-AKTUALIZACE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15. 8. 2021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STŘEDOČESKÝ KRAJ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26" t="str">
        <f>IF(E17="","",E17)</f>
        <v>FITOX TEAM s.r.o.</v>
      </c>
      <c r="AN49" s="327"/>
      <c r="AO49" s="327"/>
      <c r="AP49" s="327"/>
      <c r="AQ49" s="36"/>
      <c r="AR49" s="39"/>
      <c r="AS49" s="328" t="s">
        <v>52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26" t="str">
        <f>IF(E20="","",E20)</f>
        <v>ING.PAVEL KOLÁŘ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4" t="s">
        <v>53</v>
      </c>
      <c r="D52" s="335"/>
      <c r="E52" s="335"/>
      <c r="F52" s="335"/>
      <c r="G52" s="335"/>
      <c r="H52" s="66"/>
      <c r="I52" s="336" t="s">
        <v>54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55</v>
      </c>
      <c r="AH52" s="335"/>
      <c r="AI52" s="335"/>
      <c r="AJ52" s="335"/>
      <c r="AK52" s="335"/>
      <c r="AL52" s="335"/>
      <c r="AM52" s="335"/>
      <c r="AN52" s="336" t="s">
        <v>56</v>
      </c>
      <c r="AO52" s="335"/>
      <c r="AP52" s="335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7" customFormat="1" ht="24.75" customHeight="1">
      <c r="A55" s="85" t="s">
        <v>75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'2021-16 - Oprava vozovky 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76</v>
      </c>
      <c r="AR55" s="90"/>
      <c r="AS55" s="91">
        <v>0</v>
      </c>
      <c r="AT55" s="92">
        <f>ROUND(SUM(AV55:AW55),2)</f>
        <v>0</v>
      </c>
      <c r="AU55" s="93">
        <f>'2021-16 - Oprava vozovky ...'!P88</f>
        <v>0</v>
      </c>
      <c r="AV55" s="92">
        <f>'2021-16 - Oprava vozovky ...'!J31</f>
        <v>0</v>
      </c>
      <c r="AW55" s="92">
        <f>'2021-16 - Oprava vozovky ...'!J32</f>
        <v>0</v>
      </c>
      <c r="AX55" s="92">
        <f>'2021-16 - Oprava vozovky ...'!J33</f>
        <v>0</v>
      </c>
      <c r="AY55" s="92">
        <f>'2021-16 - Oprava vozovky ...'!J34</f>
        <v>0</v>
      </c>
      <c r="AZ55" s="92">
        <f>'2021-16 - Oprava vozovky ...'!F31</f>
        <v>0</v>
      </c>
      <c r="BA55" s="92">
        <f>'2021-16 - Oprava vozovky ...'!F32</f>
        <v>0</v>
      </c>
      <c r="BB55" s="92">
        <f>'2021-16 - Oprava vozovky ...'!F33</f>
        <v>0</v>
      </c>
      <c r="BC55" s="92">
        <f>'2021-16 - Oprava vozovky ...'!F34</f>
        <v>0</v>
      </c>
      <c r="BD55" s="94">
        <f>'2021-16 - Oprava vozovky 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10X8dnxBlBEtMMa6+Oeug9IkMsO6Z46fl+vvkO7ZMDnAiy2Bc/Eu1zMBnApX0VMYJ28kaPCskenYZgJDkov6wQ==" saltValue="Cg47xt5mBDZkaR6yPAFdoYRGq4zCGb1zJ/Ww+UaT6ZHxauh9o/qVT21rHsQwFnrYEpwVG3Nml7PVS/nnSuSOp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1-16 - Oprava vozovky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79</v>
      </c>
    </row>
    <row r="4" spans="1:46" s="1" customFormat="1" ht="24.95" customHeight="1">
      <c r="B4" s="20"/>
      <c r="D4" s="98" t="s">
        <v>80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15. 8. 2021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29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31</v>
      </c>
      <c r="E18" s="34"/>
      <c r="F18" s="34"/>
      <c r="G18" s="34"/>
      <c r="H18" s="34"/>
      <c r="I18" s="100" t="s">
        <v>26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32</v>
      </c>
      <c r="F19" s="34"/>
      <c r="G19" s="34"/>
      <c r="H19" s="34"/>
      <c r="I19" s="100" t="s">
        <v>28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34</v>
      </c>
      <c r="E21" s="34"/>
      <c r="F21" s="34"/>
      <c r="G21" s="34"/>
      <c r="H21" s="34"/>
      <c r="I21" s="100" t="s">
        <v>26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35</v>
      </c>
      <c r="F22" s="34"/>
      <c r="G22" s="34"/>
      <c r="H22" s="34"/>
      <c r="I22" s="100" t="s">
        <v>28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36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8" t="s">
        <v>37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38</v>
      </c>
      <c r="E28" s="34"/>
      <c r="F28" s="34"/>
      <c r="G28" s="34"/>
      <c r="H28" s="34"/>
      <c r="I28" s="34"/>
      <c r="J28" s="109">
        <f>ROUND(J88,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40</v>
      </c>
      <c r="G30" s="34"/>
      <c r="H30" s="34"/>
      <c r="I30" s="110" t="s">
        <v>39</v>
      </c>
      <c r="J30" s="110" t="s">
        <v>41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42</v>
      </c>
      <c r="E31" s="100" t="s">
        <v>43</v>
      </c>
      <c r="F31" s="112">
        <f>ROUND((SUM(BE88:BE266)),  2)</f>
        <v>0</v>
      </c>
      <c r="G31" s="34"/>
      <c r="H31" s="34"/>
      <c r="I31" s="113">
        <v>0.21</v>
      </c>
      <c r="J31" s="112">
        <f>ROUND(((SUM(BE88:BE266))*I31),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44</v>
      </c>
      <c r="F32" s="112">
        <f>ROUND((SUM(BF88:BF266)),  2)</f>
        <v>0</v>
      </c>
      <c r="G32" s="34"/>
      <c r="H32" s="34"/>
      <c r="I32" s="113">
        <v>0.15</v>
      </c>
      <c r="J32" s="112">
        <f>ROUND(((SUM(BF88:BF266))*I32),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45</v>
      </c>
      <c r="F33" s="112">
        <f>ROUND((SUM(BG88:BG266)),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46</v>
      </c>
      <c r="F34" s="112">
        <f>ROUND((SUM(BH88:BH266)),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47</v>
      </c>
      <c r="F35" s="112">
        <f>ROUND((SUM(BI88:BI266)),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48</v>
      </c>
      <c r="E37" s="116"/>
      <c r="F37" s="116"/>
      <c r="G37" s="117" t="s">
        <v>49</v>
      </c>
      <c r="H37" s="118" t="s">
        <v>50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81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3" t="str">
        <f>E7</f>
        <v>Oprava vozovky na pozemku 1636/4,1633,8,1623/3,1633/7-AKTUALIZACE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29" t="s">
        <v>23</v>
      </c>
      <c r="J48" s="59" t="str">
        <f>IF(J10="","",J10)</f>
        <v>15. 8. 2021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STŘEDOČESKÝ KRAJ</v>
      </c>
      <c r="G50" s="36"/>
      <c r="H50" s="36"/>
      <c r="I50" s="29" t="s">
        <v>31</v>
      </c>
      <c r="J50" s="32" t="str">
        <f>E19</f>
        <v>FITOX TEAM s.r.o.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29" t="s">
        <v>34</v>
      </c>
      <c r="J51" s="32" t="str">
        <f>E22</f>
        <v>ING.PAVEL KOLÁŘ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82</v>
      </c>
      <c r="D53" s="126"/>
      <c r="E53" s="126"/>
      <c r="F53" s="126"/>
      <c r="G53" s="126"/>
      <c r="H53" s="126"/>
      <c r="I53" s="126"/>
      <c r="J53" s="127" t="s">
        <v>83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70</v>
      </c>
      <c r="D55" s="36"/>
      <c r="E55" s="36"/>
      <c r="F55" s="36"/>
      <c r="G55" s="36"/>
      <c r="H55" s="36"/>
      <c r="I55" s="36"/>
      <c r="J55" s="77">
        <f>J88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84</v>
      </c>
    </row>
    <row r="56" spans="1:47" s="9" customFormat="1" ht="24.95" customHeight="1">
      <c r="B56" s="129"/>
      <c r="C56" s="130"/>
      <c r="D56" s="131" t="s">
        <v>85</v>
      </c>
      <c r="E56" s="132"/>
      <c r="F56" s="132"/>
      <c r="G56" s="132"/>
      <c r="H56" s="132"/>
      <c r="I56" s="132"/>
      <c r="J56" s="133">
        <f>J89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8"/>
      <c r="J57" s="139">
        <f>J90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8"/>
      <c r="J58" s="139">
        <f>J170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8"/>
      <c r="J59" s="139">
        <f>J175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89</v>
      </c>
      <c r="E60" s="138"/>
      <c r="F60" s="138"/>
      <c r="G60" s="138"/>
      <c r="H60" s="138"/>
      <c r="I60" s="138"/>
      <c r="J60" s="139">
        <f>J178</f>
        <v>0</v>
      </c>
      <c r="K60" s="136"/>
      <c r="L60" s="140"/>
    </row>
    <row r="61" spans="1:47" s="10" customFormat="1" ht="19.899999999999999" customHeight="1">
      <c r="B61" s="135"/>
      <c r="C61" s="136"/>
      <c r="D61" s="137" t="s">
        <v>90</v>
      </c>
      <c r="E61" s="138"/>
      <c r="F61" s="138"/>
      <c r="G61" s="138"/>
      <c r="H61" s="138"/>
      <c r="I61" s="138"/>
      <c r="J61" s="139">
        <f>J209</f>
        <v>0</v>
      </c>
      <c r="K61" s="136"/>
      <c r="L61" s="140"/>
    </row>
    <row r="62" spans="1:47" s="10" customFormat="1" ht="19.899999999999999" customHeight="1">
      <c r="B62" s="135"/>
      <c r="C62" s="136"/>
      <c r="D62" s="137" t="s">
        <v>91</v>
      </c>
      <c r="E62" s="138"/>
      <c r="F62" s="138"/>
      <c r="G62" s="138"/>
      <c r="H62" s="138"/>
      <c r="I62" s="138"/>
      <c r="J62" s="139">
        <f>J223</f>
        <v>0</v>
      </c>
      <c r="K62" s="136"/>
      <c r="L62" s="140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J231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J239</f>
        <v>0</v>
      </c>
      <c r="K64" s="136"/>
      <c r="L64" s="140"/>
    </row>
    <row r="65" spans="1:31" s="9" customFormat="1" ht="24.95" customHeight="1">
      <c r="B65" s="129"/>
      <c r="C65" s="130"/>
      <c r="D65" s="131" t="s">
        <v>94</v>
      </c>
      <c r="E65" s="132"/>
      <c r="F65" s="132"/>
      <c r="G65" s="132"/>
      <c r="H65" s="132"/>
      <c r="I65" s="132"/>
      <c r="J65" s="133">
        <f>J241</f>
        <v>0</v>
      </c>
      <c r="K65" s="130"/>
      <c r="L65" s="134"/>
    </row>
    <row r="66" spans="1:31" s="10" customFormat="1" ht="19.899999999999999" customHeight="1">
      <c r="B66" s="135"/>
      <c r="C66" s="136"/>
      <c r="D66" s="137" t="s">
        <v>95</v>
      </c>
      <c r="E66" s="138"/>
      <c r="F66" s="138"/>
      <c r="G66" s="138"/>
      <c r="H66" s="138"/>
      <c r="I66" s="138"/>
      <c r="J66" s="139">
        <f>J242</f>
        <v>0</v>
      </c>
      <c r="K66" s="136"/>
      <c r="L66" s="140"/>
    </row>
    <row r="67" spans="1:31" s="9" customFormat="1" ht="24.95" customHeight="1">
      <c r="B67" s="129"/>
      <c r="C67" s="130"/>
      <c r="D67" s="131" t="s">
        <v>96</v>
      </c>
      <c r="E67" s="132"/>
      <c r="F67" s="132"/>
      <c r="G67" s="132"/>
      <c r="H67" s="132"/>
      <c r="I67" s="132"/>
      <c r="J67" s="133">
        <f>J253</f>
        <v>0</v>
      </c>
      <c r="K67" s="130"/>
      <c r="L67" s="134"/>
    </row>
    <row r="68" spans="1:31" s="9" customFormat="1" ht="24.95" customHeight="1">
      <c r="B68" s="129"/>
      <c r="C68" s="130"/>
      <c r="D68" s="131" t="s">
        <v>97</v>
      </c>
      <c r="E68" s="132"/>
      <c r="F68" s="132"/>
      <c r="G68" s="132"/>
      <c r="H68" s="132"/>
      <c r="I68" s="132"/>
      <c r="J68" s="133">
        <f>J260</f>
        <v>0</v>
      </c>
      <c r="K68" s="130"/>
      <c r="L68" s="134"/>
    </row>
    <row r="69" spans="1:31" s="10" customFormat="1" ht="19.899999999999999" customHeight="1">
      <c r="B69" s="135"/>
      <c r="C69" s="136"/>
      <c r="D69" s="137" t="s">
        <v>98</v>
      </c>
      <c r="E69" s="138"/>
      <c r="F69" s="138"/>
      <c r="G69" s="138"/>
      <c r="H69" s="138"/>
      <c r="I69" s="138"/>
      <c r="J69" s="139">
        <f>J261</f>
        <v>0</v>
      </c>
      <c r="K69" s="136"/>
      <c r="L69" s="140"/>
    </row>
    <row r="70" spans="1:31" s="10" customFormat="1" ht="19.899999999999999" customHeight="1">
      <c r="B70" s="135"/>
      <c r="C70" s="136"/>
      <c r="D70" s="137" t="s">
        <v>99</v>
      </c>
      <c r="E70" s="138"/>
      <c r="F70" s="138"/>
      <c r="G70" s="138"/>
      <c r="H70" s="138"/>
      <c r="I70" s="138"/>
      <c r="J70" s="139">
        <f>J264</f>
        <v>0</v>
      </c>
      <c r="K70" s="136"/>
      <c r="L70" s="140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100</v>
      </c>
      <c r="D77" s="36"/>
      <c r="E77" s="36"/>
      <c r="F77" s="36"/>
      <c r="G77" s="36"/>
      <c r="H77" s="36"/>
      <c r="I77" s="36"/>
      <c r="J77" s="36"/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36"/>
      <c r="J79" s="36"/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23" t="str">
        <f>E7</f>
        <v>Oprava vozovky na pozemku 1636/4,1633,8,1623/3,1633/7-AKTUALIZACE</v>
      </c>
      <c r="F80" s="349"/>
      <c r="G80" s="349"/>
      <c r="H80" s="349"/>
      <c r="I80" s="36"/>
      <c r="J80" s="36"/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F10</f>
        <v xml:space="preserve"> </v>
      </c>
      <c r="G82" s="36"/>
      <c r="H82" s="36"/>
      <c r="I82" s="29" t="s">
        <v>23</v>
      </c>
      <c r="J82" s="59" t="str">
        <f>IF(J10="","",J10)</f>
        <v>15. 8. 2021</v>
      </c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6"/>
      <c r="E84" s="36"/>
      <c r="F84" s="27" t="str">
        <f>E13</f>
        <v>STŘEDOČESKÝ KRAJ</v>
      </c>
      <c r="G84" s="36"/>
      <c r="H84" s="36"/>
      <c r="I84" s="29" t="s">
        <v>31</v>
      </c>
      <c r="J84" s="32" t="str">
        <f>E19</f>
        <v>FITOX TEAM s.r.o.</v>
      </c>
      <c r="K84" s="36"/>
      <c r="L84" s="10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6"/>
      <c r="E85" s="36"/>
      <c r="F85" s="27" t="str">
        <f>IF(E16="","",E16)</f>
        <v>Vyplň údaj</v>
      </c>
      <c r="G85" s="36"/>
      <c r="H85" s="36"/>
      <c r="I85" s="29" t="s">
        <v>34</v>
      </c>
      <c r="J85" s="32" t="str">
        <f>E22</f>
        <v>ING.PAVEL KOLÁŘ</v>
      </c>
      <c r="K85" s="36"/>
      <c r="L85" s="10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1"/>
      <c r="B87" s="142"/>
      <c r="C87" s="143" t="s">
        <v>101</v>
      </c>
      <c r="D87" s="144" t="s">
        <v>57</v>
      </c>
      <c r="E87" s="144" t="s">
        <v>53</v>
      </c>
      <c r="F87" s="144" t="s">
        <v>54</v>
      </c>
      <c r="G87" s="144" t="s">
        <v>102</v>
      </c>
      <c r="H87" s="144" t="s">
        <v>103</v>
      </c>
      <c r="I87" s="144" t="s">
        <v>104</v>
      </c>
      <c r="J87" s="144" t="s">
        <v>83</v>
      </c>
      <c r="K87" s="145" t="s">
        <v>105</v>
      </c>
      <c r="L87" s="146"/>
      <c r="M87" s="68" t="s">
        <v>19</v>
      </c>
      <c r="N87" s="69" t="s">
        <v>42</v>
      </c>
      <c r="O87" s="69" t="s">
        <v>106</v>
      </c>
      <c r="P87" s="69" t="s">
        <v>107</v>
      </c>
      <c r="Q87" s="69" t="s">
        <v>108</v>
      </c>
      <c r="R87" s="69" t="s">
        <v>109</v>
      </c>
      <c r="S87" s="69" t="s">
        <v>110</v>
      </c>
      <c r="T87" s="70" t="s">
        <v>111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pans="1:65" s="2" customFormat="1" ht="22.9" customHeight="1">
      <c r="A88" s="34"/>
      <c r="B88" s="35"/>
      <c r="C88" s="75" t="s">
        <v>112</v>
      </c>
      <c r="D88" s="36"/>
      <c r="E88" s="36"/>
      <c r="F88" s="36"/>
      <c r="G88" s="36"/>
      <c r="H88" s="36"/>
      <c r="I88" s="36"/>
      <c r="J88" s="147">
        <f>BK88</f>
        <v>0</v>
      </c>
      <c r="K88" s="36"/>
      <c r="L88" s="39"/>
      <c r="M88" s="71"/>
      <c r="N88" s="148"/>
      <c r="O88" s="72"/>
      <c r="P88" s="149">
        <f>P89+P241+P253+P260</f>
        <v>0</v>
      </c>
      <c r="Q88" s="72"/>
      <c r="R88" s="149">
        <f>R89+R241+R253+R260</f>
        <v>329.80117745999996</v>
      </c>
      <c r="S88" s="72"/>
      <c r="T88" s="150">
        <f>T89+T241+T253+T260</f>
        <v>169.85864000000001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84</v>
      </c>
      <c r="BK88" s="151">
        <f>BK89+BK241+BK253+BK260</f>
        <v>0</v>
      </c>
    </row>
    <row r="89" spans="1:65" s="12" customFormat="1" ht="25.9" customHeight="1">
      <c r="B89" s="152"/>
      <c r="C89" s="153"/>
      <c r="D89" s="154" t="s">
        <v>71</v>
      </c>
      <c r="E89" s="155" t="s">
        <v>113</v>
      </c>
      <c r="F89" s="155" t="s">
        <v>114</v>
      </c>
      <c r="G89" s="153"/>
      <c r="H89" s="153"/>
      <c r="I89" s="156"/>
      <c r="J89" s="157">
        <f>BK89</f>
        <v>0</v>
      </c>
      <c r="K89" s="153"/>
      <c r="L89" s="158"/>
      <c r="M89" s="159"/>
      <c r="N89" s="160"/>
      <c r="O89" s="160"/>
      <c r="P89" s="161">
        <f>P90+P170+P175+P178+P209+P223+P231+P239</f>
        <v>0</v>
      </c>
      <c r="Q89" s="160"/>
      <c r="R89" s="161">
        <f>R90+R170+R175+R178+R209+R223+R231+R239</f>
        <v>329.77117745999999</v>
      </c>
      <c r="S89" s="160"/>
      <c r="T89" s="162">
        <f>T90+T170+T175+T178+T209+T223+T231+T239</f>
        <v>169.85864000000001</v>
      </c>
      <c r="AR89" s="163" t="s">
        <v>77</v>
      </c>
      <c r="AT89" s="164" t="s">
        <v>71</v>
      </c>
      <c r="AU89" s="164" t="s">
        <v>72</v>
      </c>
      <c r="AY89" s="163" t="s">
        <v>115</v>
      </c>
      <c r="BK89" s="165">
        <f>BK90+BK170+BK175+BK178+BK209+BK223+BK231+BK239</f>
        <v>0</v>
      </c>
    </row>
    <row r="90" spans="1:65" s="12" customFormat="1" ht="22.9" customHeight="1">
      <c r="B90" s="152"/>
      <c r="C90" s="153"/>
      <c r="D90" s="154" t="s">
        <v>71</v>
      </c>
      <c r="E90" s="166" t="s">
        <v>77</v>
      </c>
      <c r="F90" s="166" t="s">
        <v>116</v>
      </c>
      <c r="G90" s="153"/>
      <c r="H90" s="153"/>
      <c r="I90" s="156"/>
      <c r="J90" s="167">
        <f>BK90</f>
        <v>0</v>
      </c>
      <c r="K90" s="153"/>
      <c r="L90" s="158"/>
      <c r="M90" s="159"/>
      <c r="N90" s="160"/>
      <c r="O90" s="160"/>
      <c r="P90" s="161">
        <f>SUM(P91:P169)</f>
        <v>0</v>
      </c>
      <c r="Q90" s="160"/>
      <c r="R90" s="161">
        <f>SUM(R91:R169)</f>
        <v>42.786099999999998</v>
      </c>
      <c r="S90" s="160"/>
      <c r="T90" s="162">
        <f>SUM(T91:T169)</f>
        <v>168.2612</v>
      </c>
      <c r="AR90" s="163" t="s">
        <v>77</v>
      </c>
      <c r="AT90" s="164" t="s">
        <v>71</v>
      </c>
      <c r="AU90" s="164" t="s">
        <v>77</v>
      </c>
      <c r="AY90" s="163" t="s">
        <v>115</v>
      </c>
      <c r="BK90" s="165">
        <f>SUM(BK91:BK169)</f>
        <v>0</v>
      </c>
    </row>
    <row r="91" spans="1:65" s="2" customFormat="1" ht="24.2" customHeight="1">
      <c r="A91" s="34"/>
      <c r="B91" s="35"/>
      <c r="C91" s="168" t="s">
        <v>77</v>
      </c>
      <c r="D91" s="168" t="s">
        <v>117</v>
      </c>
      <c r="E91" s="169" t="s">
        <v>118</v>
      </c>
      <c r="F91" s="170" t="s">
        <v>119</v>
      </c>
      <c r="G91" s="171" t="s">
        <v>120</v>
      </c>
      <c r="H91" s="172">
        <v>10</v>
      </c>
      <c r="I91" s="173"/>
      <c r="J91" s="174">
        <f>ROUND(I91*H91,2)</f>
        <v>0</v>
      </c>
      <c r="K91" s="170" t="s">
        <v>121</v>
      </c>
      <c r="L91" s="39"/>
      <c r="M91" s="175" t="s">
        <v>19</v>
      </c>
      <c r="N91" s="176" t="s">
        <v>43</v>
      </c>
      <c r="O91" s="64"/>
      <c r="P91" s="177">
        <f>O91*H91</f>
        <v>0</v>
      </c>
      <c r="Q91" s="177">
        <v>0</v>
      </c>
      <c r="R91" s="177">
        <f>Q91*H91</f>
        <v>0</v>
      </c>
      <c r="S91" s="177">
        <v>0</v>
      </c>
      <c r="T91" s="17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9" t="s">
        <v>122</v>
      </c>
      <c r="AT91" s="179" t="s">
        <v>117</v>
      </c>
      <c r="AU91" s="179" t="s">
        <v>79</v>
      </c>
      <c r="AY91" s="17" t="s">
        <v>115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7" t="s">
        <v>77</v>
      </c>
      <c r="BK91" s="180">
        <f>ROUND(I91*H91,2)</f>
        <v>0</v>
      </c>
      <c r="BL91" s="17" t="s">
        <v>122</v>
      </c>
      <c r="BM91" s="179" t="s">
        <v>123</v>
      </c>
    </row>
    <row r="92" spans="1:65" s="2" customFormat="1" ht="11.25">
      <c r="A92" s="34"/>
      <c r="B92" s="35"/>
      <c r="C92" s="36"/>
      <c r="D92" s="181" t="s">
        <v>124</v>
      </c>
      <c r="E92" s="36"/>
      <c r="F92" s="182" t="s">
        <v>125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124</v>
      </c>
      <c r="AU92" s="17" t="s">
        <v>79</v>
      </c>
    </row>
    <row r="93" spans="1:65" s="13" customFormat="1" ht="11.25">
      <c r="B93" s="186"/>
      <c r="C93" s="187"/>
      <c r="D93" s="188" t="s">
        <v>126</v>
      </c>
      <c r="E93" s="189" t="s">
        <v>19</v>
      </c>
      <c r="F93" s="190" t="s">
        <v>127</v>
      </c>
      <c r="G93" s="187"/>
      <c r="H93" s="189" t="s">
        <v>19</v>
      </c>
      <c r="I93" s="191"/>
      <c r="J93" s="187"/>
      <c r="K93" s="187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126</v>
      </c>
      <c r="AU93" s="196" t="s">
        <v>79</v>
      </c>
      <c r="AV93" s="13" t="s">
        <v>77</v>
      </c>
      <c r="AW93" s="13" t="s">
        <v>33</v>
      </c>
      <c r="AX93" s="13" t="s">
        <v>72</v>
      </c>
      <c r="AY93" s="196" t="s">
        <v>115</v>
      </c>
    </row>
    <row r="94" spans="1:65" s="14" customFormat="1" ht="11.25">
      <c r="B94" s="197"/>
      <c r="C94" s="198"/>
      <c r="D94" s="188" t="s">
        <v>126</v>
      </c>
      <c r="E94" s="199" t="s">
        <v>19</v>
      </c>
      <c r="F94" s="200" t="s">
        <v>128</v>
      </c>
      <c r="G94" s="198"/>
      <c r="H94" s="201">
        <v>10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126</v>
      </c>
      <c r="AU94" s="207" t="s">
        <v>79</v>
      </c>
      <c r="AV94" s="14" t="s">
        <v>79</v>
      </c>
      <c r="AW94" s="14" t="s">
        <v>33</v>
      </c>
      <c r="AX94" s="14" t="s">
        <v>77</v>
      </c>
      <c r="AY94" s="207" t="s">
        <v>115</v>
      </c>
    </row>
    <row r="95" spans="1:65" s="2" customFormat="1" ht="24.2" customHeight="1">
      <c r="A95" s="34"/>
      <c r="B95" s="35"/>
      <c r="C95" s="168" t="s">
        <v>79</v>
      </c>
      <c r="D95" s="168" t="s">
        <v>117</v>
      </c>
      <c r="E95" s="169" t="s">
        <v>129</v>
      </c>
      <c r="F95" s="170" t="s">
        <v>130</v>
      </c>
      <c r="G95" s="171" t="s">
        <v>120</v>
      </c>
      <c r="H95" s="172">
        <v>69</v>
      </c>
      <c r="I95" s="173"/>
      <c r="J95" s="174">
        <f>ROUND(I95*H95,2)</f>
        <v>0</v>
      </c>
      <c r="K95" s="170" t="s">
        <v>121</v>
      </c>
      <c r="L95" s="39"/>
      <c r="M95" s="175" t="s">
        <v>19</v>
      </c>
      <c r="N95" s="176" t="s">
        <v>43</v>
      </c>
      <c r="O95" s="64"/>
      <c r="P95" s="177">
        <f>O95*H95</f>
        <v>0</v>
      </c>
      <c r="Q95" s="177">
        <v>0</v>
      </c>
      <c r="R95" s="177">
        <f>Q95*H95</f>
        <v>0</v>
      </c>
      <c r="S95" s="177">
        <v>0</v>
      </c>
      <c r="T95" s="17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79" t="s">
        <v>122</v>
      </c>
      <c r="AT95" s="179" t="s">
        <v>117</v>
      </c>
      <c r="AU95" s="179" t="s">
        <v>79</v>
      </c>
      <c r="AY95" s="17" t="s">
        <v>115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17" t="s">
        <v>77</v>
      </c>
      <c r="BK95" s="180">
        <f>ROUND(I95*H95,2)</f>
        <v>0</v>
      </c>
      <c r="BL95" s="17" t="s">
        <v>122</v>
      </c>
      <c r="BM95" s="179" t="s">
        <v>131</v>
      </c>
    </row>
    <row r="96" spans="1:65" s="2" customFormat="1" ht="11.25">
      <c r="A96" s="34"/>
      <c r="B96" s="35"/>
      <c r="C96" s="36"/>
      <c r="D96" s="181" t="s">
        <v>124</v>
      </c>
      <c r="E96" s="36"/>
      <c r="F96" s="182" t="s">
        <v>132</v>
      </c>
      <c r="G96" s="36"/>
      <c r="H96" s="36"/>
      <c r="I96" s="183"/>
      <c r="J96" s="36"/>
      <c r="K96" s="36"/>
      <c r="L96" s="39"/>
      <c r="M96" s="184"/>
      <c r="N96" s="18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124</v>
      </c>
      <c r="AU96" s="17" t="s">
        <v>79</v>
      </c>
    </row>
    <row r="97" spans="1:65" s="13" customFormat="1" ht="11.25">
      <c r="B97" s="186"/>
      <c r="C97" s="187"/>
      <c r="D97" s="188" t="s">
        <v>126</v>
      </c>
      <c r="E97" s="189" t="s">
        <v>19</v>
      </c>
      <c r="F97" s="190" t="s">
        <v>133</v>
      </c>
      <c r="G97" s="187"/>
      <c r="H97" s="189" t="s">
        <v>19</v>
      </c>
      <c r="I97" s="191"/>
      <c r="J97" s="187"/>
      <c r="K97" s="187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126</v>
      </c>
      <c r="AU97" s="196" t="s">
        <v>79</v>
      </c>
      <c r="AV97" s="13" t="s">
        <v>77</v>
      </c>
      <c r="AW97" s="13" t="s">
        <v>33</v>
      </c>
      <c r="AX97" s="13" t="s">
        <v>72</v>
      </c>
      <c r="AY97" s="196" t="s">
        <v>115</v>
      </c>
    </row>
    <row r="98" spans="1:65" s="14" customFormat="1" ht="11.25">
      <c r="B98" s="197"/>
      <c r="C98" s="198"/>
      <c r="D98" s="188" t="s">
        <v>126</v>
      </c>
      <c r="E98" s="199" t="s">
        <v>19</v>
      </c>
      <c r="F98" s="200" t="s">
        <v>134</v>
      </c>
      <c r="G98" s="198"/>
      <c r="H98" s="201">
        <v>69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126</v>
      </c>
      <c r="AU98" s="207" t="s">
        <v>79</v>
      </c>
      <c r="AV98" s="14" t="s">
        <v>79</v>
      </c>
      <c r="AW98" s="14" t="s">
        <v>33</v>
      </c>
      <c r="AX98" s="14" t="s">
        <v>77</v>
      </c>
      <c r="AY98" s="207" t="s">
        <v>115</v>
      </c>
    </row>
    <row r="99" spans="1:65" s="2" customFormat="1" ht="21.75" customHeight="1">
      <c r="A99" s="34"/>
      <c r="B99" s="35"/>
      <c r="C99" s="168" t="s">
        <v>135</v>
      </c>
      <c r="D99" s="168" t="s">
        <v>117</v>
      </c>
      <c r="E99" s="169" t="s">
        <v>136</v>
      </c>
      <c r="F99" s="170" t="s">
        <v>137</v>
      </c>
      <c r="G99" s="171" t="s">
        <v>138</v>
      </c>
      <c r="H99" s="172">
        <v>1</v>
      </c>
      <c r="I99" s="173"/>
      <c r="J99" s="174">
        <f>ROUND(I99*H99,2)</f>
        <v>0</v>
      </c>
      <c r="K99" s="170" t="s">
        <v>121</v>
      </c>
      <c r="L99" s="39"/>
      <c r="M99" s="175" t="s">
        <v>19</v>
      </c>
      <c r="N99" s="176" t="s">
        <v>43</v>
      </c>
      <c r="O99" s="6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122</v>
      </c>
      <c r="AT99" s="179" t="s">
        <v>117</v>
      </c>
      <c r="AU99" s="179" t="s">
        <v>79</v>
      </c>
      <c r="AY99" s="17" t="s">
        <v>115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77</v>
      </c>
      <c r="BK99" s="180">
        <f>ROUND(I99*H99,2)</f>
        <v>0</v>
      </c>
      <c r="BL99" s="17" t="s">
        <v>122</v>
      </c>
      <c r="BM99" s="179" t="s">
        <v>139</v>
      </c>
    </row>
    <row r="100" spans="1:65" s="2" customFormat="1" ht="11.25">
      <c r="A100" s="34"/>
      <c r="B100" s="35"/>
      <c r="C100" s="36"/>
      <c r="D100" s="181" t="s">
        <v>124</v>
      </c>
      <c r="E100" s="36"/>
      <c r="F100" s="182" t="s">
        <v>140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124</v>
      </c>
      <c r="AU100" s="17" t="s">
        <v>79</v>
      </c>
    </row>
    <row r="101" spans="1:65" s="13" customFormat="1" ht="11.25">
      <c r="B101" s="186"/>
      <c r="C101" s="187"/>
      <c r="D101" s="188" t="s">
        <v>126</v>
      </c>
      <c r="E101" s="189" t="s">
        <v>19</v>
      </c>
      <c r="F101" s="190" t="s">
        <v>141</v>
      </c>
      <c r="G101" s="187"/>
      <c r="H101" s="189" t="s">
        <v>19</v>
      </c>
      <c r="I101" s="191"/>
      <c r="J101" s="187"/>
      <c r="K101" s="187"/>
      <c r="L101" s="192"/>
      <c r="M101" s="193"/>
      <c r="N101" s="194"/>
      <c r="O101" s="194"/>
      <c r="P101" s="194"/>
      <c r="Q101" s="194"/>
      <c r="R101" s="194"/>
      <c r="S101" s="194"/>
      <c r="T101" s="195"/>
      <c r="AT101" s="196" t="s">
        <v>126</v>
      </c>
      <c r="AU101" s="196" t="s">
        <v>79</v>
      </c>
      <c r="AV101" s="13" t="s">
        <v>77</v>
      </c>
      <c r="AW101" s="13" t="s">
        <v>33</v>
      </c>
      <c r="AX101" s="13" t="s">
        <v>72</v>
      </c>
      <c r="AY101" s="196" t="s">
        <v>115</v>
      </c>
    </row>
    <row r="102" spans="1:65" s="14" customFormat="1" ht="11.25">
      <c r="B102" s="197"/>
      <c r="C102" s="198"/>
      <c r="D102" s="188" t="s">
        <v>126</v>
      </c>
      <c r="E102" s="199" t="s">
        <v>19</v>
      </c>
      <c r="F102" s="200" t="s">
        <v>77</v>
      </c>
      <c r="G102" s="198"/>
      <c r="H102" s="201">
        <v>1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126</v>
      </c>
      <c r="AU102" s="207" t="s">
        <v>79</v>
      </c>
      <c r="AV102" s="14" t="s">
        <v>79</v>
      </c>
      <c r="AW102" s="14" t="s">
        <v>33</v>
      </c>
      <c r="AX102" s="14" t="s">
        <v>77</v>
      </c>
      <c r="AY102" s="207" t="s">
        <v>115</v>
      </c>
    </row>
    <row r="103" spans="1:65" s="2" customFormat="1" ht="37.9" customHeight="1">
      <c r="A103" s="34"/>
      <c r="B103" s="35"/>
      <c r="C103" s="168" t="s">
        <v>122</v>
      </c>
      <c r="D103" s="168" t="s">
        <v>117</v>
      </c>
      <c r="E103" s="169" t="s">
        <v>142</v>
      </c>
      <c r="F103" s="170" t="s">
        <v>143</v>
      </c>
      <c r="G103" s="171" t="s">
        <v>120</v>
      </c>
      <c r="H103" s="172">
        <v>9</v>
      </c>
      <c r="I103" s="173"/>
      <c r="J103" s="174">
        <f>ROUND(I103*H103,2)</f>
        <v>0</v>
      </c>
      <c r="K103" s="170" t="s">
        <v>121</v>
      </c>
      <c r="L103" s="39"/>
      <c r="M103" s="175" t="s">
        <v>19</v>
      </c>
      <c r="N103" s="176" t="s">
        <v>43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0.23499999999999999</v>
      </c>
      <c r="T103" s="178">
        <f>S103*H103</f>
        <v>2.1149999999999998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122</v>
      </c>
      <c r="AT103" s="179" t="s">
        <v>117</v>
      </c>
      <c r="AU103" s="179" t="s">
        <v>79</v>
      </c>
      <c r="AY103" s="17" t="s">
        <v>115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77</v>
      </c>
      <c r="BK103" s="180">
        <f>ROUND(I103*H103,2)</f>
        <v>0</v>
      </c>
      <c r="BL103" s="17" t="s">
        <v>122</v>
      </c>
      <c r="BM103" s="179" t="s">
        <v>144</v>
      </c>
    </row>
    <row r="104" spans="1:65" s="2" customFormat="1" ht="11.25">
      <c r="A104" s="34"/>
      <c r="B104" s="35"/>
      <c r="C104" s="36"/>
      <c r="D104" s="181" t="s">
        <v>124</v>
      </c>
      <c r="E104" s="36"/>
      <c r="F104" s="182" t="s">
        <v>145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124</v>
      </c>
      <c r="AU104" s="17" t="s">
        <v>79</v>
      </c>
    </row>
    <row r="105" spans="1:65" s="13" customFormat="1" ht="11.25">
      <c r="B105" s="186"/>
      <c r="C105" s="187"/>
      <c r="D105" s="188" t="s">
        <v>126</v>
      </c>
      <c r="E105" s="189" t="s">
        <v>19</v>
      </c>
      <c r="F105" s="190" t="s">
        <v>146</v>
      </c>
      <c r="G105" s="187"/>
      <c r="H105" s="189" t="s">
        <v>19</v>
      </c>
      <c r="I105" s="191"/>
      <c r="J105" s="187"/>
      <c r="K105" s="187"/>
      <c r="L105" s="192"/>
      <c r="M105" s="193"/>
      <c r="N105" s="194"/>
      <c r="O105" s="194"/>
      <c r="P105" s="194"/>
      <c r="Q105" s="194"/>
      <c r="R105" s="194"/>
      <c r="S105" s="194"/>
      <c r="T105" s="195"/>
      <c r="AT105" s="196" t="s">
        <v>126</v>
      </c>
      <c r="AU105" s="196" t="s">
        <v>79</v>
      </c>
      <c r="AV105" s="13" t="s">
        <v>77</v>
      </c>
      <c r="AW105" s="13" t="s">
        <v>33</v>
      </c>
      <c r="AX105" s="13" t="s">
        <v>72</v>
      </c>
      <c r="AY105" s="196" t="s">
        <v>115</v>
      </c>
    </row>
    <row r="106" spans="1:65" s="14" customFormat="1" ht="11.25">
      <c r="B106" s="197"/>
      <c r="C106" s="198"/>
      <c r="D106" s="188" t="s">
        <v>126</v>
      </c>
      <c r="E106" s="199" t="s">
        <v>19</v>
      </c>
      <c r="F106" s="200" t="s">
        <v>147</v>
      </c>
      <c r="G106" s="198"/>
      <c r="H106" s="201">
        <v>9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126</v>
      </c>
      <c r="AU106" s="207" t="s">
        <v>79</v>
      </c>
      <c r="AV106" s="14" t="s">
        <v>79</v>
      </c>
      <c r="AW106" s="14" t="s">
        <v>33</v>
      </c>
      <c r="AX106" s="14" t="s">
        <v>77</v>
      </c>
      <c r="AY106" s="207" t="s">
        <v>115</v>
      </c>
    </row>
    <row r="107" spans="1:65" s="2" customFormat="1" ht="24.2" customHeight="1">
      <c r="A107" s="34"/>
      <c r="B107" s="35"/>
      <c r="C107" s="168" t="s">
        <v>148</v>
      </c>
      <c r="D107" s="168" t="s">
        <v>117</v>
      </c>
      <c r="E107" s="169" t="s">
        <v>149</v>
      </c>
      <c r="F107" s="170" t="s">
        <v>150</v>
      </c>
      <c r="G107" s="171" t="s">
        <v>120</v>
      </c>
      <c r="H107" s="172">
        <v>69</v>
      </c>
      <c r="I107" s="173"/>
      <c r="J107" s="174">
        <f>ROUND(I107*H107,2)</f>
        <v>0</v>
      </c>
      <c r="K107" s="170" t="s">
        <v>121</v>
      </c>
      <c r="L107" s="39"/>
      <c r="M107" s="175" t="s">
        <v>19</v>
      </c>
      <c r="N107" s="176" t="s">
        <v>43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0.316</v>
      </c>
      <c r="T107" s="178">
        <f>S107*H107</f>
        <v>21.803999999999998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122</v>
      </c>
      <c r="AT107" s="179" t="s">
        <v>117</v>
      </c>
      <c r="AU107" s="179" t="s">
        <v>79</v>
      </c>
      <c r="AY107" s="17" t="s">
        <v>115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77</v>
      </c>
      <c r="BK107" s="180">
        <f>ROUND(I107*H107,2)</f>
        <v>0</v>
      </c>
      <c r="BL107" s="17" t="s">
        <v>122</v>
      </c>
      <c r="BM107" s="179" t="s">
        <v>151</v>
      </c>
    </row>
    <row r="108" spans="1:65" s="2" customFormat="1" ht="11.25">
      <c r="A108" s="34"/>
      <c r="B108" s="35"/>
      <c r="C108" s="36"/>
      <c r="D108" s="181" t="s">
        <v>124</v>
      </c>
      <c r="E108" s="36"/>
      <c r="F108" s="182" t="s">
        <v>152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124</v>
      </c>
      <c r="AU108" s="17" t="s">
        <v>79</v>
      </c>
    </row>
    <row r="109" spans="1:65" s="13" customFormat="1" ht="11.25">
      <c r="B109" s="186"/>
      <c r="C109" s="187"/>
      <c r="D109" s="188" t="s">
        <v>126</v>
      </c>
      <c r="E109" s="189" t="s">
        <v>19</v>
      </c>
      <c r="F109" s="190" t="s">
        <v>153</v>
      </c>
      <c r="G109" s="187"/>
      <c r="H109" s="189" t="s">
        <v>19</v>
      </c>
      <c r="I109" s="191"/>
      <c r="J109" s="187"/>
      <c r="K109" s="187"/>
      <c r="L109" s="192"/>
      <c r="M109" s="193"/>
      <c r="N109" s="194"/>
      <c r="O109" s="194"/>
      <c r="P109" s="194"/>
      <c r="Q109" s="194"/>
      <c r="R109" s="194"/>
      <c r="S109" s="194"/>
      <c r="T109" s="195"/>
      <c r="AT109" s="196" t="s">
        <v>126</v>
      </c>
      <c r="AU109" s="196" t="s">
        <v>79</v>
      </c>
      <c r="AV109" s="13" t="s">
        <v>77</v>
      </c>
      <c r="AW109" s="13" t="s">
        <v>33</v>
      </c>
      <c r="AX109" s="13" t="s">
        <v>72</v>
      </c>
      <c r="AY109" s="196" t="s">
        <v>115</v>
      </c>
    </row>
    <row r="110" spans="1:65" s="14" customFormat="1" ht="11.25">
      <c r="B110" s="197"/>
      <c r="C110" s="198"/>
      <c r="D110" s="188" t="s">
        <v>126</v>
      </c>
      <c r="E110" s="199" t="s">
        <v>19</v>
      </c>
      <c r="F110" s="200" t="s">
        <v>134</v>
      </c>
      <c r="G110" s="198"/>
      <c r="H110" s="201">
        <v>69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126</v>
      </c>
      <c r="AU110" s="207" t="s">
        <v>79</v>
      </c>
      <c r="AV110" s="14" t="s">
        <v>79</v>
      </c>
      <c r="AW110" s="14" t="s">
        <v>33</v>
      </c>
      <c r="AX110" s="14" t="s">
        <v>77</v>
      </c>
      <c r="AY110" s="207" t="s">
        <v>115</v>
      </c>
    </row>
    <row r="111" spans="1:65" s="2" customFormat="1" ht="24.2" customHeight="1">
      <c r="A111" s="34"/>
      <c r="B111" s="35"/>
      <c r="C111" s="168" t="s">
        <v>154</v>
      </c>
      <c r="D111" s="168" t="s">
        <v>117</v>
      </c>
      <c r="E111" s="169" t="s">
        <v>155</v>
      </c>
      <c r="F111" s="170" t="s">
        <v>156</v>
      </c>
      <c r="G111" s="171" t="s">
        <v>120</v>
      </c>
      <c r="H111" s="172">
        <v>365</v>
      </c>
      <c r="I111" s="173"/>
      <c r="J111" s="174">
        <f>ROUND(I111*H111,2)</f>
        <v>0</v>
      </c>
      <c r="K111" s="170" t="s">
        <v>121</v>
      </c>
      <c r="L111" s="39"/>
      <c r="M111" s="175" t="s">
        <v>19</v>
      </c>
      <c r="N111" s="176" t="s">
        <v>43</v>
      </c>
      <c r="O111" s="64"/>
      <c r="P111" s="177">
        <f>O111*H111</f>
        <v>0</v>
      </c>
      <c r="Q111" s="177">
        <v>5.0000000000000002E-5</v>
      </c>
      <c r="R111" s="177">
        <f>Q111*H111</f>
        <v>1.8250000000000002E-2</v>
      </c>
      <c r="S111" s="177">
        <v>0.115</v>
      </c>
      <c r="T111" s="178">
        <f>S111*H111</f>
        <v>41.975000000000001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122</v>
      </c>
      <c r="AT111" s="179" t="s">
        <v>117</v>
      </c>
      <c r="AU111" s="179" t="s">
        <v>79</v>
      </c>
      <c r="AY111" s="17" t="s">
        <v>115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77</v>
      </c>
      <c r="BK111" s="180">
        <f>ROUND(I111*H111,2)</f>
        <v>0</v>
      </c>
      <c r="BL111" s="17" t="s">
        <v>122</v>
      </c>
      <c r="BM111" s="179" t="s">
        <v>157</v>
      </c>
    </row>
    <row r="112" spans="1:65" s="2" customFormat="1" ht="11.25">
      <c r="A112" s="34"/>
      <c r="B112" s="35"/>
      <c r="C112" s="36"/>
      <c r="D112" s="181" t="s">
        <v>124</v>
      </c>
      <c r="E112" s="36"/>
      <c r="F112" s="182" t="s">
        <v>158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124</v>
      </c>
      <c r="AU112" s="17" t="s">
        <v>79</v>
      </c>
    </row>
    <row r="113" spans="1:65" s="13" customFormat="1" ht="11.25">
      <c r="B113" s="186"/>
      <c r="C113" s="187"/>
      <c r="D113" s="188" t="s">
        <v>126</v>
      </c>
      <c r="E113" s="189" t="s">
        <v>19</v>
      </c>
      <c r="F113" s="190" t="s">
        <v>159</v>
      </c>
      <c r="G113" s="187"/>
      <c r="H113" s="189" t="s">
        <v>19</v>
      </c>
      <c r="I113" s="191"/>
      <c r="J113" s="187"/>
      <c r="K113" s="187"/>
      <c r="L113" s="192"/>
      <c r="M113" s="193"/>
      <c r="N113" s="194"/>
      <c r="O113" s="194"/>
      <c r="P113" s="194"/>
      <c r="Q113" s="194"/>
      <c r="R113" s="194"/>
      <c r="S113" s="194"/>
      <c r="T113" s="195"/>
      <c r="AT113" s="196" t="s">
        <v>126</v>
      </c>
      <c r="AU113" s="196" t="s">
        <v>79</v>
      </c>
      <c r="AV113" s="13" t="s">
        <v>77</v>
      </c>
      <c r="AW113" s="13" t="s">
        <v>33</v>
      </c>
      <c r="AX113" s="13" t="s">
        <v>72</v>
      </c>
      <c r="AY113" s="196" t="s">
        <v>115</v>
      </c>
    </row>
    <row r="114" spans="1:65" s="14" customFormat="1" ht="11.25">
      <c r="B114" s="197"/>
      <c r="C114" s="198"/>
      <c r="D114" s="188" t="s">
        <v>126</v>
      </c>
      <c r="E114" s="199" t="s">
        <v>19</v>
      </c>
      <c r="F114" s="200" t="s">
        <v>160</v>
      </c>
      <c r="G114" s="198"/>
      <c r="H114" s="201">
        <v>365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126</v>
      </c>
      <c r="AU114" s="207" t="s">
        <v>79</v>
      </c>
      <c r="AV114" s="14" t="s">
        <v>79</v>
      </c>
      <c r="AW114" s="14" t="s">
        <v>33</v>
      </c>
      <c r="AX114" s="14" t="s">
        <v>77</v>
      </c>
      <c r="AY114" s="207" t="s">
        <v>115</v>
      </c>
    </row>
    <row r="115" spans="1:65" s="2" customFormat="1" ht="24.2" customHeight="1">
      <c r="A115" s="34"/>
      <c r="B115" s="35"/>
      <c r="C115" s="168" t="s">
        <v>161</v>
      </c>
      <c r="D115" s="168" t="s">
        <v>117</v>
      </c>
      <c r="E115" s="169" t="s">
        <v>162</v>
      </c>
      <c r="F115" s="170" t="s">
        <v>163</v>
      </c>
      <c r="G115" s="171" t="s">
        <v>120</v>
      </c>
      <c r="H115" s="172">
        <v>365</v>
      </c>
      <c r="I115" s="173"/>
      <c r="J115" s="174">
        <f>ROUND(I115*H115,2)</f>
        <v>0</v>
      </c>
      <c r="K115" s="170" t="s">
        <v>121</v>
      </c>
      <c r="L115" s="39"/>
      <c r="M115" s="175" t="s">
        <v>19</v>
      </c>
      <c r="N115" s="176" t="s">
        <v>43</v>
      </c>
      <c r="O115" s="64"/>
      <c r="P115" s="177">
        <f>O115*H115</f>
        <v>0</v>
      </c>
      <c r="Q115" s="177">
        <v>9.0000000000000006E-5</v>
      </c>
      <c r="R115" s="177">
        <f>Q115*H115</f>
        <v>3.2850000000000004E-2</v>
      </c>
      <c r="S115" s="177">
        <v>0.23</v>
      </c>
      <c r="T115" s="178">
        <f>S115*H115</f>
        <v>83.95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122</v>
      </c>
      <c r="AT115" s="179" t="s">
        <v>117</v>
      </c>
      <c r="AU115" s="179" t="s">
        <v>79</v>
      </c>
      <c r="AY115" s="17" t="s">
        <v>115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77</v>
      </c>
      <c r="BK115" s="180">
        <f>ROUND(I115*H115,2)</f>
        <v>0</v>
      </c>
      <c r="BL115" s="17" t="s">
        <v>122</v>
      </c>
      <c r="BM115" s="179" t="s">
        <v>164</v>
      </c>
    </row>
    <row r="116" spans="1:65" s="2" customFormat="1" ht="11.25">
      <c r="A116" s="34"/>
      <c r="B116" s="35"/>
      <c r="C116" s="36"/>
      <c r="D116" s="181" t="s">
        <v>124</v>
      </c>
      <c r="E116" s="36"/>
      <c r="F116" s="182" t="s">
        <v>165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124</v>
      </c>
      <c r="AU116" s="17" t="s">
        <v>79</v>
      </c>
    </row>
    <row r="117" spans="1:65" s="2" customFormat="1" ht="24.2" customHeight="1">
      <c r="A117" s="34"/>
      <c r="B117" s="35"/>
      <c r="C117" s="168" t="s">
        <v>166</v>
      </c>
      <c r="D117" s="168" t="s">
        <v>117</v>
      </c>
      <c r="E117" s="169" t="s">
        <v>167</v>
      </c>
      <c r="F117" s="170" t="s">
        <v>168</v>
      </c>
      <c r="G117" s="171" t="s">
        <v>169</v>
      </c>
      <c r="H117" s="172">
        <v>89.84</v>
      </c>
      <c r="I117" s="173"/>
      <c r="J117" s="174">
        <f>ROUND(I117*H117,2)</f>
        <v>0</v>
      </c>
      <c r="K117" s="170" t="s">
        <v>121</v>
      </c>
      <c r="L117" s="39"/>
      <c r="M117" s="175" t="s">
        <v>19</v>
      </c>
      <c r="N117" s="176" t="s">
        <v>43</v>
      </c>
      <c r="O117" s="64"/>
      <c r="P117" s="177">
        <f>O117*H117</f>
        <v>0</v>
      </c>
      <c r="Q117" s="177">
        <v>0</v>
      </c>
      <c r="R117" s="177">
        <f>Q117*H117</f>
        <v>0</v>
      </c>
      <c r="S117" s="177">
        <v>0.20499999999999999</v>
      </c>
      <c r="T117" s="178">
        <f>S117*H117</f>
        <v>18.417200000000001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79" t="s">
        <v>122</v>
      </c>
      <c r="AT117" s="179" t="s">
        <v>117</v>
      </c>
      <c r="AU117" s="179" t="s">
        <v>79</v>
      </c>
      <c r="AY117" s="17" t="s">
        <v>115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7" t="s">
        <v>77</v>
      </c>
      <c r="BK117" s="180">
        <f>ROUND(I117*H117,2)</f>
        <v>0</v>
      </c>
      <c r="BL117" s="17" t="s">
        <v>122</v>
      </c>
      <c r="BM117" s="179" t="s">
        <v>170</v>
      </c>
    </row>
    <row r="118" spans="1:65" s="2" customFormat="1" ht="11.25">
      <c r="A118" s="34"/>
      <c r="B118" s="35"/>
      <c r="C118" s="36"/>
      <c r="D118" s="181" t="s">
        <v>124</v>
      </c>
      <c r="E118" s="36"/>
      <c r="F118" s="182" t="s">
        <v>171</v>
      </c>
      <c r="G118" s="36"/>
      <c r="H118" s="36"/>
      <c r="I118" s="183"/>
      <c r="J118" s="36"/>
      <c r="K118" s="36"/>
      <c r="L118" s="39"/>
      <c r="M118" s="184"/>
      <c r="N118" s="18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124</v>
      </c>
      <c r="AU118" s="17" t="s">
        <v>79</v>
      </c>
    </row>
    <row r="119" spans="1:65" s="13" customFormat="1" ht="11.25">
      <c r="B119" s="186"/>
      <c r="C119" s="187"/>
      <c r="D119" s="188" t="s">
        <v>126</v>
      </c>
      <c r="E119" s="189" t="s">
        <v>19</v>
      </c>
      <c r="F119" s="190" t="s">
        <v>172</v>
      </c>
      <c r="G119" s="187"/>
      <c r="H119" s="189" t="s">
        <v>19</v>
      </c>
      <c r="I119" s="191"/>
      <c r="J119" s="187"/>
      <c r="K119" s="187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126</v>
      </c>
      <c r="AU119" s="196" t="s">
        <v>79</v>
      </c>
      <c r="AV119" s="13" t="s">
        <v>77</v>
      </c>
      <c r="AW119" s="13" t="s">
        <v>33</v>
      </c>
      <c r="AX119" s="13" t="s">
        <v>72</v>
      </c>
      <c r="AY119" s="196" t="s">
        <v>115</v>
      </c>
    </row>
    <row r="120" spans="1:65" s="14" customFormat="1" ht="11.25">
      <c r="B120" s="197"/>
      <c r="C120" s="198"/>
      <c r="D120" s="188" t="s">
        <v>126</v>
      </c>
      <c r="E120" s="199" t="s">
        <v>19</v>
      </c>
      <c r="F120" s="200" t="s">
        <v>173</v>
      </c>
      <c r="G120" s="198"/>
      <c r="H120" s="201">
        <v>89.84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126</v>
      </c>
      <c r="AU120" s="207" t="s">
        <v>79</v>
      </c>
      <c r="AV120" s="14" t="s">
        <v>79</v>
      </c>
      <c r="AW120" s="14" t="s">
        <v>33</v>
      </c>
      <c r="AX120" s="14" t="s">
        <v>77</v>
      </c>
      <c r="AY120" s="207" t="s">
        <v>115</v>
      </c>
    </row>
    <row r="121" spans="1:65" s="2" customFormat="1" ht="21.75" customHeight="1">
      <c r="A121" s="34"/>
      <c r="B121" s="35"/>
      <c r="C121" s="168" t="s">
        <v>174</v>
      </c>
      <c r="D121" s="168" t="s">
        <v>117</v>
      </c>
      <c r="E121" s="169" t="s">
        <v>175</v>
      </c>
      <c r="F121" s="170" t="s">
        <v>176</v>
      </c>
      <c r="G121" s="171" t="s">
        <v>177</v>
      </c>
      <c r="H121" s="172">
        <v>44.28</v>
      </c>
      <c r="I121" s="173"/>
      <c r="J121" s="174">
        <f>ROUND(I121*H121,2)</f>
        <v>0</v>
      </c>
      <c r="K121" s="170" t="s">
        <v>121</v>
      </c>
      <c r="L121" s="39"/>
      <c r="M121" s="175" t="s">
        <v>19</v>
      </c>
      <c r="N121" s="176" t="s">
        <v>43</v>
      </c>
      <c r="O121" s="64"/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79" t="s">
        <v>122</v>
      </c>
      <c r="AT121" s="179" t="s">
        <v>117</v>
      </c>
      <c r="AU121" s="179" t="s">
        <v>79</v>
      </c>
      <c r="AY121" s="17" t="s">
        <v>115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7" t="s">
        <v>77</v>
      </c>
      <c r="BK121" s="180">
        <f>ROUND(I121*H121,2)</f>
        <v>0</v>
      </c>
      <c r="BL121" s="17" t="s">
        <v>122</v>
      </c>
      <c r="BM121" s="179" t="s">
        <v>178</v>
      </c>
    </row>
    <row r="122" spans="1:65" s="2" customFormat="1" ht="11.25">
      <c r="A122" s="34"/>
      <c r="B122" s="35"/>
      <c r="C122" s="36"/>
      <c r="D122" s="181" t="s">
        <v>124</v>
      </c>
      <c r="E122" s="36"/>
      <c r="F122" s="182" t="s">
        <v>179</v>
      </c>
      <c r="G122" s="36"/>
      <c r="H122" s="36"/>
      <c r="I122" s="183"/>
      <c r="J122" s="36"/>
      <c r="K122" s="36"/>
      <c r="L122" s="39"/>
      <c r="M122" s="184"/>
      <c r="N122" s="18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124</v>
      </c>
      <c r="AU122" s="17" t="s">
        <v>79</v>
      </c>
    </row>
    <row r="123" spans="1:65" s="13" customFormat="1" ht="11.25">
      <c r="B123" s="186"/>
      <c r="C123" s="187"/>
      <c r="D123" s="188" t="s">
        <v>126</v>
      </c>
      <c r="E123" s="189" t="s">
        <v>19</v>
      </c>
      <c r="F123" s="190" t="s">
        <v>180</v>
      </c>
      <c r="G123" s="187"/>
      <c r="H123" s="189" t="s">
        <v>19</v>
      </c>
      <c r="I123" s="191"/>
      <c r="J123" s="187"/>
      <c r="K123" s="187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126</v>
      </c>
      <c r="AU123" s="196" t="s">
        <v>79</v>
      </c>
      <c r="AV123" s="13" t="s">
        <v>77</v>
      </c>
      <c r="AW123" s="13" t="s">
        <v>33</v>
      </c>
      <c r="AX123" s="13" t="s">
        <v>72</v>
      </c>
      <c r="AY123" s="196" t="s">
        <v>115</v>
      </c>
    </row>
    <row r="124" spans="1:65" s="14" customFormat="1" ht="11.25">
      <c r="B124" s="197"/>
      <c r="C124" s="198"/>
      <c r="D124" s="188" t="s">
        <v>126</v>
      </c>
      <c r="E124" s="199" t="s">
        <v>19</v>
      </c>
      <c r="F124" s="200" t="s">
        <v>181</v>
      </c>
      <c r="G124" s="198"/>
      <c r="H124" s="201">
        <v>44.28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126</v>
      </c>
      <c r="AU124" s="207" t="s">
        <v>79</v>
      </c>
      <c r="AV124" s="14" t="s">
        <v>79</v>
      </c>
      <c r="AW124" s="14" t="s">
        <v>33</v>
      </c>
      <c r="AX124" s="14" t="s">
        <v>77</v>
      </c>
      <c r="AY124" s="207" t="s">
        <v>115</v>
      </c>
    </row>
    <row r="125" spans="1:65" s="2" customFormat="1" ht="24.2" customHeight="1">
      <c r="A125" s="34"/>
      <c r="B125" s="35"/>
      <c r="C125" s="168" t="s">
        <v>128</v>
      </c>
      <c r="D125" s="168" t="s">
        <v>117</v>
      </c>
      <c r="E125" s="169" t="s">
        <v>182</v>
      </c>
      <c r="F125" s="170" t="s">
        <v>183</v>
      </c>
      <c r="G125" s="171" t="s">
        <v>177</v>
      </c>
      <c r="H125" s="172">
        <v>13.536</v>
      </c>
      <c r="I125" s="173"/>
      <c r="J125" s="174">
        <f>ROUND(I125*H125,2)</f>
        <v>0</v>
      </c>
      <c r="K125" s="170" t="s">
        <v>121</v>
      </c>
      <c r="L125" s="39"/>
      <c r="M125" s="175" t="s">
        <v>19</v>
      </c>
      <c r="N125" s="176" t="s">
        <v>43</v>
      </c>
      <c r="O125" s="64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9" t="s">
        <v>122</v>
      </c>
      <c r="AT125" s="179" t="s">
        <v>117</v>
      </c>
      <c r="AU125" s="179" t="s">
        <v>79</v>
      </c>
      <c r="AY125" s="17" t="s">
        <v>115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7" t="s">
        <v>77</v>
      </c>
      <c r="BK125" s="180">
        <f>ROUND(I125*H125,2)</f>
        <v>0</v>
      </c>
      <c r="BL125" s="17" t="s">
        <v>122</v>
      </c>
      <c r="BM125" s="179" t="s">
        <v>184</v>
      </c>
    </row>
    <row r="126" spans="1:65" s="2" customFormat="1" ht="11.25">
      <c r="A126" s="34"/>
      <c r="B126" s="35"/>
      <c r="C126" s="36"/>
      <c r="D126" s="181" t="s">
        <v>124</v>
      </c>
      <c r="E126" s="36"/>
      <c r="F126" s="182" t="s">
        <v>185</v>
      </c>
      <c r="G126" s="36"/>
      <c r="H126" s="36"/>
      <c r="I126" s="183"/>
      <c r="J126" s="36"/>
      <c r="K126" s="36"/>
      <c r="L126" s="39"/>
      <c r="M126" s="184"/>
      <c r="N126" s="18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124</v>
      </c>
      <c r="AU126" s="17" t="s">
        <v>79</v>
      </c>
    </row>
    <row r="127" spans="1:65" s="13" customFormat="1" ht="11.25">
      <c r="B127" s="186"/>
      <c r="C127" s="187"/>
      <c r="D127" s="188" t="s">
        <v>126</v>
      </c>
      <c r="E127" s="189" t="s">
        <v>19</v>
      </c>
      <c r="F127" s="190" t="s">
        <v>186</v>
      </c>
      <c r="G127" s="187"/>
      <c r="H127" s="189" t="s">
        <v>19</v>
      </c>
      <c r="I127" s="191"/>
      <c r="J127" s="187"/>
      <c r="K127" s="187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126</v>
      </c>
      <c r="AU127" s="196" t="s">
        <v>79</v>
      </c>
      <c r="AV127" s="13" t="s">
        <v>77</v>
      </c>
      <c r="AW127" s="13" t="s">
        <v>33</v>
      </c>
      <c r="AX127" s="13" t="s">
        <v>72</v>
      </c>
      <c r="AY127" s="196" t="s">
        <v>115</v>
      </c>
    </row>
    <row r="128" spans="1:65" s="14" customFormat="1" ht="11.25">
      <c r="B128" s="197"/>
      <c r="C128" s="198"/>
      <c r="D128" s="188" t="s">
        <v>126</v>
      </c>
      <c r="E128" s="199" t="s">
        <v>19</v>
      </c>
      <c r="F128" s="200" t="s">
        <v>187</v>
      </c>
      <c r="G128" s="198"/>
      <c r="H128" s="201">
        <v>13.536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126</v>
      </c>
      <c r="AU128" s="207" t="s">
        <v>79</v>
      </c>
      <c r="AV128" s="14" t="s">
        <v>79</v>
      </c>
      <c r="AW128" s="14" t="s">
        <v>33</v>
      </c>
      <c r="AX128" s="14" t="s">
        <v>77</v>
      </c>
      <c r="AY128" s="207" t="s">
        <v>115</v>
      </c>
    </row>
    <row r="129" spans="1:65" s="2" customFormat="1" ht="24.2" customHeight="1">
      <c r="A129" s="34"/>
      <c r="B129" s="35"/>
      <c r="C129" s="168" t="s">
        <v>188</v>
      </c>
      <c r="D129" s="168" t="s">
        <v>117</v>
      </c>
      <c r="E129" s="169" t="s">
        <v>189</v>
      </c>
      <c r="F129" s="170" t="s">
        <v>190</v>
      </c>
      <c r="G129" s="171" t="s">
        <v>177</v>
      </c>
      <c r="H129" s="172">
        <v>1.2</v>
      </c>
      <c r="I129" s="173"/>
      <c r="J129" s="174">
        <f>ROUND(I129*H129,2)</f>
        <v>0</v>
      </c>
      <c r="K129" s="170" t="s">
        <v>121</v>
      </c>
      <c r="L129" s="39"/>
      <c r="M129" s="175" t="s">
        <v>19</v>
      </c>
      <c r="N129" s="176" t="s">
        <v>43</v>
      </c>
      <c r="O129" s="64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122</v>
      </c>
      <c r="AT129" s="179" t="s">
        <v>117</v>
      </c>
      <c r="AU129" s="179" t="s">
        <v>79</v>
      </c>
      <c r="AY129" s="17" t="s">
        <v>115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7" t="s">
        <v>77</v>
      </c>
      <c r="BK129" s="180">
        <f>ROUND(I129*H129,2)</f>
        <v>0</v>
      </c>
      <c r="BL129" s="17" t="s">
        <v>122</v>
      </c>
      <c r="BM129" s="179" t="s">
        <v>191</v>
      </c>
    </row>
    <row r="130" spans="1:65" s="2" customFormat="1" ht="11.25">
      <c r="A130" s="34"/>
      <c r="B130" s="35"/>
      <c r="C130" s="36"/>
      <c r="D130" s="181" t="s">
        <v>124</v>
      </c>
      <c r="E130" s="36"/>
      <c r="F130" s="182" t="s">
        <v>192</v>
      </c>
      <c r="G130" s="36"/>
      <c r="H130" s="36"/>
      <c r="I130" s="183"/>
      <c r="J130" s="36"/>
      <c r="K130" s="36"/>
      <c r="L130" s="39"/>
      <c r="M130" s="184"/>
      <c r="N130" s="18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124</v>
      </c>
      <c r="AU130" s="17" t="s">
        <v>79</v>
      </c>
    </row>
    <row r="131" spans="1:65" s="13" customFormat="1" ht="11.25">
      <c r="B131" s="186"/>
      <c r="C131" s="187"/>
      <c r="D131" s="188" t="s">
        <v>126</v>
      </c>
      <c r="E131" s="189" t="s">
        <v>19</v>
      </c>
      <c r="F131" s="190" t="s">
        <v>193</v>
      </c>
      <c r="G131" s="187"/>
      <c r="H131" s="189" t="s">
        <v>19</v>
      </c>
      <c r="I131" s="191"/>
      <c r="J131" s="187"/>
      <c r="K131" s="187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126</v>
      </c>
      <c r="AU131" s="196" t="s">
        <v>79</v>
      </c>
      <c r="AV131" s="13" t="s">
        <v>77</v>
      </c>
      <c r="AW131" s="13" t="s">
        <v>33</v>
      </c>
      <c r="AX131" s="13" t="s">
        <v>72</v>
      </c>
      <c r="AY131" s="196" t="s">
        <v>115</v>
      </c>
    </row>
    <row r="132" spans="1:65" s="14" customFormat="1" ht="11.25">
      <c r="B132" s="197"/>
      <c r="C132" s="198"/>
      <c r="D132" s="188" t="s">
        <v>126</v>
      </c>
      <c r="E132" s="199" t="s">
        <v>19</v>
      </c>
      <c r="F132" s="200" t="s">
        <v>194</v>
      </c>
      <c r="G132" s="198"/>
      <c r="H132" s="201">
        <v>1.2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126</v>
      </c>
      <c r="AU132" s="207" t="s">
        <v>79</v>
      </c>
      <c r="AV132" s="14" t="s">
        <v>79</v>
      </c>
      <c r="AW132" s="14" t="s">
        <v>33</v>
      </c>
      <c r="AX132" s="14" t="s">
        <v>77</v>
      </c>
      <c r="AY132" s="207" t="s">
        <v>115</v>
      </c>
    </row>
    <row r="133" spans="1:65" s="2" customFormat="1" ht="24.2" customHeight="1">
      <c r="A133" s="34"/>
      <c r="B133" s="35"/>
      <c r="C133" s="168" t="s">
        <v>195</v>
      </c>
      <c r="D133" s="168" t="s">
        <v>117</v>
      </c>
      <c r="E133" s="169" t="s">
        <v>196</v>
      </c>
      <c r="F133" s="170" t="s">
        <v>197</v>
      </c>
      <c r="G133" s="171" t="s">
        <v>177</v>
      </c>
      <c r="H133" s="172">
        <v>23.568000000000001</v>
      </c>
      <c r="I133" s="173"/>
      <c r="J133" s="174">
        <f>ROUND(I133*H133,2)</f>
        <v>0</v>
      </c>
      <c r="K133" s="170" t="s">
        <v>121</v>
      </c>
      <c r="L133" s="39"/>
      <c r="M133" s="175" t="s">
        <v>19</v>
      </c>
      <c r="N133" s="176" t="s">
        <v>43</v>
      </c>
      <c r="O133" s="6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122</v>
      </c>
      <c r="AT133" s="179" t="s">
        <v>117</v>
      </c>
      <c r="AU133" s="179" t="s">
        <v>79</v>
      </c>
      <c r="AY133" s="17" t="s">
        <v>115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77</v>
      </c>
      <c r="BK133" s="180">
        <f>ROUND(I133*H133,2)</f>
        <v>0</v>
      </c>
      <c r="BL133" s="17" t="s">
        <v>122</v>
      </c>
      <c r="BM133" s="179" t="s">
        <v>198</v>
      </c>
    </row>
    <row r="134" spans="1:65" s="2" customFormat="1" ht="11.25">
      <c r="A134" s="34"/>
      <c r="B134" s="35"/>
      <c r="C134" s="36"/>
      <c r="D134" s="181" t="s">
        <v>124</v>
      </c>
      <c r="E134" s="36"/>
      <c r="F134" s="182" t="s">
        <v>199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124</v>
      </c>
      <c r="AU134" s="17" t="s">
        <v>79</v>
      </c>
    </row>
    <row r="135" spans="1:65" s="13" customFormat="1" ht="11.25">
      <c r="B135" s="186"/>
      <c r="C135" s="187"/>
      <c r="D135" s="188" t="s">
        <v>126</v>
      </c>
      <c r="E135" s="189" t="s">
        <v>19</v>
      </c>
      <c r="F135" s="190" t="s">
        <v>200</v>
      </c>
      <c r="G135" s="187"/>
      <c r="H135" s="189" t="s">
        <v>19</v>
      </c>
      <c r="I135" s="191"/>
      <c r="J135" s="187"/>
      <c r="K135" s="187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126</v>
      </c>
      <c r="AU135" s="196" t="s">
        <v>79</v>
      </c>
      <c r="AV135" s="13" t="s">
        <v>77</v>
      </c>
      <c r="AW135" s="13" t="s">
        <v>33</v>
      </c>
      <c r="AX135" s="13" t="s">
        <v>72</v>
      </c>
      <c r="AY135" s="196" t="s">
        <v>115</v>
      </c>
    </row>
    <row r="136" spans="1:65" s="14" customFormat="1" ht="11.25">
      <c r="B136" s="197"/>
      <c r="C136" s="198"/>
      <c r="D136" s="188" t="s">
        <v>126</v>
      </c>
      <c r="E136" s="199" t="s">
        <v>19</v>
      </c>
      <c r="F136" s="200" t="s">
        <v>201</v>
      </c>
      <c r="G136" s="198"/>
      <c r="H136" s="201">
        <v>23.568000000000001</v>
      </c>
      <c r="I136" s="202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126</v>
      </c>
      <c r="AU136" s="207" t="s">
        <v>79</v>
      </c>
      <c r="AV136" s="14" t="s">
        <v>79</v>
      </c>
      <c r="AW136" s="14" t="s">
        <v>33</v>
      </c>
      <c r="AX136" s="14" t="s">
        <v>77</v>
      </c>
      <c r="AY136" s="207" t="s">
        <v>115</v>
      </c>
    </row>
    <row r="137" spans="1:65" s="2" customFormat="1" ht="33" customHeight="1">
      <c r="A137" s="34"/>
      <c r="B137" s="35"/>
      <c r="C137" s="168" t="s">
        <v>202</v>
      </c>
      <c r="D137" s="168" t="s">
        <v>117</v>
      </c>
      <c r="E137" s="169" t="s">
        <v>203</v>
      </c>
      <c r="F137" s="170" t="s">
        <v>204</v>
      </c>
      <c r="G137" s="171" t="s">
        <v>177</v>
      </c>
      <c r="H137" s="172">
        <v>97.896000000000001</v>
      </c>
      <c r="I137" s="173"/>
      <c r="J137" s="174">
        <f>ROUND(I137*H137,2)</f>
        <v>0</v>
      </c>
      <c r="K137" s="170" t="s">
        <v>121</v>
      </c>
      <c r="L137" s="39"/>
      <c r="M137" s="175" t="s">
        <v>19</v>
      </c>
      <c r="N137" s="176" t="s">
        <v>43</v>
      </c>
      <c r="O137" s="64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122</v>
      </c>
      <c r="AT137" s="179" t="s">
        <v>117</v>
      </c>
      <c r="AU137" s="179" t="s">
        <v>79</v>
      </c>
      <c r="AY137" s="17" t="s">
        <v>115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77</v>
      </c>
      <c r="BK137" s="180">
        <f>ROUND(I137*H137,2)</f>
        <v>0</v>
      </c>
      <c r="BL137" s="17" t="s">
        <v>122</v>
      </c>
      <c r="BM137" s="179" t="s">
        <v>205</v>
      </c>
    </row>
    <row r="138" spans="1:65" s="2" customFormat="1" ht="11.25">
      <c r="A138" s="34"/>
      <c r="B138" s="35"/>
      <c r="C138" s="36"/>
      <c r="D138" s="181" t="s">
        <v>124</v>
      </c>
      <c r="E138" s="36"/>
      <c r="F138" s="182" t="s">
        <v>206</v>
      </c>
      <c r="G138" s="36"/>
      <c r="H138" s="36"/>
      <c r="I138" s="183"/>
      <c r="J138" s="36"/>
      <c r="K138" s="36"/>
      <c r="L138" s="39"/>
      <c r="M138" s="184"/>
      <c r="N138" s="18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124</v>
      </c>
      <c r="AU138" s="17" t="s">
        <v>79</v>
      </c>
    </row>
    <row r="139" spans="1:65" s="13" customFormat="1" ht="11.25">
      <c r="B139" s="186"/>
      <c r="C139" s="187"/>
      <c r="D139" s="188" t="s">
        <v>126</v>
      </c>
      <c r="E139" s="189" t="s">
        <v>19</v>
      </c>
      <c r="F139" s="190" t="s">
        <v>207</v>
      </c>
      <c r="G139" s="187"/>
      <c r="H139" s="189" t="s">
        <v>19</v>
      </c>
      <c r="I139" s="191"/>
      <c r="J139" s="187"/>
      <c r="K139" s="187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126</v>
      </c>
      <c r="AU139" s="196" t="s">
        <v>79</v>
      </c>
      <c r="AV139" s="13" t="s">
        <v>77</v>
      </c>
      <c r="AW139" s="13" t="s">
        <v>33</v>
      </c>
      <c r="AX139" s="13" t="s">
        <v>72</v>
      </c>
      <c r="AY139" s="196" t="s">
        <v>115</v>
      </c>
    </row>
    <row r="140" spans="1:65" s="14" customFormat="1" ht="11.25">
      <c r="B140" s="197"/>
      <c r="C140" s="198"/>
      <c r="D140" s="188" t="s">
        <v>126</v>
      </c>
      <c r="E140" s="199" t="s">
        <v>19</v>
      </c>
      <c r="F140" s="200" t="s">
        <v>208</v>
      </c>
      <c r="G140" s="198"/>
      <c r="H140" s="201">
        <v>97.896000000000001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126</v>
      </c>
      <c r="AU140" s="207" t="s">
        <v>79</v>
      </c>
      <c r="AV140" s="14" t="s">
        <v>79</v>
      </c>
      <c r="AW140" s="14" t="s">
        <v>33</v>
      </c>
      <c r="AX140" s="14" t="s">
        <v>77</v>
      </c>
      <c r="AY140" s="207" t="s">
        <v>115</v>
      </c>
    </row>
    <row r="141" spans="1:65" s="2" customFormat="1" ht="37.9" customHeight="1">
      <c r="A141" s="34"/>
      <c r="B141" s="35"/>
      <c r="C141" s="168" t="s">
        <v>209</v>
      </c>
      <c r="D141" s="168" t="s">
        <v>117</v>
      </c>
      <c r="E141" s="169" t="s">
        <v>210</v>
      </c>
      <c r="F141" s="170" t="s">
        <v>211</v>
      </c>
      <c r="G141" s="171" t="s">
        <v>177</v>
      </c>
      <c r="H141" s="172">
        <v>135.36000000000001</v>
      </c>
      <c r="I141" s="173"/>
      <c r="J141" s="174">
        <f>ROUND(I141*H141,2)</f>
        <v>0</v>
      </c>
      <c r="K141" s="170" t="s">
        <v>121</v>
      </c>
      <c r="L141" s="39"/>
      <c r="M141" s="175" t="s">
        <v>19</v>
      </c>
      <c r="N141" s="176" t="s">
        <v>43</v>
      </c>
      <c r="O141" s="64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122</v>
      </c>
      <c r="AT141" s="179" t="s">
        <v>117</v>
      </c>
      <c r="AU141" s="179" t="s">
        <v>79</v>
      </c>
      <c r="AY141" s="17" t="s">
        <v>115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7" t="s">
        <v>77</v>
      </c>
      <c r="BK141" s="180">
        <f>ROUND(I141*H141,2)</f>
        <v>0</v>
      </c>
      <c r="BL141" s="17" t="s">
        <v>122</v>
      </c>
      <c r="BM141" s="179" t="s">
        <v>212</v>
      </c>
    </row>
    <row r="142" spans="1:65" s="2" customFormat="1" ht="11.25">
      <c r="A142" s="34"/>
      <c r="B142" s="35"/>
      <c r="C142" s="36"/>
      <c r="D142" s="181" t="s">
        <v>124</v>
      </c>
      <c r="E142" s="36"/>
      <c r="F142" s="182" t="s">
        <v>213</v>
      </c>
      <c r="G142" s="36"/>
      <c r="H142" s="36"/>
      <c r="I142" s="183"/>
      <c r="J142" s="36"/>
      <c r="K142" s="36"/>
      <c r="L142" s="39"/>
      <c r="M142" s="184"/>
      <c r="N142" s="18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124</v>
      </c>
      <c r="AU142" s="17" t="s">
        <v>79</v>
      </c>
    </row>
    <row r="143" spans="1:65" s="13" customFormat="1" ht="11.25">
      <c r="B143" s="186"/>
      <c r="C143" s="187"/>
      <c r="D143" s="188" t="s">
        <v>126</v>
      </c>
      <c r="E143" s="189" t="s">
        <v>19</v>
      </c>
      <c r="F143" s="190" t="s">
        <v>214</v>
      </c>
      <c r="G143" s="187"/>
      <c r="H143" s="189" t="s">
        <v>19</v>
      </c>
      <c r="I143" s="191"/>
      <c r="J143" s="187"/>
      <c r="K143" s="187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126</v>
      </c>
      <c r="AU143" s="196" t="s">
        <v>79</v>
      </c>
      <c r="AV143" s="13" t="s">
        <v>77</v>
      </c>
      <c r="AW143" s="13" t="s">
        <v>33</v>
      </c>
      <c r="AX143" s="13" t="s">
        <v>72</v>
      </c>
      <c r="AY143" s="196" t="s">
        <v>115</v>
      </c>
    </row>
    <row r="144" spans="1:65" s="14" customFormat="1" ht="11.25">
      <c r="B144" s="197"/>
      <c r="C144" s="198"/>
      <c r="D144" s="188" t="s">
        <v>126</v>
      </c>
      <c r="E144" s="199" t="s">
        <v>19</v>
      </c>
      <c r="F144" s="200" t="s">
        <v>215</v>
      </c>
      <c r="G144" s="198"/>
      <c r="H144" s="201">
        <v>135.36000000000001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126</v>
      </c>
      <c r="AU144" s="207" t="s">
        <v>79</v>
      </c>
      <c r="AV144" s="14" t="s">
        <v>79</v>
      </c>
      <c r="AW144" s="14" t="s">
        <v>33</v>
      </c>
      <c r="AX144" s="14" t="s">
        <v>77</v>
      </c>
      <c r="AY144" s="207" t="s">
        <v>115</v>
      </c>
    </row>
    <row r="145" spans="1:65" s="2" customFormat="1" ht="24.2" customHeight="1">
      <c r="A145" s="34"/>
      <c r="B145" s="35"/>
      <c r="C145" s="168" t="s">
        <v>8</v>
      </c>
      <c r="D145" s="168" t="s">
        <v>117</v>
      </c>
      <c r="E145" s="169" t="s">
        <v>216</v>
      </c>
      <c r="F145" s="170" t="s">
        <v>217</v>
      </c>
      <c r="G145" s="171" t="s">
        <v>177</v>
      </c>
      <c r="H145" s="172">
        <v>135.36000000000001</v>
      </c>
      <c r="I145" s="173"/>
      <c r="J145" s="174">
        <f>ROUND(I145*H145,2)</f>
        <v>0</v>
      </c>
      <c r="K145" s="170" t="s">
        <v>121</v>
      </c>
      <c r="L145" s="39"/>
      <c r="M145" s="175" t="s">
        <v>19</v>
      </c>
      <c r="N145" s="176" t="s">
        <v>43</v>
      </c>
      <c r="O145" s="64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9" t="s">
        <v>122</v>
      </c>
      <c r="AT145" s="179" t="s">
        <v>117</v>
      </c>
      <c r="AU145" s="179" t="s">
        <v>79</v>
      </c>
      <c r="AY145" s="17" t="s">
        <v>115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7" t="s">
        <v>77</v>
      </c>
      <c r="BK145" s="180">
        <f>ROUND(I145*H145,2)</f>
        <v>0</v>
      </c>
      <c r="BL145" s="17" t="s">
        <v>122</v>
      </c>
      <c r="BM145" s="179" t="s">
        <v>218</v>
      </c>
    </row>
    <row r="146" spans="1:65" s="2" customFormat="1" ht="11.25">
      <c r="A146" s="34"/>
      <c r="B146" s="35"/>
      <c r="C146" s="36"/>
      <c r="D146" s="181" t="s">
        <v>124</v>
      </c>
      <c r="E146" s="36"/>
      <c r="F146" s="182" t="s">
        <v>219</v>
      </c>
      <c r="G146" s="36"/>
      <c r="H146" s="36"/>
      <c r="I146" s="183"/>
      <c r="J146" s="36"/>
      <c r="K146" s="36"/>
      <c r="L146" s="39"/>
      <c r="M146" s="184"/>
      <c r="N146" s="18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124</v>
      </c>
      <c r="AU146" s="17" t="s">
        <v>79</v>
      </c>
    </row>
    <row r="147" spans="1:65" s="13" customFormat="1" ht="11.25">
      <c r="B147" s="186"/>
      <c r="C147" s="187"/>
      <c r="D147" s="188" t="s">
        <v>126</v>
      </c>
      <c r="E147" s="189" t="s">
        <v>19</v>
      </c>
      <c r="F147" s="190" t="s">
        <v>214</v>
      </c>
      <c r="G147" s="187"/>
      <c r="H147" s="189" t="s">
        <v>19</v>
      </c>
      <c r="I147" s="191"/>
      <c r="J147" s="187"/>
      <c r="K147" s="187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126</v>
      </c>
      <c r="AU147" s="196" t="s">
        <v>79</v>
      </c>
      <c r="AV147" s="13" t="s">
        <v>77</v>
      </c>
      <c r="AW147" s="13" t="s">
        <v>33</v>
      </c>
      <c r="AX147" s="13" t="s">
        <v>72</v>
      </c>
      <c r="AY147" s="196" t="s">
        <v>115</v>
      </c>
    </row>
    <row r="148" spans="1:65" s="14" customFormat="1" ht="11.25">
      <c r="B148" s="197"/>
      <c r="C148" s="198"/>
      <c r="D148" s="188" t="s">
        <v>126</v>
      </c>
      <c r="E148" s="199" t="s">
        <v>19</v>
      </c>
      <c r="F148" s="200" t="s">
        <v>220</v>
      </c>
      <c r="G148" s="198"/>
      <c r="H148" s="201">
        <v>135.36000000000001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126</v>
      </c>
      <c r="AU148" s="207" t="s">
        <v>79</v>
      </c>
      <c r="AV148" s="14" t="s">
        <v>79</v>
      </c>
      <c r="AW148" s="14" t="s">
        <v>33</v>
      </c>
      <c r="AX148" s="14" t="s">
        <v>77</v>
      </c>
      <c r="AY148" s="207" t="s">
        <v>115</v>
      </c>
    </row>
    <row r="149" spans="1:65" s="2" customFormat="1" ht="24.2" customHeight="1">
      <c r="A149" s="34"/>
      <c r="B149" s="35"/>
      <c r="C149" s="168" t="s">
        <v>221</v>
      </c>
      <c r="D149" s="168" t="s">
        <v>117</v>
      </c>
      <c r="E149" s="169" t="s">
        <v>222</v>
      </c>
      <c r="F149" s="170" t="s">
        <v>223</v>
      </c>
      <c r="G149" s="171" t="s">
        <v>224</v>
      </c>
      <c r="H149" s="172">
        <v>257.18400000000003</v>
      </c>
      <c r="I149" s="173"/>
      <c r="J149" s="174">
        <f>ROUND(I149*H149,2)</f>
        <v>0</v>
      </c>
      <c r="K149" s="170" t="s">
        <v>121</v>
      </c>
      <c r="L149" s="39"/>
      <c r="M149" s="175" t="s">
        <v>19</v>
      </c>
      <c r="N149" s="176" t="s">
        <v>43</v>
      </c>
      <c r="O149" s="64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9" t="s">
        <v>122</v>
      </c>
      <c r="AT149" s="179" t="s">
        <v>117</v>
      </c>
      <c r="AU149" s="179" t="s">
        <v>79</v>
      </c>
      <c r="AY149" s="17" t="s">
        <v>115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7" t="s">
        <v>77</v>
      </c>
      <c r="BK149" s="180">
        <f>ROUND(I149*H149,2)</f>
        <v>0</v>
      </c>
      <c r="BL149" s="17" t="s">
        <v>122</v>
      </c>
      <c r="BM149" s="179" t="s">
        <v>225</v>
      </c>
    </row>
    <row r="150" spans="1:65" s="2" customFormat="1" ht="11.25">
      <c r="A150" s="34"/>
      <c r="B150" s="35"/>
      <c r="C150" s="36"/>
      <c r="D150" s="181" t="s">
        <v>124</v>
      </c>
      <c r="E150" s="36"/>
      <c r="F150" s="182" t="s">
        <v>226</v>
      </c>
      <c r="G150" s="36"/>
      <c r="H150" s="36"/>
      <c r="I150" s="183"/>
      <c r="J150" s="36"/>
      <c r="K150" s="36"/>
      <c r="L150" s="39"/>
      <c r="M150" s="184"/>
      <c r="N150" s="18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124</v>
      </c>
      <c r="AU150" s="17" t="s">
        <v>79</v>
      </c>
    </row>
    <row r="151" spans="1:65" s="13" customFormat="1" ht="11.25">
      <c r="B151" s="186"/>
      <c r="C151" s="187"/>
      <c r="D151" s="188" t="s">
        <v>126</v>
      </c>
      <c r="E151" s="189" t="s">
        <v>19</v>
      </c>
      <c r="F151" s="190" t="s">
        <v>227</v>
      </c>
      <c r="G151" s="187"/>
      <c r="H151" s="189" t="s">
        <v>19</v>
      </c>
      <c r="I151" s="191"/>
      <c r="J151" s="187"/>
      <c r="K151" s="187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126</v>
      </c>
      <c r="AU151" s="196" t="s">
        <v>79</v>
      </c>
      <c r="AV151" s="13" t="s">
        <v>77</v>
      </c>
      <c r="AW151" s="13" t="s">
        <v>33</v>
      </c>
      <c r="AX151" s="13" t="s">
        <v>72</v>
      </c>
      <c r="AY151" s="196" t="s">
        <v>115</v>
      </c>
    </row>
    <row r="152" spans="1:65" s="14" customFormat="1" ht="11.25">
      <c r="B152" s="197"/>
      <c r="C152" s="198"/>
      <c r="D152" s="188" t="s">
        <v>126</v>
      </c>
      <c r="E152" s="199" t="s">
        <v>19</v>
      </c>
      <c r="F152" s="200" t="s">
        <v>228</v>
      </c>
      <c r="G152" s="198"/>
      <c r="H152" s="201">
        <v>257.18400000000003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126</v>
      </c>
      <c r="AU152" s="207" t="s">
        <v>79</v>
      </c>
      <c r="AV152" s="14" t="s">
        <v>79</v>
      </c>
      <c r="AW152" s="14" t="s">
        <v>33</v>
      </c>
      <c r="AX152" s="14" t="s">
        <v>77</v>
      </c>
      <c r="AY152" s="207" t="s">
        <v>115</v>
      </c>
    </row>
    <row r="153" spans="1:65" s="2" customFormat="1" ht="24.2" customHeight="1">
      <c r="A153" s="34"/>
      <c r="B153" s="35"/>
      <c r="C153" s="168" t="s">
        <v>229</v>
      </c>
      <c r="D153" s="168" t="s">
        <v>117</v>
      </c>
      <c r="E153" s="169" t="s">
        <v>230</v>
      </c>
      <c r="F153" s="170" t="s">
        <v>231</v>
      </c>
      <c r="G153" s="171" t="s">
        <v>177</v>
      </c>
      <c r="H153" s="172">
        <v>65</v>
      </c>
      <c r="I153" s="173"/>
      <c r="J153" s="174">
        <f>ROUND(I153*H153,2)</f>
        <v>0</v>
      </c>
      <c r="K153" s="170" t="s">
        <v>121</v>
      </c>
      <c r="L153" s="39"/>
      <c r="M153" s="175" t="s">
        <v>19</v>
      </c>
      <c r="N153" s="176" t="s">
        <v>43</v>
      </c>
      <c r="O153" s="64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9" t="s">
        <v>122</v>
      </c>
      <c r="AT153" s="179" t="s">
        <v>117</v>
      </c>
      <c r="AU153" s="179" t="s">
        <v>79</v>
      </c>
      <c r="AY153" s="17" t="s">
        <v>115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7" t="s">
        <v>77</v>
      </c>
      <c r="BK153" s="180">
        <f>ROUND(I153*H153,2)</f>
        <v>0</v>
      </c>
      <c r="BL153" s="17" t="s">
        <v>122</v>
      </c>
      <c r="BM153" s="179" t="s">
        <v>232</v>
      </c>
    </row>
    <row r="154" spans="1:65" s="2" customFormat="1" ht="11.25">
      <c r="A154" s="34"/>
      <c r="B154" s="35"/>
      <c r="C154" s="36"/>
      <c r="D154" s="181" t="s">
        <v>124</v>
      </c>
      <c r="E154" s="36"/>
      <c r="F154" s="182" t="s">
        <v>233</v>
      </c>
      <c r="G154" s="36"/>
      <c r="H154" s="36"/>
      <c r="I154" s="183"/>
      <c r="J154" s="36"/>
      <c r="K154" s="36"/>
      <c r="L154" s="39"/>
      <c r="M154" s="184"/>
      <c r="N154" s="18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124</v>
      </c>
      <c r="AU154" s="17" t="s">
        <v>79</v>
      </c>
    </row>
    <row r="155" spans="1:65" s="14" customFormat="1" ht="11.25">
      <c r="B155" s="197"/>
      <c r="C155" s="198"/>
      <c r="D155" s="188" t="s">
        <v>126</v>
      </c>
      <c r="E155" s="199" t="s">
        <v>19</v>
      </c>
      <c r="F155" s="200" t="s">
        <v>234</v>
      </c>
      <c r="G155" s="198"/>
      <c r="H155" s="201">
        <v>65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126</v>
      </c>
      <c r="AU155" s="207" t="s">
        <v>79</v>
      </c>
      <c r="AV155" s="14" t="s">
        <v>79</v>
      </c>
      <c r="AW155" s="14" t="s">
        <v>33</v>
      </c>
      <c r="AX155" s="14" t="s">
        <v>77</v>
      </c>
      <c r="AY155" s="207" t="s">
        <v>115</v>
      </c>
    </row>
    <row r="156" spans="1:65" s="2" customFormat="1" ht="37.9" customHeight="1">
      <c r="A156" s="34"/>
      <c r="B156" s="35"/>
      <c r="C156" s="168" t="s">
        <v>235</v>
      </c>
      <c r="D156" s="168" t="s">
        <v>117</v>
      </c>
      <c r="E156" s="169" t="s">
        <v>236</v>
      </c>
      <c r="F156" s="170" t="s">
        <v>237</v>
      </c>
      <c r="G156" s="171" t="s">
        <v>177</v>
      </c>
      <c r="H156" s="172">
        <v>23.138999999999999</v>
      </c>
      <c r="I156" s="173"/>
      <c r="J156" s="174">
        <f>ROUND(I156*H156,2)</f>
        <v>0</v>
      </c>
      <c r="K156" s="170" t="s">
        <v>121</v>
      </c>
      <c r="L156" s="39"/>
      <c r="M156" s="175" t="s">
        <v>19</v>
      </c>
      <c r="N156" s="176" t="s">
        <v>43</v>
      </c>
      <c r="O156" s="64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122</v>
      </c>
      <c r="AT156" s="179" t="s">
        <v>117</v>
      </c>
      <c r="AU156" s="179" t="s">
        <v>79</v>
      </c>
      <c r="AY156" s="17" t="s">
        <v>115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77</v>
      </c>
      <c r="BK156" s="180">
        <f>ROUND(I156*H156,2)</f>
        <v>0</v>
      </c>
      <c r="BL156" s="17" t="s">
        <v>122</v>
      </c>
      <c r="BM156" s="179" t="s">
        <v>238</v>
      </c>
    </row>
    <row r="157" spans="1:65" s="2" customFormat="1" ht="11.25">
      <c r="A157" s="34"/>
      <c r="B157" s="35"/>
      <c r="C157" s="36"/>
      <c r="D157" s="181" t="s">
        <v>124</v>
      </c>
      <c r="E157" s="36"/>
      <c r="F157" s="182" t="s">
        <v>239</v>
      </c>
      <c r="G157" s="36"/>
      <c r="H157" s="36"/>
      <c r="I157" s="183"/>
      <c r="J157" s="36"/>
      <c r="K157" s="36"/>
      <c r="L157" s="39"/>
      <c r="M157" s="184"/>
      <c r="N157" s="18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124</v>
      </c>
      <c r="AU157" s="17" t="s">
        <v>79</v>
      </c>
    </row>
    <row r="158" spans="1:65" s="14" customFormat="1" ht="11.25">
      <c r="B158" s="197"/>
      <c r="C158" s="198"/>
      <c r="D158" s="188" t="s">
        <v>126</v>
      </c>
      <c r="E158" s="199" t="s">
        <v>19</v>
      </c>
      <c r="F158" s="200" t="s">
        <v>240</v>
      </c>
      <c r="G158" s="198"/>
      <c r="H158" s="201">
        <v>23.138999999999999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126</v>
      </c>
      <c r="AU158" s="207" t="s">
        <v>79</v>
      </c>
      <c r="AV158" s="14" t="s">
        <v>79</v>
      </c>
      <c r="AW158" s="14" t="s">
        <v>33</v>
      </c>
      <c r="AX158" s="14" t="s">
        <v>77</v>
      </c>
      <c r="AY158" s="207" t="s">
        <v>115</v>
      </c>
    </row>
    <row r="159" spans="1:65" s="2" customFormat="1" ht="16.5" customHeight="1">
      <c r="A159" s="34"/>
      <c r="B159" s="35"/>
      <c r="C159" s="208" t="s">
        <v>241</v>
      </c>
      <c r="D159" s="208" t="s">
        <v>242</v>
      </c>
      <c r="E159" s="209" t="s">
        <v>243</v>
      </c>
      <c r="F159" s="210" t="s">
        <v>244</v>
      </c>
      <c r="G159" s="211" t="s">
        <v>224</v>
      </c>
      <c r="H159" s="212">
        <v>42.734999999999999</v>
      </c>
      <c r="I159" s="213"/>
      <c r="J159" s="214">
        <f>ROUND(I159*H159,2)</f>
        <v>0</v>
      </c>
      <c r="K159" s="210" t="s">
        <v>121</v>
      </c>
      <c r="L159" s="215"/>
      <c r="M159" s="216" t="s">
        <v>19</v>
      </c>
      <c r="N159" s="217" t="s">
        <v>43</v>
      </c>
      <c r="O159" s="64"/>
      <c r="P159" s="177">
        <f>O159*H159</f>
        <v>0</v>
      </c>
      <c r="Q159" s="177">
        <v>1</v>
      </c>
      <c r="R159" s="177">
        <f>Q159*H159</f>
        <v>42.734999999999999</v>
      </c>
      <c r="S159" s="177">
        <v>0</v>
      </c>
      <c r="T159" s="17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9" t="s">
        <v>161</v>
      </c>
      <c r="AT159" s="179" t="s">
        <v>242</v>
      </c>
      <c r="AU159" s="179" t="s">
        <v>79</v>
      </c>
      <c r="AY159" s="17" t="s">
        <v>115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7" t="s">
        <v>77</v>
      </c>
      <c r="BK159" s="180">
        <f>ROUND(I159*H159,2)</f>
        <v>0</v>
      </c>
      <c r="BL159" s="17" t="s">
        <v>122</v>
      </c>
      <c r="BM159" s="179" t="s">
        <v>245</v>
      </c>
    </row>
    <row r="160" spans="1:65" s="2" customFormat="1" ht="11.25">
      <c r="A160" s="34"/>
      <c r="B160" s="35"/>
      <c r="C160" s="36"/>
      <c r="D160" s="181" t="s">
        <v>124</v>
      </c>
      <c r="E160" s="36"/>
      <c r="F160" s="182" t="s">
        <v>246</v>
      </c>
      <c r="G160" s="36"/>
      <c r="H160" s="36"/>
      <c r="I160" s="183"/>
      <c r="J160" s="36"/>
      <c r="K160" s="36"/>
      <c r="L160" s="39"/>
      <c r="M160" s="184"/>
      <c r="N160" s="18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124</v>
      </c>
      <c r="AU160" s="17" t="s">
        <v>79</v>
      </c>
    </row>
    <row r="161" spans="1:65" s="2" customFormat="1" ht="24.2" customHeight="1">
      <c r="A161" s="34"/>
      <c r="B161" s="35"/>
      <c r="C161" s="168" t="s">
        <v>247</v>
      </c>
      <c r="D161" s="168" t="s">
        <v>117</v>
      </c>
      <c r="E161" s="169" t="s">
        <v>248</v>
      </c>
      <c r="F161" s="170" t="s">
        <v>249</v>
      </c>
      <c r="G161" s="171" t="s">
        <v>120</v>
      </c>
      <c r="H161" s="172">
        <v>45.384999999999998</v>
      </c>
      <c r="I161" s="173"/>
      <c r="J161" s="174">
        <f>ROUND(I161*H161,2)</f>
        <v>0</v>
      </c>
      <c r="K161" s="170" t="s">
        <v>121</v>
      </c>
      <c r="L161" s="39"/>
      <c r="M161" s="175" t="s">
        <v>19</v>
      </c>
      <c r="N161" s="176" t="s">
        <v>43</v>
      </c>
      <c r="O161" s="64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122</v>
      </c>
      <c r="AT161" s="179" t="s">
        <v>117</v>
      </c>
      <c r="AU161" s="179" t="s">
        <v>79</v>
      </c>
      <c r="AY161" s="17" t="s">
        <v>115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7" t="s">
        <v>77</v>
      </c>
      <c r="BK161" s="180">
        <f>ROUND(I161*H161,2)</f>
        <v>0</v>
      </c>
      <c r="BL161" s="17" t="s">
        <v>122</v>
      </c>
      <c r="BM161" s="179" t="s">
        <v>250</v>
      </c>
    </row>
    <row r="162" spans="1:65" s="2" customFormat="1" ht="11.25">
      <c r="A162" s="34"/>
      <c r="B162" s="35"/>
      <c r="C162" s="36"/>
      <c r="D162" s="181" t="s">
        <v>124</v>
      </c>
      <c r="E162" s="36"/>
      <c r="F162" s="182" t="s">
        <v>251</v>
      </c>
      <c r="G162" s="36"/>
      <c r="H162" s="36"/>
      <c r="I162" s="183"/>
      <c r="J162" s="36"/>
      <c r="K162" s="36"/>
      <c r="L162" s="39"/>
      <c r="M162" s="184"/>
      <c r="N162" s="18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124</v>
      </c>
      <c r="AU162" s="17" t="s">
        <v>79</v>
      </c>
    </row>
    <row r="163" spans="1:65" s="13" customFormat="1" ht="11.25">
      <c r="B163" s="186"/>
      <c r="C163" s="187"/>
      <c r="D163" s="188" t="s">
        <v>126</v>
      </c>
      <c r="E163" s="189" t="s">
        <v>19</v>
      </c>
      <c r="F163" s="190" t="s">
        <v>252</v>
      </c>
      <c r="G163" s="187"/>
      <c r="H163" s="189" t="s">
        <v>19</v>
      </c>
      <c r="I163" s="191"/>
      <c r="J163" s="187"/>
      <c r="K163" s="187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126</v>
      </c>
      <c r="AU163" s="196" t="s">
        <v>79</v>
      </c>
      <c r="AV163" s="13" t="s">
        <v>77</v>
      </c>
      <c r="AW163" s="13" t="s">
        <v>33</v>
      </c>
      <c r="AX163" s="13" t="s">
        <v>72</v>
      </c>
      <c r="AY163" s="196" t="s">
        <v>115</v>
      </c>
    </row>
    <row r="164" spans="1:65" s="14" customFormat="1" ht="11.25">
      <c r="B164" s="197"/>
      <c r="C164" s="198"/>
      <c r="D164" s="188" t="s">
        <v>126</v>
      </c>
      <c r="E164" s="199" t="s">
        <v>19</v>
      </c>
      <c r="F164" s="200" t="s">
        <v>253</v>
      </c>
      <c r="G164" s="198"/>
      <c r="H164" s="201">
        <v>45.384999999999998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126</v>
      </c>
      <c r="AU164" s="207" t="s">
        <v>79</v>
      </c>
      <c r="AV164" s="14" t="s">
        <v>79</v>
      </c>
      <c r="AW164" s="14" t="s">
        <v>33</v>
      </c>
      <c r="AX164" s="14" t="s">
        <v>77</v>
      </c>
      <c r="AY164" s="207" t="s">
        <v>115</v>
      </c>
    </row>
    <row r="165" spans="1:65" s="2" customFormat="1" ht="24.2" customHeight="1">
      <c r="A165" s="34"/>
      <c r="B165" s="35"/>
      <c r="C165" s="168" t="s">
        <v>7</v>
      </c>
      <c r="D165" s="168" t="s">
        <v>117</v>
      </c>
      <c r="E165" s="169" t="s">
        <v>254</v>
      </c>
      <c r="F165" s="170" t="s">
        <v>255</v>
      </c>
      <c r="G165" s="171" t="s">
        <v>169</v>
      </c>
      <c r="H165" s="172">
        <v>40</v>
      </c>
      <c r="I165" s="173"/>
      <c r="J165" s="174">
        <f>ROUND(I165*H165,2)</f>
        <v>0</v>
      </c>
      <c r="K165" s="170" t="s">
        <v>121</v>
      </c>
      <c r="L165" s="39"/>
      <c r="M165" s="175" t="s">
        <v>19</v>
      </c>
      <c r="N165" s="176" t="s">
        <v>43</v>
      </c>
      <c r="O165" s="64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9" t="s">
        <v>122</v>
      </c>
      <c r="AT165" s="179" t="s">
        <v>117</v>
      </c>
      <c r="AU165" s="179" t="s">
        <v>79</v>
      </c>
      <c r="AY165" s="17" t="s">
        <v>115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7" t="s">
        <v>77</v>
      </c>
      <c r="BK165" s="180">
        <f>ROUND(I165*H165,2)</f>
        <v>0</v>
      </c>
      <c r="BL165" s="17" t="s">
        <v>122</v>
      </c>
      <c r="BM165" s="179" t="s">
        <v>256</v>
      </c>
    </row>
    <row r="166" spans="1:65" s="2" customFormat="1" ht="11.25">
      <c r="A166" s="34"/>
      <c r="B166" s="35"/>
      <c r="C166" s="36"/>
      <c r="D166" s="181" t="s">
        <v>124</v>
      </c>
      <c r="E166" s="36"/>
      <c r="F166" s="182" t="s">
        <v>257</v>
      </c>
      <c r="G166" s="36"/>
      <c r="H166" s="36"/>
      <c r="I166" s="183"/>
      <c r="J166" s="36"/>
      <c r="K166" s="36"/>
      <c r="L166" s="39"/>
      <c r="M166" s="184"/>
      <c r="N166" s="18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124</v>
      </c>
      <c r="AU166" s="17" t="s">
        <v>79</v>
      </c>
    </row>
    <row r="167" spans="1:65" s="13" customFormat="1" ht="11.25">
      <c r="B167" s="186"/>
      <c r="C167" s="187"/>
      <c r="D167" s="188" t="s">
        <v>126</v>
      </c>
      <c r="E167" s="189" t="s">
        <v>19</v>
      </c>
      <c r="F167" s="190" t="s">
        <v>258</v>
      </c>
      <c r="G167" s="187"/>
      <c r="H167" s="189" t="s">
        <v>19</v>
      </c>
      <c r="I167" s="191"/>
      <c r="J167" s="187"/>
      <c r="K167" s="187"/>
      <c r="L167" s="192"/>
      <c r="M167" s="193"/>
      <c r="N167" s="194"/>
      <c r="O167" s="194"/>
      <c r="P167" s="194"/>
      <c r="Q167" s="194"/>
      <c r="R167" s="194"/>
      <c r="S167" s="194"/>
      <c r="T167" s="195"/>
      <c r="AT167" s="196" t="s">
        <v>126</v>
      </c>
      <c r="AU167" s="196" t="s">
        <v>79</v>
      </c>
      <c r="AV167" s="13" t="s">
        <v>77</v>
      </c>
      <c r="AW167" s="13" t="s">
        <v>33</v>
      </c>
      <c r="AX167" s="13" t="s">
        <v>72</v>
      </c>
      <c r="AY167" s="196" t="s">
        <v>115</v>
      </c>
    </row>
    <row r="168" spans="1:65" s="14" customFormat="1" ht="11.25">
      <c r="B168" s="197"/>
      <c r="C168" s="198"/>
      <c r="D168" s="188" t="s">
        <v>126</v>
      </c>
      <c r="E168" s="199" t="s">
        <v>19</v>
      </c>
      <c r="F168" s="200" t="s">
        <v>259</v>
      </c>
      <c r="G168" s="198"/>
      <c r="H168" s="201">
        <v>40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126</v>
      </c>
      <c r="AU168" s="207" t="s">
        <v>79</v>
      </c>
      <c r="AV168" s="14" t="s">
        <v>79</v>
      </c>
      <c r="AW168" s="14" t="s">
        <v>33</v>
      </c>
      <c r="AX168" s="14" t="s">
        <v>77</v>
      </c>
      <c r="AY168" s="207" t="s">
        <v>115</v>
      </c>
    </row>
    <row r="169" spans="1:65" s="2" customFormat="1" ht="16.5" customHeight="1">
      <c r="A169" s="34"/>
      <c r="B169" s="35"/>
      <c r="C169" s="168" t="s">
        <v>260</v>
      </c>
      <c r="D169" s="168" t="s">
        <v>117</v>
      </c>
      <c r="E169" s="169" t="s">
        <v>261</v>
      </c>
      <c r="F169" s="170" t="s">
        <v>262</v>
      </c>
      <c r="G169" s="171" t="s">
        <v>120</v>
      </c>
      <c r="H169" s="172">
        <v>55.95</v>
      </c>
      <c r="I169" s="173"/>
      <c r="J169" s="174">
        <f>ROUND(I169*H169,2)</f>
        <v>0</v>
      </c>
      <c r="K169" s="170" t="s">
        <v>263</v>
      </c>
      <c r="L169" s="39"/>
      <c r="M169" s="175" t="s">
        <v>19</v>
      </c>
      <c r="N169" s="176" t="s">
        <v>43</v>
      </c>
      <c r="O169" s="64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9" t="s">
        <v>122</v>
      </c>
      <c r="AT169" s="179" t="s">
        <v>117</v>
      </c>
      <c r="AU169" s="179" t="s">
        <v>79</v>
      </c>
      <c r="AY169" s="17" t="s">
        <v>115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7" t="s">
        <v>77</v>
      </c>
      <c r="BK169" s="180">
        <f>ROUND(I169*H169,2)</f>
        <v>0</v>
      </c>
      <c r="BL169" s="17" t="s">
        <v>122</v>
      </c>
      <c r="BM169" s="179" t="s">
        <v>264</v>
      </c>
    </row>
    <row r="170" spans="1:65" s="12" customFormat="1" ht="22.9" customHeight="1">
      <c r="B170" s="152"/>
      <c r="C170" s="153"/>
      <c r="D170" s="154" t="s">
        <v>71</v>
      </c>
      <c r="E170" s="166" t="s">
        <v>79</v>
      </c>
      <c r="F170" s="166" t="s">
        <v>265</v>
      </c>
      <c r="G170" s="153"/>
      <c r="H170" s="153"/>
      <c r="I170" s="156"/>
      <c r="J170" s="167">
        <f>BK170</f>
        <v>0</v>
      </c>
      <c r="K170" s="153"/>
      <c r="L170" s="158"/>
      <c r="M170" s="159"/>
      <c r="N170" s="160"/>
      <c r="O170" s="160"/>
      <c r="P170" s="161">
        <f>SUM(P171:P174)</f>
        <v>0</v>
      </c>
      <c r="Q170" s="160"/>
      <c r="R170" s="161">
        <f>SUM(R171:R174)</f>
        <v>4.2559199999999998E-2</v>
      </c>
      <c r="S170" s="160"/>
      <c r="T170" s="162">
        <f>SUM(T171:T174)</f>
        <v>0</v>
      </c>
      <c r="AR170" s="163" t="s">
        <v>77</v>
      </c>
      <c r="AT170" s="164" t="s">
        <v>71</v>
      </c>
      <c r="AU170" s="164" t="s">
        <v>77</v>
      </c>
      <c r="AY170" s="163" t="s">
        <v>115</v>
      </c>
      <c r="BK170" s="165">
        <f>SUM(BK171:BK174)</f>
        <v>0</v>
      </c>
    </row>
    <row r="171" spans="1:65" s="2" customFormat="1" ht="24.2" customHeight="1">
      <c r="A171" s="34"/>
      <c r="B171" s="35"/>
      <c r="C171" s="168" t="s">
        <v>266</v>
      </c>
      <c r="D171" s="168" t="s">
        <v>117</v>
      </c>
      <c r="E171" s="169" t="s">
        <v>267</v>
      </c>
      <c r="F171" s="170" t="s">
        <v>268</v>
      </c>
      <c r="G171" s="171" t="s">
        <v>120</v>
      </c>
      <c r="H171" s="172">
        <v>82.8</v>
      </c>
      <c r="I171" s="173"/>
      <c r="J171" s="174">
        <f>ROUND(I171*H171,2)</f>
        <v>0</v>
      </c>
      <c r="K171" s="170" t="s">
        <v>269</v>
      </c>
      <c r="L171" s="39"/>
      <c r="M171" s="175" t="s">
        <v>19</v>
      </c>
      <c r="N171" s="176" t="s">
        <v>43</v>
      </c>
      <c r="O171" s="64"/>
      <c r="P171" s="177">
        <f>O171*H171</f>
        <v>0</v>
      </c>
      <c r="Q171" s="177">
        <v>1E-4</v>
      </c>
      <c r="R171" s="177">
        <f>Q171*H171</f>
        <v>8.2800000000000009E-3</v>
      </c>
      <c r="S171" s="177">
        <v>0</v>
      </c>
      <c r="T171" s="17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9" t="s">
        <v>122</v>
      </c>
      <c r="AT171" s="179" t="s">
        <v>117</v>
      </c>
      <c r="AU171" s="179" t="s">
        <v>79</v>
      </c>
      <c r="AY171" s="17" t="s">
        <v>115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7" t="s">
        <v>77</v>
      </c>
      <c r="BK171" s="180">
        <f>ROUND(I171*H171,2)</f>
        <v>0</v>
      </c>
      <c r="BL171" s="17" t="s">
        <v>122</v>
      </c>
      <c r="BM171" s="179" t="s">
        <v>270</v>
      </c>
    </row>
    <row r="172" spans="1:65" s="2" customFormat="1" ht="24.2" customHeight="1">
      <c r="A172" s="34"/>
      <c r="B172" s="35"/>
      <c r="C172" s="208" t="s">
        <v>271</v>
      </c>
      <c r="D172" s="208" t="s">
        <v>242</v>
      </c>
      <c r="E172" s="209" t="s">
        <v>272</v>
      </c>
      <c r="F172" s="210" t="s">
        <v>273</v>
      </c>
      <c r="G172" s="211" t="s">
        <v>120</v>
      </c>
      <c r="H172" s="212">
        <v>114.264</v>
      </c>
      <c r="I172" s="213"/>
      <c r="J172" s="214">
        <f>ROUND(I172*H172,2)</f>
        <v>0</v>
      </c>
      <c r="K172" s="210" t="s">
        <v>263</v>
      </c>
      <c r="L172" s="215"/>
      <c r="M172" s="216" t="s">
        <v>19</v>
      </c>
      <c r="N172" s="217" t="s">
        <v>43</v>
      </c>
      <c r="O172" s="64"/>
      <c r="P172" s="177">
        <f>O172*H172</f>
        <v>0</v>
      </c>
      <c r="Q172" s="177">
        <v>2.9999999999999997E-4</v>
      </c>
      <c r="R172" s="177">
        <f>Q172*H172</f>
        <v>3.4279199999999996E-2</v>
      </c>
      <c r="S172" s="177">
        <v>0</v>
      </c>
      <c r="T172" s="17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9" t="s">
        <v>161</v>
      </c>
      <c r="AT172" s="179" t="s">
        <v>242</v>
      </c>
      <c r="AU172" s="179" t="s">
        <v>79</v>
      </c>
      <c r="AY172" s="17" t="s">
        <v>115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17" t="s">
        <v>77</v>
      </c>
      <c r="BK172" s="180">
        <f>ROUND(I172*H172,2)</f>
        <v>0</v>
      </c>
      <c r="BL172" s="17" t="s">
        <v>122</v>
      </c>
      <c r="BM172" s="179" t="s">
        <v>274</v>
      </c>
    </row>
    <row r="173" spans="1:65" s="14" customFormat="1" ht="11.25">
      <c r="B173" s="197"/>
      <c r="C173" s="198"/>
      <c r="D173" s="188" t="s">
        <v>126</v>
      </c>
      <c r="E173" s="199" t="s">
        <v>19</v>
      </c>
      <c r="F173" s="200" t="s">
        <v>275</v>
      </c>
      <c r="G173" s="198"/>
      <c r="H173" s="201">
        <v>99.36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126</v>
      </c>
      <c r="AU173" s="207" t="s">
        <v>79</v>
      </c>
      <c r="AV173" s="14" t="s">
        <v>79</v>
      </c>
      <c r="AW173" s="14" t="s">
        <v>33</v>
      </c>
      <c r="AX173" s="14" t="s">
        <v>77</v>
      </c>
      <c r="AY173" s="207" t="s">
        <v>115</v>
      </c>
    </row>
    <row r="174" spans="1:65" s="14" customFormat="1" ht="11.25">
      <c r="B174" s="197"/>
      <c r="C174" s="198"/>
      <c r="D174" s="188" t="s">
        <v>126</v>
      </c>
      <c r="E174" s="198"/>
      <c r="F174" s="200" t="s">
        <v>276</v>
      </c>
      <c r="G174" s="198"/>
      <c r="H174" s="201">
        <v>114.264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126</v>
      </c>
      <c r="AU174" s="207" t="s">
        <v>79</v>
      </c>
      <c r="AV174" s="14" t="s">
        <v>79</v>
      </c>
      <c r="AW174" s="14" t="s">
        <v>4</v>
      </c>
      <c r="AX174" s="14" t="s">
        <v>77</v>
      </c>
      <c r="AY174" s="207" t="s">
        <v>115</v>
      </c>
    </row>
    <row r="175" spans="1:65" s="12" customFormat="1" ht="22.9" customHeight="1">
      <c r="B175" s="152"/>
      <c r="C175" s="153"/>
      <c r="D175" s="154" t="s">
        <v>71</v>
      </c>
      <c r="E175" s="166" t="s">
        <v>122</v>
      </c>
      <c r="F175" s="166" t="s">
        <v>277</v>
      </c>
      <c r="G175" s="153"/>
      <c r="H175" s="153"/>
      <c r="I175" s="156"/>
      <c r="J175" s="167">
        <f>BK175</f>
        <v>0</v>
      </c>
      <c r="K175" s="153"/>
      <c r="L175" s="158"/>
      <c r="M175" s="159"/>
      <c r="N175" s="160"/>
      <c r="O175" s="160"/>
      <c r="P175" s="161">
        <f>SUM(P176:P177)</f>
        <v>0</v>
      </c>
      <c r="Q175" s="160"/>
      <c r="R175" s="161">
        <f>SUM(R176:R177)</f>
        <v>11.6660509</v>
      </c>
      <c r="S175" s="160"/>
      <c r="T175" s="162">
        <f>SUM(T176:T177)</f>
        <v>0</v>
      </c>
      <c r="AR175" s="163" t="s">
        <v>77</v>
      </c>
      <c r="AT175" s="164" t="s">
        <v>71</v>
      </c>
      <c r="AU175" s="164" t="s">
        <v>77</v>
      </c>
      <c r="AY175" s="163" t="s">
        <v>115</v>
      </c>
      <c r="BK175" s="165">
        <f>SUM(BK176:BK177)</f>
        <v>0</v>
      </c>
    </row>
    <row r="176" spans="1:65" s="2" customFormat="1" ht="16.5" customHeight="1">
      <c r="A176" s="34"/>
      <c r="B176" s="35"/>
      <c r="C176" s="168" t="s">
        <v>278</v>
      </c>
      <c r="D176" s="168" t="s">
        <v>117</v>
      </c>
      <c r="E176" s="169" t="s">
        <v>279</v>
      </c>
      <c r="F176" s="170" t="s">
        <v>280</v>
      </c>
      <c r="G176" s="171" t="s">
        <v>177</v>
      </c>
      <c r="H176" s="172">
        <v>6.17</v>
      </c>
      <c r="I176" s="173"/>
      <c r="J176" s="174">
        <f>ROUND(I176*H176,2)</f>
        <v>0</v>
      </c>
      <c r="K176" s="170" t="s">
        <v>121</v>
      </c>
      <c r="L176" s="39"/>
      <c r="M176" s="175" t="s">
        <v>19</v>
      </c>
      <c r="N176" s="176" t="s">
        <v>43</v>
      </c>
      <c r="O176" s="64"/>
      <c r="P176" s="177">
        <f>O176*H176</f>
        <v>0</v>
      </c>
      <c r="Q176" s="177">
        <v>1.8907700000000001</v>
      </c>
      <c r="R176" s="177">
        <f>Q176*H176</f>
        <v>11.6660509</v>
      </c>
      <c r="S176" s="177">
        <v>0</v>
      </c>
      <c r="T176" s="17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9" t="s">
        <v>122</v>
      </c>
      <c r="AT176" s="179" t="s">
        <v>117</v>
      </c>
      <c r="AU176" s="179" t="s">
        <v>79</v>
      </c>
      <c r="AY176" s="17" t="s">
        <v>115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7" t="s">
        <v>77</v>
      </c>
      <c r="BK176" s="180">
        <f>ROUND(I176*H176,2)</f>
        <v>0</v>
      </c>
      <c r="BL176" s="17" t="s">
        <v>122</v>
      </c>
      <c r="BM176" s="179" t="s">
        <v>281</v>
      </c>
    </row>
    <row r="177" spans="1:65" s="2" customFormat="1" ht="11.25">
      <c r="A177" s="34"/>
      <c r="B177" s="35"/>
      <c r="C177" s="36"/>
      <c r="D177" s="181" t="s">
        <v>124</v>
      </c>
      <c r="E177" s="36"/>
      <c r="F177" s="182" t="s">
        <v>282</v>
      </c>
      <c r="G177" s="36"/>
      <c r="H177" s="36"/>
      <c r="I177" s="183"/>
      <c r="J177" s="36"/>
      <c r="K177" s="36"/>
      <c r="L177" s="39"/>
      <c r="M177" s="184"/>
      <c r="N177" s="18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124</v>
      </c>
      <c r="AU177" s="17" t="s">
        <v>79</v>
      </c>
    </row>
    <row r="178" spans="1:65" s="12" customFormat="1" ht="22.9" customHeight="1">
      <c r="B178" s="152"/>
      <c r="C178" s="153"/>
      <c r="D178" s="154" t="s">
        <v>71</v>
      </c>
      <c r="E178" s="166" t="s">
        <v>148</v>
      </c>
      <c r="F178" s="166" t="s">
        <v>283</v>
      </c>
      <c r="G178" s="153"/>
      <c r="H178" s="153"/>
      <c r="I178" s="156"/>
      <c r="J178" s="167">
        <f>BK178</f>
        <v>0</v>
      </c>
      <c r="K178" s="153"/>
      <c r="L178" s="158"/>
      <c r="M178" s="159"/>
      <c r="N178" s="160"/>
      <c r="O178" s="160"/>
      <c r="P178" s="161">
        <f>SUM(P179:P208)</f>
        <v>0</v>
      </c>
      <c r="Q178" s="160"/>
      <c r="R178" s="161">
        <f>SUM(R179:R208)</f>
        <v>247.28049999999996</v>
      </c>
      <c r="S178" s="160"/>
      <c r="T178" s="162">
        <f>SUM(T179:T208)</f>
        <v>0</v>
      </c>
      <c r="AR178" s="163" t="s">
        <v>77</v>
      </c>
      <c r="AT178" s="164" t="s">
        <v>71</v>
      </c>
      <c r="AU178" s="164" t="s">
        <v>77</v>
      </c>
      <c r="AY178" s="163" t="s">
        <v>115</v>
      </c>
      <c r="BK178" s="165">
        <f>SUM(BK179:BK208)</f>
        <v>0</v>
      </c>
    </row>
    <row r="179" spans="1:65" s="2" customFormat="1" ht="24.2" customHeight="1">
      <c r="A179" s="34"/>
      <c r="B179" s="35"/>
      <c r="C179" s="168" t="s">
        <v>284</v>
      </c>
      <c r="D179" s="168" t="s">
        <v>117</v>
      </c>
      <c r="E179" s="169" t="s">
        <v>285</v>
      </c>
      <c r="F179" s="170" t="s">
        <v>286</v>
      </c>
      <c r="G179" s="171" t="s">
        <v>120</v>
      </c>
      <c r="H179" s="172">
        <v>82.8</v>
      </c>
      <c r="I179" s="173"/>
      <c r="J179" s="174">
        <f>ROUND(I179*H179,2)</f>
        <v>0</v>
      </c>
      <c r="K179" s="170" t="s">
        <v>121</v>
      </c>
      <c r="L179" s="39"/>
      <c r="M179" s="175" t="s">
        <v>19</v>
      </c>
      <c r="N179" s="176" t="s">
        <v>43</v>
      </c>
      <c r="O179" s="64"/>
      <c r="P179" s="177">
        <f>O179*H179</f>
        <v>0</v>
      </c>
      <c r="Q179" s="177">
        <v>0.38700000000000001</v>
      </c>
      <c r="R179" s="177">
        <f>Q179*H179</f>
        <v>32.043599999999998</v>
      </c>
      <c r="S179" s="177">
        <v>0</v>
      </c>
      <c r="T179" s="17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9" t="s">
        <v>122</v>
      </c>
      <c r="AT179" s="179" t="s">
        <v>117</v>
      </c>
      <c r="AU179" s="179" t="s">
        <v>79</v>
      </c>
      <c r="AY179" s="17" t="s">
        <v>115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7" t="s">
        <v>77</v>
      </c>
      <c r="BK179" s="180">
        <f>ROUND(I179*H179,2)</f>
        <v>0</v>
      </c>
      <c r="BL179" s="17" t="s">
        <v>122</v>
      </c>
      <c r="BM179" s="179" t="s">
        <v>287</v>
      </c>
    </row>
    <row r="180" spans="1:65" s="2" customFormat="1" ht="11.25">
      <c r="A180" s="34"/>
      <c r="B180" s="35"/>
      <c r="C180" s="36"/>
      <c r="D180" s="181" t="s">
        <v>124</v>
      </c>
      <c r="E180" s="36"/>
      <c r="F180" s="182" t="s">
        <v>288</v>
      </c>
      <c r="G180" s="36"/>
      <c r="H180" s="36"/>
      <c r="I180" s="183"/>
      <c r="J180" s="36"/>
      <c r="K180" s="36"/>
      <c r="L180" s="39"/>
      <c r="M180" s="184"/>
      <c r="N180" s="185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124</v>
      </c>
      <c r="AU180" s="17" t="s">
        <v>79</v>
      </c>
    </row>
    <row r="181" spans="1:65" s="13" customFormat="1" ht="11.25">
      <c r="B181" s="186"/>
      <c r="C181" s="187"/>
      <c r="D181" s="188" t="s">
        <v>126</v>
      </c>
      <c r="E181" s="189" t="s">
        <v>19</v>
      </c>
      <c r="F181" s="190" t="s">
        <v>289</v>
      </c>
      <c r="G181" s="187"/>
      <c r="H181" s="189" t="s">
        <v>19</v>
      </c>
      <c r="I181" s="191"/>
      <c r="J181" s="187"/>
      <c r="K181" s="187"/>
      <c r="L181" s="192"/>
      <c r="M181" s="193"/>
      <c r="N181" s="194"/>
      <c r="O181" s="194"/>
      <c r="P181" s="194"/>
      <c r="Q181" s="194"/>
      <c r="R181" s="194"/>
      <c r="S181" s="194"/>
      <c r="T181" s="195"/>
      <c r="AT181" s="196" t="s">
        <v>126</v>
      </c>
      <c r="AU181" s="196" t="s">
        <v>79</v>
      </c>
      <c r="AV181" s="13" t="s">
        <v>77</v>
      </c>
      <c r="AW181" s="13" t="s">
        <v>33</v>
      </c>
      <c r="AX181" s="13" t="s">
        <v>72</v>
      </c>
      <c r="AY181" s="196" t="s">
        <v>115</v>
      </c>
    </row>
    <row r="182" spans="1:65" s="14" customFormat="1" ht="11.25">
      <c r="B182" s="197"/>
      <c r="C182" s="198"/>
      <c r="D182" s="188" t="s">
        <v>126</v>
      </c>
      <c r="E182" s="199" t="s">
        <v>19</v>
      </c>
      <c r="F182" s="200" t="s">
        <v>290</v>
      </c>
      <c r="G182" s="198"/>
      <c r="H182" s="201">
        <v>82.8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126</v>
      </c>
      <c r="AU182" s="207" t="s">
        <v>79</v>
      </c>
      <c r="AV182" s="14" t="s">
        <v>79</v>
      </c>
      <c r="AW182" s="14" t="s">
        <v>33</v>
      </c>
      <c r="AX182" s="14" t="s">
        <v>77</v>
      </c>
      <c r="AY182" s="207" t="s">
        <v>115</v>
      </c>
    </row>
    <row r="183" spans="1:65" s="2" customFormat="1" ht="16.5" customHeight="1">
      <c r="A183" s="34"/>
      <c r="B183" s="35"/>
      <c r="C183" s="168" t="s">
        <v>291</v>
      </c>
      <c r="D183" s="168" t="s">
        <v>117</v>
      </c>
      <c r="E183" s="169" t="s">
        <v>292</v>
      </c>
      <c r="F183" s="170" t="s">
        <v>293</v>
      </c>
      <c r="G183" s="171" t="s">
        <v>120</v>
      </c>
      <c r="H183" s="172">
        <v>82.8</v>
      </c>
      <c r="I183" s="173"/>
      <c r="J183" s="174">
        <f>ROUND(I183*H183,2)</f>
        <v>0</v>
      </c>
      <c r="K183" s="170" t="s">
        <v>121</v>
      </c>
      <c r="L183" s="39"/>
      <c r="M183" s="175" t="s">
        <v>19</v>
      </c>
      <c r="N183" s="176" t="s">
        <v>43</v>
      </c>
      <c r="O183" s="64"/>
      <c r="P183" s="177">
        <f>O183*H183</f>
        <v>0</v>
      </c>
      <c r="Q183" s="177">
        <v>0.46</v>
      </c>
      <c r="R183" s="177">
        <f>Q183*H183</f>
        <v>38.088000000000001</v>
      </c>
      <c r="S183" s="177">
        <v>0</v>
      </c>
      <c r="T183" s="17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9" t="s">
        <v>122</v>
      </c>
      <c r="AT183" s="179" t="s">
        <v>117</v>
      </c>
      <c r="AU183" s="179" t="s">
        <v>79</v>
      </c>
      <c r="AY183" s="17" t="s">
        <v>115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7" t="s">
        <v>77</v>
      </c>
      <c r="BK183" s="180">
        <f>ROUND(I183*H183,2)</f>
        <v>0</v>
      </c>
      <c r="BL183" s="17" t="s">
        <v>122</v>
      </c>
      <c r="BM183" s="179" t="s">
        <v>294</v>
      </c>
    </row>
    <row r="184" spans="1:65" s="2" customFormat="1" ht="11.25">
      <c r="A184" s="34"/>
      <c r="B184" s="35"/>
      <c r="C184" s="36"/>
      <c r="D184" s="181" t="s">
        <v>124</v>
      </c>
      <c r="E184" s="36"/>
      <c r="F184" s="182" t="s">
        <v>295</v>
      </c>
      <c r="G184" s="36"/>
      <c r="H184" s="36"/>
      <c r="I184" s="183"/>
      <c r="J184" s="36"/>
      <c r="K184" s="36"/>
      <c r="L184" s="39"/>
      <c r="M184" s="184"/>
      <c r="N184" s="18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124</v>
      </c>
      <c r="AU184" s="17" t="s">
        <v>79</v>
      </c>
    </row>
    <row r="185" spans="1:65" s="13" customFormat="1" ht="11.25">
      <c r="B185" s="186"/>
      <c r="C185" s="187"/>
      <c r="D185" s="188" t="s">
        <v>126</v>
      </c>
      <c r="E185" s="189" t="s">
        <v>19</v>
      </c>
      <c r="F185" s="190" t="s">
        <v>296</v>
      </c>
      <c r="G185" s="187"/>
      <c r="H185" s="189" t="s">
        <v>19</v>
      </c>
      <c r="I185" s="191"/>
      <c r="J185" s="187"/>
      <c r="K185" s="187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126</v>
      </c>
      <c r="AU185" s="196" t="s">
        <v>79</v>
      </c>
      <c r="AV185" s="13" t="s">
        <v>77</v>
      </c>
      <c r="AW185" s="13" t="s">
        <v>33</v>
      </c>
      <c r="AX185" s="13" t="s">
        <v>72</v>
      </c>
      <c r="AY185" s="196" t="s">
        <v>115</v>
      </c>
    </row>
    <row r="186" spans="1:65" s="14" customFormat="1" ht="11.25">
      <c r="B186" s="197"/>
      <c r="C186" s="198"/>
      <c r="D186" s="188" t="s">
        <v>126</v>
      </c>
      <c r="E186" s="199" t="s">
        <v>19</v>
      </c>
      <c r="F186" s="200" t="s">
        <v>290</v>
      </c>
      <c r="G186" s="198"/>
      <c r="H186" s="201">
        <v>82.8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126</v>
      </c>
      <c r="AU186" s="207" t="s">
        <v>79</v>
      </c>
      <c r="AV186" s="14" t="s">
        <v>79</v>
      </c>
      <c r="AW186" s="14" t="s">
        <v>33</v>
      </c>
      <c r="AX186" s="14" t="s">
        <v>77</v>
      </c>
      <c r="AY186" s="207" t="s">
        <v>115</v>
      </c>
    </row>
    <row r="187" spans="1:65" s="2" customFormat="1" ht="16.5" customHeight="1">
      <c r="A187" s="34"/>
      <c r="B187" s="35"/>
      <c r="C187" s="168" t="s">
        <v>297</v>
      </c>
      <c r="D187" s="168" t="s">
        <v>117</v>
      </c>
      <c r="E187" s="169" t="s">
        <v>298</v>
      </c>
      <c r="F187" s="170" t="s">
        <v>299</v>
      </c>
      <c r="G187" s="171" t="s">
        <v>120</v>
      </c>
      <c r="H187" s="172">
        <v>82.8</v>
      </c>
      <c r="I187" s="173"/>
      <c r="J187" s="174">
        <f>ROUND(I187*H187,2)</f>
        <v>0</v>
      </c>
      <c r="K187" s="170" t="s">
        <v>121</v>
      </c>
      <c r="L187" s="39"/>
      <c r="M187" s="175" t="s">
        <v>19</v>
      </c>
      <c r="N187" s="176" t="s">
        <v>43</v>
      </c>
      <c r="O187" s="64"/>
      <c r="P187" s="177">
        <f>O187*H187</f>
        <v>0</v>
      </c>
      <c r="Q187" s="177">
        <v>0.57499999999999996</v>
      </c>
      <c r="R187" s="177">
        <f>Q187*H187</f>
        <v>47.609999999999992</v>
      </c>
      <c r="S187" s="177">
        <v>0</v>
      </c>
      <c r="T187" s="17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9" t="s">
        <v>122</v>
      </c>
      <c r="AT187" s="179" t="s">
        <v>117</v>
      </c>
      <c r="AU187" s="179" t="s">
        <v>79</v>
      </c>
      <c r="AY187" s="17" t="s">
        <v>115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7" t="s">
        <v>77</v>
      </c>
      <c r="BK187" s="180">
        <f>ROUND(I187*H187,2)</f>
        <v>0</v>
      </c>
      <c r="BL187" s="17" t="s">
        <v>122</v>
      </c>
      <c r="BM187" s="179" t="s">
        <v>300</v>
      </c>
    </row>
    <row r="188" spans="1:65" s="2" customFormat="1" ht="11.25">
      <c r="A188" s="34"/>
      <c r="B188" s="35"/>
      <c r="C188" s="36"/>
      <c r="D188" s="181" t="s">
        <v>124</v>
      </c>
      <c r="E188" s="36"/>
      <c r="F188" s="182" t="s">
        <v>301</v>
      </c>
      <c r="G188" s="36"/>
      <c r="H188" s="36"/>
      <c r="I188" s="183"/>
      <c r="J188" s="36"/>
      <c r="K188" s="36"/>
      <c r="L188" s="39"/>
      <c r="M188" s="184"/>
      <c r="N188" s="18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124</v>
      </c>
      <c r="AU188" s="17" t="s">
        <v>79</v>
      </c>
    </row>
    <row r="189" spans="1:65" s="13" customFormat="1" ht="11.25">
      <c r="B189" s="186"/>
      <c r="C189" s="187"/>
      <c r="D189" s="188" t="s">
        <v>126</v>
      </c>
      <c r="E189" s="189" t="s">
        <v>19</v>
      </c>
      <c r="F189" s="190" t="s">
        <v>302</v>
      </c>
      <c r="G189" s="187"/>
      <c r="H189" s="189" t="s">
        <v>19</v>
      </c>
      <c r="I189" s="191"/>
      <c r="J189" s="187"/>
      <c r="K189" s="187"/>
      <c r="L189" s="192"/>
      <c r="M189" s="193"/>
      <c r="N189" s="194"/>
      <c r="O189" s="194"/>
      <c r="P189" s="194"/>
      <c r="Q189" s="194"/>
      <c r="R189" s="194"/>
      <c r="S189" s="194"/>
      <c r="T189" s="195"/>
      <c r="AT189" s="196" t="s">
        <v>126</v>
      </c>
      <c r="AU189" s="196" t="s">
        <v>79</v>
      </c>
      <c r="AV189" s="13" t="s">
        <v>77</v>
      </c>
      <c r="AW189" s="13" t="s">
        <v>33</v>
      </c>
      <c r="AX189" s="13" t="s">
        <v>72</v>
      </c>
      <c r="AY189" s="196" t="s">
        <v>115</v>
      </c>
    </row>
    <row r="190" spans="1:65" s="14" customFormat="1" ht="11.25">
      <c r="B190" s="197"/>
      <c r="C190" s="198"/>
      <c r="D190" s="188" t="s">
        <v>126</v>
      </c>
      <c r="E190" s="199" t="s">
        <v>19</v>
      </c>
      <c r="F190" s="200" t="s">
        <v>290</v>
      </c>
      <c r="G190" s="198"/>
      <c r="H190" s="201">
        <v>82.8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126</v>
      </c>
      <c r="AU190" s="207" t="s">
        <v>79</v>
      </c>
      <c r="AV190" s="14" t="s">
        <v>79</v>
      </c>
      <c r="AW190" s="14" t="s">
        <v>33</v>
      </c>
      <c r="AX190" s="14" t="s">
        <v>77</v>
      </c>
      <c r="AY190" s="207" t="s">
        <v>115</v>
      </c>
    </row>
    <row r="191" spans="1:65" s="2" customFormat="1" ht="21.75" customHeight="1">
      <c r="A191" s="34"/>
      <c r="B191" s="35"/>
      <c r="C191" s="168" t="s">
        <v>303</v>
      </c>
      <c r="D191" s="168" t="s">
        <v>117</v>
      </c>
      <c r="E191" s="169" t="s">
        <v>304</v>
      </c>
      <c r="F191" s="170" t="s">
        <v>305</v>
      </c>
      <c r="G191" s="171" t="s">
        <v>120</v>
      </c>
      <c r="H191" s="172">
        <v>160</v>
      </c>
      <c r="I191" s="173"/>
      <c r="J191" s="174">
        <f>ROUND(I191*H191,2)</f>
        <v>0</v>
      </c>
      <c r="K191" s="170" t="s">
        <v>121</v>
      </c>
      <c r="L191" s="39"/>
      <c r="M191" s="175" t="s">
        <v>19</v>
      </c>
      <c r="N191" s="176" t="s">
        <v>43</v>
      </c>
      <c r="O191" s="64"/>
      <c r="P191" s="177">
        <f>O191*H191</f>
        <v>0</v>
      </c>
      <c r="Q191" s="177">
        <v>0.216</v>
      </c>
      <c r="R191" s="177">
        <f>Q191*H191</f>
        <v>34.56</v>
      </c>
      <c r="S191" s="177">
        <v>0</v>
      </c>
      <c r="T191" s="17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9" t="s">
        <v>122</v>
      </c>
      <c r="AT191" s="179" t="s">
        <v>117</v>
      </c>
      <c r="AU191" s="179" t="s">
        <v>79</v>
      </c>
      <c r="AY191" s="17" t="s">
        <v>115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7" t="s">
        <v>77</v>
      </c>
      <c r="BK191" s="180">
        <f>ROUND(I191*H191,2)</f>
        <v>0</v>
      </c>
      <c r="BL191" s="17" t="s">
        <v>122</v>
      </c>
      <c r="BM191" s="179" t="s">
        <v>306</v>
      </c>
    </row>
    <row r="192" spans="1:65" s="2" customFormat="1" ht="11.25">
      <c r="A192" s="34"/>
      <c r="B192" s="35"/>
      <c r="C192" s="36"/>
      <c r="D192" s="181" t="s">
        <v>124</v>
      </c>
      <c r="E192" s="36"/>
      <c r="F192" s="182" t="s">
        <v>307</v>
      </c>
      <c r="G192" s="36"/>
      <c r="H192" s="36"/>
      <c r="I192" s="183"/>
      <c r="J192" s="36"/>
      <c r="K192" s="36"/>
      <c r="L192" s="39"/>
      <c r="M192" s="184"/>
      <c r="N192" s="185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124</v>
      </c>
      <c r="AU192" s="17" t="s">
        <v>79</v>
      </c>
    </row>
    <row r="193" spans="1:65" s="13" customFormat="1" ht="11.25">
      <c r="B193" s="186"/>
      <c r="C193" s="187"/>
      <c r="D193" s="188" t="s">
        <v>126</v>
      </c>
      <c r="E193" s="189" t="s">
        <v>19</v>
      </c>
      <c r="F193" s="190" t="s">
        <v>308</v>
      </c>
      <c r="G193" s="187"/>
      <c r="H193" s="189" t="s">
        <v>19</v>
      </c>
      <c r="I193" s="191"/>
      <c r="J193" s="187"/>
      <c r="K193" s="187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126</v>
      </c>
      <c r="AU193" s="196" t="s">
        <v>79</v>
      </c>
      <c r="AV193" s="13" t="s">
        <v>77</v>
      </c>
      <c r="AW193" s="13" t="s">
        <v>33</v>
      </c>
      <c r="AX193" s="13" t="s">
        <v>72</v>
      </c>
      <c r="AY193" s="196" t="s">
        <v>115</v>
      </c>
    </row>
    <row r="194" spans="1:65" s="14" customFormat="1" ht="11.25">
      <c r="B194" s="197"/>
      <c r="C194" s="198"/>
      <c r="D194" s="188" t="s">
        <v>126</v>
      </c>
      <c r="E194" s="199" t="s">
        <v>19</v>
      </c>
      <c r="F194" s="200" t="s">
        <v>309</v>
      </c>
      <c r="G194" s="198"/>
      <c r="H194" s="201">
        <v>160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126</v>
      </c>
      <c r="AU194" s="207" t="s">
        <v>79</v>
      </c>
      <c r="AV194" s="14" t="s">
        <v>79</v>
      </c>
      <c r="AW194" s="14" t="s">
        <v>33</v>
      </c>
      <c r="AX194" s="14" t="s">
        <v>77</v>
      </c>
      <c r="AY194" s="207" t="s">
        <v>115</v>
      </c>
    </row>
    <row r="195" spans="1:65" s="2" customFormat="1" ht="24.2" customHeight="1">
      <c r="A195" s="34"/>
      <c r="B195" s="35"/>
      <c r="C195" s="168" t="s">
        <v>310</v>
      </c>
      <c r="D195" s="168" t="s">
        <v>117</v>
      </c>
      <c r="E195" s="169" t="s">
        <v>311</v>
      </c>
      <c r="F195" s="170" t="s">
        <v>312</v>
      </c>
      <c r="G195" s="171" t="s">
        <v>120</v>
      </c>
      <c r="H195" s="172">
        <v>82.8</v>
      </c>
      <c r="I195" s="173"/>
      <c r="J195" s="174">
        <f>ROUND(I195*H195,2)</f>
        <v>0</v>
      </c>
      <c r="K195" s="170" t="s">
        <v>121</v>
      </c>
      <c r="L195" s="39"/>
      <c r="M195" s="175" t="s">
        <v>19</v>
      </c>
      <c r="N195" s="176" t="s">
        <v>43</v>
      </c>
      <c r="O195" s="64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9" t="s">
        <v>122</v>
      </c>
      <c r="AT195" s="179" t="s">
        <v>117</v>
      </c>
      <c r="AU195" s="179" t="s">
        <v>79</v>
      </c>
      <c r="AY195" s="17" t="s">
        <v>115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7" t="s">
        <v>77</v>
      </c>
      <c r="BK195" s="180">
        <f>ROUND(I195*H195,2)</f>
        <v>0</v>
      </c>
      <c r="BL195" s="17" t="s">
        <v>122</v>
      </c>
      <c r="BM195" s="179" t="s">
        <v>313</v>
      </c>
    </row>
    <row r="196" spans="1:65" s="2" customFormat="1" ht="11.25">
      <c r="A196" s="34"/>
      <c r="B196" s="35"/>
      <c r="C196" s="36"/>
      <c r="D196" s="181" t="s">
        <v>124</v>
      </c>
      <c r="E196" s="36"/>
      <c r="F196" s="182" t="s">
        <v>314</v>
      </c>
      <c r="G196" s="36"/>
      <c r="H196" s="36"/>
      <c r="I196" s="183"/>
      <c r="J196" s="36"/>
      <c r="K196" s="36"/>
      <c r="L196" s="39"/>
      <c r="M196" s="184"/>
      <c r="N196" s="18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124</v>
      </c>
      <c r="AU196" s="17" t="s">
        <v>79</v>
      </c>
    </row>
    <row r="197" spans="1:65" s="13" customFormat="1" ht="11.25">
      <c r="B197" s="186"/>
      <c r="C197" s="187"/>
      <c r="D197" s="188" t="s">
        <v>126</v>
      </c>
      <c r="E197" s="189" t="s">
        <v>19</v>
      </c>
      <c r="F197" s="190" t="s">
        <v>315</v>
      </c>
      <c r="G197" s="187"/>
      <c r="H197" s="189" t="s">
        <v>19</v>
      </c>
      <c r="I197" s="191"/>
      <c r="J197" s="187"/>
      <c r="K197" s="187"/>
      <c r="L197" s="192"/>
      <c r="M197" s="193"/>
      <c r="N197" s="194"/>
      <c r="O197" s="194"/>
      <c r="P197" s="194"/>
      <c r="Q197" s="194"/>
      <c r="R197" s="194"/>
      <c r="S197" s="194"/>
      <c r="T197" s="195"/>
      <c r="AT197" s="196" t="s">
        <v>126</v>
      </c>
      <c r="AU197" s="196" t="s">
        <v>79</v>
      </c>
      <c r="AV197" s="13" t="s">
        <v>77</v>
      </c>
      <c r="AW197" s="13" t="s">
        <v>33</v>
      </c>
      <c r="AX197" s="13" t="s">
        <v>72</v>
      </c>
      <c r="AY197" s="196" t="s">
        <v>115</v>
      </c>
    </row>
    <row r="198" spans="1:65" s="14" customFormat="1" ht="11.25">
      <c r="B198" s="197"/>
      <c r="C198" s="198"/>
      <c r="D198" s="188" t="s">
        <v>126</v>
      </c>
      <c r="E198" s="199" t="s">
        <v>19</v>
      </c>
      <c r="F198" s="200" t="s">
        <v>290</v>
      </c>
      <c r="G198" s="198"/>
      <c r="H198" s="201">
        <v>82.8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126</v>
      </c>
      <c r="AU198" s="207" t="s">
        <v>79</v>
      </c>
      <c r="AV198" s="14" t="s">
        <v>79</v>
      </c>
      <c r="AW198" s="14" t="s">
        <v>33</v>
      </c>
      <c r="AX198" s="14" t="s">
        <v>77</v>
      </c>
      <c r="AY198" s="207" t="s">
        <v>115</v>
      </c>
    </row>
    <row r="199" spans="1:65" s="2" customFormat="1" ht="16.5" customHeight="1">
      <c r="A199" s="34"/>
      <c r="B199" s="35"/>
      <c r="C199" s="168" t="s">
        <v>316</v>
      </c>
      <c r="D199" s="168" t="s">
        <v>117</v>
      </c>
      <c r="E199" s="169" t="s">
        <v>317</v>
      </c>
      <c r="F199" s="170" t="s">
        <v>318</v>
      </c>
      <c r="G199" s="171" t="s">
        <v>120</v>
      </c>
      <c r="H199" s="172">
        <v>365</v>
      </c>
      <c r="I199" s="173"/>
      <c r="J199" s="174">
        <f>ROUND(I199*H199,2)</f>
        <v>0</v>
      </c>
      <c r="K199" s="170" t="s">
        <v>121</v>
      </c>
      <c r="L199" s="39"/>
      <c r="M199" s="175" t="s">
        <v>19</v>
      </c>
      <c r="N199" s="176" t="s">
        <v>43</v>
      </c>
      <c r="O199" s="64"/>
      <c r="P199" s="177">
        <f>O199*H199</f>
        <v>0</v>
      </c>
      <c r="Q199" s="177">
        <v>2.1000000000000001E-4</v>
      </c>
      <c r="R199" s="177">
        <f>Q199*H199</f>
        <v>7.665000000000001E-2</v>
      </c>
      <c r="S199" s="177">
        <v>0</v>
      </c>
      <c r="T199" s="17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79" t="s">
        <v>122</v>
      </c>
      <c r="AT199" s="179" t="s">
        <v>117</v>
      </c>
      <c r="AU199" s="179" t="s">
        <v>79</v>
      </c>
      <c r="AY199" s="17" t="s">
        <v>115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17" t="s">
        <v>77</v>
      </c>
      <c r="BK199" s="180">
        <f>ROUND(I199*H199,2)</f>
        <v>0</v>
      </c>
      <c r="BL199" s="17" t="s">
        <v>122</v>
      </c>
      <c r="BM199" s="179" t="s">
        <v>319</v>
      </c>
    </row>
    <row r="200" spans="1:65" s="2" customFormat="1" ht="11.25">
      <c r="A200" s="34"/>
      <c r="B200" s="35"/>
      <c r="C200" s="36"/>
      <c r="D200" s="181" t="s">
        <v>124</v>
      </c>
      <c r="E200" s="36"/>
      <c r="F200" s="182" t="s">
        <v>320</v>
      </c>
      <c r="G200" s="36"/>
      <c r="H200" s="36"/>
      <c r="I200" s="183"/>
      <c r="J200" s="36"/>
      <c r="K200" s="36"/>
      <c r="L200" s="39"/>
      <c r="M200" s="184"/>
      <c r="N200" s="18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124</v>
      </c>
      <c r="AU200" s="17" t="s">
        <v>79</v>
      </c>
    </row>
    <row r="201" spans="1:65" s="2" customFormat="1" ht="16.5" customHeight="1">
      <c r="A201" s="34"/>
      <c r="B201" s="35"/>
      <c r="C201" s="168" t="s">
        <v>321</v>
      </c>
      <c r="D201" s="168" t="s">
        <v>117</v>
      </c>
      <c r="E201" s="169" t="s">
        <v>322</v>
      </c>
      <c r="F201" s="170" t="s">
        <v>323</v>
      </c>
      <c r="G201" s="171" t="s">
        <v>120</v>
      </c>
      <c r="H201" s="172">
        <v>365</v>
      </c>
      <c r="I201" s="173"/>
      <c r="J201" s="174">
        <f>ROUND(I201*H201,2)</f>
        <v>0</v>
      </c>
      <c r="K201" s="170" t="s">
        <v>121</v>
      </c>
      <c r="L201" s="39"/>
      <c r="M201" s="175" t="s">
        <v>19</v>
      </c>
      <c r="N201" s="176" t="s">
        <v>43</v>
      </c>
      <c r="O201" s="64"/>
      <c r="P201" s="177">
        <f>O201*H201</f>
        <v>0</v>
      </c>
      <c r="Q201" s="177">
        <v>4.0999999999999999E-4</v>
      </c>
      <c r="R201" s="177">
        <f>Q201*H201</f>
        <v>0.14965000000000001</v>
      </c>
      <c r="S201" s="177">
        <v>0</v>
      </c>
      <c r="T201" s="17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9" t="s">
        <v>122</v>
      </c>
      <c r="AT201" s="179" t="s">
        <v>117</v>
      </c>
      <c r="AU201" s="179" t="s">
        <v>79</v>
      </c>
      <c r="AY201" s="17" t="s">
        <v>115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7" t="s">
        <v>77</v>
      </c>
      <c r="BK201" s="180">
        <f>ROUND(I201*H201,2)</f>
        <v>0</v>
      </c>
      <c r="BL201" s="17" t="s">
        <v>122</v>
      </c>
      <c r="BM201" s="179" t="s">
        <v>324</v>
      </c>
    </row>
    <row r="202" spans="1:65" s="2" customFormat="1" ht="11.25">
      <c r="A202" s="34"/>
      <c r="B202" s="35"/>
      <c r="C202" s="36"/>
      <c r="D202" s="181" t="s">
        <v>124</v>
      </c>
      <c r="E202" s="36"/>
      <c r="F202" s="182" t="s">
        <v>325</v>
      </c>
      <c r="G202" s="36"/>
      <c r="H202" s="36"/>
      <c r="I202" s="183"/>
      <c r="J202" s="36"/>
      <c r="K202" s="36"/>
      <c r="L202" s="39"/>
      <c r="M202" s="184"/>
      <c r="N202" s="18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124</v>
      </c>
      <c r="AU202" s="17" t="s">
        <v>79</v>
      </c>
    </row>
    <row r="203" spans="1:65" s="2" customFormat="1" ht="24.2" customHeight="1">
      <c r="A203" s="34"/>
      <c r="B203" s="35"/>
      <c r="C203" s="168" t="s">
        <v>326</v>
      </c>
      <c r="D203" s="168" t="s">
        <v>117</v>
      </c>
      <c r="E203" s="169" t="s">
        <v>327</v>
      </c>
      <c r="F203" s="170" t="s">
        <v>328</v>
      </c>
      <c r="G203" s="171" t="s">
        <v>120</v>
      </c>
      <c r="H203" s="172">
        <v>365</v>
      </c>
      <c r="I203" s="173"/>
      <c r="J203" s="174">
        <f>ROUND(I203*H203,2)</f>
        <v>0</v>
      </c>
      <c r="K203" s="170" t="s">
        <v>121</v>
      </c>
      <c r="L203" s="39"/>
      <c r="M203" s="175" t="s">
        <v>19</v>
      </c>
      <c r="N203" s="176" t="s">
        <v>43</v>
      </c>
      <c r="O203" s="64"/>
      <c r="P203" s="177">
        <f>O203*H203</f>
        <v>0</v>
      </c>
      <c r="Q203" s="177">
        <v>0.10373</v>
      </c>
      <c r="R203" s="177">
        <f>Q203*H203</f>
        <v>37.861449999999998</v>
      </c>
      <c r="S203" s="177">
        <v>0</v>
      </c>
      <c r="T203" s="17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79" t="s">
        <v>122</v>
      </c>
      <c r="AT203" s="179" t="s">
        <v>117</v>
      </c>
      <c r="AU203" s="179" t="s">
        <v>79</v>
      </c>
      <c r="AY203" s="17" t="s">
        <v>115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7" t="s">
        <v>77</v>
      </c>
      <c r="BK203" s="180">
        <f>ROUND(I203*H203,2)</f>
        <v>0</v>
      </c>
      <c r="BL203" s="17" t="s">
        <v>122</v>
      </c>
      <c r="BM203" s="179" t="s">
        <v>329</v>
      </c>
    </row>
    <row r="204" spans="1:65" s="2" customFormat="1" ht="11.25">
      <c r="A204" s="34"/>
      <c r="B204" s="35"/>
      <c r="C204" s="36"/>
      <c r="D204" s="181" t="s">
        <v>124</v>
      </c>
      <c r="E204" s="36"/>
      <c r="F204" s="182" t="s">
        <v>330</v>
      </c>
      <c r="G204" s="36"/>
      <c r="H204" s="36"/>
      <c r="I204" s="183"/>
      <c r="J204" s="36"/>
      <c r="K204" s="36"/>
      <c r="L204" s="39"/>
      <c r="M204" s="184"/>
      <c r="N204" s="18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124</v>
      </c>
      <c r="AU204" s="17" t="s">
        <v>79</v>
      </c>
    </row>
    <row r="205" spans="1:65" s="2" customFormat="1" ht="24.2" customHeight="1">
      <c r="A205" s="34"/>
      <c r="B205" s="35"/>
      <c r="C205" s="168" t="s">
        <v>331</v>
      </c>
      <c r="D205" s="168" t="s">
        <v>117</v>
      </c>
      <c r="E205" s="169" t="s">
        <v>332</v>
      </c>
      <c r="F205" s="170" t="s">
        <v>333</v>
      </c>
      <c r="G205" s="171" t="s">
        <v>120</v>
      </c>
      <c r="H205" s="172">
        <v>365</v>
      </c>
      <c r="I205" s="173"/>
      <c r="J205" s="174">
        <f>ROUND(I205*H205,2)</f>
        <v>0</v>
      </c>
      <c r="K205" s="170" t="s">
        <v>121</v>
      </c>
      <c r="L205" s="39"/>
      <c r="M205" s="175" t="s">
        <v>19</v>
      </c>
      <c r="N205" s="176" t="s">
        <v>43</v>
      </c>
      <c r="O205" s="64"/>
      <c r="P205" s="177">
        <f>O205*H205</f>
        <v>0</v>
      </c>
      <c r="Q205" s="177">
        <v>0.15559000000000001</v>
      </c>
      <c r="R205" s="177">
        <f>Q205*H205</f>
        <v>56.790350000000004</v>
      </c>
      <c r="S205" s="177">
        <v>0</v>
      </c>
      <c r="T205" s="17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9" t="s">
        <v>122</v>
      </c>
      <c r="AT205" s="179" t="s">
        <v>117</v>
      </c>
      <c r="AU205" s="179" t="s">
        <v>79</v>
      </c>
      <c r="AY205" s="17" t="s">
        <v>115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7" t="s">
        <v>77</v>
      </c>
      <c r="BK205" s="180">
        <f>ROUND(I205*H205,2)</f>
        <v>0</v>
      </c>
      <c r="BL205" s="17" t="s">
        <v>122</v>
      </c>
      <c r="BM205" s="179" t="s">
        <v>334</v>
      </c>
    </row>
    <row r="206" spans="1:65" s="2" customFormat="1" ht="11.25">
      <c r="A206" s="34"/>
      <c r="B206" s="35"/>
      <c r="C206" s="36"/>
      <c r="D206" s="181" t="s">
        <v>124</v>
      </c>
      <c r="E206" s="36"/>
      <c r="F206" s="182" t="s">
        <v>335</v>
      </c>
      <c r="G206" s="36"/>
      <c r="H206" s="36"/>
      <c r="I206" s="183"/>
      <c r="J206" s="36"/>
      <c r="K206" s="36"/>
      <c r="L206" s="39"/>
      <c r="M206" s="184"/>
      <c r="N206" s="18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124</v>
      </c>
      <c r="AU206" s="17" t="s">
        <v>79</v>
      </c>
    </row>
    <row r="207" spans="1:65" s="2" customFormat="1" ht="16.5" customHeight="1">
      <c r="A207" s="34"/>
      <c r="B207" s="35"/>
      <c r="C207" s="168" t="s">
        <v>336</v>
      </c>
      <c r="D207" s="168" t="s">
        <v>117</v>
      </c>
      <c r="E207" s="169" t="s">
        <v>337</v>
      </c>
      <c r="F207" s="170" t="s">
        <v>338</v>
      </c>
      <c r="G207" s="171" t="s">
        <v>169</v>
      </c>
      <c r="H207" s="172">
        <v>28</v>
      </c>
      <c r="I207" s="173"/>
      <c r="J207" s="174">
        <f>ROUND(I207*H207,2)</f>
        <v>0</v>
      </c>
      <c r="K207" s="170" t="s">
        <v>121</v>
      </c>
      <c r="L207" s="39"/>
      <c r="M207" s="175" t="s">
        <v>19</v>
      </c>
      <c r="N207" s="176" t="s">
        <v>43</v>
      </c>
      <c r="O207" s="64"/>
      <c r="P207" s="177">
        <f>O207*H207</f>
        <v>0</v>
      </c>
      <c r="Q207" s="177">
        <v>3.5999999999999999E-3</v>
      </c>
      <c r="R207" s="177">
        <f>Q207*H207</f>
        <v>0.1008</v>
      </c>
      <c r="S207" s="177">
        <v>0</v>
      </c>
      <c r="T207" s="17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9" t="s">
        <v>122</v>
      </c>
      <c r="AT207" s="179" t="s">
        <v>117</v>
      </c>
      <c r="AU207" s="179" t="s">
        <v>79</v>
      </c>
      <c r="AY207" s="17" t="s">
        <v>115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7" t="s">
        <v>77</v>
      </c>
      <c r="BK207" s="180">
        <f>ROUND(I207*H207,2)</f>
        <v>0</v>
      </c>
      <c r="BL207" s="17" t="s">
        <v>122</v>
      </c>
      <c r="BM207" s="179" t="s">
        <v>339</v>
      </c>
    </row>
    <row r="208" spans="1:65" s="2" customFormat="1" ht="11.25">
      <c r="A208" s="34"/>
      <c r="B208" s="35"/>
      <c r="C208" s="36"/>
      <c r="D208" s="181" t="s">
        <v>124</v>
      </c>
      <c r="E208" s="36"/>
      <c r="F208" s="182" t="s">
        <v>340</v>
      </c>
      <c r="G208" s="36"/>
      <c r="H208" s="36"/>
      <c r="I208" s="183"/>
      <c r="J208" s="36"/>
      <c r="K208" s="36"/>
      <c r="L208" s="39"/>
      <c r="M208" s="184"/>
      <c r="N208" s="18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124</v>
      </c>
      <c r="AU208" s="17" t="s">
        <v>79</v>
      </c>
    </row>
    <row r="209" spans="1:65" s="12" customFormat="1" ht="22.9" customHeight="1">
      <c r="B209" s="152"/>
      <c r="C209" s="153"/>
      <c r="D209" s="154" t="s">
        <v>71</v>
      </c>
      <c r="E209" s="166" t="s">
        <v>161</v>
      </c>
      <c r="F209" s="166" t="s">
        <v>341</v>
      </c>
      <c r="G209" s="153"/>
      <c r="H209" s="153"/>
      <c r="I209" s="156"/>
      <c r="J209" s="167">
        <f>BK209</f>
        <v>0</v>
      </c>
      <c r="K209" s="153"/>
      <c r="L209" s="158"/>
      <c r="M209" s="159"/>
      <c r="N209" s="160"/>
      <c r="O209" s="160"/>
      <c r="P209" s="161">
        <f>SUM(P210:P222)</f>
        <v>0</v>
      </c>
      <c r="Q209" s="160"/>
      <c r="R209" s="161">
        <f>SUM(R210:R222)</f>
        <v>4.0419443599999996</v>
      </c>
      <c r="S209" s="160"/>
      <c r="T209" s="162">
        <f>SUM(T210:T222)</f>
        <v>1.5974400000000002</v>
      </c>
      <c r="AR209" s="163" t="s">
        <v>77</v>
      </c>
      <c r="AT209" s="164" t="s">
        <v>71</v>
      </c>
      <c r="AU209" s="164" t="s">
        <v>77</v>
      </c>
      <c r="AY209" s="163" t="s">
        <v>115</v>
      </c>
      <c r="BK209" s="165">
        <f>SUM(BK210:BK222)</f>
        <v>0</v>
      </c>
    </row>
    <row r="210" spans="1:65" s="2" customFormat="1" ht="24.2" customHeight="1">
      <c r="A210" s="34"/>
      <c r="B210" s="35"/>
      <c r="C210" s="168" t="s">
        <v>342</v>
      </c>
      <c r="D210" s="168" t="s">
        <v>117</v>
      </c>
      <c r="E210" s="169" t="s">
        <v>343</v>
      </c>
      <c r="F210" s="170" t="s">
        <v>344</v>
      </c>
      <c r="G210" s="171" t="s">
        <v>169</v>
      </c>
      <c r="H210" s="172">
        <v>16.97</v>
      </c>
      <c r="I210" s="173"/>
      <c r="J210" s="174">
        <f>ROUND(I210*H210,2)</f>
        <v>0</v>
      </c>
      <c r="K210" s="170" t="s">
        <v>121</v>
      </c>
      <c r="L210" s="39"/>
      <c r="M210" s="175" t="s">
        <v>19</v>
      </c>
      <c r="N210" s="176" t="s">
        <v>43</v>
      </c>
      <c r="O210" s="64"/>
      <c r="P210" s="177">
        <f>O210*H210</f>
        <v>0</v>
      </c>
      <c r="Q210" s="177">
        <v>1.0000000000000001E-5</v>
      </c>
      <c r="R210" s="177">
        <f>Q210*H210</f>
        <v>1.697E-4</v>
      </c>
      <c r="S210" s="177">
        <v>0</v>
      </c>
      <c r="T210" s="17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9" t="s">
        <v>122</v>
      </c>
      <c r="AT210" s="179" t="s">
        <v>117</v>
      </c>
      <c r="AU210" s="179" t="s">
        <v>79</v>
      </c>
      <c r="AY210" s="17" t="s">
        <v>115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7" t="s">
        <v>77</v>
      </c>
      <c r="BK210" s="180">
        <f>ROUND(I210*H210,2)</f>
        <v>0</v>
      </c>
      <c r="BL210" s="17" t="s">
        <v>122</v>
      </c>
      <c r="BM210" s="179" t="s">
        <v>345</v>
      </c>
    </row>
    <row r="211" spans="1:65" s="2" customFormat="1" ht="11.25">
      <c r="A211" s="34"/>
      <c r="B211" s="35"/>
      <c r="C211" s="36"/>
      <c r="D211" s="181" t="s">
        <v>124</v>
      </c>
      <c r="E211" s="36"/>
      <c r="F211" s="182" t="s">
        <v>346</v>
      </c>
      <c r="G211" s="36"/>
      <c r="H211" s="36"/>
      <c r="I211" s="183"/>
      <c r="J211" s="36"/>
      <c r="K211" s="36"/>
      <c r="L211" s="39"/>
      <c r="M211" s="184"/>
      <c r="N211" s="18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124</v>
      </c>
      <c r="AU211" s="17" t="s">
        <v>79</v>
      </c>
    </row>
    <row r="212" spans="1:65" s="2" customFormat="1" ht="21.75" customHeight="1">
      <c r="A212" s="34"/>
      <c r="B212" s="35"/>
      <c r="C212" s="168" t="s">
        <v>347</v>
      </c>
      <c r="D212" s="168" t="s">
        <v>117</v>
      </c>
      <c r="E212" s="169" t="s">
        <v>348</v>
      </c>
      <c r="F212" s="170" t="s">
        <v>349</v>
      </c>
      <c r="G212" s="171" t="s">
        <v>169</v>
      </c>
      <c r="H212" s="172">
        <v>60.16</v>
      </c>
      <c r="I212" s="173"/>
      <c r="J212" s="174">
        <f>ROUND(I212*H212,2)</f>
        <v>0</v>
      </c>
      <c r="K212" s="170" t="s">
        <v>121</v>
      </c>
      <c r="L212" s="39"/>
      <c r="M212" s="175" t="s">
        <v>19</v>
      </c>
      <c r="N212" s="176" t="s">
        <v>43</v>
      </c>
      <c r="O212" s="64"/>
      <c r="P212" s="177">
        <f>O212*H212</f>
        <v>0</v>
      </c>
      <c r="Q212" s="177">
        <v>1.0000000000000001E-5</v>
      </c>
      <c r="R212" s="177">
        <f>Q212*H212</f>
        <v>6.0159999999999999E-4</v>
      </c>
      <c r="S212" s="177">
        <v>0</v>
      </c>
      <c r="T212" s="17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79" t="s">
        <v>122</v>
      </c>
      <c r="AT212" s="179" t="s">
        <v>117</v>
      </c>
      <c r="AU212" s="179" t="s">
        <v>79</v>
      </c>
      <c r="AY212" s="17" t="s">
        <v>115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7" t="s">
        <v>77</v>
      </c>
      <c r="BK212" s="180">
        <f>ROUND(I212*H212,2)</f>
        <v>0</v>
      </c>
      <c r="BL212" s="17" t="s">
        <v>122</v>
      </c>
      <c r="BM212" s="179" t="s">
        <v>350</v>
      </c>
    </row>
    <row r="213" spans="1:65" s="2" customFormat="1" ht="11.25">
      <c r="A213" s="34"/>
      <c r="B213" s="35"/>
      <c r="C213" s="36"/>
      <c r="D213" s="181" t="s">
        <v>124</v>
      </c>
      <c r="E213" s="36"/>
      <c r="F213" s="182" t="s">
        <v>351</v>
      </c>
      <c r="G213" s="36"/>
      <c r="H213" s="36"/>
      <c r="I213" s="183"/>
      <c r="J213" s="36"/>
      <c r="K213" s="36"/>
      <c r="L213" s="39"/>
      <c r="M213" s="184"/>
      <c r="N213" s="18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124</v>
      </c>
      <c r="AU213" s="17" t="s">
        <v>79</v>
      </c>
    </row>
    <row r="214" spans="1:65" s="2" customFormat="1" ht="16.5" customHeight="1">
      <c r="A214" s="34"/>
      <c r="B214" s="35"/>
      <c r="C214" s="208" t="s">
        <v>352</v>
      </c>
      <c r="D214" s="208" t="s">
        <v>242</v>
      </c>
      <c r="E214" s="209" t="s">
        <v>353</v>
      </c>
      <c r="F214" s="210" t="s">
        <v>354</v>
      </c>
      <c r="G214" s="211" t="s">
        <v>169</v>
      </c>
      <c r="H214" s="212">
        <v>18.667000000000002</v>
      </c>
      <c r="I214" s="213"/>
      <c r="J214" s="214">
        <f>ROUND(I214*H214,2)</f>
        <v>0</v>
      </c>
      <c r="K214" s="210" t="s">
        <v>121</v>
      </c>
      <c r="L214" s="215"/>
      <c r="M214" s="216" t="s">
        <v>19</v>
      </c>
      <c r="N214" s="217" t="s">
        <v>43</v>
      </c>
      <c r="O214" s="64"/>
      <c r="P214" s="177">
        <f>O214*H214</f>
        <v>0</v>
      </c>
      <c r="Q214" s="177">
        <v>1.42E-3</v>
      </c>
      <c r="R214" s="177">
        <f>Q214*H214</f>
        <v>2.6507140000000002E-2</v>
      </c>
      <c r="S214" s="177">
        <v>0</v>
      </c>
      <c r="T214" s="17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79" t="s">
        <v>161</v>
      </c>
      <c r="AT214" s="179" t="s">
        <v>242</v>
      </c>
      <c r="AU214" s="179" t="s">
        <v>79</v>
      </c>
      <c r="AY214" s="17" t="s">
        <v>115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7" t="s">
        <v>77</v>
      </c>
      <c r="BK214" s="180">
        <f>ROUND(I214*H214,2)</f>
        <v>0</v>
      </c>
      <c r="BL214" s="17" t="s">
        <v>122</v>
      </c>
      <c r="BM214" s="179" t="s">
        <v>355</v>
      </c>
    </row>
    <row r="215" spans="1:65" s="2" customFormat="1" ht="11.25">
      <c r="A215" s="34"/>
      <c r="B215" s="35"/>
      <c r="C215" s="36"/>
      <c r="D215" s="181" t="s">
        <v>124</v>
      </c>
      <c r="E215" s="36"/>
      <c r="F215" s="182" t="s">
        <v>356</v>
      </c>
      <c r="G215" s="36"/>
      <c r="H215" s="36"/>
      <c r="I215" s="183"/>
      <c r="J215" s="36"/>
      <c r="K215" s="36"/>
      <c r="L215" s="39"/>
      <c r="M215" s="184"/>
      <c r="N215" s="185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124</v>
      </c>
      <c r="AU215" s="17" t="s">
        <v>79</v>
      </c>
    </row>
    <row r="216" spans="1:65" s="2" customFormat="1" ht="16.5" customHeight="1">
      <c r="A216" s="34"/>
      <c r="B216" s="35"/>
      <c r="C216" s="208" t="s">
        <v>357</v>
      </c>
      <c r="D216" s="208" t="s">
        <v>242</v>
      </c>
      <c r="E216" s="209" t="s">
        <v>358</v>
      </c>
      <c r="F216" s="210" t="s">
        <v>359</v>
      </c>
      <c r="G216" s="211" t="s">
        <v>169</v>
      </c>
      <c r="H216" s="212">
        <v>66.176000000000002</v>
      </c>
      <c r="I216" s="213"/>
      <c r="J216" s="214">
        <f>ROUND(I216*H216,2)</f>
        <v>0</v>
      </c>
      <c r="K216" s="210" t="s">
        <v>121</v>
      </c>
      <c r="L216" s="215"/>
      <c r="M216" s="216" t="s">
        <v>19</v>
      </c>
      <c r="N216" s="217" t="s">
        <v>43</v>
      </c>
      <c r="O216" s="64"/>
      <c r="P216" s="177">
        <f>O216*H216</f>
        <v>0</v>
      </c>
      <c r="Q216" s="177">
        <v>2.4199999999999998E-3</v>
      </c>
      <c r="R216" s="177">
        <f>Q216*H216</f>
        <v>0.16014592</v>
      </c>
      <c r="S216" s="177">
        <v>0</v>
      </c>
      <c r="T216" s="17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9" t="s">
        <v>161</v>
      </c>
      <c r="AT216" s="179" t="s">
        <v>242</v>
      </c>
      <c r="AU216" s="179" t="s">
        <v>79</v>
      </c>
      <c r="AY216" s="17" t="s">
        <v>115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7" t="s">
        <v>77</v>
      </c>
      <c r="BK216" s="180">
        <f>ROUND(I216*H216,2)</f>
        <v>0</v>
      </c>
      <c r="BL216" s="17" t="s">
        <v>122</v>
      </c>
      <c r="BM216" s="179" t="s">
        <v>360</v>
      </c>
    </row>
    <row r="217" spans="1:65" s="2" customFormat="1" ht="11.25">
      <c r="A217" s="34"/>
      <c r="B217" s="35"/>
      <c r="C217" s="36"/>
      <c r="D217" s="181" t="s">
        <v>124</v>
      </c>
      <c r="E217" s="36"/>
      <c r="F217" s="182" t="s">
        <v>361</v>
      </c>
      <c r="G217" s="36"/>
      <c r="H217" s="36"/>
      <c r="I217" s="183"/>
      <c r="J217" s="36"/>
      <c r="K217" s="36"/>
      <c r="L217" s="39"/>
      <c r="M217" s="184"/>
      <c r="N217" s="18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124</v>
      </c>
      <c r="AU217" s="17" t="s">
        <v>79</v>
      </c>
    </row>
    <row r="218" spans="1:65" s="2" customFormat="1" ht="16.5" customHeight="1">
      <c r="A218" s="34"/>
      <c r="B218" s="35"/>
      <c r="C218" s="168" t="s">
        <v>362</v>
      </c>
      <c r="D218" s="168" t="s">
        <v>117</v>
      </c>
      <c r="E218" s="169" t="s">
        <v>363</v>
      </c>
      <c r="F218" s="170" t="s">
        <v>364</v>
      </c>
      <c r="G218" s="171" t="s">
        <v>177</v>
      </c>
      <c r="H218" s="172">
        <v>1.024</v>
      </c>
      <c r="I218" s="173"/>
      <c r="J218" s="174">
        <f>ROUND(I218*H218,2)</f>
        <v>0</v>
      </c>
      <c r="K218" s="170" t="s">
        <v>121</v>
      </c>
      <c r="L218" s="39"/>
      <c r="M218" s="175" t="s">
        <v>19</v>
      </c>
      <c r="N218" s="176" t="s">
        <v>43</v>
      </c>
      <c r="O218" s="64"/>
      <c r="P218" s="177">
        <f>O218*H218</f>
        <v>0</v>
      </c>
      <c r="Q218" s="177">
        <v>0</v>
      </c>
      <c r="R218" s="177">
        <f>Q218*H218</f>
        <v>0</v>
      </c>
      <c r="S218" s="177">
        <v>1.56</v>
      </c>
      <c r="T218" s="178">
        <f>S218*H218</f>
        <v>1.5974400000000002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9" t="s">
        <v>122</v>
      </c>
      <c r="AT218" s="179" t="s">
        <v>117</v>
      </c>
      <c r="AU218" s="179" t="s">
        <v>79</v>
      </c>
      <c r="AY218" s="17" t="s">
        <v>115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7" t="s">
        <v>77</v>
      </c>
      <c r="BK218" s="180">
        <f>ROUND(I218*H218,2)</f>
        <v>0</v>
      </c>
      <c r="BL218" s="17" t="s">
        <v>122</v>
      </c>
      <c r="BM218" s="179" t="s">
        <v>365</v>
      </c>
    </row>
    <row r="219" spans="1:65" s="2" customFormat="1" ht="11.25">
      <c r="A219" s="34"/>
      <c r="B219" s="35"/>
      <c r="C219" s="36"/>
      <c r="D219" s="181" t="s">
        <v>124</v>
      </c>
      <c r="E219" s="36"/>
      <c r="F219" s="182" t="s">
        <v>366</v>
      </c>
      <c r="G219" s="36"/>
      <c r="H219" s="36"/>
      <c r="I219" s="183"/>
      <c r="J219" s="36"/>
      <c r="K219" s="36"/>
      <c r="L219" s="39"/>
      <c r="M219" s="184"/>
      <c r="N219" s="185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124</v>
      </c>
      <c r="AU219" s="17" t="s">
        <v>79</v>
      </c>
    </row>
    <row r="220" spans="1:65" s="2" customFormat="1" ht="33" customHeight="1">
      <c r="A220" s="34"/>
      <c r="B220" s="35"/>
      <c r="C220" s="168" t="s">
        <v>367</v>
      </c>
      <c r="D220" s="168" t="s">
        <v>117</v>
      </c>
      <c r="E220" s="169" t="s">
        <v>368</v>
      </c>
      <c r="F220" s="170" t="s">
        <v>369</v>
      </c>
      <c r="G220" s="171" t="s">
        <v>138</v>
      </c>
      <c r="H220" s="172">
        <v>2</v>
      </c>
      <c r="I220" s="173"/>
      <c r="J220" s="174">
        <f>ROUND(I220*H220,2)</f>
        <v>0</v>
      </c>
      <c r="K220" s="170" t="s">
        <v>263</v>
      </c>
      <c r="L220" s="39"/>
      <c r="M220" s="175" t="s">
        <v>19</v>
      </c>
      <c r="N220" s="176" t="s">
        <v>43</v>
      </c>
      <c r="O220" s="64"/>
      <c r="P220" s="177">
        <f>O220*H220</f>
        <v>0</v>
      </c>
      <c r="Q220" s="177">
        <v>1.92726</v>
      </c>
      <c r="R220" s="177">
        <f>Q220*H220</f>
        <v>3.8545199999999999</v>
      </c>
      <c r="S220" s="177">
        <v>0</v>
      </c>
      <c r="T220" s="17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79" t="s">
        <v>122</v>
      </c>
      <c r="AT220" s="179" t="s">
        <v>117</v>
      </c>
      <c r="AU220" s="179" t="s">
        <v>79</v>
      </c>
      <c r="AY220" s="17" t="s">
        <v>115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7" t="s">
        <v>77</v>
      </c>
      <c r="BK220" s="180">
        <f>ROUND(I220*H220,2)</f>
        <v>0</v>
      </c>
      <c r="BL220" s="17" t="s">
        <v>122</v>
      </c>
      <c r="BM220" s="179" t="s">
        <v>370</v>
      </c>
    </row>
    <row r="221" spans="1:65" s="13" customFormat="1" ht="11.25">
      <c r="B221" s="186"/>
      <c r="C221" s="187"/>
      <c r="D221" s="188" t="s">
        <v>126</v>
      </c>
      <c r="E221" s="189" t="s">
        <v>19</v>
      </c>
      <c r="F221" s="190" t="s">
        <v>371</v>
      </c>
      <c r="G221" s="187"/>
      <c r="H221" s="189" t="s">
        <v>19</v>
      </c>
      <c r="I221" s="191"/>
      <c r="J221" s="187"/>
      <c r="K221" s="187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126</v>
      </c>
      <c r="AU221" s="196" t="s">
        <v>79</v>
      </c>
      <c r="AV221" s="13" t="s">
        <v>77</v>
      </c>
      <c r="AW221" s="13" t="s">
        <v>33</v>
      </c>
      <c r="AX221" s="13" t="s">
        <v>72</v>
      </c>
      <c r="AY221" s="196" t="s">
        <v>115</v>
      </c>
    </row>
    <row r="222" spans="1:65" s="14" customFormat="1" ht="11.25">
      <c r="B222" s="197"/>
      <c r="C222" s="198"/>
      <c r="D222" s="188" t="s">
        <v>126</v>
      </c>
      <c r="E222" s="199" t="s">
        <v>19</v>
      </c>
      <c r="F222" s="200" t="s">
        <v>79</v>
      </c>
      <c r="G222" s="198"/>
      <c r="H222" s="201">
        <v>2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126</v>
      </c>
      <c r="AU222" s="207" t="s">
        <v>79</v>
      </c>
      <c r="AV222" s="14" t="s">
        <v>79</v>
      </c>
      <c r="AW222" s="14" t="s">
        <v>33</v>
      </c>
      <c r="AX222" s="14" t="s">
        <v>77</v>
      </c>
      <c r="AY222" s="207" t="s">
        <v>115</v>
      </c>
    </row>
    <row r="223" spans="1:65" s="12" customFormat="1" ht="22.9" customHeight="1">
      <c r="B223" s="152"/>
      <c r="C223" s="153"/>
      <c r="D223" s="154" t="s">
        <v>71</v>
      </c>
      <c r="E223" s="166" t="s">
        <v>174</v>
      </c>
      <c r="F223" s="166" t="s">
        <v>372</v>
      </c>
      <c r="G223" s="153"/>
      <c r="H223" s="153"/>
      <c r="I223" s="156"/>
      <c r="J223" s="167">
        <f>BK223</f>
        <v>0</v>
      </c>
      <c r="K223" s="153"/>
      <c r="L223" s="158"/>
      <c r="M223" s="159"/>
      <c r="N223" s="160"/>
      <c r="O223" s="160"/>
      <c r="P223" s="161">
        <f>SUM(P224:P230)</f>
        <v>0</v>
      </c>
      <c r="Q223" s="160"/>
      <c r="R223" s="161">
        <f>SUM(R224:R230)</f>
        <v>23.954022999999999</v>
      </c>
      <c r="S223" s="160"/>
      <c r="T223" s="162">
        <f>SUM(T224:T230)</f>
        <v>0</v>
      </c>
      <c r="AR223" s="163" t="s">
        <v>77</v>
      </c>
      <c r="AT223" s="164" t="s">
        <v>71</v>
      </c>
      <c r="AU223" s="164" t="s">
        <v>77</v>
      </c>
      <c r="AY223" s="163" t="s">
        <v>115</v>
      </c>
      <c r="BK223" s="165">
        <f>SUM(BK224:BK230)</f>
        <v>0</v>
      </c>
    </row>
    <row r="224" spans="1:65" s="2" customFormat="1" ht="24.2" customHeight="1">
      <c r="A224" s="34"/>
      <c r="B224" s="35"/>
      <c r="C224" s="168" t="s">
        <v>259</v>
      </c>
      <c r="D224" s="168" t="s">
        <v>117</v>
      </c>
      <c r="E224" s="169" t="s">
        <v>373</v>
      </c>
      <c r="F224" s="170" t="s">
        <v>374</v>
      </c>
      <c r="G224" s="171" t="s">
        <v>169</v>
      </c>
      <c r="H224" s="172">
        <v>90.77</v>
      </c>
      <c r="I224" s="173"/>
      <c r="J224" s="174">
        <f>ROUND(I224*H224,2)</f>
        <v>0</v>
      </c>
      <c r="K224" s="170" t="s">
        <v>121</v>
      </c>
      <c r="L224" s="39"/>
      <c r="M224" s="175" t="s">
        <v>19</v>
      </c>
      <c r="N224" s="176" t="s">
        <v>43</v>
      </c>
      <c r="O224" s="64"/>
      <c r="P224" s="177">
        <f>O224*H224</f>
        <v>0</v>
      </c>
      <c r="Q224" s="177">
        <v>0.15540000000000001</v>
      </c>
      <c r="R224" s="177">
        <f>Q224*H224</f>
        <v>14.105658</v>
      </c>
      <c r="S224" s="177">
        <v>0</v>
      </c>
      <c r="T224" s="17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9" t="s">
        <v>122</v>
      </c>
      <c r="AT224" s="179" t="s">
        <v>117</v>
      </c>
      <c r="AU224" s="179" t="s">
        <v>79</v>
      </c>
      <c r="AY224" s="17" t="s">
        <v>115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7" t="s">
        <v>77</v>
      </c>
      <c r="BK224" s="180">
        <f>ROUND(I224*H224,2)</f>
        <v>0</v>
      </c>
      <c r="BL224" s="17" t="s">
        <v>122</v>
      </c>
      <c r="BM224" s="179" t="s">
        <v>375</v>
      </c>
    </row>
    <row r="225" spans="1:65" s="2" customFormat="1" ht="11.25">
      <c r="A225" s="34"/>
      <c r="B225" s="35"/>
      <c r="C225" s="36"/>
      <c r="D225" s="181" t="s">
        <v>124</v>
      </c>
      <c r="E225" s="36"/>
      <c r="F225" s="182" t="s">
        <v>376</v>
      </c>
      <c r="G225" s="36"/>
      <c r="H225" s="36"/>
      <c r="I225" s="183"/>
      <c r="J225" s="36"/>
      <c r="K225" s="36"/>
      <c r="L225" s="39"/>
      <c r="M225" s="184"/>
      <c r="N225" s="185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124</v>
      </c>
      <c r="AU225" s="17" t="s">
        <v>79</v>
      </c>
    </row>
    <row r="226" spans="1:65" s="2" customFormat="1" ht="16.5" customHeight="1">
      <c r="A226" s="34"/>
      <c r="B226" s="35"/>
      <c r="C226" s="208" t="s">
        <v>377</v>
      </c>
      <c r="D226" s="208" t="s">
        <v>242</v>
      </c>
      <c r="E226" s="209" t="s">
        <v>378</v>
      </c>
      <c r="F226" s="210" t="s">
        <v>379</v>
      </c>
      <c r="G226" s="211" t="s">
        <v>138</v>
      </c>
      <c r="H226" s="212">
        <v>99.846999999999994</v>
      </c>
      <c r="I226" s="213"/>
      <c r="J226" s="214">
        <f>ROUND(I226*H226,2)</f>
        <v>0</v>
      </c>
      <c r="K226" s="210" t="s">
        <v>269</v>
      </c>
      <c r="L226" s="215"/>
      <c r="M226" s="216" t="s">
        <v>19</v>
      </c>
      <c r="N226" s="217" t="s">
        <v>43</v>
      </c>
      <c r="O226" s="64"/>
      <c r="P226" s="177">
        <f>O226*H226</f>
        <v>0</v>
      </c>
      <c r="Q226" s="177">
        <v>8.5000000000000006E-2</v>
      </c>
      <c r="R226" s="177">
        <f>Q226*H226</f>
        <v>8.4869950000000003</v>
      </c>
      <c r="S226" s="177">
        <v>0</v>
      </c>
      <c r="T226" s="17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79" t="s">
        <v>161</v>
      </c>
      <c r="AT226" s="179" t="s">
        <v>242</v>
      </c>
      <c r="AU226" s="179" t="s">
        <v>79</v>
      </c>
      <c r="AY226" s="17" t="s">
        <v>115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7" t="s">
        <v>77</v>
      </c>
      <c r="BK226" s="180">
        <f>ROUND(I226*H226,2)</f>
        <v>0</v>
      </c>
      <c r="BL226" s="17" t="s">
        <v>122</v>
      </c>
      <c r="BM226" s="179" t="s">
        <v>380</v>
      </c>
    </row>
    <row r="227" spans="1:65" s="14" customFormat="1" ht="11.25">
      <c r="B227" s="197"/>
      <c r="C227" s="198"/>
      <c r="D227" s="188" t="s">
        <v>126</v>
      </c>
      <c r="E227" s="199" t="s">
        <v>19</v>
      </c>
      <c r="F227" s="200" t="s">
        <v>381</v>
      </c>
      <c r="G227" s="198"/>
      <c r="H227" s="201">
        <v>99.846999999999994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126</v>
      </c>
      <c r="AU227" s="207" t="s">
        <v>79</v>
      </c>
      <c r="AV227" s="14" t="s">
        <v>79</v>
      </c>
      <c r="AW227" s="14" t="s">
        <v>33</v>
      </c>
      <c r="AX227" s="14" t="s">
        <v>77</v>
      </c>
      <c r="AY227" s="207" t="s">
        <v>115</v>
      </c>
    </row>
    <row r="228" spans="1:65" s="2" customFormat="1" ht="16.5" customHeight="1">
      <c r="A228" s="34"/>
      <c r="B228" s="35"/>
      <c r="C228" s="168" t="s">
        <v>382</v>
      </c>
      <c r="D228" s="168" t="s">
        <v>117</v>
      </c>
      <c r="E228" s="169" t="s">
        <v>383</v>
      </c>
      <c r="F228" s="170" t="s">
        <v>384</v>
      </c>
      <c r="G228" s="171" t="s">
        <v>169</v>
      </c>
      <c r="H228" s="172">
        <v>28</v>
      </c>
      <c r="I228" s="173"/>
      <c r="J228" s="174">
        <f>ROUND(I228*H228,2)</f>
        <v>0</v>
      </c>
      <c r="K228" s="170" t="s">
        <v>269</v>
      </c>
      <c r="L228" s="39"/>
      <c r="M228" s="175" t="s">
        <v>19</v>
      </c>
      <c r="N228" s="176" t="s">
        <v>43</v>
      </c>
      <c r="O228" s="64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9" t="s">
        <v>122</v>
      </c>
      <c r="AT228" s="179" t="s">
        <v>117</v>
      </c>
      <c r="AU228" s="179" t="s">
        <v>79</v>
      </c>
      <c r="AY228" s="17" t="s">
        <v>115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7" t="s">
        <v>77</v>
      </c>
      <c r="BK228" s="180">
        <f>ROUND(I228*H228,2)</f>
        <v>0</v>
      </c>
      <c r="BL228" s="17" t="s">
        <v>122</v>
      </c>
      <c r="BM228" s="179" t="s">
        <v>385</v>
      </c>
    </row>
    <row r="229" spans="1:65" s="2" customFormat="1" ht="16.5" customHeight="1">
      <c r="A229" s="34"/>
      <c r="B229" s="35"/>
      <c r="C229" s="168" t="s">
        <v>386</v>
      </c>
      <c r="D229" s="168" t="s">
        <v>117</v>
      </c>
      <c r="E229" s="169" t="s">
        <v>387</v>
      </c>
      <c r="F229" s="170" t="s">
        <v>388</v>
      </c>
      <c r="G229" s="171" t="s">
        <v>169</v>
      </c>
      <c r="H229" s="172">
        <v>3</v>
      </c>
      <c r="I229" s="173"/>
      <c r="J229" s="174">
        <f>ROUND(I229*H229,2)</f>
        <v>0</v>
      </c>
      <c r="K229" s="170" t="s">
        <v>269</v>
      </c>
      <c r="L229" s="39"/>
      <c r="M229" s="175" t="s">
        <v>19</v>
      </c>
      <c r="N229" s="176" t="s">
        <v>43</v>
      </c>
      <c r="O229" s="64"/>
      <c r="P229" s="177">
        <f>O229*H229</f>
        <v>0</v>
      </c>
      <c r="Q229" s="177">
        <v>0.43819000000000002</v>
      </c>
      <c r="R229" s="177">
        <f>Q229*H229</f>
        <v>1.31457</v>
      </c>
      <c r="S229" s="177">
        <v>0</v>
      </c>
      <c r="T229" s="17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79" t="s">
        <v>122</v>
      </c>
      <c r="AT229" s="179" t="s">
        <v>117</v>
      </c>
      <c r="AU229" s="179" t="s">
        <v>79</v>
      </c>
      <c r="AY229" s="17" t="s">
        <v>115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7" t="s">
        <v>77</v>
      </c>
      <c r="BK229" s="180">
        <f>ROUND(I229*H229,2)</f>
        <v>0</v>
      </c>
      <c r="BL229" s="17" t="s">
        <v>122</v>
      </c>
      <c r="BM229" s="179" t="s">
        <v>389</v>
      </c>
    </row>
    <row r="230" spans="1:65" s="2" customFormat="1" ht="16.5" customHeight="1">
      <c r="A230" s="34"/>
      <c r="B230" s="35"/>
      <c r="C230" s="208" t="s">
        <v>390</v>
      </c>
      <c r="D230" s="208" t="s">
        <v>242</v>
      </c>
      <c r="E230" s="209" t="s">
        <v>391</v>
      </c>
      <c r="F230" s="210" t="s">
        <v>392</v>
      </c>
      <c r="G230" s="211" t="s">
        <v>169</v>
      </c>
      <c r="H230" s="212">
        <v>3</v>
      </c>
      <c r="I230" s="213"/>
      <c r="J230" s="214">
        <f>ROUND(I230*H230,2)</f>
        <v>0</v>
      </c>
      <c r="K230" s="210" t="s">
        <v>269</v>
      </c>
      <c r="L230" s="215"/>
      <c r="M230" s="216" t="s">
        <v>19</v>
      </c>
      <c r="N230" s="217" t="s">
        <v>43</v>
      </c>
      <c r="O230" s="64"/>
      <c r="P230" s="177">
        <f>O230*H230</f>
        <v>0</v>
      </c>
      <c r="Q230" s="177">
        <v>1.5599999999999999E-2</v>
      </c>
      <c r="R230" s="177">
        <f>Q230*H230</f>
        <v>4.6799999999999994E-2</v>
      </c>
      <c r="S230" s="177">
        <v>0</v>
      </c>
      <c r="T230" s="17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9" t="s">
        <v>161</v>
      </c>
      <c r="AT230" s="179" t="s">
        <v>242</v>
      </c>
      <c r="AU230" s="179" t="s">
        <v>79</v>
      </c>
      <c r="AY230" s="17" t="s">
        <v>115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7" t="s">
        <v>77</v>
      </c>
      <c r="BK230" s="180">
        <f>ROUND(I230*H230,2)</f>
        <v>0</v>
      </c>
      <c r="BL230" s="17" t="s">
        <v>122</v>
      </c>
      <c r="BM230" s="179" t="s">
        <v>393</v>
      </c>
    </row>
    <row r="231" spans="1:65" s="12" customFormat="1" ht="22.9" customHeight="1">
      <c r="B231" s="152"/>
      <c r="C231" s="153"/>
      <c r="D231" s="154" t="s">
        <v>71</v>
      </c>
      <c r="E231" s="166" t="s">
        <v>394</v>
      </c>
      <c r="F231" s="166" t="s">
        <v>395</v>
      </c>
      <c r="G231" s="153"/>
      <c r="H231" s="153"/>
      <c r="I231" s="156"/>
      <c r="J231" s="167">
        <f>BK231</f>
        <v>0</v>
      </c>
      <c r="K231" s="153"/>
      <c r="L231" s="158"/>
      <c r="M231" s="159"/>
      <c r="N231" s="160"/>
      <c r="O231" s="160"/>
      <c r="P231" s="161">
        <f>SUM(P232:P238)</f>
        <v>0</v>
      </c>
      <c r="Q231" s="160"/>
      <c r="R231" s="161">
        <f>SUM(R232:R238)</f>
        <v>0</v>
      </c>
      <c r="S231" s="160"/>
      <c r="T231" s="162">
        <f>SUM(T232:T238)</f>
        <v>0</v>
      </c>
      <c r="AR231" s="163" t="s">
        <v>77</v>
      </c>
      <c r="AT231" s="164" t="s">
        <v>71</v>
      </c>
      <c r="AU231" s="164" t="s">
        <v>77</v>
      </c>
      <c r="AY231" s="163" t="s">
        <v>115</v>
      </c>
      <c r="BK231" s="165">
        <f>SUM(BK232:BK238)</f>
        <v>0</v>
      </c>
    </row>
    <row r="232" spans="1:65" s="2" customFormat="1" ht="24.2" customHeight="1">
      <c r="A232" s="34"/>
      <c r="B232" s="35"/>
      <c r="C232" s="168" t="s">
        <v>396</v>
      </c>
      <c r="D232" s="168" t="s">
        <v>117</v>
      </c>
      <c r="E232" s="169" t="s">
        <v>397</v>
      </c>
      <c r="F232" s="170" t="s">
        <v>398</v>
      </c>
      <c r="G232" s="171" t="s">
        <v>224</v>
      </c>
      <c r="H232" s="172">
        <v>169.85900000000001</v>
      </c>
      <c r="I232" s="173"/>
      <c r="J232" s="174">
        <f>ROUND(I232*H232,2)</f>
        <v>0</v>
      </c>
      <c r="K232" s="170" t="s">
        <v>269</v>
      </c>
      <c r="L232" s="39"/>
      <c r="M232" s="175" t="s">
        <v>19</v>
      </c>
      <c r="N232" s="176" t="s">
        <v>43</v>
      </c>
      <c r="O232" s="64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79" t="s">
        <v>122</v>
      </c>
      <c r="AT232" s="179" t="s">
        <v>117</v>
      </c>
      <c r="AU232" s="179" t="s">
        <v>79</v>
      </c>
      <c r="AY232" s="17" t="s">
        <v>115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7" t="s">
        <v>77</v>
      </c>
      <c r="BK232" s="180">
        <f>ROUND(I232*H232,2)</f>
        <v>0</v>
      </c>
      <c r="BL232" s="17" t="s">
        <v>122</v>
      </c>
      <c r="BM232" s="179" t="s">
        <v>399</v>
      </c>
    </row>
    <row r="233" spans="1:65" s="2" customFormat="1" ht="24.2" customHeight="1">
      <c r="A233" s="34"/>
      <c r="B233" s="35"/>
      <c r="C233" s="168" t="s">
        <v>400</v>
      </c>
      <c r="D233" s="168" t="s">
        <v>117</v>
      </c>
      <c r="E233" s="169" t="s">
        <v>401</v>
      </c>
      <c r="F233" s="170" t="s">
        <v>402</v>
      </c>
      <c r="G233" s="171" t="s">
        <v>224</v>
      </c>
      <c r="H233" s="172">
        <v>1698.59</v>
      </c>
      <c r="I233" s="173"/>
      <c r="J233" s="174">
        <f>ROUND(I233*H233,2)</f>
        <v>0</v>
      </c>
      <c r="K233" s="170" t="s">
        <v>269</v>
      </c>
      <c r="L233" s="39"/>
      <c r="M233" s="175" t="s">
        <v>19</v>
      </c>
      <c r="N233" s="176" t="s">
        <v>43</v>
      </c>
      <c r="O233" s="64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79" t="s">
        <v>122</v>
      </c>
      <c r="AT233" s="179" t="s">
        <v>117</v>
      </c>
      <c r="AU233" s="179" t="s">
        <v>79</v>
      </c>
      <c r="AY233" s="17" t="s">
        <v>115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7" t="s">
        <v>77</v>
      </c>
      <c r="BK233" s="180">
        <f>ROUND(I233*H233,2)</f>
        <v>0</v>
      </c>
      <c r="BL233" s="17" t="s">
        <v>122</v>
      </c>
      <c r="BM233" s="179" t="s">
        <v>403</v>
      </c>
    </row>
    <row r="234" spans="1:65" s="14" customFormat="1" ht="11.25">
      <c r="B234" s="197"/>
      <c r="C234" s="198"/>
      <c r="D234" s="188" t="s">
        <v>126</v>
      </c>
      <c r="E234" s="198"/>
      <c r="F234" s="200" t="s">
        <v>404</v>
      </c>
      <c r="G234" s="198"/>
      <c r="H234" s="201">
        <v>1698.59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126</v>
      </c>
      <c r="AU234" s="207" t="s">
        <v>79</v>
      </c>
      <c r="AV234" s="14" t="s">
        <v>79</v>
      </c>
      <c r="AW234" s="14" t="s">
        <v>4</v>
      </c>
      <c r="AX234" s="14" t="s">
        <v>77</v>
      </c>
      <c r="AY234" s="207" t="s">
        <v>115</v>
      </c>
    </row>
    <row r="235" spans="1:65" s="2" customFormat="1" ht="16.5" customHeight="1">
      <c r="A235" s="34"/>
      <c r="B235" s="35"/>
      <c r="C235" s="168" t="s">
        <v>405</v>
      </c>
      <c r="D235" s="168" t="s">
        <v>117</v>
      </c>
      <c r="E235" s="169" t="s">
        <v>406</v>
      </c>
      <c r="F235" s="170" t="s">
        <v>407</v>
      </c>
      <c r="G235" s="171" t="s">
        <v>224</v>
      </c>
      <c r="H235" s="172">
        <v>169.85900000000001</v>
      </c>
      <c r="I235" s="173"/>
      <c r="J235" s="174">
        <f>ROUND(I235*H235,2)</f>
        <v>0</v>
      </c>
      <c r="K235" s="170" t="s">
        <v>408</v>
      </c>
      <c r="L235" s="39"/>
      <c r="M235" s="175" t="s">
        <v>19</v>
      </c>
      <c r="N235" s="176" t="s">
        <v>43</v>
      </c>
      <c r="O235" s="64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79" t="s">
        <v>122</v>
      </c>
      <c r="AT235" s="179" t="s">
        <v>117</v>
      </c>
      <c r="AU235" s="179" t="s">
        <v>79</v>
      </c>
      <c r="AY235" s="17" t="s">
        <v>115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7" t="s">
        <v>77</v>
      </c>
      <c r="BK235" s="180">
        <f>ROUND(I235*H235,2)</f>
        <v>0</v>
      </c>
      <c r="BL235" s="17" t="s">
        <v>122</v>
      </c>
      <c r="BM235" s="179" t="s">
        <v>409</v>
      </c>
    </row>
    <row r="236" spans="1:65" s="2" customFormat="1" ht="24.2" customHeight="1">
      <c r="A236" s="34"/>
      <c r="B236" s="35"/>
      <c r="C236" s="168" t="s">
        <v>410</v>
      </c>
      <c r="D236" s="168" t="s">
        <v>117</v>
      </c>
      <c r="E236" s="169" t="s">
        <v>411</v>
      </c>
      <c r="F236" s="170" t="s">
        <v>412</v>
      </c>
      <c r="G236" s="171" t="s">
        <v>224</v>
      </c>
      <c r="H236" s="172">
        <v>22.129000000000001</v>
      </c>
      <c r="I236" s="173"/>
      <c r="J236" s="174">
        <f>ROUND(I236*H236,2)</f>
        <v>0</v>
      </c>
      <c r="K236" s="170" t="s">
        <v>269</v>
      </c>
      <c r="L236" s="39"/>
      <c r="M236" s="175" t="s">
        <v>19</v>
      </c>
      <c r="N236" s="176" t="s">
        <v>43</v>
      </c>
      <c r="O236" s="64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9" t="s">
        <v>122</v>
      </c>
      <c r="AT236" s="179" t="s">
        <v>117</v>
      </c>
      <c r="AU236" s="179" t="s">
        <v>79</v>
      </c>
      <c r="AY236" s="17" t="s">
        <v>115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7" t="s">
        <v>77</v>
      </c>
      <c r="BK236" s="180">
        <f>ROUND(I236*H236,2)</f>
        <v>0</v>
      </c>
      <c r="BL236" s="17" t="s">
        <v>122</v>
      </c>
      <c r="BM236" s="179" t="s">
        <v>413</v>
      </c>
    </row>
    <row r="237" spans="1:65" s="14" customFormat="1" ht="11.25">
      <c r="B237" s="197"/>
      <c r="C237" s="198"/>
      <c r="D237" s="188" t="s">
        <v>126</v>
      </c>
      <c r="E237" s="199" t="s">
        <v>19</v>
      </c>
      <c r="F237" s="200" t="s">
        <v>414</v>
      </c>
      <c r="G237" s="198"/>
      <c r="H237" s="201">
        <v>22.129000000000001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126</v>
      </c>
      <c r="AU237" s="207" t="s">
        <v>79</v>
      </c>
      <c r="AV237" s="14" t="s">
        <v>79</v>
      </c>
      <c r="AW237" s="14" t="s">
        <v>33</v>
      </c>
      <c r="AX237" s="14" t="s">
        <v>77</v>
      </c>
      <c r="AY237" s="207" t="s">
        <v>115</v>
      </c>
    </row>
    <row r="238" spans="1:65" s="2" customFormat="1" ht="24.2" customHeight="1">
      <c r="A238" s="34"/>
      <c r="B238" s="35"/>
      <c r="C238" s="168" t="s">
        <v>415</v>
      </c>
      <c r="D238" s="168" t="s">
        <v>117</v>
      </c>
      <c r="E238" s="169" t="s">
        <v>416</v>
      </c>
      <c r="F238" s="170" t="s">
        <v>417</v>
      </c>
      <c r="G238" s="171" t="s">
        <v>224</v>
      </c>
      <c r="H238" s="172">
        <v>125.925</v>
      </c>
      <c r="I238" s="173"/>
      <c r="J238" s="174">
        <f>ROUND(I238*H238,2)</f>
        <v>0</v>
      </c>
      <c r="K238" s="170" t="s">
        <v>269</v>
      </c>
      <c r="L238" s="39"/>
      <c r="M238" s="175" t="s">
        <v>19</v>
      </c>
      <c r="N238" s="176" t="s">
        <v>43</v>
      </c>
      <c r="O238" s="64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79" t="s">
        <v>122</v>
      </c>
      <c r="AT238" s="179" t="s">
        <v>117</v>
      </c>
      <c r="AU238" s="179" t="s">
        <v>79</v>
      </c>
      <c r="AY238" s="17" t="s">
        <v>115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7" t="s">
        <v>77</v>
      </c>
      <c r="BK238" s="180">
        <f>ROUND(I238*H238,2)</f>
        <v>0</v>
      </c>
      <c r="BL238" s="17" t="s">
        <v>122</v>
      </c>
      <c r="BM238" s="179" t="s">
        <v>418</v>
      </c>
    </row>
    <row r="239" spans="1:65" s="12" customFormat="1" ht="22.9" customHeight="1">
      <c r="B239" s="152"/>
      <c r="C239" s="153"/>
      <c r="D239" s="154" t="s">
        <v>71</v>
      </c>
      <c r="E239" s="166" t="s">
        <v>419</v>
      </c>
      <c r="F239" s="166" t="s">
        <v>420</v>
      </c>
      <c r="G239" s="153"/>
      <c r="H239" s="153"/>
      <c r="I239" s="156"/>
      <c r="J239" s="167">
        <f>BK239</f>
        <v>0</v>
      </c>
      <c r="K239" s="153"/>
      <c r="L239" s="158"/>
      <c r="M239" s="159"/>
      <c r="N239" s="160"/>
      <c r="O239" s="160"/>
      <c r="P239" s="161">
        <f>P240</f>
        <v>0</v>
      </c>
      <c r="Q239" s="160"/>
      <c r="R239" s="161">
        <f>R240</f>
        <v>0</v>
      </c>
      <c r="S239" s="160"/>
      <c r="T239" s="162">
        <f>T240</f>
        <v>0</v>
      </c>
      <c r="AR239" s="163" t="s">
        <v>77</v>
      </c>
      <c r="AT239" s="164" t="s">
        <v>71</v>
      </c>
      <c r="AU239" s="164" t="s">
        <v>77</v>
      </c>
      <c r="AY239" s="163" t="s">
        <v>115</v>
      </c>
      <c r="BK239" s="165">
        <f>BK240</f>
        <v>0</v>
      </c>
    </row>
    <row r="240" spans="1:65" s="2" customFormat="1" ht="24.2" customHeight="1">
      <c r="A240" s="34"/>
      <c r="B240" s="35"/>
      <c r="C240" s="168" t="s">
        <v>421</v>
      </c>
      <c r="D240" s="168" t="s">
        <v>117</v>
      </c>
      <c r="E240" s="169" t="s">
        <v>422</v>
      </c>
      <c r="F240" s="170" t="s">
        <v>423</v>
      </c>
      <c r="G240" s="171" t="s">
        <v>224</v>
      </c>
      <c r="H240" s="172">
        <v>329.77100000000002</v>
      </c>
      <c r="I240" s="173"/>
      <c r="J240" s="174">
        <f>ROUND(I240*H240,2)</f>
        <v>0</v>
      </c>
      <c r="K240" s="170" t="s">
        <v>269</v>
      </c>
      <c r="L240" s="39"/>
      <c r="M240" s="175" t="s">
        <v>19</v>
      </c>
      <c r="N240" s="176" t="s">
        <v>43</v>
      </c>
      <c r="O240" s="64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122</v>
      </c>
      <c r="AT240" s="179" t="s">
        <v>117</v>
      </c>
      <c r="AU240" s="179" t="s">
        <v>79</v>
      </c>
      <c r="AY240" s="17" t="s">
        <v>115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7" t="s">
        <v>77</v>
      </c>
      <c r="BK240" s="180">
        <f>ROUND(I240*H240,2)</f>
        <v>0</v>
      </c>
      <c r="BL240" s="17" t="s">
        <v>122</v>
      </c>
      <c r="BM240" s="179" t="s">
        <v>424</v>
      </c>
    </row>
    <row r="241" spans="1:65" s="12" customFormat="1" ht="25.9" customHeight="1">
      <c r="B241" s="152"/>
      <c r="C241" s="153"/>
      <c r="D241" s="154" t="s">
        <v>71</v>
      </c>
      <c r="E241" s="155" t="s">
        <v>425</v>
      </c>
      <c r="F241" s="155" t="s">
        <v>426</v>
      </c>
      <c r="G241" s="153"/>
      <c r="H241" s="153"/>
      <c r="I241" s="156"/>
      <c r="J241" s="157">
        <f>BK241</f>
        <v>0</v>
      </c>
      <c r="K241" s="153"/>
      <c r="L241" s="158"/>
      <c r="M241" s="159"/>
      <c r="N241" s="160"/>
      <c r="O241" s="160"/>
      <c r="P241" s="161">
        <f>P242</f>
        <v>0</v>
      </c>
      <c r="Q241" s="160"/>
      <c r="R241" s="161">
        <f>R242</f>
        <v>0.03</v>
      </c>
      <c r="S241" s="160"/>
      <c r="T241" s="162">
        <f>T242</f>
        <v>0</v>
      </c>
      <c r="AR241" s="163" t="s">
        <v>79</v>
      </c>
      <c r="AT241" s="164" t="s">
        <v>71</v>
      </c>
      <c r="AU241" s="164" t="s">
        <v>72</v>
      </c>
      <c r="AY241" s="163" t="s">
        <v>115</v>
      </c>
      <c r="BK241" s="165">
        <f>BK242</f>
        <v>0</v>
      </c>
    </row>
    <row r="242" spans="1:65" s="12" customFormat="1" ht="22.9" customHeight="1">
      <c r="B242" s="152"/>
      <c r="C242" s="153"/>
      <c r="D242" s="154" t="s">
        <v>71</v>
      </c>
      <c r="E242" s="166" t="s">
        <v>427</v>
      </c>
      <c r="F242" s="166" t="s">
        <v>428</v>
      </c>
      <c r="G242" s="153"/>
      <c r="H242" s="153"/>
      <c r="I242" s="156"/>
      <c r="J242" s="167">
        <f>BK242</f>
        <v>0</v>
      </c>
      <c r="K242" s="153"/>
      <c r="L242" s="158"/>
      <c r="M242" s="159"/>
      <c r="N242" s="160"/>
      <c r="O242" s="160"/>
      <c r="P242" s="161">
        <f>SUM(P243:P252)</f>
        <v>0</v>
      </c>
      <c r="Q242" s="160"/>
      <c r="R242" s="161">
        <f>SUM(R243:R252)</f>
        <v>0.03</v>
      </c>
      <c r="S242" s="160"/>
      <c r="T242" s="162">
        <f>SUM(T243:T252)</f>
        <v>0</v>
      </c>
      <c r="AR242" s="163" t="s">
        <v>79</v>
      </c>
      <c r="AT242" s="164" t="s">
        <v>71</v>
      </c>
      <c r="AU242" s="164" t="s">
        <v>77</v>
      </c>
      <c r="AY242" s="163" t="s">
        <v>115</v>
      </c>
      <c r="BK242" s="165">
        <f>SUM(BK243:BK252)</f>
        <v>0</v>
      </c>
    </row>
    <row r="243" spans="1:65" s="2" customFormat="1" ht="21.75" customHeight="1">
      <c r="A243" s="34"/>
      <c r="B243" s="35"/>
      <c r="C243" s="168" t="s">
        <v>429</v>
      </c>
      <c r="D243" s="168" t="s">
        <v>117</v>
      </c>
      <c r="E243" s="169" t="s">
        <v>430</v>
      </c>
      <c r="F243" s="170" t="s">
        <v>431</v>
      </c>
      <c r="G243" s="171" t="s">
        <v>120</v>
      </c>
      <c r="H243" s="172">
        <v>13.8</v>
      </c>
      <c r="I243" s="173"/>
      <c r="J243" s="174">
        <f>ROUND(I243*H243,2)</f>
        <v>0</v>
      </c>
      <c r="K243" s="170" t="s">
        <v>269</v>
      </c>
      <c r="L243" s="39"/>
      <c r="M243" s="175" t="s">
        <v>19</v>
      </c>
      <c r="N243" s="176" t="s">
        <v>43</v>
      </c>
      <c r="O243" s="64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9" t="s">
        <v>221</v>
      </c>
      <c r="AT243" s="179" t="s">
        <v>117</v>
      </c>
      <c r="AU243" s="179" t="s">
        <v>79</v>
      </c>
      <c r="AY243" s="17" t="s">
        <v>115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7" t="s">
        <v>77</v>
      </c>
      <c r="BK243" s="180">
        <f>ROUND(I243*H243,2)</f>
        <v>0</v>
      </c>
      <c r="BL243" s="17" t="s">
        <v>221</v>
      </c>
      <c r="BM243" s="179" t="s">
        <v>432</v>
      </c>
    </row>
    <row r="244" spans="1:65" s="2" customFormat="1" ht="21.75" customHeight="1">
      <c r="A244" s="34"/>
      <c r="B244" s="35"/>
      <c r="C244" s="168" t="s">
        <v>433</v>
      </c>
      <c r="D244" s="168" t="s">
        <v>117</v>
      </c>
      <c r="E244" s="169" t="s">
        <v>434</v>
      </c>
      <c r="F244" s="170" t="s">
        <v>431</v>
      </c>
      <c r="G244" s="171" t="s">
        <v>120</v>
      </c>
      <c r="H244" s="172">
        <v>13.8</v>
      </c>
      <c r="I244" s="173"/>
      <c r="J244" s="174">
        <f>ROUND(I244*H244,2)</f>
        <v>0</v>
      </c>
      <c r="K244" s="170" t="s">
        <v>269</v>
      </c>
      <c r="L244" s="39"/>
      <c r="M244" s="175" t="s">
        <v>19</v>
      </c>
      <c r="N244" s="176" t="s">
        <v>43</v>
      </c>
      <c r="O244" s="64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9" t="s">
        <v>221</v>
      </c>
      <c r="AT244" s="179" t="s">
        <v>117</v>
      </c>
      <c r="AU244" s="179" t="s">
        <v>79</v>
      </c>
      <c r="AY244" s="17" t="s">
        <v>115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7" t="s">
        <v>77</v>
      </c>
      <c r="BK244" s="180">
        <f>ROUND(I244*H244,2)</f>
        <v>0</v>
      </c>
      <c r="BL244" s="17" t="s">
        <v>221</v>
      </c>
      <c r="BM244" s="179" t="s">
        <v>435</v>
      </c>
    </row>
    <row r="245" spans="1:65" s="13" customFormat="1" ht="11.25">
      <c r="B245" s="186"/>
      <c r="C245" s="187"/>
      <c r="D245" s="188" t="s">
        <v>126</v>
      </c>
      <c r="E245" s="189" t="s">
        <v>19</v>
      </c>
      <c r="F245" s="190" t="s">
        <v>436</v>
      </c>
      <c r="G245" s="187"/>
      <c r="H245" s="189" t="s">
        <v>19</v>
      </c>
      <c r="I245" s="191"/>
      <c r="J245" s="187"/>
      <c r="K245" s="187"/>
      <c r="L245" s="192"/>
      <c r="M245" s="193"/>
      <c r="N245" s="194"/>
      <c r="O245" s="194"/>
      <c r="P245" s="194"/>
      <c r="Q245" s="194"/>
      <c r="R245" s="194"/>
      <c r="S245" s="194"/>
      <c r="T245" s="195"/>
      <c r="AT245" s="196" t="s">
        <v>126</v>
      </c>
      <c r="AU245" s="196" t="s">
        <v>79</v>
      </c>
      <c r="AV245" s="13" t="s">
        <v>77</v>
      </c>
      <c r="AW245" s="13" t="s">
        <v>33</v>
      </c>
      <c r="AX245" s="13" t="s">
        <v>72</v>
      </c>
      <c r="AY245" s="196" t="s">
        <v>115</v>
      </c>
    </row>
    <row r="246" spans="1:65" s="14" customFormat="1" ht="11.25">
      <c r="B246" s="197"/>
      <c r="C246" s="198"/>
      <c r="D246" s="188" t="s">
        <v>126</v>
      </c>
      <c r="E246" s="199" t="s">
        <v>19</v>
      </c>
      <c r="F246" s="200" t="s">
        <v>437</v>
      </c>
      <c r="G246" s="198"/>
      <c r="H246" s="201">
        <v>13.8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126</v>
      </c>
      <c r="AU246" s="207" t="s">
        <v>79</v>
      </c>
      <c r="AV246" s="14" t="s">
        <v>79</v>
      </c>
      <c r="AW246" s="14" t="s">
        <v>33</v>
      </c>
      <c r="AX246" s="14" t="s">
        <v>77</v>
      </c>
      <c r="AY246" s="207" t="s">
        <v>115</v>
      </c>
    </row>
    <row r="247" spans="1:65" s="2" customFormat="1" ht="16.5" customHeight="1">
      <c r="A247" s="34"/>
      <c r="B247" s="35"/>
      <c r="C247" s="208" t="s">
        <v>438</v>
      </c>
      <c r="D247" s="208" t="s">
        <v>242</v>
      </c>
      <c r="E247" s="209" t="s">
        <v>439</v>
      </c>
      <c r="F247" s="210" t="s">
        <v>440</v>
      </c>
      <c r="G247" s="211" t="s">
        <v>224</v>
      </c>
      <c r="H247" s="212">
        <v>0.01</v>
      </c>
      <c r="I247" s="213"/>
      <c r="J247" s="214">
        <f>ROUND(I247*H247,2)</f>
        <v>0</v>
      </c>
      <c r="K247" s="210" t="s">
        <v>269</v>
      </c>
      <c r="L247" s="215"/>
      <c r="M247" s="216" t="s">
        <v>19</v>
      </c>
      <c r="N247" s="217" t="s">
        <v>43</v>
      </c>
      <c r="O247" s="64"/>
      <c r="P247" s="177">
        <f>O247*H247</f>
        <v>0</v>
      </c>
      <c r="Q247" s="177">
        <v>1</v>
      </c>
      <c r="R247" s="177">
        <f>Q247*H247</f>
        <v>0.01</v>
      </c>
      <c r="S247" s="177">
        <v>0</v>
      </c>
      <c r="T247" s="17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79" t="s">
        <v>331</v>
      </c>
      <c r="AT247" s="179" t="s">
        <v>242</v>
      </c>
      <c r="AU247" s="179" t="s">
        <v>79</v>
      </c>
      <c r="AY247" s="17" t="s">
        <v>115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7" t="s">
        <v>77</v>
      </c>
      <c r="BK247" s="180">
        <f>ROUND(I247*H247,2)</f>
        <v>0</v>
      </c>
      <c r="BL247" s="17" t="s">
        <v>221</v>
      </c>
      <c r="BM247" s="179" t="s">
        <v>441</v>
      </c>
    </row>
    <row r="248" spans="1:65" s="14" customFormat="1" ht="11.25">
      <c r="B248" s="197"/>
      <c r="C248" s="198"/>
      <c r="D248" s="188" t="s">
        <v>126</v>
      </c>
      <c r="E248" s="199" t="s">
        <v>19</v>
      </c>
      <c r="F248" s="200" t="s">
        <v>442</v>
      </c>
      <c r="G248" s="198"/>
      <c r="H248" s="201">
        <v>0.01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126</v>
      </c>
      <c r="AU248" s="207" t="s">
        <v>79</v>
      </c>
      <c r="AV248" s="14" t="s">
        <v>79</v>
      </c>
      <c r="AW248" s="14" t="s">
        <v>33</v>
      </c>
      <c r="AX248" s="14" t="s">
        <v>77</v>
      </c>
      <c r="AY248" s="207" t="s">
        <v>115</v>
      </c>
    </row>
    <row r="249" spans="1:65" s="2" customFormat="1" ht="21.75" customHeight="1">
      <c r="A249" s="34"/>
      <c r="B249" s="35"/>
      <c r="C249" s="168" t="s">
        <v>443</v>
      </c>
      <c r="D249" s="168" t="s">
        <v>117</v>
      </c>
      <c r="E249" s="169" t="s">
        <v>444</v>
      </c>
      <c r="F249" s="170" t="s">
        <v>445</v>
      </c>
      <c r="G249" s="171" t="s">
        <v>120</v>
      </c>
      <c r="H249" s="172">
        <v>27.6</v>
      </c>
      <c r="I249" s="173"/>
      <c r="J249" s="174">
        <f>ROUND(I249*H249,2)</f>
        <v>0</v>
      </c>
      <c r="K249" s="170" t="s">
        <v>269</v>
      </c>
      <c r="L249" s="39"/>
      <c r="M249" s="175" t="s">
        <v>19</v>
      </c>
      <c r="N249" s="176" t="s">
        <v>43</v>
      </c>
      <c r="O249" s="64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9" t="s">
        <v>221</v>
      </c>
      <c r="AT249" s="179" t="s">
        <v>117</v>
      </c>
      <c r="AU249" s="179" t="s">
        <v>79</v>
      </c>
      <c r="AY249" s="17" t="s">
        <v>115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7" t="s">
        <v>77</v>
      </c>
      <c r="BK249" s="180">
        <f>ROUND(I249*H249,2)</f>
        <v>0</v>
      </c>
      <c r="BL249" s="17" t="s">
        <v>221</v>
      </c>
      <c r="BM249" s="179" t="s">
        <v>446</v>
      </c>
    </row>
    <row r="250" spans="1:65" s="14" customFormat="1" ht="11.25">
      <c r="B250" s="197"/>
      <c r="C250" s="198"/>
      <c r="D250" s="188" t="s">
        <v>126</v>
      </c>
      <c r="E250" s="199" t="s">
        <v>19</v>
      </c>
      <c r="F250" s="200" t="s">
        <v>447</v>
      </c>
      <c r="G250" s="198"/>
      <c r="H250" s="201">
        <v>27.6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126</v>
      </c>
      <c r="AU250" s="207" t="s">
        <v>79</v>
      </c>
      <c r="AV250" s="14" t="s">
        <v>79</v>
      </c>
      <c r="AW250" s="14" t="s">
        <v>33</v>
      </c>
      <c r="AX250" s="14" t="s">
        <v>77</v>
      </c>
      <c r="AY250" s="207" t="s">
        <v>115</v>
      </c>
    </row>
    <row r="251" spans="1:65" s="2" customFormat="1" ht="16.5" customHeight="1">
      <c r="A251" s="34"/>
      <c r="B251" s="35"/>
      <c r="C251" s="208" t="s">
        <v>448</v>
      </c>
      <c r="D251" s="208" t="s">
        <v>242</v>
      </c>
      <c r="E251" s="209" t="s">
        <v>449</v>
      </c>
      <c r="F251" s="210" t="s">
        <v>450</v>
      </c>
      <c r="G251" s="211" t="s">
        <v>224</v>
      </c>
      <c r="H251" s="212">
        <v>0.02</v>
      </c>
      <c r="I251" s="213"/>
      <c r="J251" s="214">
        <f>ROUND(I251*H251,2)</f>
        <v>0</v>
      </c>
      <c r="K251" s="210" t="s">
        <v>269</v>
      </c>
      <c r="L251" s="215"/>
      <c r="M251" s="216" t="s">
        <v>19</v>
      </c>
      <c r="N251" s="217" t="s">
        <v>43</v>
      </c>
      <c r="O251" s="64"/>
      <c r="P251" s="177">
        <f>O251*H251</f>
        <v>0</v>
      </c>
      <c r="Q251" s="177">
        <v>1</v>
      </c>
      <c r="R251" s="177">
        <f>Q251*H251</f>
        <v>0.02</v>
      </c>
      <c r="S251" s="177">
        <v>0</v>
      </c>
      <c r="T251" s="17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9" t="s">
        <v>331</v>
      </c>
      <c r="AT251" s="179" t="s">
        <v>242</v>
      </c>
      <c r="AU251" s="179" t="s">
        <v>79</v>
      </c>
      <c r="AY251" s="17" t="s">
        <v>115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7" t="s">
        <v>77</v>
      </c>
      <c r="BK251" s="180">
        <f>ROUND(I251*H251,2)</f>
        <v>0</v>
      </c>
      <c r="BL251" s="17" t="s">
        <v>221</v>
      </c>
      <c r="BM251" s="179" t="s">
        <v>451</v>
      </c>
    </row>
    <row r="252" spans="1:65" s="14" customFormat="1" ht="11.25">
      <c r="B252" s="197"/>
      <c r="C252" s="198"/>
      <c r="D252" s="188" t="s">
        <v>126</v>
      </c>
      <c r="E252" s="199" t="s">
        <v>19</v>
      </c>
      <c r="F252" s="200" t="s">
        <v>452</v>
      </c>
      <c r="G252" s="198"/>
      <c r="H252" s="201">
        <v>0.02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126</v>
      </c>
      <c r="AU252" s="207" t="s">
        <v>79</v>
      </c>
      <c r="AV252" s="14" t="s">
        <v>79</v>
      </c>
      <c r="AW252" s="14" t="s">
        <v>33</v>
      </c>
      <c r="AX252" s="14" t="s">
        <v>77</v>
      </c>
      <c r="AY252" s="207" t="s">
        <v>115</v>
      </c>
    </row>
    <row r="253" spans="1:65" s="12" customFormat="1" ht="25.9" customHeight="1">
      <c r="B253" s="152"/>
      <c r="C253" s="153"/>
      <c r="D253" s="154" t="s">
        <v>71</v>
      </c>
      <c r="E253" s="155" t="s">
        <v>453</v>
      </c>
      <c r="F253" s="155" t="s">
        <v>454</v>
      </c>
      <c r="G253" s="153"/>
      <c r="H253" s="153"/>
      <c r="I253" s="156"/>
      <c r="J253" s="157">
        <f>BK253</f>
        <v>0</v>
      </c>
      <c r="K253" s="153"/>
      <c r="L253" s="158"/>
      <c r="M253" s="159"/>
      <c r="N253" s="160"/>
      <c r="O253" s="160"/>
      <c r="P253" s="161">
        <f>SUM(P254:P259)</f>
        <v>0</v>
      </c>
      <c r="Q253" s="160"/>
      <c r="R253" s="161">
        <f>SUM(R254:R259)</f>
        <v>0</v>
      </c>
      <c r="S253" s="160"/>
      <c r="T253" s="162">
        <f>SUM(T254:T259)</f>
        <v>0</v>
      </c>
      <c r="AR253" s="163" t="s">
        <v>122</v>
      </c>
      <c r="AT253" s="164" t="s">
        <v>71</v>
      </c>
      <c r="AU253" s="164" t="s">
        <v>72</v>
      </c>
      <c r="AY253" s="163" t="s">
        <v>115</v>
      </c>
      <c r="BK253" s="165">
        <f>SUM(BK254:BK259)</f>
        <v>0</v>
      </c>
    </row>
    <row r="254" spans="1:65" s="2" customFormat="1" ht="16.5" customHeight="1">
      <c r="A254" s="34"/>
      <c r="B254" s="35"/>
      <c r="C254" s="168" t="s">
        <v>455</v>
      </c>
      <c r="D254" s="168" t="s">
        <v>117</v>
      </c>
      <c r="E254" s="169" t="s">
        <v>456</v>
      </c>
      <c r="F254" s="170" t="s">
        <v>457</v>
      </c>
      <c r="G254" s="171" t="s">
        <v>458</v>
      </c>
      <c r="H254" s="172">
        <v>30</v>
      </c>
      <c r="I254" s="173"/>
      <c r="J254" s="174">
        <f>ROUND(I254*H254,2)</f>
        <v>0</v>
      </c>
      <c r="K254" s="170" t="s">
        <v>459</v>
      </c>
      <c r="L254" s="39"/>
      <c r="M254" s="175" t="s">
        <v>19</v>
      </c>
      <c r="N254" s="176" t="s">
        <v>43</v>
      </c>
      <c r="O254" s="64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79" t="s">
        <v>460</v>
      </c>
      <c r="AT254" s="179" t="s">
        <v>117</v>
      </c>
      <c r="AU254" s="179" t="s">
        <v>77</v>
      </c>
      <c r="AY254" s="17" t="s">
        <v>115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7" t="s">
        <v>77</v>
      </c>
      <c r="BK254" s="180">
        <f>ROUND(I254*H254,2)</f>
        <v>0</v>
      </c>
      <c r="BL254" s="17" t="s">
        <v>460</v>
      </c>
      <c r="BM254" s="179" t="s">
        <v>461</v>
      </c>
    </row>
    <row r="255" spans="1:65" s="2" customFormat="1" ht="11.25">
      <c r="A255" s="34"/>
      <c r="B255" s="35"/>
      <c r="C255" s="36"/>
      <c r="D255" s="181" t="s">
        <v>124</v>
      </c>
      <c r="E255" s="36"/>
      <c r="F255" s="182" t="s">
        <v>462</v>
      </c>
      <c r="G255" s="36"/>
      <c r="H255" s="36"/>
      <c r="I255" s="183"/>
      <c r="J255" s="36"/>
      <c r="K255" s="36"/>
      <c r="L255" s="39"/>
      <c r="M255" s="184"/>
      <c r="N255" s="18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124</v>
      </c>
      <c r="AU255" s="17" t="s">
        <v>77</v>
      </c>
    </row>
    <row r="256" spans="1:65" s="2" customFormat="1" ht="21.75" customHeight="1">
      <c r="A256" s="34"/>
      <c r="B256" s="35"/>
      <c r="C256" s="168" t="s">
        <v>463</v>
      </c>
      <c r="D256" s="168" t="s">
        <v>117</v>
      </c>
      <c r="E256" s="169" t="s">
        <v>464</v>
      </c>
      <c r="F256" s="170" t="s">
        <v>465</v>
      </c>
      <c r="G256" s="171" t="s">
        <v>458</v>
      </c>
      <c r="H256" s="172">
        <v>50</v>
      </c>
      <c r="I256" s="173"/>
      <c r="J256" s="174">
        <f>ROUND(I256*H256,2)</f>
        <v>0</v>
      </c>
      <c r="K256" s="170" t="s">
        <v>459</v>
      </c>
      <c r="L256" s="39"/>
      <c r="M256" s="175" t="s">
        <v>19</v>
      </c>
      <c r="N256" s="176" t="s">
        <v>43</v>
      </c>
      <c r="O256" s="64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9" t="s">
        <v>460</v>
      </c>
      <c r="AT256" s="179" t="s">
        <v>117</v>
      </c>
      <c r="AU256" s="179" t="s">
        <v>77</v>
      </c>
      <c r="AY256" s="17" t="s">
        <v>115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7" t="s">
        <v>77</v>
      </c>
      <c r="BK256" s="180">
        <f>ROUND(I256*H256,2)</f>
        <v>0</v>
      </c>
      <c r="BL256" s="17" t="s">
        <v>460</v>
      </c>
      <c r="BM256" s="179" t="s">
        <v>466</v>
      </c>
    </row>
    <row r="257" spans="1:65" s="2" customFormat="1" ht="11.25">
      <c r="A257" s="34"/>
      <c r="B257" s="35"/>
      <c r="C257" s="36"/>
      <c r="D257" s="181" t="s">
        <v>124</v>
      </c>
      <c r="E257" s="36"/>
      <c r="F257" s="182" t="s">
        <v>467</v>
      </c>
      <c r="G257" s="36"/>
      <c r="H257" s="36"/>
      <c r="I257" s="183"/>
      <c r="J257" s="36"/>
      <c r="K257" s="36"/>
      <c r="L257" s="39"/>
      <c r="M257" s="184"/>
      <c r="N257" s="185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124</v>
      </c>
      <c r="AU257" s="17" t="s">
        <v>77</v>
      </c>
    </row>
    <row r="258" spans="1:65" s="2" customFormat="1" ht="21.75" customHeight="1">
      <c r="A258" s="34"/>
      <c r="B258" s="35"/>
      <c r="C258" s="168" t="s">
        <v>468</v>
      </c>
      <c r="D258" s="168" t="s">
        <v>117</v>
      </c>
      <c r="E258" s="169" t="s">
        <v>469</v>
      </c>
      <c r="F258" s="170" t="s">
        <v>470</v>
      </c>
      <c r="G258" s="171" t="s">
        <v>458</v>
      </c>
      <c r="H258" s="172">
        <v>30</v>
      </c>
      <c r="I258" s="173"/>
      <c r="J258" s="174">
        <f>ROUND(I258*H258,2)</f>
        <v>0</v>
      </c>
      <c r="K258" s="170" t="s">
        <v>459</v>
      </c>
      <c r="L258" s="39"/>
      <c r="M258" s="175" t="s">
        <v>19</v>
      </c>
      <c r="N258" s="176" t="s">
        <v>43</v>
      </c>
      <c r="O258" s="64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79" t="s">
        <v>460</v>
      </c>
      <c r="AT258" s="179" t="s">
        <v>117</v>
      </c>
      <c r="AU258" s="179" t="s">
        <v>77</v>
      </c>
      <c r="AY258" s="17" t="s">
        <v>115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7" t="s">
        <v>77</v>
      </c>
      <c r="BK258" s="180">
        <f>ROUND(I258*H258,2)</f>
        <v>0</v>
      </c>
      <c r="BL258" s="17" t="s">
        <v>460</v>
      </c>
      <c r="BM258" s="179" t="s">
        <v>471</v>
      </c>
    </row>
    <row r="259" spans="1:65" s="2" customFormat="1" ht="11.25">
      <c r="A259" s="34"/>
      <c r="B259" s="35"/>
      <c r="C259" s="36"/>
      <c r="D259" s="181" t="s">
        <v>124</v>
      </c>
      <c r="E259" s="36"/>
      <c r="F259" s="182" t="s">
        <v>472</v>
      </c>
      <c r="G259" s="36"/>
      <c r="H259" s="36"/>
      <c r="I259" s="183"/>
      <c r="J259" s="36"/>
      <c r="K259" s="36"/>
      <c r="L259" s="39"/>
      <c r="M259" s="184"/>
      <c r="N259" s="18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124</v>
      </c>
      <c r="AU259" s="17" t="s">
        <v>77</v>
      </c>
    </row>
    <row r="260" spans="1:65" s="12" customFormat="1" ht="25.9" customHeight="1">
      <c r="B260" s="152"/>
      <c r="C260" s="153"/>
      <c r="D260" s="154" t="s">
        <v>71</v>
      </c>
      <c r="E260" s="155" t="s">
        <v>473</v>
      </c>
      <c r="F260" s="155" t="s">
        <v>474</v>
      </c>
      <c r="G260" s="153"/>
      <c r="H260" s="153"/>
      <c r="I260" s="156"/>
      <c r="J260" s="157">
        <f>BK260</f>
        <v>0</v>
      </c>
      <c r="K260" s="153"/>
      <c r="L260" s="158"/>
      <c r="M260" s="159"/>
      <c r="N260" s="160"/>
      <c r="O260" s="160"/>
      <c r="P260" s="161">
        <f>P261+P264</f>
        <v>0</v>
      </c>
      <c r="Q260" s="160"/>
      <c r="R260" s="161">
        <f>R261+R264</f>
        <v>0</v>
      </c>
      <c r="S260" s="160"/>
      <c r="T260" s="162">
        <f>T261+T264</f>
        <v>0</v>
      </c>
      <c r="AR260" s="163" t="s">
        <v>148</v>
      </c>
      <c r="AT260" s="164" t="s">
        <v>71</v>
      </c>
      <c r="AU260" s="164" t="s">
        <v>72</v>
      </c>
      <c r="AY260" s="163" t="s">
        <v>115</v>
      </c>
      <c r="BK260" s="165">
        <f>BK261+BK264</f>
        <v>0</v>
      </c>
    </row>
    <row r="261" spans="1:65" s="12" customFormat="1" ht="22.9" customHeight="1">
      <c r="B261" s="152"/>
      <c r="C261" s="153"/>
      <c r="D261" s="154" t="s">
        <v>71</v>
      </c>
      <c r="E261" s="166" t="s">
        <v>475</v>
      </c>
      <c r="F261" s="166" t="s">
        <v>476</v>
      </c>
      <c r="G261" s="153"/>
      <c r="H261" s="153"/>
      <c r="I261" s="156"/>
      <c r="J261" s="167">
        <f>BK261</f>
        <v>0</v>
      </c>
      <c r="K261" s="153"/>
      <c r="L261" s="158"/>
      <c r="M261" s="159"/>
      <c r="N261" s="160"/>
      <c r="O261" s="160"/>
      <c r="P261" s="161">
        <f>SUM(P262:P263)</f>
        <v>0</v>
      </c>
      <c r="Q261" s="160"/>
      <c r="R261" s="161">
        <f>SUM(R262:R263)</f>
        <v>0</v>
      </c>
      <c r="S261" s="160"/>
      <c r="T261" s="162">
        <f>SUM(T262:T263)</f>
        <v>0</v>
      </c>
      <c r="AR261" s="163" t="s">
        <v>148</v>
      </c>
      <c r="AT261" s="164" t="s">
        <v>71</v>
      </c>
      <c r="AU261" s="164" t="s">
        <v>77</v>
      </c>
      <c r="AY261" s="163" t="s">
        <v>115</v>
      </c>
      <c r="BK261" s="165">
        <f>SUM(BK262:BK263)</f>
        <v>0</v>
      </c>
    </row>
    <row r="262" spans="1:65" s="2" customFormat="1" ht="16.5" customHeight="1">
      <c r="A262" s="34"/>
      <c r="B262" s="35"/>
      <c r="C262" s="168" t="s">
        <v>477</v>
      </c>
      <c r="D262" s="168" t="s">
        <v>117</v>
      </c>
      <c r="E262" s="169" t="s">
        <v>478</v>
      </c>
      <c r="F262" s="170" t="s">
        <v>479</v>
      </c>
      <c r="G262" s="171" t="s">
        <v>480</v>
      </c>
      <c r="H262" s="172">
        <v>1</v>
      </c>
      <c r="I262" s="173"/>
      <c r="J262" s="174">
        <f>ROUND(I262*H262,2)</f>
        <v>0</v>
      </c>
      <c r="K262" s="170" t="s">
        <v>269</v>
      </c>
      <c r="L262" s="39"/>
      <c r="M262" s="175" t="s">
        <v>19</v>
      </c>
      <c r="N262" s="176" t="s">
        <v>43</v>
      </c>
      <c r="O262" s="64"/>
      <c r="P262" s="177">
        <f>O262*H262</f>
        <v>0</v>
      </c>
      <c r="Q262" s="177">
        <v>0</v>
      </c>
      <c r="R262" s="177">
        <f>Q262*H262</f>
        <v>0</v>
      </c>
      <c r="S262" s="177">
        <v>0</v>
      </c>
      <c r="T262" s="17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79" t="s">
        <v>481</v>
      </c>
      <c r="AT262" s="179" t="s">
        <v>117</v>
      </c>
      <c r="AU262" s="179" t="s">
        <v>79</v>
      </c>
      <c r="AY262" s="17" t="s">
        <v>115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7" t="s">
        <v>77</v>
      </c>
      <c r="BK262" s="180">
        <f>ROUND(I262*H262,2)</f>
        <v>0</v>
      </c>
      <c r="BL262" s="17" t="s">
        <v>481</v>
      </c>
      <c r="BM262" s="179" t="s">
        <v>482</v>
      </c>
    </row>
    <row r="263" spans="1:65" s="2" customFormat="1" ht="16.5" customHeight="1">
      <c r="A263" s="34"/>
      <c r="B263" s="35"/>
      <c r="C263" s="168" t="s">
        <v>483</v>
      </c>
      <c r="D263" s="168" t="s">
        <v>117</v>
      </c>
      <c r="E263" s="169" t="s">
        <v>484</v>
      </c>
      <c r="F263" s="170" t="s">
        <v>485</v>
      </c>
      <c r="G263" s="171" t="s">
        <v>480</v>
      </c>
      <c r="H263" s="172">
        <v>1</v>
      </c>
      <c r="I263" s="173"/>
      <c r="J263" s="174">
        <f>ROUND(I263*H263,2)</f>
        <v>0</v>
      </c>
      <c r="K263" s="170" t="s">
        <v>269</v>
      </c>
      <c r="L263" s="39"/>
      <c r="M263" s="175" t="s">
        <v>19</v>
      </c>
      <c r="N263" s="176" t="s">
        <v>43</v>
      </c>
      <c r="O263" s="64"/>
      <c r="P263" s="177">
        <f>O263*H263</f>
        <v>0</v>
      </c>
      <c r="Q263" s="177">
        <v>0</v>
      </c>
      <c r="R263" s="177">
        <f>Q263*H263</f>
        <v>0</v>
      </c>
      <c r="S263" s="177">
        <v>0</v>
      </c>
      <c r="T263" s="17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79" t="s">
        <v>481</v>
      </c>
      <c r="AT263" s="179" t="s">
        <v>117</v>
      </c>
      <c r="AU263" s="179" t="s">
        <v>79</v>
      </c>
      <c r="AY263" s="17" t="s">
        <v>115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7" t="s">
        <v>77</v>
      </c>
      <c r="BK263" s="180">
        <f>ROUND(I263*H263,2)</f>
        <v>0</v>
      </c>
      <c r="BL263" s="17" t="s">
        <v>481</v>
      </c>
      <c r="BM263" s="179" t="s">
        <v>486</v>
      </c>
    </row>
    <row r="264" spans="1:65" s="12" customFormat="1" ht="22.9" customHeight="1">
      <c r="B264" s="152"/>
      <c r="C264" s="153"/>
      <c r="D264" s="154" t="s">
        <v>71</v>
      </c>
      <c r="E264" s="166" t="s">
        <v>487</v>
      </c>
      <c r="F264" s="166" t="s">
        <v>488</v>
      </c>
      <c r="G264" s="153"/>
      <c r="H264" s="153"/>
      <c r="I264" s="156"/>
      <c r="J264" s="167">
        <f>BK264</f>
        <v>0</v>
      </c>
      <c r="K264" s="153"/>
      <c r="L264" s="158"/>
      <c r="M264" s="159"/>
      <c r="N264" s="160"/>
      <c r="O264" s="160"/>
      <c r="P264" s="161">
        <f>SUM(P265:P266)</f>
        <v>0</v>
      </c>
      <c r="Q264" s="160"/>
      <c r="R264" s="161">
        <f>SUM(R265:R266)</f>
        <v>0</v>
      </c>
      <c r="S264" s="160"/>
      <c r="T264" s="162">
        <f>SUM(T265:T266)</f>
        <v>0</v>
      </c>
      <c r="AR264" s="163" t="s">
        <v>148</v>
      </c>
      <c r="AT264" s="164" t="s">
        <v>71</v>
      </c>
      <c r="AU264" s="164" t="s">
        <v>77</v>
      </c>
      <c r="AY264" s="163" t="s">
        <v>115</v>
      </c>
      <c r="BK264" s="165">
        <f>SUM(BK265:BK266)</f>
        <v>0</v>
      </c>
    </row>
    <row r="265" spans="1:65" s="2" customFormat="1" ht="16.5" customHeight="1">
      <c r="A265" s="34"/>
      <c r="B265" s="35"/>
      <c r="C265" s="168" t="s">
        <v>489</v>
      </c>
      <c r="D265" s="168" t="s">
        <v>117</v>
      </c>
      <c r="E265" s="169" t="s">
        <v>490</v>
      </c>
      <c r="F265" s="170" t="s">
        <v>491</v>
      </c>
      <c r="G265" s="171" t="s">
        <v>480</v>
      </c>
      <c r="H265" s="172">
        <v>1</v>
      </c>
      <c r="I265" s="173"/>
      <c r="J265" s="174">
        <f>ROUND(I265*H265,2)</f>
        <v>0</v>
      </c>
      <c r="K265" s="170" t="s">
        <v>269</v>
      </c>
      <c r="L265" s="39"/>
      <c r="M265" s="175" t="s">
        <v>19</v>
      </c>
      <c r="N265" s="176" t="s">
        <v>43</v>
      </c>
      <c r="O265" s="64"/>
      <c r="P265" s="177">
        <f>O265*H265</f>
        <v>0</v>
      </c>
      <c r="Q265" s="177">
        <v>0</v>
      </c>
      <c r="R265" s="177">
        <f>Q265*H265</f>
        <v>0</v>
      </c>
      <c r="S265" s="177">
        <v>0</v>
      </c>
      <c r="T265" s="17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79" t="s">
        <v>481</v>
      </c>
      <c r="AT265" s="179" t="s">
        <v>117</v>
      </c>
      <c r="AU265" s="179" t="s">
        <v>79</v>
      </c>
      <c r="AY265" s="17" t="s">
        <v>115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17" t="s">
        <v>77</v>
      </c>
      <c r="BK265" s="180">
        <f>ROUND(I265*H265,2)</f>
        <v>0</v>
      </c>
      <c r="BL265" s="17" t="s">
        <v>481</v>
      </c>
      <c r="BM265" s="179" t="s">
        <v>492</v>
      </c>
    </row>
    <row r="266" spans="1:65" s="2" customFormat="1" ht="16.5" customHeight="1">
      <c r="A266" s="34"/>
      <c r="B266" s="35"/>
      <c r="C266" s="168" t="s">
        <v>493</v>
      </c>
      <c r="D266" s="168" t="s">
        <v>117</v>
      </c>
      <c r="E266" s="169" t="s">
        <v>494</v>
      </c>
      <c r="F266" s="170" t="s">
        <v>495</v>
      </c>
      <c r="G266" s="171" t="s">
        <v>480</v>
      </c>
      <c r="H266" s="172">
        <v>1</v>
      </c>
      <c r="I266" s="173"/>
      <c r="J266" s="174">
        <f>ROUND(I266*H266,2)</f>
        <v>0</v>
      </c>
      <c r="K266" s="170" t="s">
        <v>269</v>
      </c>
      <c r="L266" s="39"/>
      <c r="M266" s="218" t="s">
        <v>19</v>
      </c>
      <c r="N266" s="219" t="s">
        <v>43</v>
      </c>
      <c r="O266" s="220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481</v>
      </c>
      <c r="AT266" s="179" t="s">
        <v>117</v>
      </c>
      <c r="AU266" s="179" t="s">
        <v>79</v>
      </c>
      <c r="AY266" s="17" t="s">
        <v>115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7" t="s">
        <v>77</v>
      </c>
      <c r="BK266" s="180">
        <f>ROUND(I266*H266,2)</f>
        <v>0</v>
      </c>
      <c r="BL266" s="17" t="s">
        <v>481</v>
      </c>
      <c r="BM266" s="179" t="s">
        <v>496</v>
      </c>
    </row>
    <row r="267" spans="1:65" s="2" customFormat="1" ht="6.95" customHeight="1">
      <c r="A267" s="34"/>
      <c r="B267" s="47"/>
      <c r="C267" s="48"/>
      <c r="D267" s="48"/>
      <c r="E267" s="48"/>
      <c r="F267" s="48"/>
      <c r="G267" s="48"/>
      <c r="H267" s="48"/>
      <c r="I267" s="48"/>
      <c r="J267" s="48"/>
      <c r="K267" s="48"/>
      <c r="L267" s="39"/>
      <c r="M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</sheetData>
  <sheetProtection algorithmName="SHA-512" hashValue="HGEeoKuTjz8Sjb9WtQCE42PBfwHO6Qiv9HRCo2MpwvvecFChDxhJbfj/XhS8qjx3ofzBsd705aN46OGH48PwmA==" saltValue="OYdp+P2lGbJDTPrLjgq0AmMSJrnsujLCWanaA6533uhuWee2OhiHkduh8IpUJFFgIDOYXCq4skLxnUg3Tiqpeg==" spinCount="100000" sheet="1" objects="1" scenarios="1" formatColumns="0" formatRows="0" autoFilter="0"/>
  <autoFilter ref="C87:K266" xr:uid="{00000000-0009-0000-0000-000001000000}"/>
  <mergeCells count="6">
    <mergeCell ref="L2:V2"/>
    <mergeCell ref="E7:H7"/>
    <mergeCell ref="E16:H16"/>
    <mergeCell ref="E25:H25"/>
    <mergeCell ref="E46:H46"/>
    <mergeCell ref="E80:H80"/>
  </mergeCells>
  <hyperlinks>
    <hyperlink ref="F92" r:id="rId1" xr:uid="{00000000-0004-0000-0100-000000000000}"/>
    <hyperlink ref="F96" r:id="rId2" xr:uid="{00000000-0004-0000-0100-000001000000}"/>
    <hyperlink ref="F100" r:id="rId3" xr:uid="{00000000-0004-0000-0100-000002000000}"/>
    <hyperlink ref="F104" r:id="rId4" xr:uid="{00000000-0004-0000-0100-000003000000}"/>
    <hyperlink ref="F108" r:id="rId5" xr:uid="{00000000-0004-0000-0100-000004000000}"/>
    <hyperlink ref="F112" r:id="rId6" xr:uid="{00000000-0004-0000-0100-000005000000}"/>
    <hyperlink ref="F116" r:id="rId7" xr:uid="{00000000-0004-0000-0100-000006000000}"/>
    <hyperlink ref="F118" r:id="rId8" xr:uid="{00000000-0004-0000-0100-000007000000}"/>
    <hyperlink ref="F122" r:id="rId9" xr:uid="{00000000-0004-0000-0100-000008000000}"/>
    <hyperlink ref="F126" r:id="rId10" xr:uid="{00000000-0004-0000-0100-000009000000}"/>
    <hyperlink ref="F130" r:id="rId11" xr:uid="{00000000-0004-0000-0100-00000A000000}"/>
    <hyperlink ref="F134" r:id="rId12" xr:uid="{00000000-0004-0000-0100-00000B000000}"/>
    <hyperlink ref="F138" r:id="rId13" xr:uid="{00000000-0004-0000-0100-00000C000000}"/>
    <hyperlink ref="F142" r:id="rId14" xr:uid="{00000000-0004-0000-0100-00000D000000}"/>
    <hyperlink ref="F146" r:id="rId15" xr:uid="{00000000-0004-0000-0100-00000E000000}"/>
    <hyperlink ref="F150" r:id="rId16" xr:uid="{00000000-0004-0000-0100-00000F000000}"/>
    <hyperlink ref="F154" r:id="rId17" xr:uid="{00000000-0004-0000-0100-000010000000}"/>
    <hyperlink ref="F157" r:id="rId18" xr:uid="{00000000-0004-0000-0100-000011000000}"/>
    <hyperlink ref="F160" r:id="rId19" xr:uid="{00000000-0004-0000-0100-000012000000}"/>
    <hyperlink ref="F162" r:id="rId20" xr:uid="{00000000-0004-0000-0100-000013000000}"/>
    <hyperlink ref="F166" r:id="rId21" xr:uid="{00000000-0004-0000-0100-000014000000}"/>
    <hyperlink ref="F177" r:id="rId22" xr:uid="{00000000-0004-0000-0100-000015000000}"/>
    <hyperlink ref="F180" r:id="rId23" xr:uid="{00000000-0004-0000-0100-000016000000}"/>
    <hyperlink ref="F184" r:id="rId24" xr:uid="{00000000-0004-0000-0100-000017000000}"/>
    <hyperlink ref="F188" r:id="rId25" xr:uid="{00000000-0004-0000-0100-000018000000}"/>
    <hyperlink ref="F192" r:id="rId26" xr:uid="{00000000-0004-0000-0100-000019000000}"/>
    <hyperlink ref="F196" r:id="rId27" xr:uid="{00000000-0004-0000-0100-00001A000000}"/>
    <hyperlink ref="F200" r:id="rId28" xr:uid="{00000000-0004-0000-0100-00001B000000}"/>
    <hyperlink ref="F202" r:id="rId29" xr:uid="{00000000-0004-0000-0100-00001C000000}"/>
    <hyperlink ref="F204" r:id="rId30" xr:uid="{00000000-0004-0000-0100-00001D000000}"/>
    <hyperlink ref="F206" r:id="rId31" xr:uid="{00000000-0004-0000-0100-00001E000000}"/>
    <hyperlink ref="F208" r:id="rId32" xr:uid="{00000000-0004-0000-0100-00001F000000}"/>
    <hyperlink ref="F211" r:id="rId33" xr:uid="{00000000-0004-0000-0100-000020000000}"/>
    <hyperlink ref="F213" r:id="rId34" xr:uid="{00000000-0004-0000-0100-000021000000}"/>
    <hyperlink ref="F215" r:id="rId35" xr:uid="{00000000-0004-0000-0100-000022000000}"/>
    <hyperlink ref="F217" r:id="rId36" xr:uid="{00000000-0004-0000-0100-000023000000}"/>
    <hyperlink ref="F219" r:id="rId37" xr:uid="{00000000-0004-0000-0100-000024000000}"/>
    <hyperlink ref="F225" r:id="rId38" xr:uid="{00000000-0004-0000-0100-000025000000}"/>
    <hyperlink ref="F255" r:id="rId39" xr:uid="{00000000-0004-0000-0100-000026000000}"/>
    <hyperlink ref="F257" r:id="rId40" xr:uid="{00000000-0004-0000-0100-000027000000}"/>
    <hyperlink ref="F259" r:id="rId41" xr:uid="{00000000-0004-0000-0100-00002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>
      <c r="B3" s="227"/>
      <c r="C3" s="351" t="s">
        <v>497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498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499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500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501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502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503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504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505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506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507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76</v>
      </c>
      <c r="F18" s="355" t="s">
        <v>508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509</v>
      </c>
      <c r="F19" s="355" t="s">
        <v>510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511</v>
      </c>
      <c r="F20" s="355" t="s">
        <v>512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513</v>
      </c>
      <c r="F21" s="355" t="s">
        <v>514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515</v>
      </c>
      <c r="F22" s="355" t="s">
        <v>516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517</v>
      </c>
      <c r="F23" s="355" t="s">
        <v>518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519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520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521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522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523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524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525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526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527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101</v>
      </c>
      <c r="F36" s="232"/>
      <c r="G36" s="355" t="s">
        <v>528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529</v>
      </c>
      <c r="F37" s="232"/>
      <c r="G37" s="355" t="s">
        <v>530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53</v>
      </c>
      <c r="F38" s="232"/>
      <c r="G38" s="355" t="s">
        <v>531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54</v>
      </c>
      <c r="F39" s="232"/>
      <c r="G39" s="355" t="s">
        <v>532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102</v>
      </c>
      <c r="F40" s="232"/>
      <c r="G40" s="355" t="s">
        <v>533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103</v>
      </c>
      <c r="F41" s="232"/>
      <c r="G41" s="355" t="s">
        <v>534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535</v>
      </c>
      <c r="F42" s="232"/>
      <c r="G42" s="355" t="s">
        <v>536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537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538</v>
      </c>
      <c r="F44" s="232"/>
      <c r="G44" s="355" t="s">
        <v>539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105</v>
      </c>
      <c r="F45" s="232"/>
      <c r="G45" s="355" t="s">
        <v>540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541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542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543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544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545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546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547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548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549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550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551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552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553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554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555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556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557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558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559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560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561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562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563</v>
      </c>
      <c r="D76" s="248"/>
      <c r="E76" s="248"/>
      <c r="F76" s="248" t="s">
        <v>564</v>
      </c>
      <c r="G76" s="249"/>
      <c r="H76" s="248" t="s">
        <v>54</v>
      </c>
      <c r="I76" s="248" t="s">
        <v>57</v>
      </c>
      <c r="J76" s="248" t="s">
        <v>565</v>
      </c>
      <c r="K76" s="247"/>
    </row>
    <row r="77" spans="2:11" s="1" customFormat="1" ht="17.25" customHeight="1">
      <c r="B77" s="246"/>
      <c r="C77" s="250" t="s">
        <v>566</v>
      </c>
      <c r="D77" s="250"/>
      <c r="E77" s="250"/>
      <c r="F77" s="251" t="s">
        <v>567</v>
      </c>
      <c r="G77" s="252"/>
      <c r="H77" s="250"/>
      <c r="I77" s="250"/>
      <c r="J77" s="250" t="s">
        <v>568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53</v>
      </c>
      <c r="D79" s="255"/>
      <c r="E79" s="255"/>
      <c r="F79" s="256" t="s">
        <v>569</v>
      </c>
      <c r="G79" s="257"/>
      <c r="H79" s="235" t="s">
        <v>570</v>
      </c>
      <c r="I79" s="235" t="s">
        <v>571</v>
      </c>
      <c r="J79" s="235">
        <v>20</v>
      </c>
      <c r="K79" s="247"/>
    </row>
    <row r="80" spans="2:11" s="1" customFormat="1" ht="15" customHeight="1">
      <c r="B80" s="246"/>
      <c r="C80" s="235" t="s">
        <v>572</v>
      </c>
      <c r="D80" s="235"/>
      <c r="E80" s="235"/>
      <c r="F80" s="256" t="s">
        <v>569</v>
      </c>
      <c r="G80" s="257"/>
      <c r="H80" s="235" t="s">
        <v>573</v>
      </c>
      <c r="I80" s="235" t="s">
        <v>571</v>
      </c>
      <c r="J80" s="235">
        <v>120</v>
      </c>
      <c r="K80" s="247"/>
    </row>
    <row r="81" spans="2:11" s="1" customFormat="1" ht="15" customHeight="1">
      <c r="B81" s="258"/>
      <c r="C81" s="235" t="s">
        <v>574</v>
      </c>
      <c r="D81" s="235"/>
      <c r="E81" s="235"/>
      <c r="F81" s="256" t="s">
        <v>575</v>
      </c>
      <c r="G81" s="257"/>
      <c r="H81" s="235" t="s">
        <v>576</v>
      </c>
      <c r="I81" s="235" t="s">
        <v>571</v>
      </c>
      <c r="J81" s="235">
        <v>50</v>
      </c>
      <c r="K81" s="247"/>
    </row>
    <row r="82" spans="2:11" s="1" customFormat="1" ht="15" customHeight="1">
      <c r="B82" s="258"/>
      <c r="C82" s="235" t="s">
        <v>577</v>
      </c>
      <c r="D82" s="235"/>
      <c r="E82" s="235"/>
      <c r="F82" s="256" t="s">
        <v>569</v>
      </c>
      <c r="G82" s="257"/>
      <c r="H82" s="235" t="s">
        <v>578</v>
      </c>
      <c r="I82" s="235" t="s">
        <v>579</v>
      </c>
      <c r="J82" s="235"/>
      <c r="K82" s="247"/>
    </row>
    <row r="83" spans="2:11" s="1" customFormat="1" ht="15" customHeight="1">
      <c r="B83" s="258"/>
      <c r="C83" s="259" t="s">
        <v>580</v>
      </c>
      <c r="D83" s="259"/>
      <c r="E83" s="259"/>
      <c r="F83" s="260" t="s">
        <v>575</v>
      </c>
      <c r="G83" s="259"/>
      <c r="H83" s="259" t="s">
        <v>581</v>
      </c>
      <c r="I83" s="259" t="s">
        <v>571</v>
      </c>
      <c r="J83" s="259">
        <v>15</v>
      </c>
      <c r="K83" s="247"/>
    </row>
    <row r="84" spans="2:11" s="1" customFormat="1" ht="15" customHeight="1">
      <c r="B84" s="258"/>
      <c r="C84" s="259" t="s">
        <v>582</v>
      </c>
      <c r="D84" s="259"/>
      <c r="E84" s="259"/>
      <c r="F84" s="260" t="s">
        <v>575</v>
      </c>
      <c r="G84" s="259"/>
      <c r="H84" s="259" t="s">
        <v>583</v>
      </c>
      <c r="I84" s="259" t="s">
        <v>571</v>
      </c>
      <c r="J84" s="259">
        <v>15</v>
      </c>
      <c r="K84" s="247"/>
    </row>
    <row r="85" spans="2:11" s="1" customFormat="1" ht="15" customHeight="1">
      <c r="B85" s="258"/>
      <c r="C85" s="259" t="s">
        <v>584</v>
      </c>
      <c r="D85" s="259"/>
      <c r="E85" s="259"/>
      <c r="F85" s="260" t="s">
        <v>575</v>
      </c>
      <c r="G85" s="259"/>
      <c r="H85" s="259" t="s">
        <v>585</v>
      </c>
      <c r="I85" s="259" t="s">
        <v>571</v>
      </c>
      <c r="J85" s="259">
        <v>20</v>
      </c>
      <c r="K85" s="247"/>
    </row>
    <row r="86" spans="2:11" s="1" customFormat="1" ht="15" customHeight="1">
      <c r="B86" s="258"/>
      <c r="C86" s="259" t="s">
        <v>586</v>
      </c>
      <c r="D86" s="259"/>
      <c r="E86" s="259"/>
      <c r="F86" s="260" t="s">
        <v>575</v>
      </c>
      <c r="G86" s="259"/>
      <c r="H86" s="259" t="s">
        <v>587</v>
      </c>
      <c r="I86" s="259" t="s">
        <v>571</v>
      </c>
      <c r="J86" s="259">
        <v>20</v>
      </c>
      <c r="K86" s="247"/>
    </row>
    <row r="87" spans="2:11" s="1" customFormat="1" ht="15" customHeight="1">
      <c r="B87" s="258"/>
      <c r="C87" s="235" t="s">
        <v>588</v>
      </c>
      <c r="D87" s="235"/>
      <c r="E87" s="235"/>
      <c r="F87" s="256" t="s">
        <v>575</v>
      </c>
      <c r="G87" s="257"/>
      <c r="H87" s="235" t="s">
        <v>589</v>
      </c>
      <c r="I87" s="235" t="s">
        <v>571</v>
      </c>
      <c r="J87" s="235">
        <v>50</v>
      </c>
      <c r="K87" s="247"/>
    </row>
    <row r="88" spans="2:11" s="1" customFormat="1" ht="15" customHeight="1">
      <c r="B88" s="258"/>
      <c r="C88" s="235" t="s">
        <v>590</v>
      </c>
      <c r="D88" s="235"/>
      <c r="E88" s="235"/>
      <c r="F88" s="256" t="s">
        <v>575</v>
      </c>
      <c r="G88" s="257"/>
      <c r="H88" s="235" t="s">
        <v>591</v>
      </c>
      <c r="I88" s="235" t="s">
        <v>571</v>
      </c>
      <c r="J88" s="235">
        <v>20</v>
      </c>
      <c r="K88" s="247"/>
    </row>
    <row r="89" spans="2:11" s="1" customFormat="1" ht="15" customHeight="1">
      <c r="B89" s="258"/>
      <c r="C89" s="235" t="s">
        <v>592</v>
      </c>
      <c r="D89" s="235"/>
      <c r="E89" s="235"/>
      <c r="F89" s="256" t="s">
        <v>575</v>
      </c>
      <c r="G89" s="257"/>
      <c r="H89" s="235" t="s">
        <v>593</v>
      </c>
      <c r="I89" s="235" t="s">
        <v>571</v>
      </c>
      <c r="J89" s="235">
        <v>20</v>
      </c>
      <c r="K89" s="247"/>
    </row>
    <row r="90" spans="2:11" s="1" customFormat="1" ht="15" customHeight="1">
      <c r="B90" s="258"/>
      <c r="C90" s="235" t="s">
        <v>594</v>
      </c>
      <c r="D90" s="235"/>
      <c r="E90" s="235"/>
      <c r="F90" s="256" t="s">
        <v>575</v>
      </c>
      <c r="G90" s="257"/>
      <c r="H90" s="235" t="s">
        <v>595</v>
      </c>
      <c r="I90" s="235" t="s">
        <v>571</v>
      </c>
      <c r="J90" s="235">
        <v>50</v>
      </c>
      <c r="K90" s="247"/>
    </row>
    <row r="91" spans="2:11" s="1" customFormat="1" ht="15" customHeight="1">
      <c r="B91" s="258"/>
      <c r="C91" s="235" t="s">
        <v>596</v>
      </c>
      <c r="D91" s="235"/>
      <c r="E91" s="235"/>
      <c r="F91" s="256" t="s">
        <v>575</v>
      </c>
      <c r="G91" s="257"/>
      <c r="H91" s="235" t="s">
        <v>596</v>
      </c>
      <c r="I91" s="235" t="s">
        <v>571</v>
      </c>
      <c r="J91" s="235">
        <v>50</v>
      </c>
      <c r="K91" s="247"/>
    </row>
    <row r="92" spans="2:11" s="1" customFormat="1" ht="15" customHeight="1">
      <c r="B92" s="258"/>
      <c r="C92" s="235" t="s">
        <v>597</v>
      </c>
      <c r="D92" s="235"/>
      <c r="E92" s="235"/>
      <c r="F92" s="256" t="s">
        <v>575</v>
      </c>
      <c r="G92" s="257"/>
      <c r="H92" s="235" t="s">
        <v>598</v>
      </c>
      <c r="I92" s="235" t="s">
        <v>571</v>
      </c>
      <c r="J92" s="235">
        <v>255</v>
      </c>
      <c r="K92" s="247"/>
    </row>
    <row r="93" spans="2:11" s="1" customFormat="1" ht="15" customHeight="1">
      <c r="B93" s="258"/>
      <c r="C93" s="235" t="s">
        <v>599</v>
      </c>
      <c r="D93" s="235"/>
      <c r="E93" s="235"/>
      <c r="F93" s="256" t="s">
        <v>569</v>
      </c>
      <c r="G93" s="257"/>
      <c r="H93" s="235" t="s">
        <v>600</v>
      </c>
      <c r="I93" s="235" t="s">
        <v>601</v>
      </c>
      <c r="J93" s="235"/>
      <c r="K93" s="247"/>
    </row>
    <row r="94" spans="2:11" s="1" customFormat="1" ht="15" customHeight="1">
      <c r="B94" s="258"/>
      <c r="C94" s="235" t="s">
        <v>602</v>
      </c>
      <c r="D94" s="235"/>
      <c r="E94" s="235"/>
      <c r="F94" s="256" t="s">
        <v>569</v>
      </c>
      <c r="G94" s="257"/>
      <c r="H94" s="235" t="s">
        <v>603</v>
      </c>
      <c r="I94" s="235" t="s">
        <v>604</v>
      </c>
      <c r="J94" s="235"/>
      <c r="K94" s="247"/>
    </row>
    <row r="95" spans="2:11" s="1" customFormat="1" ht="15" customHeight="1">
      <c r="B95" s="258"/>
      <c r="C95" s="235" t="s">
        <v>605</v>
      </c>
      <c r="D95" s="235"/>
      <c r="E95" s="235"/>
      <c r="F95" s="256" t="s">
        <v>569</v>
      </c>
      <c r="G95" s="257"/>
      <c r="H95" s="235" t="s">
        <v>605</v>
      </c>
      <c r="I95" s="235" t="s">
        <v>604</v>
      </c>
      <c r="J95" s="235"/>
      <c r="K95" s="247"/>
    </row>
    <row r="96" spans="2:11" s="1" customFormat="1" ht="15" customHeight="1">
      <c r="B96" s="258"/>
      <c r="C96" s="235" t="s">
        <v>38</v>
      </c>
      <c r="D96" s="235"/>
      <c r="E96" s="235"/>
      <c r="F96" s="256" t="s">
        <v>569</v>
      </c>
      <c r="G96" s="257"/>
      <c r="H96" s="235" t="s">
        <v>606</v>
      </c>
      <c r="I96" s="235" t="s">
        <v>604</v>
      </c>
      <c r="J96" s="235"/>
      <c r="K96" s="247"/>
    </row>
    <row r="97" spans="2:11" s="1" customFormat="1" ht="15" customHeight="1">
      <c r="B97" s="258"/>
      <c r="C97" s="235" t="s">
        <v>48</v>
      </c>
      <c r="D97" s="235"/>
      <c r="E97" s="235"/>
      <c r="F97" s="256" t="s">
        <v>569</v>
      </c>
      <c r="G97" s="257"/>
      <c r="H97" s="235" t="s">
        <v>607</v>
      </c>
      <c r="I97" s="235" t="s">
        <v>604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608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563</v>
      </c>
      <c r="D103" s="248"/>
      <c r="E103" s="248"/>
      <c r="F103" s="248" t="s">
        <v>564</v>
      </c>
      <c r="G103" s="249"/>
      <c r="H103" s="248" t="s">
        <v>54</v>
      </c>
      <c r="I103" s="248" t="s">
        <v>57</v>
      </c>
      <c r="J103" s="248" t="s">
        <v>565</v>
      </c>
      <c r="K103" s="247"/>
    </row>
    <row r="104" spans="2:11" s="1" customFormat="1" ht="17.25" customHeight="1">
      <c r="B104" s="246"/>
      <c r="C104" s="250" t="s">
        <v>566</v>
      </c>
      <c r="D104" s="250"/>
      <c r="E104" s="250"/>
      <c r="F104" s="251" t="s">
        <v>567</v>
      </c>
      <c r="G104" s="252"/>
      <c r="H104" s="250"/>
      <c r="I104" s="250"/>
      <c r="J104" s="250" t="s">
        <v>568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53</v>
      </c>
      <c r="D106" s="255"/>
      <c r="E106" s="255"/>
      <c r="F106" s="256" t="s">
        <v>569</v>
      </c>
      <c r="G106" s="235"/>
      <c r="H106" s="235" t="s">
        <v>609</v>
      </c>
      <c r="I106" s="235" t="s">
        <v>571</v>
      </c>
      <c r="J106" s="235">
        <v>20</v>
      </c>
      <c r="K106" s="247"/>
    </row>
    <row r="107" spans="2:11" s="1" customFormat="1" ht="15" customHeight="1">
      <c r="B107" s="246"/>
      <c r="C107" s="235" t="s">
        <v>572</v>
      </c>
      <c r="D107" s="235"/>
      <c r="E107" s="235"/>
      <c r="F107" s="256" t="s">
        <v>569</v>
      </c>
      <c r="G107" s="235"/>
      <c r="H107" s="235" t="s">
        <v>609</v>
      </c>
      <c r="I107" s="235" t="s">
        <v>571</v>
      </c>
      <c r="J107" s="235">
        <v>120</v>
      </c>
      <c r="K107" s="247"/>
    </row>
    <row r="108" spans="2:11" s="1" customFormat="1" ht="15" customHeight="1">
      <c r="B108" s="258"/>
      <c r="C108" s="235" t="s">
        <v>574</v>
      </c>
      <c r="D108" s="235"/>
      <c r="E108" s="235"/>
      <c r="F108" s="256" t="s">
        <v>575</v>
      </c>
      <c r="G108" s="235"/>
      <c r="H108" s="235" t="s">
        <v>609</v>
      </c>
      <c r="I108" s="235" t="s">
        <v>571</v>
      </c>
      <c r="J108" s="235">
        <v>50</v>
      </c>
      <c r="K108" s="247"/>
    </row>
    <row r="109" spans="2:11" s="1" customFormat="1" ht="15" customHeight="1">
      <c r="B109" s="258"/>
      <c r="C109" s="235" t="s">
        <v>577</v>
      </c>
      <c r="D109" s="235"/>
      <c r="E109" s="235"/>
      <c r="F109" s="256" t="s">
        <v>569</v>
      </c>
      <c r="G109" s="235"/>
      <c r="H109" s="235" t="s">
        <v>609</v>
      </c>
      <c r="I109" s="235" t="s">
        <v>579</v>
      </c>
      <c r="J109" s="235"/>
      <c r="K109" s="247"/>
    </row>
    <row r="110" spans="2:11" s="1" customFormat="1" ht="15" customHeight="1">
      <c r="B110" s="258"/>
      <c r="C110" s="235" t="s">
        <v>588</v>
      </c>
      <c r="D110" s="235"/>
      <c r="E110" s="235"/>
      <c r="F110" s="256" t="s">
        <v>575</v>
      </c>
      <c r="G110" s="235"/>
      <c r="H110" s="235" t="s">
        <v>609</v>
      </c>
      <c r="I110" s="235" t="s">
        <v>571</v>
      </c>
      <c r="J110" s="235">
        <v>50</v>
      </c>
      <c r="K110" s="247"/>
    </row>
    <row r="111" spans="2:11" s="1" customFormat="1" ht="15" customHeight="1">
      <c r="B111" s="258"/>
      <c r="C111" s="235" t="s">
        <v>596</v>
      </c>
      <c r="D111" s="235"/>
      <c r="E111" s="235"/>
      <c r="F111" s="256" t="s">
        <v>575</v>
      </c>
      <c r="G111" s="235"/>
      <c r="H111" s="235" t="s">
        <v>609</v>
      </c>
      <c r="I111" s="235" t="s">
        <v>571</v>
      </c>
      <c r="J111" s="235">
        <v>50</v>
      </c>
      <c r="K111" s="247"/>
    </row>
    <row r="112" spans="2:11" s="1" customFormat="1" ht="15" customHeight="1">
      <c r="B112" s="258"/>
      <c r="C112" s="235" t="s">
        <v>594</v>
      </c>
      <c r="D112" s="235"/>
      <c r="E112" s="235"/>
      <c r="F112" s="256" t="s">
        <v>575</v>
      </c>
      <c r="G112" s="235"/>
      <c r="H112" s="235" t="s">
        <v>609</v>
      </c>
      <c r="I112" s="235" t="s">
        <v>571</v>
      </c>
      <c r="J112" s="235">
        <v>50</v>
      </c>
      <c r="K112" s="247"/>
    </row>
    <row r="113" spans="2:11" s="1" customFormat="1" ht="15" customHeight="1">
      <c r="B113" s="258"/>
      <c r="C113" s="235" t="s">
        <v>53</v>
      </c>
      <c r="D113" s="235"/>
      <c r="E113" s="235"/>
      <c r="F113" s="256" t="s">
        <v>569</v>
      </c>
      <c r="G113" s="235"/>
      <c r="H113" s="235" t="s">
        <v>610</v>
      </c>
      <c r="I113" s="235" t="s">
        <v>571</v>
      </c>
      <c r="J113" s="235">
        <v>20</v>
      </c>
      <c r="K113" s="247"/>
    </row>
    <row r="114" spans="2:11" s="1" customFormat="1" ht="15" customHeight="1">
      <c r="B114" s="258"/>
      <c r="C114" s="235" t="s">
        <v>611</v>
      </c>
      <c r="D114" s="235"/>
      <c r="E114" s="235"/>
      <c r="F114" s="256" t="s">
        <v>569</v>
      </c>
      <c r="G114" s="235"/>
      <c r="H114" s="235" t="s">
        <v>612</v>
      </c>
      <c r="I114" s="235" t="s">
        <v>571</v>
      </c>
      <c r="J114" s="235">
        <v>120</v>
      </c>
      <c r="K114" s="247"/>
    </row>
    <row r="115" spans="2:11" s="1" customFormat="1" ht="15" customHeight="1">
      <c r="B115" s="258"/>
      <c r="C115" s="235" t="s">
        <v>38</v>
      </c>
      <c r="D115" s="235"/>
      <c r="E115" s="235"/>
      <c r="F115" s="256" t="s">
        <v>569</v>
      </c>
      <c r="G115" s="235"/>
      <c r="H115" s="235" t="s">
        <v>613</v>
      </c>
      <c r="I115" s="235" t="s">
        <v>604</v>
      </c>
      <c r="J115" s="235"/>
      <c r="K115" s="247"/>
    </row>
    <row r="116" spans="2:11" s="1" customFormat="1" ht="15" customHeight="1">
      <c r="B116" s="258"/>
      <c r="C116" s="235" t="s">
        <v>48</v>
      </c>
      <c r="D116" s="235"/>
      <c r="E116" s="235"/>
      <c r="F116" s="256" t="s">
        <v>569</v>
      </c>
      <c r="G116" s="235"/>
      <c r="H116" s="235" t="s">
        <v>614</v>
      </c>
      <c r="I116" s="235" t="s">
        <v>604</v>
      </c>
      <c r="J116" s="235"/>
      <c r="K116" s="247"/>
    </row>
    <row r="117" spans="2:11" s="1" customFormat="1" ht="15" customHeight="1">
      <c r="B117" s="258"/>
      <c r="C117" s="235" t="s">
        <v>57</v>
      </c>
      <c r="D117" s="235"/>
      <c r="E117" s="235"/>
      <c r="F117" s="256" t="s">
        <v>569</v>
      </c>
      <c r="G117" s="235"/>
      <c r="H117" s="235" t="s">
        <v>615</v>
      </c>
      <c r="I117" s="235" t="s">
        <v>616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617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563</v>
      </c>
      <c r="D123" s="248"/>
      <c r="E123" s="248"/>
      <c r="F123" s="248" t="s">
        <v>564</v>
      </c>
      <c r="G123" s="249"/>
      <c r="H123" s="248" t="s">
        <v>54</v>
      </c>
      <c r="I123" s="248" t="s">
        <v>57</v>
      </c>
      <c r="J123" s="248" t="s">
        <v>565</v>
      </c>
      <c r="K123" s="277"/>
    </row>
    <row r="124" spans="2:11" s="1" customFormat="1" ht="17.25" customHeight="1">
      <c r="B124" s="276"/>
      <c r="C124" s="250" t="s">
        <v>566</v>
      </c>
      <c r="D124" s="250"/>
      <c r="E124" s="250"/>
      <c r="F124" s="251" t="s">
        <v>567</v>
      </c>
      <c r="G124" s="252"/>
      <c r="H124" s="250"/>
      <c r="I124" s="250"/>
      <c r="J124" s="250" t="s">
        <v>568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572</v>
      </c>
      <c r="D126" s="255"/>
      <c r="E126" s="255"/>
      <c r="F126" s="256" t="s">
        <v>569</v>
      </c>
      <c r="G126" s="235"/>
      <c r="H126" s="235" t="s">
        <v>609</v>
      </c>
      <c r="I126" s="235" t="s">
        <v>571</v>
      </c>
      <c r="J126" s="235">
        <v>120</v>
      </c>
      <c r="K126" s="281"/>
    </row>
    <row r="127" spans="2:11" s="1" customFormat="1" ht="15" customHeight="1">
      <c r="B127" s="278"/>
      <c r="C127" s="235" t="s">
        <v>618</v>
      </c>
      <c r="D127" s="235"/>
      <c r="E127" s="235"/>
      <c r="F127" s="256" t="s">
        <v>569</v>
      </c>
      <c r="G127" s="235"/>
      <c r="H127" s="235" t="s">
        <v>619</v>
      </c>
      <c r="I127" s="235" t="s">
        <v>571</v>
      </c>
      <c r="J127" s="235" t="s">
        <v>620</v>
      </c>
      <c r="K127" s="281"/>
    </row>
    <row r="128" spans="2:11" s="1" customFormat="1" ht="15" customHeight="1">
      <c r="B128" s="278"/>
      <c r="C128" s="235" t="s">
        <v>517</v>
      </c>
      <c r="D128" s="235"/>
      <c r="E128" s="235"/>
      <c r="F128" s="256" t="s">
        <v>569</v>
      </c>
      <c r="G128" s="235"/>
      <c r="H128" s="235" t="s">
        <v>621</v>
      </c>
      <c r="I128" s="235" t="s">
        <v>571</v>
      </c>
      <c r="J128" s="235" t="s">
        <v>620</v>
      </c>
      <c r="K128" s="281"/>
    </row>
    <row r="129" spans="2:11" s="1" customFormat="1" ht="15" customHeight="1">
      <c r="B129" s="278"/>
      <c r="C129" s="235" t="s">
        <v>580</v>
      </c>
      <c r="D129" s="235"/>
      <c r="E129" s="235"/>
      <c r="F129" s="256" t="s">
        <v>575</v>
      </c>
      <c r="G129" s="235"/>
      <c r="H129" s="235" t="s">
        <v>581</v>
      </c>
      <c r="I129" s="235" t="s">
        <v>571</v>
      </c>
      <c r="J129" s="235">
        <v>15</v>
      </c>
      <c r="K129" s="281"/>
    </row>
    <row r="130" spans="2:11" s="1" customFormat="1" ht="15" customHeight="1">
      <c r="B130" s="278"/>
      <c r="C130" s="259" t="s">
        <v>582</v>
      </c>
      <c r="D130" s="259"/>
      <c r="E130" s="259"/>
      <c r="F130" s="260" t="s">
        <v>575</v>
      </c>
      <c r="G130" s="259"/>
      <c r="H130" s="259" t="s">
        <v>583</v>
      </c>
      <c r="I130" s="259" t="s">
        <v>571</v>
      </c>
      <c r="J130" s="259">
        <v>15</v>
      </c>
      <c r="K130" s="281"/>
    </row>
    <row r="131" spans="2:11" s="1" customFormat="1" ht="15" customHeight="1">
      <c r="B131" s="278"/>
      <c r="C131" s="259" t="s">
        <v>584</v>
      </c>
      <c r="D131" s="259"/>
      <c r="E131" s="259"/>
      <c r="F131" s="260" t="s">
        <v>575</v>
      </c>
      <c r="G131" s="259"/>
      <c r="H131" s="259" t="s">
        <v>585</v>
      </c>
      <c r="I131" s="259" t="s">
        <v>571</v>
      </c>
      <c r="J131" s="259">
        <v>20</v>
      </c>
      <c r="K131" s="281"/>
    </row>
    <row r="132" spans="2:11" s="1" customFormat="1" ht="15" customHeight="1">
      <c r="B132" s="278"/>
      <c r="C132" s="259" t="s">
        <v>586</v>
      </c>
      <c r="D132" s="259"/>
      <c r="E132" s="259"/>
      <c r="F132" s="260" t="s">
        <v>575</v>
      </c>
      <c r="G132" s="259"/>
      <c r="H132" s="259" t="s">
        <v>587</v>
      </c>
      <c r="I132" s="259" t="s">
        <v>571</v>
      </c>
      <c r="J132" s="259">
        <v>20</v>
      </c>
      <c r="K132" s="281"/>
    </row>
    <row r="133" spans="2:11" s="1" customFormat="1" ht="15" customHeight="1">
      <c r="B133" s="278"/>
      <c r="C133" s="235" t="s">
        <v>574</v>
      </c>
      <c r="D133" s="235"/>
      <c r="E133" s="235"/>
      <c r="F133" s="256" t="s">
        <v>575</v>
      </c>
      <c r="G133" s="235"/>
      <c r="H133" s="235" t="s">
        <v>609</v>
      </c>
      <c r="I133" s="235" t="s">
        <v>571</v>
      </c>
      <c r="J133" s="235">
        <v>50</v>
      </c>
      <c r="K133" s="281"/>
    </row>
    <row r="134" spans="2:11" s="1" customFormat="1" ht="15" customHeight="1">
      <c r="B134" s="278"/>
      <c r="C134" s="235" t="s">
        <v>588</v>
      </c>
      <c r="D134" s="235"/>
      <c r="E134" s="235"/>
      <c r="F134" s="256" t="s">
        <v>575</v>
      </c>
      <c r="G134" s="235"/>
      <c r="H134" s="235" t="s">
        <v>609</v>
      </c>
      <c r="I134" s="235" t="s">
        <v>571</v>
      </c>
      <c r="J134" s="235">
        <v>50</v>
      </c>
      <c r="K134" s="281"/>
    </row>
    <row r="135" spans="2:11" s="1" customFormat="1" ht="15" customHeight="1">
      <c r="B135" s="278"/>
      <c r="C135" s="235" t="s">
        <v>594</v>
      </c>
      <c r="D135" s="235"/>
      <c r="E135" s="235"/>
      <c r="F135" s="256" t="s">
        <v>575</v>
      </c>
      <c r="G135" s="235"/>
      <c r="H135" s="235" t="s">
        <v>609</v>
      </c>
      <c r="I135" s="235" t="s">
        <v>571</v>
      </c>
      <c r="J135" s="235">
        <v>50</v>
      </c>
      <c r="K135" s="281"/>
    </row>
    <row r="136" spans="2:11" s="1" customFormat="1" ht="15" customHeight="1">
      <c r="B136" s="278"/>
      <c r="C136" s="235" t="s">
        <v>596</v>
      </c>
      <c r="D136" s="235"/>
      <c r="E136" s="235"/>
      <c r="F136" s="256" t="s">
        <v>575</v>
      </c>
      <c r="G136" s="235"/>
      <c r="H136" s="235" t="s">
        <v>609</v>
      </c>
      <c r="I136" s="235" t="s">
        <v>571</v>
      </c>
      <c r="J136" s="235">
        <v>50</v>
      </c>
      <c r="K136" s="281"/>
    </row>
    <row r="137" spans="2:11" s="1" customFormat="1" ht="15" customHeight="1">
      <c r="B137" s="278"/>
      <c r="C137" s="235" t="s">
        <v>597</v>
      </c>
      <c r="D137" s="235"/>
      <c r="E137" s="235"/>
      <c r="F137" s="256" t="s">
        <v>575</v>
      </c>
      <c r="G137" s="235"/>
      <c r="H137" s="235" t="s">
        <v>622</v>
      </c>
      <c r="I137" s="235" t="s">
        <v>571</v>
      </c>
      <c r="J137" s="235">
        <v>255</v>
      </c>
      <c r="K137" s="281"/>
    </row>
    <row r="138" spans="2:11" s="1" customFormat="1" ht="15" customHeight="1">
      <c r="B138" s="278"/>
      <c r="C138" s="235" t="s">
        <v>599</v>
      </c>
      <c r="D138" s="235"/>
      <c r="E138" s="235"/>
      <c r="F138" s="256" t="s">
        <v>569</v>
      </c>
      <c r="G138" s="235"/>
      <c r="H138" s="235" t="s">
        <v>623</v>
      </c>
      <c r="I138" s="235" t="s">
        <v>601</v>
      </c>
      <c r="J138" s="235"/>
      <c r="K138" s="281"/>
    </row>
    <row r="139" spans="2:11" s="1" customFormat="1" ht="15" customHeight="1">
      <c r="B139" s="278"/>
      <c r="C139" s="235" t="s">
        <v>602</v>
      </c>
      <c r="D139" s="235"/>
      <c r="E139" s="235"/>
      <c r="F139" s="256" t="s">
        <v>569</v>
      </c>
      <c r="G139" s="235"/>
      <c r="H139" s="235" t="s">
        <v>624</v>
      </c>
      <c r="I139" s="235" t="s">
        <v>604</v>
      </c>
      <c r="J139" s="235"/>
      <c r="K139" s="281"/>
    </row>
    <row r="140" spans="2:11" s="1" customFormat="1" ht="15" customHeight="1">
      <c r="B140" s="278"/>
      <c r="C140" s="235" t="s">
        <v>605</v>
      </c>
      <c r="D140" s="235"/>
      <c r="E140" s="235"/>
      <c r="F140" s="256" t="s">
        <v>569</v>
      </c>
      <c r="G140" s="235"/>
      <c r="H140" s="235" t="s">
        <v>605</v>
      </c>
      <c r="I140" s="235" t="s">
        <v>604</v>
      </c>
      <c r="J140" s="235"/>
      <c r="K140" s="281"/>
    </row>
    <row r="141" spans="2:11" s="1" customFormat="1" ht="15" customHeight="1">
      <c r="B141" s="278"/>
      <c r="C141" s="235" t="s">
        <v>38</v>
      </c>
      <c r="D141" s="235"/>
      <c r="E141" s="235"/>
      <c r="F141" s="256" t="s">
        <v>569</v>
      </c>
      <c r="G141" s="235"/>
      <c r="H141" s="235" t="s">
        <v>625</v>
      </c>
      <c r="I141" s="235" t="s">
        <v>604</v>
      </c>
      <c r="J141" s="235"/>
      <c r="K141" s="281"/>
    </row>
    <row r="142" spans="2:11" s="1" customFormat="1" ht="15" customHeight="1">
      <c r="B142" s="278"/>
      <c r="C142" s="235" t="s">
        <v>626</v>
      </c>
      <c r="D142" s="235"/>
      <c r="E142" s="235"/>
      <c r="F142" s="256" t="s">
        <v>569</v>
      </c>
      <c r="G142" s="235"/>
      <c r="H142" s="235" t="s">
        <v>627</v>
      </c>
      <c r="I142" s="235" t="s">
        <v>604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628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563</v>
      </c>
      <c r="D148" s="248"/>
      <c r="E148" s="248"/>
      <c r="F148" s="248" t="s">
        <v>564</v>
      </c>
      <c r="G148" s="249"/>
      <c r="H148" s="248" t="s">
        <v>54</v>
      </c>
      <c r="I148" s="248" t="s">
        <v>57</v>
      </c>
      <c r="J148" s="248" t="s">
        <v>565</v>
      </c>
      <c r="K148" s="247"/>
    </row>
    <row r="149" spans="2:11" s="1" customFormat="1" ht="17.25" customHeight="1">
      <c r="B149" s="246"/>
      <c r="C149" s="250" t="s">
        <v>566</v>
      </c>
      <c r="D149" s="250"/>
      <c r="E149" s="250"/>
      <c r="F149" s="251" t="s">
        <v>567</v>
      </c>
      <c r="G149" s="252"/>
      <c r="H149" s="250"/>
      <c r="I149" s="250"/>
      <c r="J149" s="250" t="s">
        <v>568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572</v>
      </c>
      <c r="D151" s="235"/>
      <c r="E151" s="235"/>
      <c r="F151" s="286" t="s">
        <v>569</v>
      </c>
      <c r="G151" s="235"/>
      <c r="H151" s="285" t="s">
        <v>609</v>
      </c>
      <c r="I151" s="285" t="s">
        <v>571</v>
      </c>
      <c r="J151" s="285">
        <v>120</v>
      </c>
      <c r="K151" s="281"/>
    </row>
    <row r="152" spans="2:11" s="1" customFormat="1" ht="15" customHeight="1">
      <c r="B152" s="258"/>
      <c r="C152" s="285" t="s">
        <v>618</v>
      </c>
      <c r="D152" s="235"/>
      <c r="E152" s="235"/>
      <c r="F152" s="286" t="s">
        <v>569</v>
      </c>
      <c r="G152" s="235"/>
      <c r="H152" s="285" t="s">
        <v>629</v>
      </c>
      <c r="I152" s="285" t="s">
        <v>571</v>
      </c>
      <c r="J152" s="285" t="s">
        <v>620</v>
      </c>
      <c r="K152" s="281"/>
    </row>
    <row r="153" spans="2:11" s="1" customFormat="1" ht="15" customHeight="1">
      <c r="B153" s="258"/>
      <c r="C153" s="285" t="s">
        <v>517</v>
      </c>
      <c r="D153" s="235"/>
      <c r="E153" s="235"/>
      <c r="F153" s="286" t="s">
        <v>569</v>
      </c>
      <c r="G153" s="235"/>
      <c r="H153" s="285" t="s">
        <v>630</v>
      </c>
      <c r="I153" s="285" t="s">
        <v>571</v>
      </c>
      <c r="J153" s="285" t="s">
        <v>620</v>
      </c>
      <c r="K153" s="281"/>
    </row>
    <row r="154" spans="2:11" s="1" customFormat="1" ht="15" customHeight="1">
      <c r="B154" s="258"/>
      <c r="C154" s="285" t="s">
        <v>574</v>
      </c>
      <c r="D154" s="235"/>
      <c r="E154" s="235"/>
      <c r="F154" s="286" t="s">
        <v>575</v>
      </c>
      <c r="G154" s="235"/>
      <c r="H154" s="285" t="s">
        <v>609</v>
      </c>
      <c r="I154" s="285" t="s">
        <v>571</v>
      </c>
      <c r="J154" s="285">
        <v>50</v>
      </c>
      <c r="K154" s="281"/>
    </row>
    <row r="155" spans="2:11" s="1" customFormat="1" ht="15" customHeight="1">
      <c r="B155" s="258"/>
      <c r="C155" s="285" t="s">
        <v>577</v>
      </c>
      <c r="D155" s="235"/>
      <c r="E155" s="235"/>
      <c r="F155" s="286" t="s">
        <v>569</v>
      </c>
      <c r="G155" s="235"/>
      <c r="H155" s="285" t="s">
        <v>609</v>
      </c>
      <c r="I155" s="285" t="s">
        <v>579</v>
      </c>
      <c r="J155" s="285"/>
      <c r="K155" s="281"/>
    </row>
    <row r="156" spans="2:11" s="1" customFormat="1" ht="15" customHeight="1">
      <c r="B156" s="258"/>
      <c r="C156" s="285" t="s">
        <v>588</v>
      </c>
      <c r="D156" s="235"/>
      <c r="E156" s="235"/>
      <c r="F156" s="286" t="s">
        <v>575</v>
      </c>
      <c r="G156" s="235"/>
      <c r="H156" s="285" t="s">
        <v>609</v>
      </c>
      <c r="I156" s="285" t="s">
        <v>571</v>
      </c>
      <c r="J156" s="285">
        <v>50</v>
      </c>
      <c r="K156" s="281"/>
    </row>
    <row r="157" spans="2:11" s="1" customFormat="1" ht="15" customHeight="1">
      <c r="B157" s="258"/>
      <c r="C157" s="285" t="s">
        <v>596</v>
      </c>
      <c r="D157" s="235"/>
      <c r="E157" s="235"/>
      <c r="F157" s="286" t="s">
        <v>575</v>
      </c>
      <c r="G157" s="235"/>
      <c r="H157" s="285" t="s">
        <v>609</v>
      </c>
      <c r="I157" s="285" t="s">
        <v>571</v>
      </c>
      <c r="J157" s="285">
        <v>50</v>
      </c>
      <c r="K157" s="281"/>
    </row>
    <row r="158" spans="2:11" s="1" customFormat="1" ht="15" customHeight="1">
      <c r="B158" s="258"/>
      <c r="C158" s="285" t="s">
        <v>594</v>
      </c>
      <c r="D158" s="235"/>
      <c r="E158" s="235"/>
      <c r="F158" s="286" t="s">
        <v>575</v>
      </c>
      <c r="G158" s="235"/>
      <c r="H158" s="285" t="s">
        <v>609</v>
      </c>
      <c r="I158" s="285" t="s">
        <v>571</v>
      </c>
      <c r="J158" s="285">
        <v>50</v>
      </c>
      <c r="K158" s="281"/>
    </row>
    <row r="159" spans="2:11" s="1" customFormat="1" ht="15" customHeight="1">
      <c r="B159" s="258"/>
      <c r="C159" s="285" t="s">
        <v>82</v>
      </c>
      <c r="D159" s="235"/>
      <c r="E159" s="235"/>
      <c r="F159" s="286" t="s">
        <v>569</v>
      </c>
      <c r="G159" s="235"/>
      <c r="H159" s="285" t="s">
        <v>631</v>
      </c>
      <c r="I159" s="285" t="s">
        <v>571</v>
      </c>
      <c r="J159" s="285" t="s">
        <v>632</v>
      </c>
      <c r="K159" s="281"/>
    </row>
    <row r="160" spans="2:11" s="1" customFormat="1" ht="15" customHeight="1">
      <c r="B160" s="258"/>
      <c r="C160" s="285" t="s">
        <v>633</v>
      </c>
      <c r="D160" s="235"/>
      <c r="E160" s="235"/>
      <c r="F160" s="286" t="s">
        <v>569</v>
      </c>
      <c r="G160" s="235"/>
      <c r="H160" s="285" t="s">
        <v>634</v>
      </c>
      <c r="I160" s="285" t="s">
        <v>604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635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563</v>
      </c>
      <c r="D166" s="248"/>
      <c r="E166" s="248"/>
      <c r="F166" s="248" t="s">
        <v>564</v>
      </c>
      <c r="G166" s="290"/>
      <c r="H166" s="291" t="s">
        <v>54</v>
      </c>
      <c r="I166" s="291" t="s">
        <v>57</v>
      </c>
      <c r="J166" s="248" t="s">
        <v>565</v>
      </c>
      <c r="K166" s="228"/>
    </row>
    <row r="167" spans="2:11" s="1" customFormat="1" ht="17.25" customHeight="1">
      <c r="B167" s="229"/>
      <c r="C167" s="250" t="s">
        <v>566</v>
      </c>
      <c r="D167" s="250"/>
      <c r="E167" s="250"/>
      <c r="F167" s="251" t="s">
        <v>567</v>
      </c>
      <c r="G167" s="292"/>
      <c r="H167" s="293"/>
      <c r="I167" s="293"/>
      <c r="J167" s="250" t="s">
        <v>568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572</v>
      </c>
      <c r="D169" s="235"/>
      <c r="E169" s="235"/>
      <c r="F169" s="256" t="s">
        <v>569</v>
      </c>
      <c r="G169" s="235"/>
      <c r="H169" s="235" t="s">
        <v>609</v>
      </c>
      <c r="I169" s="235" t="s">
        <v>571</v>
      </c>
      <c r="J169" s="235">
        <v>120</v>
      </c>
      <c r="K169" s="281"/>
    </row>
    <row r="170" spans="2:11" s="1" customFormat="1" ht="15" customHeight="1">
      <c r="B170" s="258"/>
      <c r="C170" s="235" t="s">
        <v>618</v>
      </c>
      <c r="D170" s="235"/>
      <c r="E170" s="235"/>
      <c r="F170" s="256" t="s">
        <v>569</v>
      </c>
      <c r="G170" s="235"/>
      <c r="H170" s="235" t="s">
        <v>619</v>
      </c>
      <c r="I170" s="235" t="s">
        <v>571</v>
      </c>
      <c r="J170" s="235" t="s">
        <v>620</v>
      </c>
      <c r="K170" s="281"/>
    </row>
    <row r="171" spans="2:11" s="1" customFormat="1" ht="15" customHeight="1">
      <c r="B171" s="258"/>
      <c r="C171" s="235" t="s">
        <v>517</v>
      </c>
      <c r="D171" s="235"/>
      <c r="E171" s="235"/>
      <c r="F171" s="256" t="s">
        <v>569</v>
      </c>
      <c r="G171" s="235"/>
      <c r="H171" s="235" t="s">
        <v>636</v>
      </c>
      <c r="I171" s="235" t="s">
        <v>571</v>
      </c>
      <c r="J171" s="235" t="s">
        <v>620</v>
      </c>
      <c r="K171" s="281"/>
    </row>
    <row r="172" spans="2:11" s="1" customFormat="1" ht="15" customHeight="1">
      <c r="B172" s="258"/>
      <c r="C172" s="235" t="s">
        <v>574</v>
      </c>
      <c r="D172" s="235"/>
      <c r="E172" s="235"/>
      <c r="F172" s="256" t="s">
        <v>575</v>
      </c>
      <c r="G172" s="235"/>
      <c r="H172" s="235" t="s">
        <v>636</v>
      </c>
      <c r="I172" s="235" t="s">
        <v>571</v>
      </c>
      <c r="J172" s="235">
        <v>50</v>
      </c>
      <c r="K172" s="281"/>
    </row>
    <row r="173" spans="2:11" s="1" customFormat="1" ht="15" customHeight="1">
      <c r="B173" s="258"/>
      <c r="C173" s="235" t="s">
        <v>577</v>
      </c>
      <c r="D173" s="235"/>
      <c r="E173" s="235"/>
      <c r="F173" s="256" t="s">
        <v>569</v>
      </c>
      <c r="G173" s="235"/>
      <c r="H173" s="235" t="s">
        <v>636</v>
      </c>
      <c r="I173" s="235" t="s">
        <v>579</v>
      </c>
      <c r="J173" s="235"/>
      <c r="K173" s="281"/>
    </row>
    <row r="174" spans="2:11" s="1" customFormat="1" ht="15" customHeight="1">
      <c r="B174" s="258"/>
      <c r="C174" s="235" t="s">
        <v>588</v>
      </c>
      <c r="D174" s="235"/>
      <c r="E174" s="235"/>
      <c r="F174" s="256" t="s">
        <v>575</v>
      </c>
      <c r="G174" s="235"/>
      <c r="H174" s="235" t="s">
        <v>636</v>
      </c>
      <c r="I174" s="235" t="s">
        <v>571</v>
      </c>
      <c r="J174" s="235">
        <v>50</v>
      </c>
      <c r="K174" s="281"/>
    </row>
    <row r="175" spans="2:11" s="1" customFormat="1" ht="15" customHeight="1">
      <c r="B175" s="258"/>
      <c r="C175" s="235" t="s">
        <v>596</v>
      </c>
      <c r="D175" s="235"/>
      <c r="E175" s="235"/>
      <c r="F175" s="256" t="s">
        <v>575</v>
      </c>
      <c r="G175" s="235"/>
      <c r="H175" s="235" t="s">
        <v>636</v>
      </c>
      <c r="I175" s="235" t="s">
        <v>571</v>
      </c>
      <c r="J175" s="235">
        <v>50</v>
      </c>
      <c r="K175" s="281"/>
    </row>
    <row r="176" spans="2:11" s="1" customFormat="1" ht="15" customHeight="1">
      <c r="B176" s="258"/>
      <c r="C176" s="235" t="s">
        <v>594</v>
      </c>
      <c r="D176" s="235"/>
      <c r="E176" s="235"/>
      <c r="F176" s="256" t="s">
        <v>575</v>
      </c>
      <c r="G176" s="235"/>
      <c r="H176" s="235" t="s">
        <v>636</v>
      </c>
      <c r="I176" s="235" t="s">
        <v>571</v>
      </c>
      <c r="J176" s="235">
        <v>50</v>
      </c>
      <c r="K176" s="281"/>
    </row>
    <row r="177" spans="2:11" s="1" customFormat="1" ht="15" customHeight="1">
      <c r="B177" s="258"/>
      <c r="C177" s="235" t="s">
        <v>101</v>
      </c>
      <c r="D177" s="235"/>
      <c r="E177" s="235"/>
      <c r="F177" s="256" t="s">
        <v>569</v>
      </c>
      <c r="G177" s="235"/>
      <c r="H177" s="235" t="s">
        <v>637</v>
      </c>
      <c r="I177" s="235" t="s">
        <v>638</v>
      </c>
      <c r="J177" s="235"/>
      <c r="K177" s="281"/>
    </row>
    <row r="178" spans="2:11" s="1" customFormat="1" ht="15" customHeight="1">
      <c r="B178" s="258"/>
      <c r="C178" s="235" t="s">
        <v>57</v>
      </c>
      <c r="D178" s="235"/>
      <c r="E178" s="235"/>
      <c r="F178" s="256" t="s">
        <v>569</v>
      </c>
      <c r="G178" s="235"/>
      <c r="H178" s="235" t="s">
        <v>639</v>
      </c>
      <c r="I178" s="235" t="s">
        <v>640</v>
      </c>
      <c r="J178" s="235">
        <v>1</v>
      </c>
      <c r="K178" s="281"/>
    </row>
    <row r="179" spans="2:11" s="1" customFormat="1" ht="15" customHeight="1">
      <c r="B179" s="258"/>
      <c r="C179" s="235" t="s">
        <v>53</v>
      </c>
      <c r="D179" s="235"/>
      <c r="E179" s="235"/>
      <c r="F179" s="256" t="s">
        <v>569</v>
      </c>
      <c r="G179" s="235"/>
      <c r="H179" s="235" t="s">
        <v>641</v>
      </c>
      <c r="I179" s="235" t="s">
        <v>571</v>
      </c>
      <c r="J179" s="235">
        <v>20</v>
      </c>
      <c r="K179" s="281"/>
    </row>
    <row r="180" spans="2:11" s="1" customFormat="1" ht="15" customHeight="1">
      <c r="B180" s="258"/>
      <c r="C180" s="235" t="s">
        <v>54</v>
      </c>
      <c r="D180" s="235"/>
      <c r="E180" s="235"/>
      <c r="F180" s="256" t="s">
        <v>569</v>
      </c>
      <c r="G180" s="235"/>
      <c r="H180" s="235" t="s">
        <v>642</v>
      </c>
      <c r="I180" s="235" t="s">
        <v>571</v>
      </c>
      <c r="J180" s="235">
        <v>255</v>
      </c>
      <c r="K180" s="281"/>
    </row>
    <row r="181" spans="2:11" s="1" customFormat="1" ht="15" customHeight="1">
      <c r="B181" s="258"/>
      <c r="C181" s="235" t="s">
        <v>102</v>
      </c>
      <c r="D181" s="235"/>
      <c r="E181" s="235"/>
      <c r="F181" s="256" t="s">
        <v>569</v>
      </c>
      <c r="G181" s="235"/>
      <c r="H181" s="235" t="s">
        <v>533</v>
      </c>
      <c r="I181" s="235" t="s">
        <v>571</v>
      </c>
      <c r="J181" s="235">
        <v>10</v>
      </c>
      <c r="K181" s="281"/>
    </row>
    <row r="182" spans="2:11" s="1" customFormat="1" ht="15" customHeight="1">
      <c r="B182" s="258"/>
      <c r="C182" s="235" t="s">
        <v>103</v>
      </c>
      <c r="D182" s="235"/>
      <c r="E182" s="235"/>
      <c r="F182" s="256" t="s">
        <v>569</v>
      </c>
      <c r="G182" s="235"/>
      <c r="H182" s="235" t="s">
        <v>643</v>
      </c>
      <c r="I182" s="235" t="s">
        <v>604</v>
      </c>
      <c r="J182" s="235"/>
      <c r="K182" s="281"/>
    </row>
    <row r="183" spans="2:11" s="1" customFormat="1" ht="15" customHeight="1">
      <c r="B183" s="258"/>
      <c r="C183" s="235" t="s">
        <v>644</v>
      </c>
      <c r="D183" s="235"/>
      <c r="E183" s="235"/>
      <c r="F183" s="256" t="s">
        <v>569</v>
      </c>
      <c r="G183" s="235"/>
      <c r="H183" s="235" t="s">
        <v>645</v>
      </c>
      <c r="I183" s="235" t="s">
        <v>604</v>
      </c>
      <c r="J183" s="235"/>
      <c r="K183" s="281"/>
    </row>
    <row r="184" spans="2:11" s="1" customFormat="1" ht="15" customHeight="1">
      <c r="B184" s="258"/>
      <c r="C184" s="235" t="s">
        <v>633</v>
      </c>
      <c r="D184" s="235"/>
      <c r="E184" s="235"/>
      <c r="F184" s="256" t="s">
        <v>569</v>
      </c>
      <c r="G184" s="235"/>
      <c r="H184" s="235" t="s">
        <v>646</v>
      </c>
      <c r="I184" s="235" t="s">
        <v>604</v>
      </c>
      <c r="J184" s="235"/>
      <c r="K184" s="281"/>
    </row>
    <row r="185" spans="2:11" s="1" customFormat="1" ht="15" customHeight="1">
      <c r="B185" s="258"/>
      <c r="C185" s="235" t="s">
        <v>105</v>
      </c>
      <c r="D185" s="235"/>
      <c r="E185" s="235"/>
      <c r="F185" s="256" t="s">
        <v>575</v>
      </c>
      <c r="G185" s="235"/>
      <c r="H185" s="235" t="s">
        <v>647</v>
      </c>
      <c r="I185" s="235" t="s">
        <v>571</v>
      </c>
      <c r="J185" s="235">
        <v>50</v>
      </c>
      <c r="K185" s="281"/>
    </row>
    <row r="186" spans="2:11" s="1" customFormat="1" ht="15" customHeight="1">
      <c r="B186" s="258"/>
      <c r="C186" s="235" t="s">
        <v>648</v>
      </c>
      <c r="D186" s="235"/>
      <c r="E186" s="235"/>
      <c r="F186" s="256" t="s">
        <v>575</v>
      </c>
      <c r="G186" s="235"/>
      <c r="H186" s="235" t="s">
        <v>649</v>
      </c>
      <c r="I186" s="235" t="s">
        <v>650</v>
      </c>
      <c r="J186" s="235"/>
      <c r="K186" s="281"/>
    </row>
    <row r="187" spans="2:11" s="1" customFormat="1" ht="15" customHeight="1">
      <c r="B187" s="258"/>
      <c r="C187" s="235" t="s">
        <v>651</v>
      </c>
      <c r="D187" s="235"/>
      <c r="E187" s="235"/>
      <c r="F187" s="256" t="s">
        <v>575</v>
      </c>
      <c r="G187" s="235"/>
      <c r="H187" s="235" t="s">
        <v>652</v>
      </c>
      <c r="I187" s="235" t="s">
        <v>650</v>
      </c>
      <c r="J187" s="235"/>
      <c r="K187" s="281"/>
    </row>
    <row r="188" spans="2:11" s="1" customFormat="1" ht="15" customHeight="1">
      <c r="B188" s="258"/>
      <c r="C188" s="235" t="s">
        <v>653</v>
      </c>
      <c r="D188" s="235"/>
      <c r="E188" s="235"/>
      <c r="F188" s="256" t="s">
        <v>575</v>
      </c>
      <c r="G188" s="235"/>
      <c r="H188" s="235" t="s">
        <v>654</v>
      </c>
      <c r="I188" s="235" t="s">
        <v>650</v>
      </c>
      <c r="J188" s="235"/>
      <c r="K188" s="281"/>
    </row>
    <row r="189" spans="2:11" s="1" customFormat="1" ht="15" customHeight="1">
      <c r="B189" s="258"/>
      <c r="C189" s="294" t="s">
        <v>655</v>
      </c>
      <c r="D189" s="235"/>
      <c r="E189" s="235"/>
      <c r="F189" s="256" t="s">
        <v>575</v>
      </c>
      <c r="G189" s="235"/>
      <c r="H189" s="235" t="s">
        <v>656</v>
      </c>
      <c r="I189" s="235" t="s">
        <v>657</v>
      </c>
      <c r="J189" s="295" t="s">
        <v>658</v>
      </c>
      <c r="K189" s="281"/>
    </row>
    <row r="190" spans="2:11" s="1" customFormat="1" ht="15" customHeight="1">
      <c r="B190" s="258"/>
      <c r="C190" s="294" t="s">
        <v>42</v>
      </c>
      <c r="D190" s="235"/>
      <c r="E190" s="235"/>
      <c r="F190" s="256" t="s">
        <v>569</v>
      </c>
      <c r="G190" s="235"/>
      <c r="H190" s="232" t="s">
        <v>659</v>
      </c>
      <c r="I190" s="235" t="s">
        <v>660</v>
      </c>
      <c r="J190" s="235"/>
      <c r="K190" s="281"/>
    </row>
    <row r="191" spans="2:11" s="1" customFormat="1" ht="15" customHeight="1">
      <c r="B191" s="258"/>
      <c r="C191" s="294" t="s">
        <v>661</v>
      </c>
      <c r="D191" s="235"/>
      <c r="E191" s="235"/>
      <c r="F191" s="256" t="s">
        <v>569</v>
      </c>
      <c r="G191" s="235"/>
      <c r="H191" s="235" t="s">
        <v>662</v>
      </c>
      <c r="I191" s="235" t="s">
        <v>604</v>
      </c>
      <c r="J191" s="235"/>
      <c r="K191" s="281"/>
    </row>
    <row r="192" spans="2:11" s="1" customFormat="1" ht="15" customHeight="1">
      <c r="B192" s="258"/>
      <c r="C192" s="294" t="s">
        <v>663</v>
      </c>
      <c r="D192" s="235"/>
      <c r="E192" s="235"/>
      <c r="F192" s="256" t="s">
        <v>569</v>
      </c>
      <c r="G192" s="235"/>
      <c r="H192" s="235" t="s">
        <v>664</v>
      </c>
      <c r="I192" s="235" t="s">
        <v>604</v>
      </c>
      <c r="J192" s="235"/>
      <c r="K192" s="281"/>
    </row>
    <row r="193" spans="2:11" s="1" customFormat="1" ht="15" customHeight="1">
      <c r="B193" s="258"/>
      <c r="C193" s="294" t="s">
        <v>665</v>
      </c>
      <c r="D193" s="235"/>
      <c r="E193" s="235"/>
      <c r="F193" s="256" t="s">
        <v>575</v>
      </c>
      <c r="G193" s="235"/>
      <c r="H193" s="235" t="s">
        <v>666</v>
      </c>
      <c r="I193" s="235" t="s">
        <v>604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667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668</v>
      </c>
      <c r="D200" s="297"/>
      <c r="E200" s="297"/>
      <c r="F200" s="297" t="s">
        <v>669</v>
      </c>
      <c r="G200" s="298"/>
      <c r="H200" s="352" t="s">
        <v>670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660</v>
      </c>
      <c r="D202" s="235"/>
      <c r="E202" s="235"/>
      <c r="F202" s="256" t="s">
        <v>43</v>
      </c>
      <c r="G202" s="235"/>
      <c r="H202" s="353" t="s">
        <v>671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44</v>
      </c>
      <c r="G203" s="235"/>
      <c r="H203" s="353" t="s">
        <v>672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47</v>
      </c>
      <c r="G204" s="235"/>
      <c r="H204" s="353" t="s">
        <v>673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45</v>
      </c>
      <c r="G205" s="235"/>
      <c r="H205" s="353" t="s">
        <v>674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46</v>
      </c>
      <c r="G206" s="235"/>
      <c r="H206" s="353" t="s">
        <v>675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616</v>
      </c>
      <c r="D208" s="235"/>
      <c r="E208" s="235"/>
      <c r="F208" s="256" t="s">
        <v>76</v>
      </c>
      <c r="G208" s="235"/>
      <c r="H208" s="353" t="s">
        <v>676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511</v>
      </c>
      <c r="G209" s="235"/>
      <c r="H209" s="353" t="s">
        <v>512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509</v>
      </c>
      <c r="G210" s="235"/>
      <c r="H210" s="353" t="s">
        <v>677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513</v>
      </c>
      <c r="G211" s="294"/>
      <c r="H211" s="354" t="s">
        <v>514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515</v>
      </c>
      <c r="G212" s="294"/>
      <c r="H212" s="354" t="s">
        <v>678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640</v>
      </c>
      <c r="D214" s="235"/>
      <c r="E214" s="235"/>
      <c r="F214" s="256">
        <v>1</v>
      </c>
      <c r="G214" s="294"/>
      <c r="H214" s="354" t="s">
        <v>679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680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681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682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2021-16 - Oprava vozovky ...</vt:lpstr>
      <vt:lpstr>Pokyny pro vyplnění</vt:lpstr>
      <vt:lpstr>'2021-16 - Oprava vozovky ...'!Názvy_tisku</vt:lpstr>
      <vt:lpstr>'Rekapitulace stavby'!Názvy_tisku</vt:lpstr>
      <vt:lpstr>'2021-16 - Oprava vozovky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Kuklíková Jana</cp:lastModifiedBy>
  <dcterms:created xsi:type="dcterms:W3CDTF">2021-08-15T21:40:36Z</dcterms:created>
  <dcterms:modified xsi:type="dcterms:W3CDTF">2021-09-14T09:35:22Z</dcterms:modified>
</cp:coreProperties>
</file>