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SO 001 - Demolice stávají..." sheetId="2" r:id="rId2"/>
    <sheet name="SO 201 - Most ev. č. 102-019" sheetId="3" r:id="rId3"/>
    <sheet name="SO 301 - Přeložka vodovodu" sheetId="4" r:id="rId4"/>
    <sheet name="SO 302 - Přeložka dešťové..." sheetId="5" r:id="rId5"/>
    <sheet name="SO 401 - Přeložka veřejné..." sheetId="6" r:id="rId6"/>
    <sheet name="SO 901 - Dopravně-inženýr..." sheetId="7" r:id="rId7"/>
    <sheet name="VON - Vedlejší a ostatní ..." sheetId="8" r:id="rId8"/>
    <sheet name="Seznam figur" sheetId="9" r:id="rId9"/>
  </sheets>
  <definedNames>
    <definedName name="_xlnm._FilterDatabase" localSheetId="1" hidden="1">'SO 001 - Demolice stávají...'!$C$118:$K$194</definedName>
    <definedName name="_xlnm._FilterDatabase" localSheetId="2" hidden="1">'SO 201 - Most ev. č. 102-019'!$C$125:$K$415</definedName>
    <definedName name="_xlnm._FilterDatabase" localSheetId="3" hidden="1">'SO 301 - Přeložka vodovodu'!$C$119:$K$157</definedName>
    <definedName name="_xlnm._FilterDatabase" localSheetId="4" hidden="1">'SO 302 - Přeložka dešťové...'!$C$120:$K$168</definedName>
    <definedName name="_xlnm._FilterDatabase" localSheetId="5" hidden="1">'SO 401 - Přeložka veřejné...'!$C$117:$K$121</definedName>
    <definedName name="_xlnm._FilterDatabase" localSheetId="6" hidden="1">'SO 901 - Dopravně-inženýr...'!$C$117:$K$122</definedName>
    <definedName name="_xlnm._FilterDatabase" localSheetId="7" hidden="1">'VON - Vedlejší a ostatní ...'!$C$117:$K$138</definedName>
    <definedName name="_xlnm.Print_Area" localSheetId="0">'Rekapitulace stavby'!$D$4:$AO$76,'Rekapitulace stavby'!$C$82:$AQ$102</definedName>
    <definedName name="_xlnm.Print_Area" localSheetId="8">'Seznam figur'!$C$4:$G$571</definedName>
    <definedName name="_xlnm.Print_Area" localSheetId="1">'SO 001 - Demolice stávají...'!$C$4:$J$76,'SO 001 - Demolice stávají...'!$C$82:$J$100,'SO 001 - Demolice stávají...'!$C$106:$J$194</definedName>
    <definedName name="_xlnm.Print_Area" localSheetId="2">'SO 201 - Most ev. č. 102-019'!$C$4:$J$76,'SO 201 - Most ev. č. 102-019'!$C$82:$J$107,'SO 201 - Most ev. č. 102-019'!$C$113:$J$415</definedName>
    <definedName name="_xlnm.Print_Area" localSheetId="3">'SO 301 - Přeložka vodovodu'!$C$4:$J$76,'SO 301 - Přeložka vodovodu'!$C$82:$J$101,'SO 301 - Přeložka vodovodu'!$C$107:$J$157</definedName>
    <definedName name="_xlnm.Print_Area" localSheetId="4">'SO 302 - Přeložka dešťové...'!$C$4:$J$76,'SO 302 - Přeložka dešťové...'!$C$82:$J$102,'SO 302 - Přeložka dešťové...'!$C$108:$J$168</definedName>
    <definedName name="_xlnm.Print_Area" localSheetId="5">'SO 401 - Přeložka veřejné...'!$C$4:$J$76,'SO 401 - Přeložka veřejné...'!$C$82:$J$99,'SO 401 - Přeložka veřejné...'!$C$105:$J$121</definedName>
    <definedName name="_xlnm.Print_Area" localSheetId="6">'SO 901 - Dopravně-inženýr...'!$C$4:$J$76,'SO 901 - Dopravně-inženýr...'!$C$82:$J$99,'SO 901 - Dopravně-inženýr...'!$C$105:$J$122</definedName>
    <definedName name="_xlnm.Print_Area" localSheetId="7">'VON - Vedlejší a ostatní ...'!$C$4:$J$76,'VON - Vedlejší a ostatní ...'!$C$82:$J$99,'VON - Vedlejší a ostatní ...'!$C$105:$J$138</definedName>
    <definedName name="_xlnm.Print_Titles" localSheetId="0">'Rekapitulace stavby'!$92:$92</definedName>
    <definedName name="_xlnm.Print_Titles" localSheetId="1">'SO 001 - Demolice stávají...'!$118:$118</definedName>
    <definedName name="_xlnm.Print_Titles" localSheetId="2">'SO 201 - Most ev. č. 102-019'!$125:$125</definedName>
    <definedName name="_xlnm.Print_Titles" localSheetId="3">'SO 301 - Přeložka vodovodu'!$119:$119</definedName>
    <definedName name="_xlnm.Print_Titles" localSheetId="4">'SO 302 - Přeložka dešťové...'!$120:$120</definedName>
    <definedName name="_xlnm.Print_Titles" localSheetId="5">'SO 401 - Přeložka veřejné...'!$117:$117</definedName>
    <definedName name="_xlnm.Print_Titles" localSheetId="6">'SO 901 - Dopravně-inženýr...'!$117:$117</definedName>
    <definedName name="_xlnm.Print_Titles" localSheetId="7">'VON - Vedlejší a ostatní ...'!$117:$117</definedName>
    <definedName name="_xlnm.Print_Titles" localSheetId="8">'Seznam figur'!$9:$9</definedName>
  </definedNames>
  <calcPr calcId="152511"/>
</workbook>
</file>

<file path=xl/sharedStrings.xml><?xml version="1.0" encoding="utf-8"?>
<sst xmlns="http://schemas.openxmlformats.org/spreadsheetml/2006/main" count="7980" uniqueCount="1186">
  <si>
    <t>Export Komplet</t>
  </si>
  <si>
    <t/>
  </si>
  <si>
    <t>2.0</t>
  </si>
  <si>
    <t>False</t>
  </si>
  <si>
    <t>{4003f6d7-323b-4b15-9fd1-bc21dd706d12}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</si>
  <si>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</si>
  <si>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</si>
  <si>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</si>
  <si>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</si>
  <si>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</si>
  <si>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</si>
  <si>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</si>
  <si>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</si>
  <si>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20-47</t>
  </si>
  <si>
    <t>Stavba:</t>
  </si>
  <si>
    <t>II/102 Chotilsko, most ev. č. 102-019</t>
  </si>
  <si>
    <t>KSO:</t>
  </si>
  <si>
    <t>CC-CZ:</t>
  </si>
  <si>
    <t>Místo:</t>
  </si>
  <si>
    <t>Chotilsko</t>
  </si>
  <si>
    <t>Datum:</t>
  </si>
  <si>
    <t>30. 10. 2020</t>
  </si>
  <si>
    <t>Zadavatel:</t>
  </si>
  <si>
    <t>IČ:</t>
  </si>
  <si>
    <t>KSÚS Středočeského kraje</t>
  </si>
  <si>
    <t>DIČ:</t>
  </si>
  <si>
    <t>Zhotovitel:</t>
  </si>
  <si>
    <t xml:space="preserve"> </t>
  </si>
  <si>
    <t>Projektant:</t>
  </si>
  <si>
    <t>INGUTIS, spol. s r.o.</t>
  </si>
  <si>
    <t>True</t>
  </si>
  <si>
    <t>Zpracovatel:</t>
  </si>
  <si>
    <t>Ing. J.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</si>
  <si>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</si>
  <si>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</si>
  <si>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</si>
  <si>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</si>
  <si>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</si>
  <si>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</si>
  <si>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</si>
  <si>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</si>
  <si>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</si>
  <si>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</si>
  <si>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</si>
  <si>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</si>
  <si>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</si>
  <si>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</si>
  <si>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</si>
  <si>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</si>
  <si>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</si>
  <si>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</si>
  <si>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</si>
  <si>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</si>
  <si>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</si>
  <si>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</si>
  <si>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</si>
  <si>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</si>
  <si>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</si>
  <si>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</si>
  <si>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</si>
  <si>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</si>
  <si>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</si>
  <si>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</si>
  <si>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</si>
  <si>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</si>
  <si>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</si>
  <si>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</si>
  <si>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</si>
  <si>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</si>
  <si>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</si>
  <si>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</si>
  <si>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</si>
  <si>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</si>
  <si>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</si>
  <si>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</si>
  <si>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</si>
  <si>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</si>
  <si>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</si>
  <si>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</si>
  <si>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</si>
  <si>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Demolice stávajícího mostu</t>
  </si>
  <si>
    <t>STA</t>
  </si>
  <si>
    <t>1</t>
  </si>
  <si>
    <t>{c90156d5-d894-4f6f-bac6-49281f7fd0ce}</t>
  </si>
  <si>
    <t>-1</t>
  </si>
  <si>
    <t>SO 201</t>
  </si>
  <si>
    <t>Most ev. č. 102-019</t>
  </si>
  <si>
    <t>{29767c9a-5024-480b-ad57-389fce67001d}</t>
  </si>
  <si>
    <t>SO 301</t>
  </si>
  <si>
    <t>Přeložka vodovodu</t>
  </si>
  <si>
    <t>{5c273590-aa33-46e0-b57d-363a5087ff60}</t>
  </si>
  <si>
    <t>2</t>
  </si>
  <si>
    <t>SO 302</t>
  </si>
  <si>
    <t>Přeložka dešťové kanalizace</t>
  </si>
  <si>
    <t>{d3c05402-f828-4a1f-a2f7-7a882a52007c}</t>
  </si>
  <si>
    <t>SO 401</t>
  </si>
  <si>
    <t>Přeložka veřejného osvětlení</t>
  </si>
  <si>
    <t>{2408c36e-c643-4f91-8ed2-14834f32cbe0}</t>
  </si>
  <si>
    <t>SO 901</t>
  </si>
  <si>
    <t>Dopravně-inženýrská opatření</t>
  </si>
  <si>
    <t>{b57b1cd6-f78e-441a-a7b8-b43da5c6de4b}</t>
  </si>
  <si>
    <t>VON</t>
  </si>
  <si>
    <t>Vedlejší a ostatní náklady</t>
  </si>
  <si>
    <t>{9465b159-20bb-4678-94d3-4080842b04f8}</t>
  </si>
  <si>
    <t>B2</t>
  </si>
  <si>
    <t>9,216</t>
  </si>
  <si>
    <t>C2</t>
  </si>
  <si>
    <t>6,338</t>
  </si>
  <si>
    <t>KRYCÍ LIST SOUPISU PRACÍ</t>
  </si>
  <si>
    <t>B3</t>
  </si>
  <si>
    <t>2,525</t>
  </si>
  <si>
    <t>C3</t>
  </si>
  <si>
    <t>11,55</t>
  </si>
  <si>
    <t>D3</t>
  </si>
  <si>
    <t>3,3</t>
  </si>
  <si>
    <t>E3</t>
  </si>
  <si>
    <t>16,896</t>
  </si>
  <si>
    <t>Objekt:</t>
  </si>
  <si>
    <t>F3</t>
  </si>
  <si>
    <t>3,168</t>
  </si>
  <si>
    <t>SO 001 - Demolice stávajícího mostu</t>
  </si>
  <si>
    <t>B6</t>
  </si>
  <si>
    <t>0,099</t>
  </si>
  <si>
    <t>B12</t>
  </si>
  <si>
    <t>143,01</t>
  </si>
  <si>
    <t>A15</t>
  </si>
  <si>
    <t>19,5</t>
  </si>
  <si>
    <t>REKAPITULACE ČLENĚNÍ SOUPISU PRACÍ</t>
  </si>
  <si>
    <t>Kód dílu - Popis</t>
  </si>
  <si>
    <t>Cena celkem [CZK]</t>
  </si>
  <si>
    <t>Náklady ze soupisu prací</t>
  </si>
  <si>
    <t>0 - Všeobecné konstrukce a práce</t>
  </si>
  <si>
    <t>1 - Zemní práce</t>
  </si>
  <si>
    <t>9 - Ostatní konstrukce a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</si>
  <si>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</si>
  <si>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</si>
  <si>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</si>
  <si>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</si>
  <si>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</si>
  <si>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</si>
  <si>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</si>
  <si>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</si>
  <si>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</si>
  <si>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</si>
  <si>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</si>
  <si>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</si>
  <si>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</si>
  <si>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Všeobecné konstrukce a práce</t>
  </si>
  <si>
    <t>ROZPOCET</t>
  </si>
  <si>
    <t>K</t>
  </si>
  <si>
    <t>014112.a</t>
  </si>
  <si>
    <t>POPLATKY ZA SKLÁDKU TYP S-IO (INERTNÍ ODPAD)</t>
  </si>
  <si>
    <t>T</t>
  </si>
  <si>
    <t>4</t>
  </si>
  <si>
    <t>-1263788256</t>
  </si>
  <si>
    <t>VV</t>
  </si>
  <si>
    <t>A24</t>
  </si>
  <si>
    <t>"z pol. č. 966168: "39,115*2,5"t/m3</t>
  </si>
  <si>
    <t>014112.b</t>
  </si>
  <si>
    <t>971062562</t>
  </si>
  <si>
    <t>A26</t>
  </si>
  <si>
    <t>"z pol. č. 113728: "19,5*2,4"t/m3</t>
  </si>
  <si>
    <t>3</t>
  </si>
  <si>
    <t>014122</t>
  </si>
  <si>
    <t>POPLATKY ZA SKLÁDKU TYP S-OO (OSTATNÍ ODPAD)</t>
  </si>
  <si>
    <t>-1485831977</t>
  </si>
  <si>
    <t>A23</t>
  </si>
  <si>
    <t>"z pol. č. 113328: "54,115*1,9"t/m3</t>
  </si>
  <si>
    <t>014132</t>
  </si>
  <si>
    <t>POPLATKY ZA SKLÁDKU TYP S-NO (NEBEZPEČNÝ ODPAD)</t>
  </si>
  <si>
    <t>-2001935421</t>
  </si>
  <si>
    <t>A22</t>
  </si>
  <si>
    <t>"z pol. č. 97817: "50,96*0,005*2,2"t/m3</t>
  </si>
  <si>
    <t>5</t>
  </si>
  <si>
    <t>02940</t>
  </si>
  <si>
    <t>OSTATNÍ POŽADAVKY - VYPRACOVÁNÍ DOKUMENTACE</t>
  </si>
  <si>
    <t>KPL</t>
  </si>
  <si>
    <t>1082035502</t>
  </si>
  <si>
    <t>6</t>
  </si>
  <si>
    <t>02943</t>
  </si>
  <si>
    <t>OSTATNÍ POŽADAVKY - VYPRACOVÁNÍ RDS</t>
  </si>
  <si>
    <t>-1474924255</t>
  </si>
  <si>
    <t>7</t>
  </si>
  <si>
    <t>02960</t>
  </si>
  <si>
    <t>OSTATNÍ POŽADAVKY - ODBORNÝ DOZOR</t>
  </si>
  <si>
    <t>-994321953</t>
  </si>
  <si>
    <t>Zemní práce</t>
  </si>
  <si>
    <t>8</t>
  </si>
  <si>
    <t>113328</t>
  </si>
  <si>
    <t>ODSTRAN PODKL ZPEVNĚNÝCH PLOCH Z KAMENIVA NESTMEL, ODVOZ DO 20KM</t>
  </si>
  <si>
    <t>M3</t>
  </si>
  <si>
    <t>-170934501</t>
  </si>
  <si>
    <t>"z příl. č. 02</t>
  </si>
  <si>
    <t>A14</t>
  </si>
  <si>
    <t>(6,6*8,0+1/2*4,95*3,3+7,0*6,7+1/2*5,1*2,4+3,0*7,1)*0,4</t>
  </si>
  <si>
    <t>9</t>
  </si>
  <si>
    <t>11332B</t>
  </si>
  <si>
    <t>ODSTRANĚNÍ PODKLADŮ ZPEVNĚNÝCH PLOCH Z KAMENIVA NESTMELENÉHO - DOPRAVA</t>
  </si>
  <si>
    <t>tkm</t>
  </si>
  <si>
    <t>-607535664</t>
  </si>
  <si>
    <t>A16</t>
  </si>
  <si>
    <t>54,115*1,9"t/m3"*10"km</t>
  </si>
  <si>
    <t>10</t>
  </si>
  <si>
    <t>113728</t>
  </si>
  <si>
    <t>FRÉZOVÁNÍ ZPEVNĚNÝCH PLOCH ASFALTOVÝCH, ODVOZ DO 20KM</t>
  </si>
  <si>
    <t>1460391611</t>
  </si>
  <si>
    <t>"na mostě A15 mimo most: "195,0"m2"*0,1</t>
  </si>
  <si>
    <t>11</t>
  </si>
  <si>
    <t>11372B</t>
  </si>
  <si>
    <t>FRÉZOVÁNÍ ZPEVNĚNÝCH PLOCH ASFALTOVÝCH - DOPRAVA</t>
  </si>
  <si>
    <t>1552442032</t>
  </si>
  <si>
    <t>A17</t>
  </si>
  <si>
    <t>19,5*2,4"t/m3"*10"km</t>
  </si>
  <si>
    <t>12</t>
  </si>
  <si>
    <t>121101</t>
  </si>
  <si>
    <t>SEJMUTÍ ORNICE NEBO LESNÍ PŮDY S ODVOZEM DO 1KM</t>
  </si>
  <si>
    <t>409642035</t>
  </si>
  <si>
    <t>"z příl .č 02</t>
  </si>
  <si>
    <t>A13</t>
  </si>
  <si>
    <t>(9,6+5,0+18,6+38,0+17,0)"m2"*0,15</t>
  </si>
  <si>
    <t>13</t>
  </si>
  <si>
    <t>122731</t>
  </si>
  <si>
    <t>ODKOPÁVKY A PROKOPÁVKY OBECNÉ TŘ. I, ODVOZ DO 1KM</t>
  </si>
  <si>
    <t>-1036737072</t>
  </si>
  <si>
    <t>A11</t>
  </si>
  <si>
    <t>12,2"m2"*15,0-2,5"m2"*9,3-1,8"m2"*9,3</t>
  </si>
  <si>
    <t>14</t>
  </si>
  <si>
    <t>125731</t>
  </si>
  <si>
    <t>VYKOPÁVKY ZE ZEMNÍKŮ A SKLÁDEK TŘ. I, ODVOZ DO 1KM</t>
  </si>
  <si>
    <t>-701617456</t>
  </si>
  <si>
    <t>A19</t>
  </si>
  <si>
    <t>"z pol. č. 17411: "143,01</t>
  </si>
  <si>
    <t>17120</t>
  </si>
  <si>
    <t>ULOŽENÍ SYPANINY DO NÁSYPŮ A NA SKLÁDKY BEZ ZHUTNĚNÍ</t>
  </si>
  <si>
    <t>1883628038</t>
  </si>
  <si>
    <t>A12</t>
  </si>
  <si>
    <t>"ornice z pol. č. 121101:" 13,23</t>
  </si>
  <si>
    <t>"zemina z pol. č. 122731: "143,01</t>
  </si>
  <si>
    <t>C12</t>
  </si>
  <si>
    <t>"Celkem: "A12+B12</t>
  </si>
  <si>
    <t>16</t>
  </si>
  <si>
    <t>17411</t>
  </si>
  <si>
    <t>ZÁSYP JAM A RÝH ZEMINOU SE ZHUTNĚNÍM</t>
  </si>
  <si>
    <t>-257491609</t>
  </si>
  <si>
    <t>A18</t>
  </si>
  <si>
    <t>"z pol. č. 122731: "143,01</t>
  </si>
  <si>
    <t>Ostatní konstrukce a práce</t>
  </si>
  <si>
    <t>17</t>
  </si>
  <si>
    <t>9112A3</t>
  </si>
  <si>
    <t>ZÁBRADLÍ MOSTNÍ S VODOR MADLY - DEMONTÁŽ S PŘESUNEM</t>
  </si>
  <si>
    <t>M</t>
  </si>
  <si>
    <t>-360979143</t>
  </si>
  <si>
    <t>A1</t>
  </si>
  <si>
    <t>6,1+6,0</t>
  </si>
  <si>
    <t>18</t>
  </si>
  <si>
    <t>914113</t>
  </si>
  <si>
    <t>DOPRAVNÍ ZNAČKY ZÁKLADNÍ VELIKOSTI OCELOVÉ NEREFLEXNÍ - DEMONTÁŽ</t>
  </si>
  <si>
    <t>KUS</t>
  </si>
  <si>
    <t>104278000</t>
  </si>
  <si>
    <t>A5</t>
  </si>
  <si>
    <t>2,0</t>
  </si>
  <si>
    <t>19</t>
  </si>
  <si>
    <t>914A23</t>
  </si>
  <si>
    <t>EV ČÍSLO MOSTU OCEL S FÓLIÍ TŘ.1 DEMONTÁŽ</t>
  </si>
  <si>
    <t>1719678567</t>
  </si>
  <si>
    <t>20</t>
  </si>
  <si>
    <t>919113</t>
  </si>
  <si>
    <t>ŘEZÁNÍ ASFALTOVÉHO KRYTU VOZOVEK TL DO 150MM</t>
  </si>
  <si>
    <t>746003760</t>
  </si>
  <si>
    <t>A8</t>
  </si>
  <si>
    <t>9,9+9,4+3,0</t>
  </si>
  <si>
    <t>966138</t>
  </si>
  <si>
    <t>BOURÁNÍ KONSTRUKCÍ Z KAMENE NA MC S ODVOZEM DO 20KM</t>
  </si>
  <si>
    <t>-763484807</t>
  </si>
  <si>
    <t>"z příl. č. 02 (odhad)</t>
  </si>
  <si>
    <t>A2</t>
  </si>
  <si>
    <t>"kamenné opěry: "6,4*1,05*1,0+6,4*0,98*1,3</t>
  </si>
  <si>
    <t>"kamenné pilíře: "6,4*0,6*1,2*2</t>
  </si>
  <si>
    <t>"žulové desky: "1,3*6,5*0,25*3</t>
  </si>
  <si>
    <t>D2</t>
  </si>
  <si>
    <t>"Celkem: "A2+B2+C2</t>
  </si>
  <si>
    <t>22</t>
  </si>
  <si>
    <t>96613B</t>
  </si>
  <si>
    <t>BOURÁNÍ KONSTRUKCÍ Z KAMENE NA MC - DOPRAVA</t>
  </si>
  <si>
    <t>-446353302</t>
  </si>
  <si>
    <t>A10</t>
  </si>
  <si>
    <t>30,428*2,6"t/m3"*10"km</t>
  </si>
  <si>
    <t>23</t>
  </si>
  <si>
    <t>966168</t>
  </si>
  <si>
    <t>BOURÁNÍ KONSTRUKCÍ ZE ŽELEZOBETONU S ODVOZEM DO 20KM</t>
  </si>
  <si>
    <t>-159287012</t>
  </si>
  <si>
    <t>"z příl. č. 02" "(odhad)</t>
  </si>
  <si>
    <t>A3</t>
  </si>
  <si>
    <t>"žb římsy: "(0,36*0,24+0,09*0,2)*7,75+(0,36*0,34+0,05*0,2)*6,55</t>
  </si>
  <si>
    <t>"žb mostovka: "2,525*5,0*0,2</t>
  </si>
  <si>
    <t>"žb opěra" "vč. základu: "2,6*1,0*2,1+2,9*1,0*2,1</t>
  </si>
  <si>
    <t>"žb zídka: "1,5*0,4*2,2+3,0*0,3*2,2</t>
  </si>
  <si>
    <t>"žb základy pod kamennou opěrou: "6,4*1,4*1,1+6,4*1,1*1,0</t>
  </si>
  <si>
    <t>"žb základy pod kamennými pilíři:" 6,4*0,55*0,45*2</t>
  </si>
  <si>
    <t>G3</t>
  </si>
  <si>
    <t>"Celkem: "A3+B3+C3+D3+E3+F3</t>
  </si>
  <si>
    <t>24</t>
  </si>
  <si>
    <t>96616B</t>
  </si>
  <si>
    <t>BOURÁNÍ KONSTRUKCÍ ZE ŽELEZOBETONU - DOPRAVA</t>
  </si>
  <si>
    <t>1528838698</t>
  </si>
  <si>
    <t>A9</t>
  </si>
  <si>
    <t>39,115*2,5"t/m3"*10"km</t>
  </si>
  <si>
    <t>25</t>
  </si>
  <si>
    <t>966188</t>
  </si>
  <si>
    <t>DEMONTÁŽ KONSTRUKCÍ KOVOVÝCH S ODVOZEM DO 20KM</t>
  </si>
  <si>
    <t>-2115263754</t>
  </si>
  <si>
    <t>A6</t>
  </si>
  <si>
    <t>"ocelové nosníky I380: "(5,4+4,7+4,5+4,3)*86,5"kg/m"/1000</t>
  </si>
  <si>
    <t>"zavětrování: "(4,3+4,9)*10,77"kg/m"/1000</t>
  </si>
  <si>
    <t>C6</t>
  </si>
  <si>
    <t>"Celkem: "A6+B6</t>
  </si>
  <si>
    <t>26</t>
  </si>
  <si>
    <t>97817</t>
  </si>
  <si>
    <t>ODSTRANĚNÍ MOSTNÍ IZOLACE</t>
  </si>
  <si>
    <t>M2</t>
  </si>
  <si>
    <t>-556176956</t>
  </si>
  <si>
    <t>"odhad (předpoklad existence)</t>
  </si>
  <si>
    <t>A4</t>
  </si>
  <si>
    <t>9,1*5,6</t>
  </si>
  <si>
    <t>22,3</t>
  </si>
  <si>
    <t>23,6</t>
  </si>
  <si>
    <t>D6</t>
  </si>
  <si>
    <t>6,1</t>
  </si>
  <si>
    <t>B17</t>
  </si>
  <si>
    <t>12,165</t>
  </si>
  <si>
    <t>B19</t>
  </si>
  <si>
    <t>5,3</t>
  </si>
  <si>
    <t>B21</t>
  </si>
  <si>
    <t>60,4</t>
  </si>
  <si>
    <t>SO 201 - Most ev. č. 102-019</t>
  </si>
  <si>
    <t>B28</t>
  </si>
  <si>
    <t>254</t>
  </si>
  <si>
    <t>B29</t>
  </si>
  <si>
    <t>127</t>
  </si>
  <si>
    <t>B31</t>
  </si>
  <si>
    <t>A40</t>
  </si>
  <si>
    <t>62,62</t>
  </si>
  <si>
    <t>B40</t>
  </si>
  <si>
    <t>10,149</t>
  </si>
  <si>
    <t>C40</t>
  </si>
  <si>
    <t>5,8</t>
  </si>
  <si>
    <t>B41</t>
  </si>
  <si>
    <t>1,015</t>
  </si>
  <si>
    <t>C41</t>
  </si>
  <si>
    <t>0,58</t>
  </si>
  <si>
    <t>A43</t>
  </si>
  <si>
    <t>B43</t>
  </si>
  <si>
    <t>C43</t>
  </si>
  <si>
    <t>B45</t>
  </si>
  <si>
    <t>2,024</t>
  </si>
  <si>
    <t>C45</t>
  </si>
  <si>
    <t>1,993</t>
  </si>
  <si>
    <t>B56</t>
  </si>
  <si>
    <t>0,02</t>
  </si>
  <si>
    <t>B67</t>
  </si>
  <si>
    <t>219</t>
  </si>
  <si>
    <t>C67</t>
  </si>
  <si>
    <t>B75</t>
  </si>
  <si>
    <t>4,708</t>
  </si>
  <si>
    <t>B76</t>
  </si>
  <si>
    <t>B78</t>
  </si>
  <si>
    <t>C78</t>
  </si>
  <si>
    <t>41,649</t>
  </si>
  <si>
    <t>D78</t>
  </si>
  <si>
    <t>A80</t>
  </si>
  <si>
    <t>B80</t>
  </si>
  <si>
    <t>B86</t>
  </si>
  <si>
    <t>40,694</t>
  </si>
  <si>
    <t>C86</t>
  </si>
  <si>
    <t>299,402</t>
  </si>
  <si>
    <t>2 - Základy</t>
  </si>
  <si>
    <t>3 - Svislé konstrukce</t>
  </si>
  <si>
    <t>4 - Vodorovné konstrukce</t>
  </si>
  <si>
    <t>5 - Komunikace</t>
  </si>
  <si>
    <t>6 - Úpravy povrchů, podlahy, výplně otvorů</t>
  </si>
  <si>
    <t>7 - Přidružená stavební výroba</t>
  </si>
  <si>
    <t>8 - Potrubí</t>
  </si>
  <si>
    <t>014102</t>
  </si>
  <si>
    <t>POPLATKY ZA SKLÁDKU</t>
  </si>
  <si>
    <t>236595129</t>
  </si>
  <si>
    <t>A86</t>
  </si>
  <si>
    <t>"z pol. č. 12960: "7,2*2,0"t/m3</t>
  </si>
  <si>
    <t>"zemina z vrtů pilot z pol. č. 264728: "3,14*0,3*0,3*6,0*12*2,0"t/m3</t>
  </si>
  <si>
    <t>"z pol. č. 131738: "149,701*2,0"t/m3</t>
  </si>
  <si>
    <t>D86</t>
  </si>
  <si>
    <t>"Celkem: "A86+B86+C86</t>
  </si>
  <si>
    <t>02742</t>
  </si>
  <si>
    <t>PROVIZORNÍ LÁVKY</t>
  </si>
  <si>
    <t>-1804310332</t>
  </si>
  <si>
    <t>A100</t>
  </si>
  <si>
    <t>5*2</t>
  </si>
  <si>
    <t>02910</t>
  </si>
  <si>
    <t>OSTATNÍ POŽADAVKY - ZEMĚMĚŘIČSKÁ MĚŘENÍ</t>
  </si>
  <si>
    <t>-1809401776</t>
  </si>
  <si>
    <t>02911.R</t>
  </si>
  <si>
    <t>OSTATNÍ POŽADAVKY - GEODETICKÉ ZAMĚŘENÍ</t>
  </si>
  <si>
    <t>-1181762867</t>
  </si>
  <si>
    <t>02920</t>
  </si>
  <si>
    <t>OSTATNÍ POŽADAVKY - OCHRANA ŽIVOTNÍHO PROSTŘEDÍ</t>
  </si>
  <si>
    <t>1046119349</t>
  </si>
  <si>
    <t>02920.a</t>
  </si>
  <si>
    <t>-1029065671</t>
  </si>
  <si>
    <t>02920.b</t>
  </si>
  <si>
    <t>1555704252</t>
  </si>
  <si>
    <t>-1599714346</t>
  </si>
  <si>
    <t>029412</t>
  </si>
  <si>
    <t>OSTATNÍ POŽADAVKY - VYPRACOVÁNÍ MOSTNÍHO LISTU</t>
  </si>
  <si>
    <t>1022842070</t>
  </si>
  <si>
    <t>-876512536</t>
  </si>
  <si>
    <t>02944</t>
  </si>
  <si>
    <t>OSTAT POŽADAVKY - DOKUMENTACE SKUTEČ PROVEDENÍ V DIGIT FORMĚ</t>
  </si>
  <si>
    <t>-2090527693</t>
  </si>
  <si>
    <t>02953</t>
  </si>
  <si>
    <t>OSTATNÍ POŽADAVKY - HLAVNÍ MOSTNÍ PROHLÍDKA</t>
  </si>
  <si>
    <t>117351773</t>
  </si>
  <si>
    <t>-215280514</t>
  </si>
  <si>
    <t>029711</t>
  </si>
  <si>
    <t>OSTAT POŽADAVKY - GEOT MONIT NA POVRCHU - MĚŘ (GEODET) BODY</t>
  </si>
  <si>
    <t>1258030823</t>
  </si>
  <si>
    <t>03100</t>
  </si>
  <si>
    <t>ZAŘÍZENÍ STAVENIŠTĚ - ZŘÍZENÍ, PROVOZ, DEMONTÁŽ</t>
  </si>
  <si>
    <t>-112834431</t>
  </si>
  <si>
    <t>03730</t>
  </si>
  <si>
    <t>POMOC PRÁCE ZAJIŠŤ NEBO ZŘÍZ OCHRANU INŽENÝRSKÝCH SÍTÍ</t>
  </si>
  <si>
    <t>-787814762</t>
  </si>
  <si>
    <t>113168</t>
  </si>
  <si>
    <t>ODSTRANĚNÍ KRYTU ZPEVNĚNÝCH PLOCH ZE SILNIČNÍCH DÍLCŮ, ODVOZ DO 20KM</t>
  </si>
  <si>
    <t>1075752198</t>
  </si>
  <si>
    <t>A84</t>
  </si>
  <si>
    <t>1,5*25*0,2</t>
  </si>
  <si>
    <t>11332</t>
  </si>
  <si>
    <t>ODSTRANĚNÍ PODKLADŮ ZPEVNĚNÝCH PLOCH Z KAMENIVA NESTMELENÉHO</t>
  </si>
  <si>
    <t>-1167998169</t>
  </si>
  <si>
    <t>A85</t>
  </si>
  <si>
    <t>2*0,5*25</t>
  </si>
  <si>
    <t>113766</t>
  </si>
  <si>
    <t>FRÉZOVÁNÍ DRÁŽKY PRŮŘEZU DO 800MM2 V ASFALTOVÉ VOZOVCE</t>
  </si>
  <si>
    <t>226545428</t>
  </si>
  <si>
    <t>"na rozhraní stávající A80 nové vozovky:" 9,9+9,4+3,0</t>
  </si>
  <si>
    <t>"příčná spára ve vozovce: "6,5*2</t>
  </si>
  <si>
    <t>C80</t>
  </si>
  <si>
    <t>"Celkem: "A80+B80</t>
  </si>
  <si>
    <t>11526</t>
  </si>
  <si>
    <t>PŘEVEDENÍ VODY POTRUBÍM DN 800 NEBO ŽLABY R.O. DO 2,8M</t>
  </si>
  <si>
    <t>1853867190</t>
  </si>
  <si>
    <t>A72</t>
  </si>
  <si>
    <t>19*2</t>
  </si>
  <si>
    <t>305918044</t>
  </si>
  <si>
    <t>A82</t>
  </si>
  <si>
    <t>2,5*25*0,2</t>
  </si>
  <si>
    <t>122738</t>
  </si>
  <si>
    <t>ODKOPÁVKY A PROKOPÁVKY OBECNÉ TŘ. I, ODVOZ DO 20KM</t>
  </si>
  <si>
    <t>-1845027432</t>
  </si>
  <si>
    <t>A74</t>
  </si>
  <si>
    <t>"z pol. č. 17710: "6,0</t>
  </si>
  <si>
    <t>125731.a</t>
  </si>
  <si>
    <t>-1973618659</t>
  </si>
  <si>
    <t>A64</t>
  </si>
  <si>
    <t>"z pol. č. 18222: "64,2"m2"*0,15</t>
  </si>
  <si>
    <t>125731.b</t>
  </si>
  <si>
    <t>-297994216</t>
  </si>
  <si>
    <t>A78</t>
  </si>
  <si>
    <t>"z pol. č. 17511: "7,65</t>
  </si>
  <si>
    <t>"z pol. č. 17411:" 14,0</t>
  </si>
  <si>
    <t>"z pol. č. 17110:" 41,649</t>
  </si>
  <si>
    <t>E78</t>
  </si>
  <si>
    <t>"Celkem: "A78+B78+C78+D78</t>
  </si>
  <si>
    <t>12960</t>
  </si>
  <si>
    <t>ČIŠTĚNÍ VODOTEČÍ A MELIORAČ KANÁLŮ OD NÁNOSŮ</t>
  </si>
  <si>
    <t>-403792502</t>
  </si>
  <si>
    <t>A65</t>
  </si>
  <si>
    <t>1,8*20,0*0,3</t>
  </si>
  <si>
    <t>131731</t>
  </si>
  <si>
    <t>HLOUBENÍ JAM ZAPAŽ I NEPAŽ TŘ. I, ODVOZ DO 1KM</t>
  </si>
  <si>
    <t>-12467727</t>
  </si>
  <si>
    <t>"z příl. č. 02, 08</t>
  </si>
  <si>
    <t>A81</t>
  </si>
  <si>
    <t>14,6"m2"*15,0</t>
  </si>
  <si>
    <t>B81</t>
  </si>
  <si>
    <t>"potřeba pro zpětný zásyp: "7,65"m3"+14,0"m3"+41,649"m3"+6,0"m3</t>
  </si>
  <si>
    <t>27</t>
  </si>
  <si>
    <t>131738</t>
  </si>
  <si>
    <t>HLOUBENÍ JAM ZAPAŽ I NEPAŽ TŘ. I, ODVOZ DO 20KM</t>
  </si>
  <si>
    <t>-882151523</t>
  </si>
  <si>
    <t>A66</t>
  </si>
  <si>
    <t>B66</t>
  </si>
  <si>
    <t>"na skládku: "219,0-69,299</t>
  </si>
  <si>
    <t>28</t>
  </si>
  <si>
    <t>17110</t>
  </si>
  <si>
    <t>ULOŽENÍ SYPANINY DO NÁSYPŮ SE ZHUTNĚNÍM</t>
  </si>
  <si>
    <t>-2138699282</t>
  </si>
  <si>
    <t>A77</t>
  </si>
  <si>
    <t>3,4"m2"*(4,8+3,8)+(5,9*0,9*1,3)/2+(5,6*1,3*1,3)/2+(6,5*1,0*1,3)/2</t>
  </si>
  <si>
    <t>29</t>
  </si>
  <si>
    <t>-1073413850</t>
  </si>
  <si>
    <t>A67</t>
  </si>
  <si>
    <t>"z pol. č. 264128: "3,14*0,3*0,3*6,0*12</t>
  </si>
  <si>
    <t>"z pol. č. 131731: "219,0</t>
  </si>
  <si>
    <t>"z pol. č. 122738: "6,0</t>
  </si>
  <si>
    <t>D67</t>
  </si>
  <si>
    <t>"Celkem: "A67+B67+C67</t>
  </si>
  <si>
    <t>30</t>
  </si>
  <si>
    <t>-689788642</t>
  </si>
  <si>
    <t>A76</t>
  </si>
  <si>
    <t>"OP1: "1,4"m2"*2,5*2</t>
  </si>
  <si>
    <t>"OP2:" 1,4"m2"*2,5*2</t>
  </si>
  <si>
    <t>C76</t>
  </si>
  <si>
    <t>"Celkem: "A76+B76</t>
  </si>
  <si>
    <t>31</t>
  </si>
  <si>
    <t>17481</t>
  </si>
  <si>
    <t>ZÁSYP JAM A RÝH Z NAKUPOVANÝCH MATERIÁLŮ</t>
  </si>
  <si>
    <t>1530867260</t>
  </si>
  <si>
    <t>A68</t>
  </si>
  <si>
    <t>7,0"m2"*15,0</t>
  </si>
  <si>
    <t>32</t>
  </si>
  <si>
    <t>17511</t>
  </si>
  <si>
    <t>OBSYP POTRUBÍ A OBJEKTŮ SE ZHUTNĚNÍM</t>
  </si>
  <si>
    <t>-851442534</t>
  </si>
  <si>
    <t>A75</t>
  </si>
  <si>
    <t>"OP1: "(1/3*3,14*1,7*1,7*1,3)/4+(1/3*3,14*2,4*2,4*1,3)/4</t>
  </si>
  <si>
    <t>"OP2:" (1/3*3,14*2,2*2,2*1,3)/4+(1/3*3,14*3,0*3,0*1,3)/4</t>
  </si>
  <si>
    <t>C75</t>
  </si>
  <si>
    <t>"Celkem: "A75+B75</t>
  </si>
  <si>
    <t>33</t>
  </si>
  <si>
    <t>17710</t>
  </si>
  <si>
    <t>ZEMNÍ HRÁZKY ZE ZEMIN SE ZHUTNĚNÍM</t>
  </si>
  <si>
    <t>-2027712003</t>
  </si>
  <si>
    <t>A73</t>
  </si>
  <si>
    <t>1,0*1,5*2,0*2</t>
  </si>
  <si>
    <t>34</t>
  </si>
  <si>
    <t>18110</t>
  </si>
  <si>
    <t>ÚPRAVA PLÁNĚ SE ZHUTNĚNÍM V HORNINĚ TŘ. I</t>
  </si>
  <si>
    <t>-913470454</t>
  </si>
  <si>
    <t>"z příl. č. 02, 03</t>
  </si>
  <si>
    <t>A79</t>
  </si>
  <si>
    <t>4,4*7,5+4,4*9,1+2,9*5,6</t>
  </si>
  <si>
    <t>35</t>
  </si>
  <si>
    <t>18222</t>
  </si>
  <si>
    <t>ROZPROSTŘENÍ ORNICE VE SVAHU V TL DO 0,15M</t>
  </si>
  <si>
    <t>1496918746</t>
  </si>
  <si>
    <t>A69</t>
  </si>
  <si>
    <t>(9,6+1,7+6,8+13,0+6,2+9,8+1,4+2,1+1,5+8,0+4,1)"m2</t>
  </si>
  <si>
    <t>36</t>
  </si>
  <si>
    <t>18233</t>
  </si>
  <si>
    <t>ROZPROSTŘENÍ ORNICE V ROVINĚ V TL DO 0,20M</t>
  </si>
  <si>
    <t>-2133647627</t>
  </si>
  <si>
    <t>A83</t>
  </si>
  <si>
    <t>37</t>
  </si>
  <si>
    <t>18242</t>
  </si>
  <si>
    <t>ZALOŽENÍ TRÁVNÍKU HYDROOSEVEM NA ORNICI</t>
  </si>
  <si>
    <t>791975926</t>
  </si>
  <si>
    <t>A70</t>
  </si>
  <si>
    <t>"z pol. č. 18222: "64,2</t>
  </si>
  <si>
    <t>38</t>
  </si>
  <si>
    <t>18247</t>
  </si>
  <si>
    <t>OŠETŘOVÁNÍ TRÁVNÍKU</t>
  </si>
  <si>
    <t>1928767023</t>
  </si>
  <si>
    <t>A71</t>
  </si>
  <si>
    <t>Základy</t>
  </si>
  <si>
    <t>39</t>
  </si>
  <si>
    <t>21331</t>
  </si>
  <si>
    <t>DRENÁŽNÍ VRSTVY Z BETONU MEZEROVITÉHO (DRENÁŽNÍHO)</t>
  </si>
  <si>
    <t>1040560497</t>
  </si>
  <si>
    <t>A55</t>
  </si>
  <si>
    <t>0,3*0,3*7,55*2</t>
  </si>
  <si>
    <t>40</t>
  </si>
  <si>
    <t>21341</t>
  </si>
  <si>
    <t>DRENÁŽNÍ VRSTVY Z PLASTBETONU (PLASTMALTY)</t>
  </si>
  <si>
    <t>-207351608</t>
  </si>
  <si>
    <t>"z příl. č. 02, 09</t>
  </si>
  <si>
    <t>A56</t>
  </si>
  <si>
    <t>"podél říms: "9,6*0,15*0,04*2</t>
  </si>
  <si>
    <t>"kolem odvodňovacích trubiček:" 0,4*0,5*0,05*2</t>
  </si>
  <si>
    <t>C56</t>
  </si>
  <si>
    <t>"Celkem: "A56+B56</t>
  </si>
  <si>
    <t>41</t>
  </si>
  <si>
    <t>224325</t>
  </si>
  <si>
    <t>PILOTY ZE ŽELEZOBETONU C30/37</t>
  </si>
  <si>
    <t>2084685976</t>
  </si>
  <si>
    <t>A59</t>
  </si>
  <si>
    <t>3,14*0,3*0,3*6,0*12</t>
  </si>
  <si>
    <t>42</t>
  </si>
  <si>
    <t>224365</t>
  </si>
  <si>
    <t>VÝZTUŽ PILOT Z OCELI 10505, B500B</t>
  </si>
  <si>
    <t>-1389557219</t>
  </si>
  <si>
    <t>A60</t>
  </si>
  <si>
    <t>20,347*0,16"t/m3</t>
  </si>
  <si>
    <t>43</t>
  </si>
  <si>
    <t>22694</t>
  </si>
  <si>
    <t>ZÁPOROVÉ PAŽENÍ Z KOVU DOČASNÉ</t>
  </si>
  <si>
    <t>-825784783</t>
  </si>
  <si>
    <t>A62</t>
  </si>
  <si>
    <t>11 "ks "* 4 "m" *(26,7/1000)</t>
  </si>
  <si>
    <t>44</t>
  </si>
  <si>
    <t>22695A</t>
  </si>
  <si>
    <t>VÝDŘEVA ZÁPOROVÉHO PAŽENÍ DOČASNÁ (PLOCHA)</t>
  </si>
  <si>
    <t>22092662</t>
  </si>
  <si>
    <t>A63</t>
  </si>
  <si>
    <t>4*20</t>
  </si>
  <si>
    <t>45</t>
  </si>
  <si>
    <t>26114</t>
  </si>
  <si>
    <t>VRTY PRO KOTVENÍ, INJEKTÁŽ A MIKROPILOTY NA POVRCHU TŘ. I D DO 200MM</t>
  </si>
  <si>
    <t>-1054632998</t>
  </si>
  <si>
    <t>A61</t>
  </si>
  <si>
    <t>11 "ks"*4 "m</t>
  </si>
  <si>
    <t>46</t>
  </si>
  <si>
    <t>264728</t>
  </si>
  <si>
    <t>VRTY PRO PILOTY TŘ I A II D DO 600MM</t>
  </si>
  <si>
    <t>-1477389646</t>
  </si>
  <si>
    <t>A57</t>
  </si>
  <si>
    <t>6,0*12</t>
  </si>
  <si>
    <t>47</t>
  </si>
  <si>
    <t>28999</t>
  </si>
  <si>
    <t>OPLÁŠTĚNÍ (ZPEVNĚNÍ) Z FÓLIE</t>
  </si>
  <si>
    <t>-363029931</t>
  </si>
  <si>
    <t>A58</t>
  </si>
  <si>
    <t>2,0*7,55*2</t>
  </si>
  <si>
    <t>Svislé konstrukce</t>
  </si>
  <si>
    <t>48</t>
  </si>
  <si>
    <t>31717</t>
  </si>
  <si>
    <t>KOVOVÉ KONSTRUKCE PRO KOTVENÍ ŘÍMSY</t>
  </si>
  <si>
    <t>KG</t>
  </si>
  <si>
    <t>723109200</t>
  </si>
  <si>
    <t>A48</t>
  </si>
  <si>
    <t>(13+12)*6,0"kg/ks</t>
  </si>
  <si>
    <t>49</t>
  </si>
  <si>
    <t>317325</t>
  </si>
  <si>
    <t>ŘÍMSY ZE ŽELEZOBETONU DO C30/37</t>
  </si>
  <si>
    <t>674400000</t>
  </si>
  <si>
    <t>"z příl. č. 02, 04</t>
  </si>
  <si>
    <t>A49</t>
  </si>
  <si>
    <t>0,281"m2"*11,4+0,537"m2"*11,1</t>
  </si>
  <si>
    <t>50</t>
  </si>
  <si>
    <t>317365</t>
  </si>
  <si>
    <t>VÝZTUŽ ŘÍMS Z OCELI 10505, B500B</t>
  </si>
  <si>
    <t>62148518</t>
  </si>
  <si>
    <t>A50</t>
  </si>
  <si>
    <t>9,164*0,16"t/m3</t>
  </si>
  <si>
    <t>51</t>
  </si>
  <si>
    <t>333325</t>
  </si>
  <si>
    <t>MOSTNÍ OPĚRY A KŘÍDLA ZE ŽELEZOVÉHO BETONU DO C30/37</t>
  </si>
  <si>
    <t>-1200213848</t>
  </si>
  <si>
    <t>"z příl. č. 06</t>
  </si>
  <si>
    <t>A51</t>
  </si>
  <si>
    <t>1,9*0,55*1,7+1,9*0,5*1,7+1,6*0,5*1,63+1,9*0,55*1,63</t>
  </si>
  <si>
    <t>52</t>
  </si>
  <si>
    <t>333365</t>
  </si>
  <si>
    <t>VÝZTUŽ MOSTNÍCH OPĚR A KŘÍDEL Z OCELI 10505, B500B</t>
  </si>
  <si>
    <t>-1653767365</t>
  </si>
  <si>
    <t>A52</t>
  </si>
  <si>
    <t>6,399*0,16"t/m3</t>
  </si>
  <si>
    <t>53</t>
  </si>
  <si>
    <t>389325</t>
  </si>
  <si>
    <t>MOSTNÍ RÁMOVÉ KONSTRUKCE ZE ŽELEZOBETONU C30/37</t>
  </si>
  <si>
    <t>-688025608</t>
  </si>
  <si>
    <t>A53</t>
  </si>
  <si>
    <t>4,845"m2"*8,6</t>
  </si>
  <si>
    <t>54</t>
  </si>
  <si>
    <t>389365</t>
  </si>
  <si>
    <t>VÝZTUŽ MOSTNÍ RÁMOVÉ KONSTRUKCE Z OCELI 10505, B500B</t>
  </si>
  <si>
    <t>-1053157735</t>
  </si>
  <si>
    <t>A54</t>
  </si>
  <si>
    <t>41,667*0,2"t/m3</t>
  </si>
  <si>
    <t>Vodorovné konstrukce</t>
  </si>
  <si>
    <t>55</t>
  </si>
  <si>
    <t>451311</t>
  </si>
  <si>
    <t>PODKL A VÝPLŇ VRSTVY Z PROST BET DO C8/10</t>
  </si>
  <si>
    <t>-350787120</t>
  </si>
  <si>
    <t>A45</t>
  </si>
  <si>
    <t>"podkladní" "beton pod NK" "OP1:" (8,9*1,2+1,85*0,85+1,85*0,8)*0,15</t>
  </si>
  <si>
    <t>"podkladní" "beton pod NK" "OP2:" (8,9*1,2+1,55*0,80+1,85*0,85)*0,15</t>
  </si>
  <si>
    <t>"podkladní beton pod drenáž: "0,67*0,2*7,55+0,65*0,2*7,55</t>
  </si>
  <si>
    <t>D45</t>
  </si>
  <si>
    <t>"Celkem: "A45+B45+C45</t>
  </si>
  <si>
    <t>56</t>
  </si>
  <si>
    <t>451314</t>
  </si>
  <si>
    <t>PODKLADNÍ A VÝPLŇOVÉ VRSTVY Z PROSTÉHO BETONU C25/30</t>
  </si>
  <si>
    <t>1670359897</t>
  </si>
  <si>
    <t>"pod mostem: "6,2*10,1</t>
  </si>
  <si>
    <t>"OP1:" 1,9*1,1+0,83*0,65+2,3*0,65+1,9*2,1+0,83*0,65+2,3*0,65</t>
  </si>
  <si>
    <t>"OP2:" 1,9*1,0+0,6*0,65+2,5*0,65+2,9*0,65</t>
  </si>
  <si>
    <t>D40</t>
  </si>
  <si>
    <t>A40+B40+C40</t>
  </si>
  <si>
    <t>E40</t>
  </si>
  <si>
    <t>"Celkem: "D40*0,1</t>
  </si>
  <si>
    <t>57</t>
  </si>
  <si>
    <t>45152</t>
  </si>
  <si>
    <t>PODKLADNÍ A VÝPLŇOVÉ VRSTVY Z KAMENIVA DRCENÉHO</t>
  </si>
  <si>
    <t>-548709</t>
  </si>
  <si>
    <t>A41</t>
  </si>
  <si>
    <t>"pod mostem: "1,6"m2"*10,1</t>
  </si>
  <si>
    <t>"OP1:" (1,9*1,1+0,83*0,65+2,3*0,65+1,9*2,1+0,83*0,65+2,3*0,65)*0,1</t>
  </si>
  <si>
    <t>"OP2:" (1,9*1,0+0,6*0,65+2,5*0,65+2,9*0,65)*0,1</t>
  </si>
  <si>
    <t>D41</t>
  </si>
  <si>
    <t>"Celkem: "A41+B41+C41</t>
  </si>
  <si>
    <t>58</t>
  </si>
  <si>
    <t>45852</t>
  </si>
  <si>
    <t>VÝPLŇ ZA OPĚRAMI A ZDMI Z KAMENIVA DRCENÉHO</t>
  </si>
  <si>
    <t>-1668781766</t>
  </si>
  <si>
    <t>A42</t>
  </si>
  <si>
    <t>1,7"m2"*7,55*2</t>
  </si>
  <si>
    <t>59</t>
  </si>
  <si>
    <t>45860</t>
  </si>
  <si>
    <t>VÝPLŇ ZA OPĚRAMI A ZDMI Z MEZEROVITÉHO BETONU</t>
  </si>
  <si>
    <t>-1549676196</t>
  </si>
  <si>
    <t>A46</t>
  </si>
  <si>
    <t>0,795"m2"*7,55*2</t>
  </si>
  <si>
    <t>60</t>
  </si>
  <si>
    <t>46251</t>
  </si>
  <si>
    <t>ZÁHOZ Z LOMOVÉHO KAMENE</t>
  </si>
  <si>
    <t>1005994195</t>
  </si>
  <si>
    <t>A47</t>
  </si>
  <si>
    <t>2*(5*2)*0,5</t>
  </si>
  <si>
    <t>61</t>
  </si>
  <si>
    <t>465512</t>
  </si>
  <si>
    <t>DLAŽBY Z LOMOVÉHO KAMENE NA MC</t>
  </si>
  <si>
    <t>2146726697</t>
  </si>
  <si>
    <t>D43</t>
  </si>
  <si>
    <t>A43+B43+C43</t>
  </si>
  <si>
    <t>E43</t>
  </si>
  <si>
    <t>"Celkem: "D43*0,2</t>
  </si>
  <si>
    <t>62</t>
  </si>
  <si>
    <t>467314</t>
  </si>
  <si>
    <t>STUPNĚ A PRAHY VODNÍCH KORYT Z PROSTÉHO BETONU C25/30</t>
  </si>
  <si>
    <t>-1349219577</t>
  </si>
  <si>
    <t>A44</t>
  </si>
  <si>
    <t>0,4*0,8*(6,0+6,0)</t>
  </si>
  <si>
    <t>Komunikace</t>
  </si>
  <si>
    <t>63</t>
  </si>
  <si>
    <t>56313</t>
  </si>
  <si>
    <t>VOZOVKOVÉ VRSTVY Z MECHANICKY ZPEVNĚNÉHO KAMENIVA TL. DO 150MM</t>
  </si>
  <si>
    <t>1756623092</t>
  </si>
  <si>
    <t>"z příl. č. 03, 04</t>
  </si>
  <si>
    <t>A25</t>
  </si>
  <si>
    <t>"mimo most: "45,0"m2"+70,0"m2</t>
  </si>
  <si>
    <t>64</t>
  </si>
  <si>
    <t>56330</t>
  </si>
  <si>
    <t>VOZOVKOVÉ VRSTVY ZE ŠTĚRKODRTI</t>
  </si>
  <si>
    <t>1337022642</t>
  </si>
  <si>
    <t>A39</t>
  </si>
  <si>
    <t>65</t>
  </si>
  <si>
    <t>56334.a</t>
  </si>
  <si>
    <t>VOZOVKOVÉ VRSTVY ZE ŠTĚRKODRTI TL. DO 200MM</t>
  </si>
  <si>
    <t>-81371560</t>
  </si>
  <si>
    <t>"mimo most: "37,0"m2"+64,0"m2</t>
  </si>
  <si>
    <t>66</t>
  </si>
  <si>
    <t>56334.b</t>
  </si>
  <si>
    <t>-633987681</t>
  </si>
  <si>
    <t>A35</t>
  </si>
  <si>
    <t>67</t>
  </si>
  <si>
    <t>56335</t>
  </si>
  <si>
    <t>VOZOVKOVÉ VRSTVY ZE ŠTĚRKODRTI TL. DO 250MM</t>
  </si>
  <si>
    <t>-186809149</t>
  </si>
  <si>
    <t>68</t>
  </si>
  <si>
    <t>56933</t>
  </si>
  <si>
    <t>ZPEVNĚNÍ KRAJNIC ZE ŠTĚRKODRTI TL. DO 150MM</t>
  </si>
  <si>
    <t>-1751344226</t>
  </si>
  <si>
    <t>A34</t>
  </si>
  <si>
    <t>(1,4+1,3+7,7)"m2</t>
  </si>
  <si>
    <t>69</t>
  </si>
  <si>
    <t>572111</t>
  </si>
  <si>
    <t>INFILTRAČNÍ POSTŘIK ASFALTOVÝ DO 0,5KG/M2</t>
  </si>
  <si>
    <t>1490037447</t>
  </si>
  <si>
    <t>"z příl. č. 03,04</t>
  </si>
  <si>
    <t>A27</t>
  </si>
  <si>
    <t>"mimo most: "51,0"m2"+76,0"m2</t>
  </si>
  <si>
    <t>70</t>
  </si>
  <si>
    <t>572214</t>
  </si>
  <si>
    <t>SPOJOVACÍ POSTŘIK Z MODIFIK EMULZE DO 0,5KG/M2</t>
  </si>
  <si>
    <t>-1768267776</t>
  </si>
  <si>
    <t>A28</t>
  </si>
  <si>
    <t>"na mostě: "7,6*6,5*2</t>
  </si>
  <si>
    <t>"mimo most:" (51,0"m2"+76,0"m2")*2</t>
  </si>
  <si>
    <t>C28</t>
  </si>
  <si>
    <t>"Celkem: "A28+B28</t>
  </si>
  <si>
    <t>71</t>
  </si>
  <si>
    <t>574B34</t>
  </si>
  <si>
    <t>ASFALTOVÝ BETON PRO OBRUSNÉ VRSTVY MODIFIK ACO 11+, 11S TL. 40MM</t>
  </si>
  <si>
    <t>1384396939</t>
  </si>
  <si>
    <t>A29</t>
  </si>
  <si>
    <t>"na mostě: "7,6*6,5</t>
  </si>
  <si>
    <t>"mimo most:" 51,0"m2"+76,0"m2</t>
  </si>
  <si>
    <t>C29</t>
  </si>
  <si>
    <t>"Celkem: "A29+B29</t>
  </si>
  <si>
    <t>72</t>
  </si>
  <si>
    <t>574D46</t>
  </si>
  <si>
    <t>ASFALTOVÝ BETON PRO LOŽNÍ VRSTVY MODIFIK ACL 16+, 16S TL. 50MM</t>
  </si>
  <si>
    <t>-679254708</t>
  </si>
  <si>
    <t>A31</t>
  </si>
  <si>
    <t>C31</t>
  </si>
  <si>
    <t>"Celkem: "A31+B31</t>
  </si>
  <si>
    <t>73</t>
  </si>
  <si>
    <t>574F56</t>
  </si>
  <si>
    <t>ASFALTOVÝ BETON PRO PODKLADNÍ VRSTVY MODIFIK ACP 16+, 16S TL. 60MM</t>
  </si>
  <si>
    <t>-1176446261</t>
  </si>
  <si>
    <t>A30</t>
  </si>
  <si>
    <t>74</t>
  </si>
  <si>
    <t>575F43</t>
  </si>
  <si>
    <t>LITÝ ASFALT MA IV (OCHRANA MOSTNÍ IZOLACE) 11 TL. 35MM MODIFIK</t>
  </si>
  <si>
    <t>8625083</t>
  </si>
  <si>
    <t>A32</t>
  </si>
  <si>
    <t>75</t>
  </si>
  <si>
    <t>57621</t>
  </si>
  <si>
    <t>POSYP KAMENIVEM DRCENÝM 5KG/M2</t>
  </si>
  <si>
    <t>-189389428</t>
  </si>
  <si>
    <t>A33</t>
  </si>
  <si>
    <t>76</t>
  </si>
  <si>
    <t>582607</t>
  </si>
  <si>
    <t>KRYTY Z BETON DLAŽDIC SE ZÁMKEM ŠEDÝCH RELIÉFNÍCH TL 60MM BEZ LOŽE</t>
  </si>
  <si>
    <t>2078723688</t>
  </si>
  <si>
    <t>77</t>
  </si>
  <si>
    <t>58300</t>
  </si>
  <si>
    <t>KRYT ZE SINIČNÍCH DÍLCŮ (PANELŮ)</t>
  </si>
  <si>
    <t>496500306</t>
  </si>
  <si>
    <t>A38</t>
  </si>
  <si>
    <t>Úpravy povrchů, podlahy, výplně otvorů</t>
  </si>
  <si>
    <t>78</t>
  </si>
  <si>
    <t>62592</t>
  </si>
  <si>
    <t>ÚPRAVA POVRCHU BETONOVÝCH PLOCH A KONSTRUKCÍ - STRIÁŽ</t>
  </si>
  <si>
    <t>-856088979</t>
  </si>
  <si>
    <t>1,2*11,1</t>
  </si>
  <si>
    <t>Přidružená stavební výroba</t>
  </si>
  <si>
    <t>79</t>
  </si>
  <si>
    <t>711112</t>
  </si>
  <si>
    <t>IZOLACE BĚŽNÝCH KONSTRUKCÍ PROTI ZEMNÍ VLHKOSTI ASFALTOVÝMI PÁSY</t>
  </si>
  <si>
    <t>-440574648</t>
  </si>
  <si>
    <t>"rub NK: "1,3*7,55*2</t>
  </si>
  <si>
    <t>"rub křídel:" 1,9*1,7+1,9*1,7+1,6*1,63+1,9*1,63</t>
  </si>
  <si>
    <t>C17</t>
  </si>
  <si>
    <t>"Celkem: "A17+B17</t>
  </si>
  <si>
    <t>80</t>
  </si>
  <si>
    <t>711432</t>
  </si>
  <si>
    <t>IZOLACE MOSTOVEK POD ŘÍMSOU ASFALTOVÝMI PÁSY</t>
  </si>
  <si>
    <t>2076881002</t>
  </si>
  <si>
    <t>1,9*0,65+1,9*0,6+1,6*0,6+1,9*0,65</t>
  </si>
  <si>
    <t>81</t>
  </si>
  <si>
    <t>711442</t>
  </si>
  <si>
    <t>IZOLACE MOSTOVEK CELOPLOŠNÁ ASFALTOVÝMI PÁSY S PEČETÍCÍ VRSTVOU</t>
  </si>
  <si>
    <t>1140818108</t>
  </si>
  <si>
    <t>7,6*8,6</t>
  </si>
  <si>
    <t>82</t>
  </si>
  <si>
    <t>711502</t>
  </si>
  <si>
    <t>OCHRANA IZOLACE NA POVRCHU ASFALTOVÝMI PÁSY</t>
  </si>
  <si>
    <t>1940113004</t>
  </si>
  <si>
    <t>"římsy: "0,725*7,6+1,75*7,6</t>
  </si>
  <si>
    <t>"římsy na křídlech:" 1,9*0,75+1,9*0,7+1,6*0,7+1,9*0,75</t>
  </si>
  <si>
    <t>C19</t>
  </si>
  <si>
    <t>"Celkem: "A19+B19</t>
  </si>
  <si>
    <t>83</t>
  </si>
  <si>
    <t>711509</t>
  </si>
  <si>
    <t>OCHRANA IZOLACE NA POVRCHU TEXTILIÍ</t>
  </si>
  <si>
    <t>-570837187</t>
  </si>
  <si>
    <t>A21</t>
  </si>
  <si>
    <t>"z pol. č. 711112: "31,795</t>
  </si>
  <si>
    <t>"u HDPE fólie: "2,0*7,55*2*2</t>
  </si>
  <si>
    <t>C21</t>
  </si>
  <si>
    <t>"Celkem: "A21+B21</t>
  </si>
  <si>
    <t>84</t>
  </si>
  <si>
    <t>78382</t>
  </si>
  <si>
    <t>NÁTĚRY BETON KONSTR TYP S2 (OS-B)</t>
  </si>
  <si>
    <t>754725872</t>
  </si>
  <si>
    <t>0,63*6,0*2</t>
  </si>
  <si>
    <t>85</t>
  </si>
  <si>
    <t>78383</t>
  </si>
  <si>
    <t>NÁTĚRY BETON KONSTR TYP S4 (OS-C)</t>
  </si>
  <si>
    <t>243976146</t>
  </si>
  <si>
    <t>A20</t>
  </si>
  <si>
    <t>0,3*(11,4+11,1)</t>
  </si>
  <si>
    <t>Potrubí</t>
  </si>
  <si>
    <t>86</t>
  </si>
  <si>
    <t>87533</t>
  </si>
  <si>
    <t>POTRUBÍ DREN Z TRUB PLAST DN DO 150MM</t>
  </si>
  <si>
    <t>353402490</t>
  </si>
  <si>
    <t>9,0*2</t>
  </si>
  <si>
    <t>87</t>
  </si>
  <si>
    <t>87634</t>
  </si>
  <si>
    <t>CHRÁNIČKY Z TRUB PLASTOVÝCH DN DO 200MM</t>
  </si>
  <si>
    <t>1106371751</t>
  </si>
  <si>
    <t>2*0,8"m</t>
  </si>
  <si>
    <t>88</t>
  </si>
  <si>
    <t>9112B1</t>
  </si>
  <si>
    <t>ZÁBRADLÍ MOSTNÍ SE SVISLOU VÝPLNÍ - DODÁVKA A MONTÁŽ</t>
  </si>
  <si>
    <t>566900138</t>
  </si>
  <si>
    <t>11,4+11,1</t>
  </si>
  <si>
    <t>89</t>
  </si>
  <si>
    <t>91345</t>
  </si>
  <si>
    <t>NIVELAČNÍ ZNAČKY KOVOVÉ</t>
  </si>
  <si>
    <t>29396168</t>
  </si>
  <si>
    <t>90</t>
  </si>
  <si>
    <t>914112</t>
  </si>
  <si>
    <t>DOPRAVNÍ ZNAČKY ZÁKLAD VELIKOSTI OCEL NEREFLEXNÍ - MONTÁŽ S PŘEMÍST</t>
  </si>
  <si>
    <t>889347741</t>
  </si>
  <si>
    <t>91</t>
  </si>
  <si>
    <t>914A21</t>
  </si>
  <si>
    <t>EV ČÍSLO MOSTU OCEL S FÓLIÍ TŘ.1 DODÁVKA A MONTÁŽ</t>
  </si>
  <si>
    <t>676498444</t>
  </si>
  <si>
    <t>92</t>
  </si>
  <si>
    <t>915111</t>
  </si>
  <si>
    <t>VODOROVNÉ DOPRAVNÍ ZNAČENÍ BARVOU HLADKÉ - DODÁVKA A POKLÁDKA</t>
  </si>
  <si>
    <t>-946843083</t>
  </si>
  <si>
    <t>(22,0+24,0)*0,25+22,0*0,125</t>
  </si>
  <si>
    <t>93</t>
  </si>
  <si>
    <t>915211</t>
  </si>
  <si>
    <t>VODOROVNÉ DOPRAVNÍ ZNAČENÍ PLASTEM HLADKÉ - DODÁVKA A POKLÁDKA</t>
  </si>
  <si>
    <t>1961400747</t>
  </si>
  <si>
    <t>94</t>
  </si>
  <si>
    <t>917223</t>
  </si>
  <si>
    <t>SILNIČNÍ A CHODNÍKOVÉ OBRUBY Z BETONOVÝCH OBRUBNÍKŮ ŠÍŘ 100MM</t>
  </si>
  <si>
    <t>-1716737341</t>
  </si>
  <si>
    <t>2,3+2,7+0,9+2,2+2,7+2,6+2,5+2,5+0,9+0,5</t>
  </si>
  <si>
    <t>95</t>
  </si>
  <si>
    <t>917224</t>
  </si>
  <si>
    <t>SILNIČNÍ A CHODNÍKOVÉ OBRUBY Z BETONOVÝCH OBRUBNÍKŮ ŠÍŘ 150MM</t>
  </si>
  <si>
    <t>-1667252589</t>
  </si>
  <si>
    <t>2,1+2,0+2,0+2,2</t>
  </si>
  <si>
    <t>96</t>
  </si>
  <si>
    <t>931326</t>
  </si>
  <si>
    <t>TĚSNĚNÍ DILATAČ SPAR ASF ZÁLIVKOU MODIFIK PRŮŘ DO 800MM2</t>
  </si>
  <si>
    <t>-554943093</t>
  </si>
  <si>
    <t>"zatěsnění spáry mezi starou A6 novou vozovkou: "9,9+9,4+3,0</t>
  </si>
  <si>
    <t>"řezaná spára: "6,5*2</t>
  </si>
  <si>
    <t>"podél říms: "11,4+12,2</t>
  </si>
  <si>
    <t>"mezi obrubníkem A6 vozovkou:" 2,1+2,0+2,0</t>
  </si>
  <si>
    <t>E6</t>
  </si>
  <si>
    <t>"Celkem: "A6+B6+C6+D6</t>
  </si>
  <si>
    <t>97</t>
  </si>
  <si>
    <t>93135</t>
  </si>
  <si>
    <t>TĚSNĚNÍ DILATAČ SPAR PRYŽ PÁSKOU NEBO KRUH PROFILEM</t>
  </si>
  <si>
    <t>-901135589</t>
  </si>
  <si>
    <t>11,4+12,2</t>
  </si>
  <si>
    <t>98</t>
  </si>
  <si>
    <t>933333</t>
  </si>
  <si>
    <t>ZKOUŠKA INTEGRITY ULTRAZVUKEM ODRAZ METOD PIT PILOT SYSTÉMOVÝCH</t>
  </si>
  <si>
    <t>837299888</t>
  </si>
  <si>
    <t>99</t>
  </si>
  <si>
    <t>935212</t>
  </si>
  <si>
    <t>PŘÍKOPOVÉ ŽLABY Z BETON TVÁRNIC ŠÍŘ DO 600MM DO BETONU TL 100MM</t>
  </si>
  <si>
    <t>1131216677</t>
  </si>
  <si>
    <t>7,8+1,6+4,9</t>
  </si>
  <si>
    <t>100</t>
  </si>
  <si>
    <t>93639</t>
  </si>
  <si>
    <t>ZAÚSTĚNÍ SKLUZŮ (VČET DLAŽBY Z LOM KAMENE)</t>
  </si>
  <si>
    <t>-956091446</t>
  </si>
  <si>
    <t>101</t>
  </si>
  <si>
    <t>936541</t>
  </si>
  <si>
    <t>MOSTNÍ ODVODŇOVACÍ TRUBKA (POVRCHŮ IZOLACE) Z NEREZ OCELI</t>
  </si>
  <si>
    <t>1136914241</t>
  </si>
  <si>
    <t>ornice</t>
  </si>
  <si>
    <t>šach</t>
  </si>
  <si>
    <t>5,4</t>
  </si>
  <si>
    <t>SO 301 - Přeložka vodovodu</t>
  </si>
  <si>
    <t>HSV - Práce a dodávky HSV</t>
  </si>
  <si>
    <t xml:space="preserve">    1 - Zemní práce</t>
  </si>
  <si>
    <t xml:space="preserve">    8 - Trubní vedení</t>
  </si>
  <si>
    <t xml:space="preserve">    998 - Přesun hmot</t>
  </si>
  <si>
    <t>HSV</t>
  </si>
  <si>
    <t>Práce a dodávky HSV</t>
  </si>
  <si>
    <t>115001101</t>
  </si>
  <si>
    <t>Převedení vody potrubím DN do 100</t>
  </si>
  <si>
    <t>m</t>
  </si>
  <si>
    <t>-1968903422</t>
  </si>
  <si>
    <t>"dočasná přeložka" 25</t>
  </si>
  <si>
    <t>119001405</t>
  </si>
  <si>
    <t>Dočasné zajištění potrubí z PE DN do 200 mm</t>
  </si>
  <si>
    <t>-2133164746</t>
  </si>
  <si>
    <t>"převedení provizorního vodovodu přes řeku" 6</t>
  </si>
  <si>
    <t>121151103</t>
  </si>
  <si>
    <t>Sejmutí ornice plochy do 100 m2 tl vrstvy do 200 mm strojně</t>
  </si>
  <si>
    <t>m2</t>
  </si>
  <si>
    <t>990511399</t>
  </si>
  <si>
    <t>2*1*1</t>
  </si>
  <si>
    <t>133354101</t>
  </si>
  <si>
    <t>Hloubení šachet zapažených v hornině třídy těžitelnosti II, skupiny 4 objem do 20 m3</t>
  </si>
  <si>
    <t>m3</t>
  </si>
  <si>
    <t>-622390560</t>
  </si>
  <si>
    <t>"startovací a cilová jáma" 2*1*1*(2-0,2)</t>
  </si>
  <si>
    <t>"jáma pro napojení podzemního hydrantu" 1*1*(2-0,2)</t>
  </si>
  <si>
    <t>Součet</t>
  </si>
  <si>
    <t>141721212</t>
  </si>
  <si>
    <t>Řízený zemní protlak délky do 50 m hloubky do 6 m s protlačením potrubí vnějšího průměru vrtu do 110 mm v hornině třídy těžitelnosti I a II, skupiny 1 až 4</t>
  </si>
  <si>
    <t>2122314985</t>
  </si>
  <si>
    <t>28613511</t>
  </si>
  <si>
    <t>potrubí třívrstvé PE100 RC SDR11 110x10,0 dl 100m</t>
  </si>
  <si>
    <t>-839152721</t>
  </si>
  <si>
    <t>151101201</t>
  </si>
  <si>
    <t>Zřízení příložného pažení stěn výkopu hl do 4 m</t>
  </si>
  <si>
    <t>729641954</t>
  </si>
  <si>
    <t>3*1*4*2</t>
  </si>
  <si>
    <t>151101211</t>
  </si>
  <si>
    <t>Odstranění příložného pažení stěn hl do 4 m</t>
  </si>
  <si>
    <t>-685029279</t>
  </si>
  <si>
    <t>174151101</t>
  </si>
  <si>
    <t>Zásyp jam, šachet rýh nebo kolem objektů sypaninou se zhutněním</t>
  </si>
  <si>
    <t>-1598893813</t>
  </si>
  <si>
    <t>181351003</t>
  </si>
  <si>
    <t>Rozprostření ornice tl vrstvy do 200 mm pl do 100 m2 v rovině nebo ve svahu do 1:5 strojně</t>
  </si>
  <si>
    <t>-1299252391</t>
  </si>
  <si>
    <t>181411131</t>
  </si>
  <si>
    <t>Založení parkového trávníku výsevem plochy do 1000 m2 v rovině a ve svahu do 1:5</t>
  </si>
  <si>
    <t>-657298576</t>
  </si>
  <si>
    <t>00572410</t>
  </si>
  <si>
    <t>osivo směs travní parková</t>
  </si>
  <si>
    <t>kg</t>
  </si>
  <si>
    <t>1642744428</t>
  </si>
  <si>
    <t>2*0,015 'Přepočtené koeficientem množství</t>
  </si>
  <si>
    <t>Trubní vedení</t>
  </si>
  <si>
    <t>891261112</t>
  </si>
  <si>
    <t>Montáž vodovodních šoupátek otevřený výkop DN 100</t>
  </si>
  <si>
    <t>kus</t>
  </si>
  <si>
    <t>-1277833771</t>
  </si>
  <si>
    <t>"provizorní vodovod" 2</t>
  </si>
  <si>
    <t>42221304</t>
  </si>
  <si>
    <t>šoupátko pitná voda litina GGG 50 krátká stavební dl PN10/16 DN 100x190mm</t>
  </si>
  <si>
    <t>-927775730</t>
  </si>
  <si>
    <t>891267111</t>
  </si>
  <si>
    <t>Montáž hydrantů podzemních DN 100</t>
  </si>
  <si>
    <t>43323611</t>
  </si>
  <si>
    <t>42273665</t>
  </si>
  <si>
    <t>hydrant podzemní DN 100 PN 16 dvojitý uzávěr s koulí krycí v 1500mm</t>
  </si>
  <si>
    <t>1554345432</t>
  </si>
  <si>
    <t>892271111</t>
  </si>
  <si>
    <t>Tlaková zkouška vodou potrubí DN 100 nebo 125</t>
  </si>
  <si>
    <t>2136442129</t>
  </si>
  <si>
    <t>"přeložka + dočasná přeložka" 17,5+25</t>
  </si>
  <si>
    <t>892273122</t>
  </si>
  <si>
    <t>Proplach a dezinfekce vodovodního potrubí DN od 80 do 125</t>
  </si>
  <si>
    <t>147458380</t>
  </si>
  <si>
    <t>998</t>
  </si>
  <si>
    <t>Přesun hmot</t>
  </si>
  <si>
    <t>998276101</t>
  </si>
  <si>
    <t>Přesun hmot pro trubní vedení z trub z plastických hmot otevřený výkop</t>
  </si>
  <si>
    <t>t</t>
  </si>
  <si>
    <t>-369010571</t>
  </si>
  <si>
    <t>L</t>
  </si>
  <si>
    <t>9,9</t>
  </si>
  <si>
    <t>š</t>
  </si>
  <si>
    <t>hl</t>
  </si>
  <si>
    <t>0,9</t>
  </si>
  <si>
    <t>SO 302 - Přeložka dešťové kanalizace</t>
  </si>
  <si>
    <t xml:space="preserve">    4 - Vodorovné konstrukce</t>
  </si>
  <si>
    <t>115001103</t>
  </si>
  <si>
    <t>Převedení vody potrubím DN do 250</t>
  </si>
  <si>
    <t>"dočasná přeložka" 10</t>
  </si>
  <si>
    <t>L*š</t>
  </si>
  <si>
    <t>132351251</t>
  </si>
  <si>
    <t>Hloubení rýh nezapažených š do 2000 mm v hornině třídy těžitelnosti II, skupiny 4 objem do 20 m3 strojně</t>
  </si>
  <si>
    <t>999572046</t>
  </si>
  <si>
    <t>9,4 + "uliční vpusť" 0,5</t>
  </si>
  <si>
    <t>0,9+0,</t>
  </si>
  <si>
    <t>rýha</t>
  </si>
  <si>
    <t>L*š*(hl-0,2)</t>
  </si>
  <si>
    <t>139951121</t>
  </si>
  <si>
    <t>Bourání kcí v hloubených vykopávkách ze zdiva z betonu prostého strojně</t>
  </si>
  <si>
    <t>441822053</t>
  </si>
  <si>
    <t>"vybourání uliční vpusti" 3,14*0,55*0,55*0,25*1-3,14*0,45*0,45*0,25*1</t>
  </si>
  <si>
    <t>151101101</t>
  </si>
  <si>
    <t>Zřízení příložného pažení a rozepření stěn rýh hl do 2 m</t>
  </si>
  <si>
    <t>L*hl*2</t>
  </si>
  <si>
    <t>151101111</t>
  </si>
  <si>
    <t>Odstranění příložného pažení a rozepření stěn rýh hl do 2 m</t>
  </si>
  <si>
    <t>L*š*(hl-0,1-0,2-0,3-0,2)</t>
  </si>
  <si>
    <t>175151101</t>
  </si>
  <si>
    <t>Obsypání potrubí strojně sypaninou bez prohození, uloženou do 3 m</t>
  </si>
  <si>
    <t>1757365057</t>
  </si>
  <si>
    <t>L*š*(0,2+0,3)-L*3,14*0,1*0,1</t>
  </si>
  <si>
    <t>58331200</t>
  </si>
  <si>
    <t>štěrkopísek netříděný zásypový</t>
  </si>
  <si>
    <t>1462937184</t>
  </si>
  <si>
    <t>4,639*2 'Přepočtené koeficientem množství</t>
  </si>
  <si>
    <t>9,9*0,015 'Přepočtené koeficientem množství</t>
  </si>
  <si>
    <t>451573111</t>
  </si>
  <si>
    <t>Lože pod potrubí otevřený výkop ze štěrkopísku</t>
  </si>
  <si>
    <t>624785971</t>
  </si>
  <si>
    <t>L*š*0,1</t>
  </si>
  <si>
    <t>463212111</t>
  </si>
  <si>
    <t>Rovnanina z lomového kamene upraveného s vyklínováním spár úlomky kamene</t>
  </si>
  <si>
    <t>1756158274</t>
  </si>
  <si>
    <t>(1*1,27+1*0,075*0,5)*0,4</t>
  </si>
  <si>
    <t>871350430</t>
  </si>
  <si>
    <t>Montáž kanalizačního potrubí korugovaného SN 16 z polypropylenu DN 200</t>
  </si>
  <si>
    <t>-549619717</t>
  </si>
  <si>
    <t>9,4</t>
  </si>
  <si>
    <t>28614115</t>
  </si>
  <si>
    <t>trubka kanalizační žebrovaná PP DN 200 dl 6m</t>
  </si>
  <si>
    <t>266858856</t>
  </si>
  <si>
    <t>9,4*1,015 'Přepočtené koeficientem množství</t>
  </si>
  <si>
    <t>892351111</t>
  </si>
  <si>
    <t>Tlaková zkouška vodou potrubí DN 150 nebo 200</t>
  </si>
  <si>
    <t>-1510761890</t>
  </si>
  <si>
    <t>892372111</t>
  </si>
  <si>
    <t>Zabezpečení konců potrubí DN do 300 při tlakových zkouškách vodou</t>
  </si>
  <si>
    <t>-793164761</t>
  </si>
  <si>
    <t>894812208</t>
  </si>
  <si>
    <t>Revizní a čistící šachta z PP šachtové dno DN 425/200 sběrné tvaru X</t>
  </si>
  <si>
    <t>-1545228879</t>
  </si>
  <si>
    <t>894812231</t>
  </si>
  <si>
    <t>Revizní a čistící šachta z PP DN 425 šachtová roura korugovaná bez hrdla světlé hloubky 1500 mm</t>
  </si>
  <si>
    <t>592458920</t>
  </si>
  <si>
    <t>894812241</t>
  </si>
  <si>
    <t>Revizní a čistící šachta z PP DN 425 šachtová roura teleskopická světlé hloubky 375 mm</t>
  </si>
  <si>
    <t>1854980271</t>
  </si>
  <si>
    <t>894812249</t>
  </si>
  <si>
    <t>Příplatek k rourám revizní a čistící šachty z PP DN 425 za uříznutí šachtové roury</t>
  </si>
  <si>
    <t>-218034724</t>
  </si>
  <si>
    <t>894812267</t>
  </si>
  <si>
    <t>Revizní a čistící šachta z PP DN 425 mříž litinová do teleskopu čtvercová pro třídu zatížení D400</t>
  </si>
  <si>
    <t>-1916045201</t>
  </si>
  <si>
    <t>SO 401 - Přeložka veřejného osvětlení</t>
  </si>
  <si>
    <t>PSV - Práce a dodávky PSV</t>
  </si>
  <si>
    <t xml:space="preserve">    741 - Elektroinstalace - silnoproud</t>
  </si>
  <si>
    <t>PSV</t>
  </si>
  <si>
    <t>Práce a dodávky PSV</t>
  </si>
  <si>
    <t>741</t>
  </si>
  <si>
    <t>Elektroinstalace - silnoproud</t>
  </si>
  <si>
    <t>741370999</t>
  </si>
  <si>
    <t>Přeložka veřejného osvětlení - viz. situační výkres D.1.4.1</t>
  </si>
  <si>
    <t>soubor</t>
  </si>
  <si>
    <t>-964858628</t>
  </si>
  <si>
    <t>SO 901 - Dopravně-inženýrská opatření</t>
  </si>
  <si>
    <t>VRN - Vedlejší rozpočtové náklady</t>
  </si>
  <si>
    <t xml:space="preserve">    VRN7 - Provozní vlivy</t>
  </si>
  <si>
    <t>VRN</t>
  </si>
  <si>
    <t>Vedlejší rozpočtové náklady</t>
  </si>
  <si>
    <t>VRN7</t>
  </si>
  <si>
    <t>Provozní vlivy</t>
  </si>
  <si>
    <t>072103001</t>
  </si>
  <si>
    <t>Projednání DIO a zajištění DIR komunikace II.a III. třídy</t>
  </si>
  <si>
    <t>Kč</t>
  </si>
  <si>
    <t>1024</t>
  </si>
  <si>
    <t>450937155</t>
  </si>
  <si>
    <t>072103011</t>
  </si>
  <si>
    <t>Zajištění DIO komunikace II. a III. třídy - jednoduché el. vedení</t>
  </si>
  <si>
    <t>112176689</t>
  </si>
  <si>
    <t>VON - Vedlejší a ostatní náklady</t>
  </si>
  <si>
    <t>VRN - VRN</t>
  </si>
  <si>
    <t xml:space="preserve">    0 - Všeobecné konstrukce a práce</t>
  </si>
  <si>
    <t>011514000</t>
  </si>
  <si>
    <t>Stavebně-technický průzkum - laboratorní zkoušky vybouraného asfaltu</t>
  </si>
  <si>
    <t>-1940792451</t>
  </si>
  <si>
    <t>012303000</t>
  </si>
  <si>
    <t>Geodetické práce po výstavbě - vyhotovení geometrického plánu</t>
  </si>
  <si>
    <t>-2104653528</t>
  </si>
  <si>
    <t>02520</t>
  </si>
  <si>
    <t>ZKOUŠENÍ MATERIÁLŮ NEZÁVISLOU ZKUŠEBNOU</t>
  </si>
  <si>
    <t>-1160997396</t>
  </si>
  <si>
    <t>02620</t>
  </si>
  <si>
    <t>ZKOUŠENÍ KONSTRUKCÍ A PRACÍ NEZÁVISLOU ZKUŠEBNOU</t>
  </si>
  <si>
    <t>1795420097</t>
  </si>
  <si>
    <t>02720</t>
  </si>
  <si>
    <t>POMOC PRÁCE ZŘÍZ NEBO ZAJIŠŤ REGULACI A OCHRANU DOPRAVY</t>
  </si>
  <si>
    <t>-618845917</t>
  </si>
  <si>
    <t>02730</t>
  </si>
  <si>
    <t>POMOC PRÁCE ZŘÍZ NEBO ZAJIŠŤ OCHRANU INŽENÝRSKÝCH SÍTÍ</t>
  </si>
  <si>
    <t>370297419</t>
  </si>
  <si>
    <t>02851</t>
  </si>
  <si>
    <t>PRŮZKUMNÉ PRÁCE DIAGNOSTIKY KONSTRUKCÍ NA POVRCHU</t>
  </si>
  <si>
    <t>1722429593</t>
  </si>
  <si>
    <t>1121758234</t>
  </si>
  <si>
    <t>02911</t>
  </si>
  <si>
    <t>HM</t>
  </si>
  <si>
    <t>1476081446</t>
  </si>
  <si>
    <t>-1036421090</t>
  </si>
  <si>
    <t>339235482</t>
  </si>
  <si>
    <t>-250345177</t>
  </si>
  <si>
    <t>02950</t>
  </si>
  <si>
    <t>OSTATNÍ POŽADAVKY - POSUDKY, KONTROLY, REVIZNÍ ZPRÁVY</t>
  </si>
  <si>
    <t>-1076133146</t>
  </si>
  <si>
    <t>1339848364</t>
  </si>
  <si>
    <t>584272549</t>
  </si>
  <si>
    <t>679354086</t>
  </si>
  <si>
    <t>1331542274</t>
  </si>
  <si>
    <t>07900200R</t>
  </si>
  <si>
    <t>Opravy objízdných tras</t>
  </si>
  <si>
    <t>-452504863</t>
  </si>
  <si>
    <t>SEZNAM FIGUR</t>
  </si>
  <si>
    <t>Výměra</t>
  </si>
  <si>
    <t xml:space="preserve"> SO 001</t>
  </si>
  <si>
    <t>Použití figury:</t>
  </si>
  <si>
    <t xml:space="preserve"> SO 201</t>
  </si>
  <si>
    <t xml:space="preserve"> SO 301</t>
  </si>
  <si>
    <t xml:space="preserve"> SO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</si>
</sst>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10"/>
      <color rgb="FF003366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4" fontId="11" fillId="0" borderId="19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 topLeftCell="A52">
      <selection activeCell="AG94" sqref="AG94:AM9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03" t="s">
        <v>5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s="1" customFormat="1" ht="12" customHeight="1">
      <c r="B5" s="20"/>
      <c r="D5" s="23" t="s">
        <v>12</v>
      </c>
      <c r="K5" s="212" t="s">
        <v>13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R5" s="20"/>
      <c r="BS5" s="17" t="s">
        <v>6</v>
      </c>
    </row>
    <row r="6" spans="2:71" s="1" customFormat="1" ht="36.95" customHeight="1">
      <c r="B6" s="20"/>
      <c r="D6" s="25" t="s">
        <v>14</v>
      </c>
      <c r="K6" s="213" t="s">
        <v>15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R6" s="20"/>
      <c r="BS6" s="17" t="s">
        <v>6</v>
      </c>
    </row>
    <row r="7" spans="2:71" s="1" customFormat="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2:71" s="1" customFormat="1" ht="12" customHeight="1">
      <c r="B8" s="20"/>
      <c r="D8" s="26" t="s">
        <v>18</v>
      </c>
      <c r="K8" s="24" t="s">
        <v>19</v>
      </c>
      <c r="AK8" s="26" t="s">
        <v>20</v>
      </c>
      <c r="AN8" s="24" t="s">
        <v>21</v>
      </c>
      <c r="AR8" s="20"/>
      <c r="BS8" s="17" t="s">
        <v>6</v>
      </c>
    </row>
    <row r="9" spans="2:71" s="1" customFormat="1" ht="14.45" customHeight="1">
      <c r="B9" s="20"/>
      <c r="AR9" s="20"/>
      <c r="BS9" s="17" t="s">
        <v>6</v>
      </c>
    </row>
    <row r="10" spans="2:71" s="1" customFormat="1" ht="12" customHeight="1">
      <c r="B10" s="20"/>
      <c r="D10" s="26" t="s">
        <v>22</v>
      </c>
      <c r="AK10" s="26" t="s">
        <v>23</v>
      </c>
      <c r="AN10" s="24" t="s">
        <v>1</v>
      </c>
      <c r="AR10" s="20"/>
      <c r="BS10" s="17" t="s">
        <v>6</v>
      </c>
    </row>
    <row r="11" spans="2:71" s="1" customFormat="1" ht="18.4" customHeight="1">
      <c r="B11" s="20"/>
      <c r="E11" s="24" t="s">
        <v>24</v>
      </c>
      <c r="AK11" s="26" t="s">
        <v>25</v>
      </c>
      <c r="AN11" s="24" t="s">
        <v>1</v>
      </c>
      <c r="AR11" s="20"/>
      <c r="BS11" s="17" t="s">
        <v>6</v>
      </c>
    </row>
    <row r="12" spans="2:71" s="1" customFormat="1" ht="6.95" customHeight="1">
      <c r="B12" s="20"/>
      <c r="AR12" s="20"/>
      <c r="BS12" s="17" t="s">
        <v>6</v>
      </c>
    </row>
    <row r="13" spans="2:71" s="1" customFormat="1" ht="12" customHeight="1">
      <c r="B13" s="20"/>
      <c r="D13" s="26" t="s">
        <v>26</v>
      </c>
      <c r="AK13" s="26" t="s">
        <v>23</v>
      </c>
      <c r="AN13" s="24" t="s">
        <v>1</v>
      </c>
      <c r="AR13" s="20"/>
      <c r="BS13" s="17" t="s">
        <v>6</v>
      </c>
    </row>
    <row r="14" spans="2:71" ht="12.75">
      <c r="B14" s="20"/>
      <c r="E14" s="24" t="s">
        <v>27</v>
      </c>
      <c r="AK14" s="26" t="s">
        <v>25</v>
      </c>
      <c r="AN14" s="24" t="s">
        <v>1</v>
      </c>
      <c r="AR14" s="20"/>
      <c r="BS14" s="17" t="s">
        <v>6</v>
      </c>
    </row>
    <row r="15" spans="2:71" s="1" customFormat="1" ht="6.95" customHeight="1">
      <c r="B15" s="20"/>
      <c r="AR15" s="20"/>
      <c r="BS15" s="17" t="s">
        <v>3</v>
      </c>
    </row>
    <row r="16" spans="2:71" s="1" customFormat="1" ht="12" customHeight="1">
      <c r="B16" s="20"/>
      <c r="D16" s="26" t="s">
        <v>28</v>
      </c>
      <c r="AK16" s="26" t="s">
        <v>23</v>
      </c>
      <c r="AN16" s="24" t="s">
        <v>1</v>
      </c>
      <c r="AR16" s="20"/>
      <c r="BS16" s="17" t="s">
        <v>3</v>
      </c>
    </row>
    <row r="17" spans="2:71" s="1" customFormat="1" ht="18.4" customHeight="1">
      <c r="B17" s="20"/>
      <c r="E17" s="24" t="s">
        <v>29</v>
      </c>
      <c r="AK17" s="26" t="s">
        <v>25</v>
      </c>
      <c r="AN17" s="24" t="s">
        <v>1</v>
      </c>
      <c r="AR17" s="20"/>
      <c r="BS17" s="17" t="s">
        <v>30</v>
      </c>
    </row>
    <row r="18" spans="2:71" s="1" customFormat="1" ht="6.95" customHeight="1">
      <c r="B18" s="20"/>
      <c r="AR18" s="20"/>
      <c r="BS18" s="17" t="s">
        <v>6</v>
      </c>
    </row>
    <row r="19" spans="2:71" s="1" customFormat="1" ht="12" customHeight="1">
      <c r="B19" s="20"/>
      <c r="D19" s="26" t="s">
        <v>31</v>
      </c>
      <c r="AK19" s="26" t="s">
        <v>23</v>
      </c>
      <c r="AN19" s="24" t="s">
        <v>1</v>
      </c>
      <c r="AR19" s="20"/>
      <c r="BS19" s="17" t="s">
        <v>6</v>
      </c>
    </row>
    <row r="20" spans="2:71" s="1" customFormat="1" ht="18.4" customHeight="1">
      <c r="B20" s="20"/>
      <c r="E20" s="24" t="s">
        <v>32</v>
      </c>
      <c r="AK20" s="26" t="s">
        <v>25</v>
      </c>
      <c r="AN20" s="24" t="s">
        <v>1</v>
      </c>
      <c r="AR20" s="20"/>
      <c r="BS20" s="17" t="s">
        <v>30</v>
      </c>
    </row>
    <row r="21" spans="2:44" s="1" customFormat="1" ht="6.95" customHeight="1">
      <c r="B21" s="20"/>
      <c r="AR21" s="20"/>
    </row>
    <row r="22" spans="2:44" s="1" customFormat="1" ht="12" customHeight="1">
      <c r="B22" s="20"/>
      <c r="D22" s="26" t="s">
        <v>33</v>
      </c>
      <c r="AR22" s="20"/>
    </row>
    <row r="23" spans="2:44" s="1" customFormat="1" ht="16.5" customHeight="1">
      <c r="B23" s="20"/>
      <c r="E23" s="214" t="s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R23" s="20"/>
    </row>
    <row r="24" spans="2:44" s="1" customFormat="1" ht="6.95" customHeight="1">
      <c r="B24" s="20"/>
      <c r="AR24" s="20"/>
    </row>
    <row r="25" spans="2:44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57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5">
        <f>ROUND(AG94,2)</f>
        <v>0</v>
      </c>
      <c r="AL26" s="216"/>
      <c r="AM26" s="216"/>
      <c r="AN26" s="216"/>
      <c r="AO26" s="216"/>
      <c r="AP26" s="29"/>
      <c r="AQ26" s="29"/>
      <c r="AR26" s="30"/>
      <c r="BE26" s="29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7" t="s">
        <v>35</v>
      </c>
      <c r="M28" s="217"/>
      <c r="N28" s="217"/>
      <c r="O28" s="217"/>
      <c r="P28" s="217"/>
      <c r="Q28" s="29"/>
      <c r="R28" s="29"/>
      <c r="S28" s="29"/>
      <c r="T28" s="29"/>
      <c r="U28" s="29"/>
      <c r="V28" s="29"/>
      <c r="W28" s="217" t="s">
        <v>36</v>
      </c>
      <c r="X28" s="217"/>
      <c r="Y28" s="217"/>
      <c r="Z28" s="217"/>
      <c r="AA28" s="217"/>
      <c r="AB28" s="217"/>
      <c r="AC28" s="217"/>
      <c r="AD28" s="217"/>
      <c r="AE28" s="217"/>
      <c r="AF28" s="29"/>
      <c r="AG28" s="29"/>
      <c r="AH28" s="29"/>
      <c r="AI28" s="29"/>
      <c r="AJ28" s="29"/>
      <c r="AK28" s="217" t="s">
        <v>37</v>
      </c>
      <c r="AL28" s="217"/>
      <c r="AM28" s="217"/>
      <c r="AN28" s="217"/>
      <c r="AO28" s="217"/>
      <c r="AP28" s="29"/>
      <c r="AQ28" s="29"/>
      <c r="AR28" s="30"/>
      <c r="BE28" s="29"/>
    </row>
    <row r="29" spans="2:44" s="3" customFormat="1" ht="14.45" customHeight="1">
      <c r="B29" s="34"/>
      <c r="D29" s="26" t="s">
        <v>38</v>
      </c>
      <c r="F29" s="26" t="s">
        <v>39</v>
      </c>
      <c r="L29" s="205">
        <v>0.21</v>
      </c>
      <c r="M29" s="206"/>
      <c r="N29" s="206"/>
      <c r="O29" s="206"/>
      <c r="P29" s="206"/>
      <c r="W29" s="207">
        <f>ROUND(AZ94,2)</f>
        <v>0</v>
      </c>
      <c r="X29" s="206"/>
      <c r="Y29" s="206"/>
      <c r="Z29" s="206"/>
      <c r="AA29" s="206"/>
      <c r="AB29" s="206"/>
      <c r="AC29" s="206"/>
      <c r="AD29" s="206"/>
      <c r="AE29" s="206"/>
      <c r="AK29" s="207">
        <f>ROUND(AV94,2)</f>
        <v>0</v>
      </c>
      <c r="AL29" s="206"/>
      <c r="AM29" s="206"/>
      <c r="AN29" s="206"/>
      <c r="AO29" s="206"/>
      <c r="AR29" s="34"/>
    </row>
    <row r="30" spans="2:44" s="3" customFormat="1" ht="14.45" customHeight="1">
      <c r="B30" s="34"/>
      <c r="F30" s="26" t="s">
        <v>40</v>
      </c>
      <c r="L30" s="205">
        <v>0.15</v>
      </c>
      <c r="M30" s="206"/>
      <c r="N30" s="206"/>
      <c r="O30" s="206"/>
      <c r="P30" s="206"/>
      <c r="W30" s="207">
        <f>ROUND(BA94,2)</f>
        <v>0</v>
      </c>
      <c r="X30" s="206"/>
      <c r="Y30" s="206"/>
      <c r="Z30" s="206"/>
      <c r="AA30" s="206"/>
      <c r="AB30" s="206"/>
      <c r="AC30" s="206"/>
      <c r="AD30" s="206"/>
      <c r="AE30" s="206"/>
      <c r="AK30" s="207">
        <f>ROUND(AW94,2)</f>
        <v>0</v>
      </c>
      <c r="AL30" s="206"/>
      <c r="AM30" s="206"/>
      <c r="AN30" s="206"/>
      <c r="AO30" s="206"/>
      <c r="AR30" s="34"/>
    </row>
    <row r="31" spans="2:44" s="3" customFormat="1" ht="14.45" customHeight="1" hidden="1">
      <c r="B31" s="34"/>
      <c r="F31" s="26" t="s">
        <v>41</v>
      </c>
      <c r="L31" s="205">
        <v>0.21</v>
      </c>
      <c r="M31" s="206"/>
      <c r="N31" s="206"/>
      <c r="O31" s="206"/>
      <c r="P31" s="206"/>
      <c r="W31" s="207">
        <f>ROUND(BB94,2)</f>
        <v>0</v>
      </c>
      <c r="X31" s="206"/>
      <c r="Y31" s="206"/>
      <c r="Z31" s="206"/>
      <c r="AA31" s="206"/>
      <c r="AB31" s="206"/>
      <c r="AC31" s="206"/>
      <c r="AD31" s="206"/>
      <c r="AE31" s="206"/>
      <c r="AK31" s="207">
        <v>0</v>
      </c>
      <c r="AL31" s="206"/>
      <c r="AM31" s="206"/>
      <c r="AN31" s="206"/>
      <c r="AO31" s="206"/>
      <c r="AR31" s="34"/>
    </row>
    <row r="32" spans="2:44" s="3" customFormat="1" ht="14.45" customHeight="1" hidden="1">
      <c r="B32" s="34"/>
      <c r="F32" s="26" t="s">
        <v>42</v>
      </c>
      <c r="L32" s="205">
        <v>0.15</v>
      </c>
      <c r="M32" s="206"/>
      <c r="N32" s="206"/>
      <c r="O32" s="206"/>
      <c r="P32" s="206"/>
      <c r="W32" s="207">
        <f>ROUND(BC94,2)</f>
        <v>0</v>
      </c>
      <c r="X32" s="206"/>
      <c r="Y32" s="206"/>
      <c r="Z32" s="206"/>
      <c r="AA32" s="206"/>
      <c r="AB32" s="206"/>
      <c r="AC32" s="206"/>
      <c r="AD32" s="206"/>
      <c r="AE32" s="206"/>
      <c r="AK32" s="207">
        <v>0</v>
      </c>
      <c r="AL32" s="206"/>
      <c r="AM32" s="206"/>
      <c r="AN32" s="206"/>
      <c r="AO32" s="206"/>
      <c r="AR32" s="34"/>
    </row>
    <row r="33" spans="2:44" s="3" customFormat="1" ht="14.45" customHeight="1" hidden="1">
      <c r="B33" s="34"/>
      <c r="F33" s="26" t="s">
        <v>43</v>
      </c>
      <c r="L33" s="205">
        <v>0</v>
      </c>
      <c r="M33" s="206"/>
      <c r="N33" s="206"/>
      <c r="O33" s="206"/>
      <c r="P33" s="206"/>
      <c r="W33" s="207">
        <f>ROUND(BD94,2)</f>
        <v>0</v>
      </c>
      <c r="X33" s="206"/>
      <c r="Y33" s="206"/>
      <c r="Z33" s="206"/>
      <c r="AA33" s="206"/>
      <c r="AB33" s="206"/>
      <c r="AC33" s="206"/>
      <c r="AD33" s="206"/>
      <c r="AE33" s="206"/>
      <c r="AK33" s="207">
        <v>0</v>
      </c>
      <c r="AL33" s="206"/>
      <c r="AM33" s="206"/>
      <c r="AN33" s="206"/>
      <c r="AO33" s="206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211" t="s">
        <v>46</v>
      </c>
      <c r="Y35" s="209"/>
      <c r="Z35" s="209"/>
      <c r="AA35" s="209"/>
      <c r="AB35" s="209"/>
      <c r="AC35" s="37"/>
      <c r="AD35" s="37"/>
      <c r="AE35" s="37"/>
      <c r="AF35" s="37"/>
      <c r="AG35" s="37"/>
      <c r="AH35" s="37"/>
      <c r="AI35" s="37"/>
      <c r="AJ35" s="37"/>
      <c r="AK35" s="208">
        <f>SUM(AK26:AK33)</f>
        <v>0</v>
      </c>
      <c r="AL35" s="209"/>
      <c r="AM35" s="209"/>
      <c r="AN35" s="209"/>
      <c r="AO35" s="210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21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6" t="s">
        <v>12</v>
      </c>
      <c r="L84" s="4" t="str">
        <f>K5</f>
        <v>20-47</v>
      </c>
      <c r="AR84" s="48"/>
    </row>
    <row r="85" spans="2:44" s="5" customFormat="1" ht="36.95" customHeight="1">
      <c r="B85" s="49"/>
      <c r="C85" s="50" t="s">
        <v>14</v>
      </c>
      <c r="L85" s="228" t="str">
        <f>K6</f>
        <v>II/102 Chotilsko, most ev. č. 102-019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6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Chotilsko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20</v>
      </c>
      <c r="AJ87" s="29"/>
      <c r="AK87" s="29"/>
      <c r="AL87" s="29"/>
      <c r="AM87" s="230" t="str">
        <f>IF(AN8="","",AN8)</f>
        <v>30. 10. 2020</v>
      </c>
      <c r="AN87" s="230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6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KSÚS Středočeského kraje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28</v>
      </c>
      <c r="AJ89" s="29"/>
      <c r="AK89" s="29"/>
      <c r="AL89" s="29"/>
      <c r="AM89" s="231" t="str">
        <f>IF(E17="","",E17)</f>
        <v>INGUTIS, spol. s r.o.</v>
      </c>
      <c r="AN89" s="232"/>
      <c r="AO89" s="232"/>
      <c r="AP89" s="232"/>
      <c r="AQ89" s="29"/>
      <c r="AR89" s="30"/>
      <c r="AS89" s="233" t="s">
        <v>54</v>
      </c>
      <c r="AT89" s="234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6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31</v>
      </c>
      <c r="AJ90" s="29"/>
      <c r="AK90" s="29"/>
      <c r="AL90" s="29"/>
      <c r="AM90" s="231" t="str">
        <f>IF(E20="","",E20)</f>
        <v>Ing. J. Duben</v>
      </c>
      <c r="AN90" s="232"/>
      <c r="AO90" s="232"/>
      <c r="AP90" s="232"/>
      <c r="AQ90" s="29"/>
      <c r="AR90" s="30"/>
      <c r="AS90" s="235"/>
      <c r="AT90" s="236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35"/>
      <c r="AT91" s="236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21" t="s">
        <v>55</v>
      </c>
      <c r="D92" s="222"/>
      <c r="E92" s="222"/>
      <c r="F92" s="222"/>
      <c r="G92" s="222"/>
      <c r="H92" s="57"/>
      <c r="I92" s="223" t="s">
        <v>56</v>
      </c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5" t="s">
        <v>57</v>
      </c>
      <c r="AH92" s="222"/>
      <c r="AI92" s="222"/>
      <c r="AJ92" s="222"/>
      <c r="AK92" s="222"/>
      <c r="AL92" s="222"/>
      <c r="AM92" s="222"/>
      <c r="AN92" s="223" t="s">
        <v>58</v>
      </c>
      <c r="AO92" s="222"/>
      <c r="AP92" s="224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6">
        <f>ROUND(SUM(AG95:AG101),2)</f>
        <v>0</v>
      </c>
      <c r="AH94" s="226"/>
      <c r="AI94" s="226"/>
      <c r="AJ94" s="226"/>
      <c r="AK94" s="226"/>
      <c r="AL94" s="226"/>
      <c r="AM94" s="226"/>
      <c r="AN94" s="227">
        <f aca="true" t="shared" si="0" ref="AN94:AN101">SUM(AG94,AT94)</f>
        <v>0</v>
      </c>
      <c r="AO94" s="227"/>
      <c r="AP94" s="227"/>
      <c r="AQ94" s="69" t="s">
        <v>1</v>
      </c>
      <c r="AR94" s="65"/>
      <c r="AS94" s="70">
        <f>ROUND(SUM(AS95:AS101),2)</f>
        <v>0</v>
      </c>
      <c r="AT94" s="71">
        <f aca="true" t="shared" si="1" ref="AT94:AT101">ROUND(SUM(AV94:AW94),2)</f>
        <v>0</v>
      </c>
      <c r="AU94" s="72">
        <f>ROUND(SUM(AU95:AU101),5)</f>
        <v>138.36904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ROUND(SUM(AZ95:AZ101),2)</f>
        <v>0</v>
      </c>
      <c r="BA94" s="71">
        <f>ROUND(SUM(BA95:BA101),2)</f>
        <v>0</v>
      </c>
      <c r="BB94" s="71">
        <f>ROUND(SUM(BB95:BB101),2)</f>
        <v>0</v>
      </c>
      <c r="BC94" s="71">
        <f>ROUND(SUM(BC95:BC101),2)</f>
        <v>0</v>
      </c>
      <c r="BD94" s="73">
        <f>ROUND(SUM(BD95:BD101),2)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1" s="7" customFormat="1" ht="16.5" customHeight="1">
      <c r="A95" s="76" t="s">
        <v>78</v>
      </c>
      <c r="B95" s="77"/>
      <c r="C95" s="78"/>
      <c r="D95" s="220" t="s">
        <v>79</v>
      </c>
      <c r="E95" s="220"/>
      <c r="F95" s="220"/>
      <c r="G95" s="220"/>
      <c r="H95" s="220"/>
      <c r="I95" s="79"/>
      <c r="J95" s="220" t="s">
        <v>80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18">
        <f>'SO 001 - Demolice stávají...'!J30</f>
        <v>0</v>
      </c>
      <c r="AH95" s="219"/>
      <c r="AI95" s="219"/>
      <c r="AJ95" s="219"/>
      <c r="AK95" s="219"/>
      <c r="AL95" s="219"/>
      <c r="AM95" s="219"/>
      <c r="AN95" s="218">
        <f t="shared" si="0"/>
        <v>0</v>
      </c>
      <c r="AO95" s="219"/>
      <c r="AP95" s="219"/>
      <c r="AQ95" s="80" t="s">
        <v>81</v>
      </c>
      <c r="AR95" s="77"/>
      <c r="AS95" s="81">
        <v>0</v>
      </c>
      <c r="AT95" s="82">
        <f t="shared" si="1"/>
        <v>0</v>
      </c>
      <c r="AU95" s="83">
        <f>'SO 001 - Demolice stávají...'!P119</f>
        <v>0</v>
      </c>
      <c r="AV95" s="82">
        <f>'SO 001 - Demolice stávají...'!J33</f>
        <v>0</v>
      </c>
      <c r="AW95" s="82">
        <f>'SO 001 - Demolice stávají...'!J34</f>
        <v>0</v>
      </c>
      <c r="AX95" s="82">
        <f>'SO 001 - Demolice stávají...'!J35</f>
        <v>0</v>
      </c>
      <c r="AY95" s="82">
        <f>'SO 001 - Demolice stávají...'!J36</f>
        <v>0</v>
      </c>
      <c r="AZ95" s="82">
        <f>'SO 001 - Demolice stávají...'!F33</f>
        <v>0</v>
      </c>
      <c r="BA95" s="82">
        <f>'SO 001 - Demolice stávají...'!F34</f>
        <v>0</v>
      </c>
      <c r="BB95" s="82">
        <f>'SO 001 - Demolice stávají...'!F35</f>
        <v>0</v>
      </c>
      <c r="BC95" s="82">
        <f>'SO 001 - Demolice stávají...'!F36</f>
        <v>0</v>
      </c>
      <c r="BD95" s="84">
        <f>'SO 001 - Demolice stávají...'!F37</f>
        <v>0</v>
      </c>
      <c r="BT95" s="85" t="s">
        <v>82</v>
      </c>
      <c r="BV95" s="85" t="s">
        <v>76</v>
      </c>
      <c r="BW95" s="85" t="s">
        <v>83</v>
      </c>
      <c r="BX95" s="85" t="s">
        <v>4</v>
      </c>
      <c r="CL95" s="85" t="s">
        <v>1</v>
      </c>
      <c r="CM95" s="85" t="s">
        <v>84</v>
      </c>
    </row>
    <row r="96" spans="1:91" s="7" customFormat="1" ht="16.5" customHeight="1">
      <c r="A96" s="76" t="s">
        <v>78</v>
      </c>
      <c r="B96" s="77"/>
      <c r="C96" s="78"/>
      <c r="D96" s="220" t="s">
        <v>85</v>
      </c>
      <c r="E96" s="220"/>
      <c r="F96" s="220"/>
      <c r="G96" s="220"/>
      <c r="H96" s="220"/>
      <c r="I96" s="79"/>
      <c r="J96" s="220" t="s">
        <v>86</v>
      </c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18">
        <f>'SO 201 - Most ev. č. 102-019'!J30</f>
        <v>0</v>
      </c>
      <c r="AH96" s="219"/>
      <c r="AI96" s="219"/>
      <c r="AJ96" s="219"/>
      <c r="AK96" s="219"/>
      <c r="AL96" s="219"/>
      <c r="AM96" s="219"/>
      <c r="AN96" s="218">
        <f t="shared" si="0"/>
        <v>0</v>
      </c>
      <c r="AO96" s="219"/>
      <c r="AP96" s="219"/>
      <c r="AQ96" s="80" t="s">
        <v>81</v>
      </c>
      <c r="AR96" s="77"/>
      <c r="AS96" s="81">
        <v>0</v>
      </c>
      <c r="AT96" s="82">
        <f t="shared" si="1"/>
        <v>0</v>
      </c>
      <c r="AU96" s="83">
        <f>'SO 201 - Most ev. č. 102-019'!P126</f>
        <v>0</v>
      </c>
      <c r="AV96" s="82">
        <f>'SO 201 - Most ev. č. 102-019'!J33</f>
        <v>0</v>
      </c>
      <c r="AW96" s="82">
        <f>'SO 201 - Most ev. č. 102-019'!J34</f>
        <v>0</v>
      </c>
      <c r="AX96" s="82">
        <f>'SO 201 - Most ev. č. 102-019'!J35</f>
        <v>0</v>
      </c>
      <c r="AY96" s="82">
        <f>'SO 201 - Most ev. č. 102-019'!J36</f>
        <v>0</v>
      </c>
      <c r="AZ96" s="82">
        <f>'SO 201 - Most ev. č. 102-019'!F33</f>
        <v>0</v>
      </c>
      <c r="BA96" s="82">
        <f>'SO 201 - Most ev. č. 102-019'!F34</f>
        <v>0</v>
      </c>
      <c r="BB96" s="82">
        <f>'SO 201 - Most ev. č. 102-019'!F35</f>
        <v>0</v>
      </c>
      <c r="BC96" s="82">
        <f>'SO 201 - Most ev. č. 102-019'!F36</f>
        <v>0</v>
      </c>
      <c r="BD96" s="84">
        <f>'SO 201 - Most ev. č. 102-019'!F37</f>
        <v>0</v>
      </c>
      <c r="BT96" s="85" t="s">
        <v>82</v>
      </c>
      <c r="BV96" s="85" t="s">
        <v>76</v>
      </c>
      <c r="BW96" s="85" t="s">
        <v>87</v>
      </c>
      <c r="BX96" s="85" t="s">
        <v>4</v>
      </c>
      <c r="CL96" s="85" t="s">
        <v>1</v>
      </c>
      <c r="CM96" s="85" t="s">
        <v>84</v>
      </c>
    </row>
    <row r="97" spans="1:91" s="7" customFormat="1" ht="16.5" customHeight="1">
      <c r="A97" s="76" t="s">
        <v>78</v>
      </c>
      <c r="B97" s="77"/>
      <c r="C97" s="78"/>
      <c r="D97" s="220" t="s">
        <v>88</v>
      </c>
      <c r="E97" s="220"/>
      <c r="F97" s="220"/>
      <c r="G97" s="220"/>
      <c r="H97" s="220"/>
      <c r="I97" s="79"/>
      <c r="J97" s="220" t="s">
        <v>89</v>
      </c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18">
        <f>'SO 301 - Přeložka vodovodu'!J30</f>
        <v>0</v>
      </c>
      <c r="AH97" s="219"/>
      <c r="AI97" s="219"/>
      <c r="AJ97" s="219"/>
      <c r="AK97" s="219"/>
      <c r="AL97" s="219"/>
      <c r="AM97" s="219"/>
      <c r="AN97" s="218">
        <f t="shared" si="0"/>
        <v>0</v>
      </c>
      <c r="AO97" s="219"/>
      <c r="AP97" s="219"/>
      <c r="AQ97" s="80" t="s">
        <v>81</v>
      </c>
      <c r="AR97" s="77"/>
      <c r="AS97" s="81">
        <v>0</v>
      </c>
      <c r="AT97" s="82">
        <f t="shared" si="1"/>
        <v>0</v>
      </c>
      <c r="AU97" s="83">
        <f>'SO 301 - Přeložka vodovodu'!P120</f>
        <v>61.81288</v>
      </c>
      <c r="AV97" s="82">
        <f>'SO 301 - Přeložka vodovodu'!J33</f>
        <v>0</v>
      </c>
      <c r="AW97" s="82">
        <f>'SO 301 - Přeložka vodovodu'!J34</f>
        <v>0</v>
      </c>
      <c r="AX97" s="82">
        <f>'SO 301 - Přeložka vodovodu'!J35</f>
        <v>0</v>
      </c>
      <c r="AY97" s="82">
        <f>'SO 301 - Přeložka vodovodu'!J36</f>
        <v>0</v>
      </c>
      <c r="AZ97" s="82">
        <f>'SO 301 - Přeložka vodovodu'!F33</f>
        <v>0</v>
      </c>
      <c r="BA97" s="82">
        <f>'SO 301 - Přeložka vodovodu'!F34</f>
        <v>0</v>
      </c>
      <c r="BB97" s="82">
        <f>'SO 301 - Přeložka vodovodu'!F35</f>
        <v>0</v>
      </c>
      <c r="BC97" s="82">
        <f>'SO 301 - Přeložka vodovodu'!F36</f>
        <v>0</v>
      </c>
      <c r="BD97" s="84">
        <f>'SO 301 - Přeložka vodovodu'!F37</f>
        <v>0</v>
      </c>
      <c r="BT97" s="85" t="s">
        <v>82</v>
      </c>
      <c r="BV97" s="85" t="s">
        <v>76</v>
      </c>
      <c r="BW97" s="85" t="s">
        <v>90</v>
      </c>
      <c r="BX97" s="85" t="s">
        <v>4</v>
      </c>
      <c r="CL97" s="85" t="s">
        <v>1</v>
      </c>
      <c r="CM97" s="85" t="s">
        <v>91</v>
      </c>
    </row>
    <row r="98" spans="1:91" s="7" customFormat="1" ht="16.5" customHeight="1">
      <c r="A98" s="76" t="s">
        <v>78</v>
      </c>
      <c r="B98" s="77"/>
      <c r="C98" s="78"/>
      <c r="D98" s="220" t="s">
        <v>92</v>
      </c>
      <c r="E98" s="220"/>
      <c r="F98" s="220"/>
      <c r="G98" s="220"/>
      <c r="H98" s="220"/>
      <c r="I98" s="79"/>
      <c r="J98" s="220" t="s">
        <v>93</v>
      </c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18">
        <f>'SO 302 - Přeložka dešťové...'!J30</f>
        <v>0</v>
      </c>
      <c r="AH98" s="219"/>
      <c r="AI98" s="219"/>
      <c r="AJ98" s="219"/>
      <c r="AK98" s="219"/>
      <c r="AL98" s="219"/>
      <c r="AM98" s="219"/>
      <c r="AN98" s="218">
        <f t="shared" si="0"/>
        <v>0</v>
      </c>
      <c r="AO98" s="219"/>
      <c r="AP98" s="219"/>
      <c r="AQ98" s="80" t="s">
        <v>81</v>
      </c>
      <c r="AR98" s="77"/>
      <c r="AS98" s="81">
        <v>0</v>
      </c>
      <c r="AT98" s="82">
        <f t="shared" si="1"/>
        <v>0</v>
      </c>
      <c r="AU98" s="83">
        <f>'SO 302 - Přeložka dešťové...'!P121</f>
        <v>76.254157</v>
      </c>
      <c r="AV98" s="82">
        <f>'SO 302 - Přeložka dešťové...'!J33</f>
        <v>0</v>
      </c>
      <c r="AW98" s="82">
        <f>'SO 302 - Přeložka dešťové...'!J34</f>
        <v>0</v>
      </c>
      <c r="AX98" s="82">
        <f>'SO 302 - Přeložka dešťové...'!J35</f>
        <v>0</v>
      </c>
      <c r="AY98" s="82">
        <f>'SO 302 - Přeložka dešťové...'!J36</f>
        <v>0</v>
      </c>
      <c r="AZ98" s="82">
        <f>'SO 302 - Přeložka dešťové...'!F33</f>
        <v>0</v>
      </c>
      <c r="BA98" s="82">
        <f>'SO 302 - Přeložka dešťové...'!F34</f>
        <v>0</v>
      </c>
      <c r="BB98" s="82">
        <f>'SO 302 - Přeložka dešťové...'!F35</f>
        <v>0</v>
      </c>
      <c r="BC98" s="82">
        <f>'SO 302 - Přeložka dešťové...'!F36</f>
        <v>0</v>
      </c>
      <c r="BD98" s="84">
        <f>'SO 302 - Přeložka dešťové...'!F37</f>
        <v>0</v>
      </c>
      <c r="BT98" s="85" t="s">
        <v>82</v>
      </c>
      <c r="BV98" s="85" t="s">
        <v>76</v>
      </c>
      <c r="BW98" s="85" t="s">
        <v>94</v>
      </c>
      <c r="BX98" s="85" t="s">
        <v>4</v>
      </c>
      <c r="CL98" s="85" t="s">
        <v>1</v>
      </c>
      <c r="CM98" s="85" t="s">
        <v>91</v>
      </c>
    </row>
    <row r="99" spans="1:91" s="7" customFormat="1" ht="16.5" customHeight="1">
      <c r="A99" s="76" t="s">
        <v>78</v>
      </c>
      <c r="B99" s="77"/>
      <c r="C99" s="78"/>
      <c r="D99" s="220" t="s">
        <v>95</v>
      </c>
      <c r="E99" s="220"/>
      <c r="F99" s="220"/>
      <c r="G99" s="220"/>
      <c r="H99" s="220"/>
      <c r="I99" s="79"/>
      <c r="J99" s="220" t="s">
        <v>96</v>
      </c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18">
        <f>'SO 401 - Přeložka veřejné...'!J30</f>
        <v>0</v>
      </c>
      <c r="AH99" s="219"/>
      <c r="AI99" s="219"/>
      <c r="AJ99" s="219"/>
      <c r="AK99" s="219"/>
      <c r="AL99" s="219"/>
      <c r="AM99" s="219"/>
      <c r="AN99" s="218">
        <f t="shared" si="0"/>
        <v>0</v>
      </c>
      <c r="AO99" s="219"/>
      <c r="AP99" s="219"/>
      <c r="AQ99" s="80" t="s">
        <v>81</v>
      </c>
      <c r="AR99" s="77"/>
      <c r="AS99" s="81">
        <v>0</v>
      </c>
      <c r="AT99" s="82">
        <f t="shared" si="1"/>
        <v>0</v>
      </c>
      <c r="AU99" s="83">
        <f>'SO 401 - Přeložka veřejné...'!P118</f>
        <v>0.302</v>
      </c>
      <c r="AV99" s="82">
        <f>'SO 401 - Přeložka veřejné...'!J33</f>
        <v>0</v>
      </c>
      <c r="AW99" s="82">
        <f>'SO 401 - Přeložka veřejné...'!J34</f>
        <v>0</v>
      </c>
      <c r="AX99" s="82">
        <f>'SO 401 - Přeložka veřejné...'!J35</f>
        <v>0</v>
      </c>
      <c r="AY99" s="82">
        <f>'SO 401 - Přeložka veřejné...'!J36</f>
        <v>0</v>
      </c>
      <c r="AZ99" s="82">
        <f>'SO 401 - Přeložka veřejné...'!F33</f>
        <v>0</v>
      </c>
      <c r="BA99" s="82">
        <f>'SO 401 - Přeložka veřejné...'!F34</f>
        <v>0</v>
      </c>
      <c r="BB99" s="82">
        <f>'SO 401 - Přeložka veřejné...'!F35</f>
        <v>0</v>
      </c>
      <c r="BC99" s="82">
        <f>'SO 401 - Přeložka veřejné...'!F36</f>
        <v>0</v>
      </c>
      <c r="BD99" s="84">
        <f>'SO 401 - Přeložka veřejné...'!F37</f>
        <v>0</v>
      </c>
      <c r="BT99" s="85" t="s">
        <v>82</v>
      </c>
      <c r="BV99" s="85" t="s">
        <v>76</v>
      </c>
      <c r="BW99" s="85" t="s">
        <v>97</v>
      </c>
      <c r="BX99" s="85" t="s">
        <v>4</v>
      </c>
      <c r="CL99" s="85" t="s">
        <v>1</v>
      </c>
      <c r="CM99" s="85" t="s">
        <v>91</v>
      </c>
    </row>
    <row r="100" spans="1:91" s="7" customFormat="1" ht="16.5" customHeight="1">
      <c r="A100" s="76" t="s">
        <v>78</v>
      </c>
      <c r="B100" s="77"/>
      <c r="C100" s="78"/>
      <c r="D100" s="220" t="s">
        <v>98</v>
      </c>
      <c r="E100" s="220"/>
      <c r="F100" s="220"/>
      <c r="G100" s="220"/>
      <c r="H100" s="220"/>
      <c r="I100" s="79"/>
      <c r="J100" s="220" t="s">
        <v>99</v>
      </c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18">
        <f>'SO 901 - Dopravně-inženýr...'!J30</f>
        <v>0</v>
      </c>
      <c r="AH100" s="219"/>
      <c r="AI100" s="219"/>
      <c r="AJ100" s="219"/>
      <c r="AK100" s="219"/>
      <c r="AL100" s="219"/>
      <c r="AM100" s="219"/>
      <c r="AN100" s="218">
        <f t="shared" si="0"/>
        <v>0</v>
      </c>
      <c r="AO100" s="219"/>
      <c r="AP100" s="219"/>
      <c r="AQ100" s="80" t="s">
        <v>81</v>
      </c>
      <c r="AR100" s="77"/>
      <c r="AS100" s="81">
        <v>0</v>
      </c>
      <c r="AT100" s="82">
        <f t="shared" si="1"/>
        <v>0</v>
      </c>
      <c r="AU100" s="83">
        <f>'SO 901 - Dopravně-inženýr...'!P118</f>
        <v>0</v>
      </c>
      <c r="AV100" s="82">
        <f>'SO 901 - Dopravně-inženýr...'!J33</f>
        <v>0</v>
      </c>
      <c r="AW100" s="82">
        <f>'SO 901 - Dopravně-inženýr...'!J34</f>
        <v>0</v>
      </c>
      <c r="AX100" s="82">
        <f>'SO 901 - Dopravně-inženýr...'!J35</f>
        <v>0</v>
      </c>
      <c r="AY100" s="82">
        <f>'SO 901 - Dopravně-inženýr...'!J36</f>
        <v>0</v>
      </c>
      <c r="AZ100" s="82">
        <f>'SO 901 - Dopravně-inženýr...'!F33</f>
        <v>0</v>
      </c>
      <c r="BA100" s="82">
        <f>'SO 901 - Dopravně-inženýr...'!F34</f>
        <v>0</v>
      </c>
      <c r="BB100" s="82">
        <f>'SO 901 - Dopravně-inženýr...'!F35</f>
        <v>0</v>
      </c>
      <c r="BC100" s="82">
        <f>'SO 901 - Dopravně-inženýr...'!F36</f>
        <v>0</v>
      </c>
      <c r="BD100" s="84">
        <f>'SO 901 - Dopravně-inženýr...'!F37</f>
        <v>0</v>
      </c>
      <c r="BT100" s="85" t="s">
        <v>82</v>
      </c>
      <c r="BV100" s="85" t="s">
        <v>76</v>
      </c>
      <c r="BW100" s="85" t="s">
        <v>100</v>
      </c>
      <c r="BX100" s="85" t="s">
        <v>4</v>
      </c>
      <c r="CL100" s="85" t="s">
        <v>1</v>
      </c>
      <c r="CM100" s="85" t="s">
        <v>91</v>
      </c>
    </row>
    <row r="101" spans="1:91" s="7" customFormat="1" ht="16.5" customHeight="1">
      <c r="A101" s="76" t="s">
        <v>78</v>
      </c>
      <c r="B101" s="77"/>
      <c r="C101" s="78"/>
      <c r="D101" s="220" t="s">
        <v>101</v>
      </c>
      <c r="E101" s="220"/>
      <c r="F101" s="220"/>
      <c r="G101" s="220"/>
      <c r="H101" s="220"/>
      <c r="I101" s="79"/>
      <c r="J101" s="220" t="s">
        <v>102</v>
      </c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18">
        <f>'VON - Vedlejší a ostatní ...'!J30</f>
        <v>0</v>
      </c>
      <c r="AH101" s="219"/>
      <c r="AI101" s="219"/>
      <c r="AJ101" s="219"/>
      <c r="AK101" s="219"/>
      <c r="AL101" s="219"/>
      <c r="AM101" s="219"/>
      <c r="AN101" s="218">
        <f t="shared" si="0"/>
        <v>0</v>
      </c>
      <c r="AO101" s="219"/>
      <c r="AP101" s="219"/>
      <c r="AQ101" s="80" t="s">
        <v>81</v>
      </c>
      <c r="AR101" s="77"/>
      <c r="AS101" s="86">
        <v>0</v>
      </c>
      <c r="AT101" s="87">
        <f t="shared" si="1"/>
        <v>0</v>
      </c>
      <c r="AU101" s="88">
        <f>'VON - Vedlejší a ostatní ...'!P118</f>
        <v>0</v>
      </c>
      <c r="AV101" s="87">
        <f>'VON - Vedlejší a ostatní ...'!J33</f>
        <v>0</v>
      </c>
      <c r="AW101" s="87">
        <f>'VON - Vedlejší a ostatní ...'!J34</f>
        <v>0</v>
      </c>
      <c r="AX101" s="87">
        <f>'VON - Vedlejší a ostatní ...'!J35</f>
        <v>0</v>
      </c>
      <c r="AY101" s="87">
        <f>'VON - Vedlejší a ostatní ...'!J36</f>
        <v>0</v>
      </c>
      <c r="AZ101" s="87">
        <f>'VON - Vedlejší a ostatní ...'!F33</f>
        <v>0</v>
      </c>
      <c r="BA101" s="87">
        <f>'VON - Vedlejší a ostatní ...'!F34</f>
        <v>0</v>
      </c>
      <c r="BB101" s="87">
        <f>'VON - Vedlejší a ostatní ...'!F35</f>
        <v>0</v>
      </c>
      <c r="BC101" s="87">
        <f>'VON - Vedlejší a ostatní ...'!F36</f>
        <v>0</v>
      </c>
      <c r="BD101" s="89">
        <f>'VON - Vedlejší a ostatní ...'!F37</f>
        <v>0</v>
      </c>
      <c r="BT101" s="85" t="s">
        <v>82</v>
      </c>
      <c r="BV101" s="85" t="s">
        <v>76</v>
      </c>
      <c r="BW101" s="85" t="s">
        <v>103</v>
      </c>
      <c r="BX101" s="85" t="s">
        <v>4</v>
      </c>
      <c r="CL101" s="85" t="s">
        <v>1</v>
      </c>
      <c r="CM101" s="85" t="s">
        <v>91</v>
      </c>
    </row>
    <row r="102" spans="1:57" s="2" customFormat="1" ht="30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30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57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30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</sheetData>
  <mergeCells count="64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SO 001 - Demolice stávají...'!C2" display="/"/>
    <hyperlink ref="A96" location="'SO 201 - Most ev. č. 102-019'!C2" display="/"/>
    <hyperlink ref="A97" location="'SO 301 - Přeložka vodovodu'!C2" display="/"/>
    <hyperlink ref="A98" location="'SO 302 - Přeložka dešťové...'!C2" display="/"/>
    <hyperlink ref="A99" location="'SO 401 - Přeložka veřejné...'!C2" display="/"/>
    <hyperlink ref="A100" location="'SO 901 - Dopravně-inženýr...'!C2" display="/"/>
    <hyperlink ref="A10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5"/>
  <sheetViews>
    <sheetView showGridLines="0" workbookViewId="0" topLeftCell="A1">
      <selection activeCell="V27" sqref="V2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56" s="1" customFormat="1" ht="36.95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83</v>
      </c>
      <c r="AZ2" s="91" t="s">
        <v>104</v>
      </c>
      <c r="BA2" s="91" t="s">
        <v>104</v>
      </c>
      <c r="BB2" s="91" t="s">
        <v>1</v>
      </c>
      <c r="BC2" s="91" t="s">
        <v>105</v>
      </c>
      <c r="BD2" s="91" t="s">
        <v>91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  <c r="AZ3" s="91" t="s">
        <v>106</v>
      </c>
      <c r="BA3" s="91" t="s">
        <v>106</v>
      </c>
      <c r="BB3" s="91" t="s">
        <v>1</v>
      </c>
      <c r="BC3" s="91" t="s">
        <v>107</v>
      </c>
      <c r="BD3" s="91" t="s">
        <v>91</v>
      </c>
    </row>
    <row r="4" spans="2:56" s="1" customFormat="1" ht="24.95" customHeight="1">
      <c r="B4" s="20"/>
      <c r="D4" s="21" t="s">
        <v>108</v>
      </c>
      <c r="L4" s="20"/>
      <c r="M4" s="92" t="s">
        <v>10</v>
      </c>
      <c r="AT4" s="17" t="s">
        <v>3</v>
      </c>
      <c r="AZ4" s="91" t="s">
        <v>109</v>
      </c>
      <c r="BA4" s="91" t="s">
        <v>109</v>
      </c>
      <c r="BB4" s="91" t="s">
        <v>1</v>
      </c>
      <c r="BC4" s="91" t="s">
        <v>110</v>
      </c>
      <c r="BD4" s="91" t="s">
        <v>91</v>
      </c>
    </row>
    <row r="5" spans="2:56" s="1" customFormat="1" ht="6.95" customHeight="1">
      <c r="B5" s="20"/>
      <c r="L5" s="20"/>
      <c r="AZ5" s="91" t="s">
        <v>111</v>
      </c>
      <c r="BA5" s="91" t="s">
        <v>111</v>
      </c>
      <c r="BB5" s="91" t="s">
        <v>1</v>
      </c>
      <c r="BC5" s="91" t="s">
        <v>112</v>
      </c>
      <c r="BD5" s="91" t="s">
        <v>91</v>
      </c>
    </row>
    <row r="6" spans="2:56" s="1" customFormat="1" ht="12" customHeight="1">
      <c r="B6" s="20"/>
      <c r="D6" s="26" t="s">
        <v>14</v>
      </c>
      <c r="L6" s="20"/>
      <c r="AZ6" s="91" t="s">
        <v>113</v>
      </c>
      <c r="BA6" s="91" t="s">
        <v>113</v>
      </c>
      <c r="BB6" s="91" t="s">
        <v>1</v>
      </c>
      <c r="BC6" s="91" t="s">
        <v>114</v>
      </c>
      <c r="BD6" s="91" t="s">
        <v>91</v>
      </c>
    </row>
    <row r="7" spans="2:56" s="1" customFormat="1" ht="16.5" customHeight="1">
      <c r="B7" s="20"/>
      <c r="E7" s="238" t="str">
        <f>'Rekapitulace stavby'!K6</f>
        <v>II/102 Chotilsko, most ev. č. 102-019</v>
      </c>
      <c r="F7" s="239"/>
      <c r="G7" s="239"/>
      <c r="H7" s="239"/>
      <c r="L7" s="20"/>
      <c r="AZ7" s="91" t="s">
        <v>115</v>
      </c>
      <c r="BA7" s="91" t="s">
        <v>115</v>
      </c>
      <c r="BB7" s="91" t="s">
        <v>1</v>
      </c>
      <c r="BC7" s="91" t="s">
        <v>116</v>
      </c>
      <c r="BD7" s="91" t="s">
        <v>91</v>
      </c>
    </row>
    <row r="8" spans="1:56" s="2" customFormat="1" ht="12" customHeight="1">
      <c r="A8" s="29"/>
      <c r="B8" s="30"/>
      <c r="C8" s="29"/>
      <c r="D8" s="26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Z8" s="91" t="s">
        <v>118</v>
      </c>
      <c r="BA8" s="91" t="s">
        <v>118</v>
      </c>
      <c r="BB8" s="91" t="s">
        <v>1</v>
      </c>
      <c r="BC8" s="91" t="s">
        <v>119</v>
      </c>
      <c r="BD8" s="91" t="s">
        <v>91</v>
      </c>
    </row>
    <row r="9" spans="1:56" s="2" customFormat="1" ht="16.5" customHeight="1">
      <c r="A9" s="29"/>
      <c r="B9" s="30"/>
      <c r="C9" s="29"/>
      <c r="D9" s="29"/>
      <c r="E9" s="228" t="s">
        <v>120</v>
      </c>
      <c r="F9" s="237"/>
      <c r="G9" s="237"/>
      <c r="H9" s="237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Z9" s="91" t="s">
        <v>121</v>
      </c>
      <c r="BA9" s="91" t="s">
        <v>121</v>
      </c>
      <c r="BB9" s="91" t="s">
        <v>1</v>
      </c>
      <c r="BC9" s="91" t="s">
        <v>122</v>
      </c>
      <c r="BD9" s="91" t="s">
        <v>91</v>
      </c>
    </row>
    <row r="10" spans="1:56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Z10" s="91" t="s">
        <v>123</v>
      </c>
      <c r="BA10" s="91" t="s">
        <v>123</v>
      </c>
      <c r="BB10" s="91" t="s">
        <v>1</v>
      </c>
      <c r="BC10" s="91" t="s">
        <v>124</v>
      </c>
      <c r="BD10" s="91" t="s">
        <v>91</v>
      </c>
    </row>
    <row r="11" spans="1:56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Z11" s="91" t="s">
        <v>125</v>
      </c>
      <c r="BA11" s="91" t="s">
        <v>125</v>
      </c>
      <c r="BB11" s="91" t="s">
        <v>1</v>
      </c>
      <c r="BC11" s="91" t="s">
        <v>126</v>
      </c>
      <c r="BD11" s="91" t="s">
        <v>91</v>
      </c>
    </row>
    <row r="12" spans="1:31" s="2" customFormat="1" ht="12" customHeight="1">
      <c r="A12" s="29"/>
      <c r="B12" s="30"/>
      <c r="C12" s="29"/>
      <c r="D12" s="26" t="s">
        <v>18</v>
      </c>
      <c r="E12" s="29"/>
      <c r="F12" s="24" t="s">
        <v>27</v>
      </c>
      <c r="G12" s="29"/>
      <c r="H12" s="29"/>
      <c r="I12" s="26" t="s">
        <v>20</v>
      </c>
      <c r="J12" s="52" t="str">
        <f>'Rekapitulace stavby'!AN8</f>
        <v>30. 10. 2020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tr">
        <f>IF('Rekapitulace stavby'!E11="","",'Rekapitulace stavby'!E11)</f>
        <v>KSÚS Středočeského kraje</v>
      </c>
      <c r="F15" s="29"/>
      <c r="G15" s="29"/>
      <c r="H15" s="29"/>
      <c r="I15" s="26" t="s">
        <v>25</v>
      </c>
      <c r="J15" s="24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2" t="str">
        <f>'Rekapitulace stavby'!E14</f>
        <v xml:space="preserve"> </v>
      </c>
      <c r="F18" s="212"/>
      <c r="G18" s="212"/>
      <c r="H18" s="212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23</v>
      </c>
      <c r="J20" s="24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IF('Rekapitulace stavby'!E17="","",'Rekapitulace stavby'!E17)</f>
        <v>INGUTIS, spol. s r.o.</v>
      </c>
      <c r="F21" s="29"/>
      <c r="G21" s="29"/>
      <c r="H21" s="29"/>
      <c r="I21" s="26" t="s">
        <v>25</v>
      </c>
      <c r="J21" s="24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31</v>
      </c>
      <c r="E23" s="29"/>
      <c r="F23" s="29"/>
      <c r="G23" s="29"/>
      <c r="H23" s="29"/>
      <c r="I23" s="26" t="s">
        <v>23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>Ing. J. Duben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3"/>
      <c r="B27" s="94"/>
      <c r="C27" s="93"/>
      <c r="D27" s="93"/>
      <c r="E27" s="214" t="s">
        <v>1</v>
      </c>
      <c r="F27" s="214"/>
      <c r="G27" s="214"/>
      <c r="H27" s="214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34</v>
      </c>
      <c r="E30" s="29"/>
      <c r="F30" s="29"/>
      <c r="G30" s="29"/>
      <c r="H30" s="29"/>
      <c r="I30" s="29"/>
      <c r="J30" s="68">
        <f>ROUND(J119,2)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7" t="s">
        <v>38</v>
      </c>
      <c r="E33" s="26" t="s">
        <v>39</v>
      </c>
      <c r="F33" s="98">
        <f>ROUND((SUM(BE119:BE194)),2)</f>
        <v>0</v>
      </c>
      <c r="G33" s="29"/>
      <c r="H33" s="29"/>
      <c r="I33" s="99">
        <v>0.21</v>
      </c>
      <c r="J33" s="98">
        <f>ROUND(((SUM(BE119:BE194))*I33),2)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40</v>
      </c>
      <c r="F34" s="98">
        <f>ROUND((SUM(BF119:BF194)),2)</f>
        <v>0</v>
      </c>
      <c r="G34" s="29"/>
      <c r="H34" s="29"/>
      <c r="I34" s="99">
        <v>0.15</v>
      </c>
      <c r="J34" s="98">
        <f>ROUND(((SUM(BF119:BF194))*I34),2)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41</v>
      </c>
      <c r="F35" s="98">
        <f>ROUND((SUM(BG119:BG194)),2)</f>
        <v>0</v>
      </c>
      <c r="G35" s="29"/>
      <c r="H35" s="29"/>
      <c r="I35" s="99">
        <v>0.21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42</v>
      </c>
      <c r="F36" s="98">
        <f>ROUND((SUM(BH119:BH194)),2)</f>
        <v>0</v>
      </c>
      <c r="G36" s="29"/>
      <c r="H36" s="29"/>
      <c r="I36" s="99">
        <v>0.15</v>
      </c>
      <c r="J36" s="9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43</v>
      </c>
      <c r="F37" s="98">
        <f>ROUND((SUM(BI119:BI194)),2)</f>
        <v>0</v>
      </c>
      <c r="G37" s="29"/>
      <c r="H37" s="29"/>
      <c r="I37" s="99">
        <v>0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0"/>
      <c r="D39" s="101" t="s">
        <v>44</v>
      </c>
      <c r="E39" s="57"/>
      <c r="F39" s="57"/>
      <c r="G39" s="102" t="s">
        <v>45</v>
      </c>
      <c r="H39" s="103" t="s">
        <v>46</v>
      </c>
      <c r="I39" s="57"/>
      <c r="J39" s="104">
        <f>SUM(J30:J37)</f>
        <v>0</v>
      </c>
      <c r="K39" s="105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8" t="str">
        <f>E7</f>
        <v>II/102 Chotilsko, most ev. č. 102-019</v>
      </c>
      <c r="F85" s="239"/>
      <c r="G85" s="239"/>
      <c r="H85" s="23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28" t="str">
        <f>E9</f>
        <v>SO 001 - Demolice stávajícího mostu</v>
      </c>
      <c r="F87" s="237"/>
      <c r="G87" s="237"/>
      <c r="H87" s="237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18</v>
      </c>
      <c r="D89" s="29"/>
      <c r="E89" s="29"/>
      <c r="F89" s="24" t="str">
        <f>F12</f>
        <v xml:space="preserve"> </v>
      </c>
      <c r="G89" s="29"/>
      <c r="H89" s="29"/>
      <c r="I89" s="26" t="s">
        <v>20</v>
      </c>
      <c r="J89" s="52" t="str">
        <f>IF(J12="","",J12)</f>
        <v>30. 10. 2020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6" t="s">
        <v>22</v>
      </c>
      <c r="D91" s="29"/>
      <c r="E91" s="29"/>
      <c r="F91" s="24" t="str">
        <f>E15</f>
        <v>KSÚS Středočeského kraje</v>
      </c>
      <c r="G91" s="29"/>
      <c r="H91" s="29"/>
      <c r="I91" s="26" t="s">
        <v>28</v>
      </c>
      <c r="J91" s="27" t="str">
        <f>E21</f>
        <v>INGUTIS, spol. s 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31</v>
      </c>
      <c r="J92" s="27" t="str">
        <f>E24</f>
        <v>Ing. J. Duben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8" t="s">
        <v>128</v>
      </c>
      <c r="D94" s="100"/>
      <c r="E94" s="100"/>
      <c r="F94" s="100"/>
      <c r="G94" s="100"/>
      <c r="H94" s="100"/>
      <c r="I94" s="100"/>
      <c r="J94" s="109" t="s">
        <v>129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130</v>
      </c>
      <c r="D96" s="29"/>
      <c r="E96" s="29"/>
      <c r="F96" s="29"/>
      <c r="G96" s="29"/>
      <c r="H96" s="29"/>
      <c r="I96" s="29"/>
      <c r="J96" s="68">
        <f>J119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84</v>
      </c>
    </row>
    <row r="97" spans="2:12" s="9" customFormat="1" ht="24.95" customHeight="1">
      <c r="B97" s="111"/>
      <c r="D97" s="112" t="s">
        <v>131</v>
      </c>
      <c r="E97" s="113"/>
      <c r="F97" s="113"/>
      <c r="G97" s="113"/>
      <c r="H97" s="113"/>
      <c r="I97" s="113"/>
      <c r="J97" s="114">
        <f>J120</f>
        <v>0</v>
      </c>
      <c r="L97" s="111"/>
    </row>
    <row r="98" spans="2:12" s="9" customFormat="1" ht="24.95" customHeight="1">
      <c r="B98" s="111"/>
      <c r="D98" s="112" t="s">
        <v>132</v>
      </c>
      <c r="E98" s="113"/>
      <c r="F98" s="113"/>
      <c r="G98" s="113"/>
      <c r="H98" s="113"/>
      <c r="I98" s="113"/>
      <c r="J98" s="114">
        <f>J132</f>
        <v>0</v>
      </c>
      <c r="L98" s="111"/>
    </row>
    <row r="99" spans="2:12" s="9" customFormat="1" ht="24.95" customHeight="1">
      <c r="B99" s="111"/>
      <c r="D99" s="112" t="s">
        <v>133</v>
      </c>
      <c r="E99" s="113"/>
      <c r="F99" s="113"/>
      <c r="G99" s="113"/>
      <c r="H99" s="113"/>
      <c r="I99" s="113"/>
      <c r="J99" s="114">
        <f>J157</f>
        <v>0</v>
      </c>
      <c r="L99" s="111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95" customHeight="1">
      <c r="A101" s="29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95" customHeight="1">
      <c r="A105" s="29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95" customHeight="1">
      <c r="A106" s="29"/>
      <c r="B106" s="30"/>
      <c r="C106" s="21" t="s">
        <v>134</v>
      </c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6" t="s">
        <v>14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38" t="str">
        <f>E7</f>
        <v>II/102 Chotilsko, most ev. č. 102-019</v>
      </c>
      <c r="F109" s="239"/>
      <c r="G109" s="239"/>
      <c r="H109" s="23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6" t="s">
        <v>117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28" t="str">
        <f>E9</f>
        <v>SO 001 - Demolice stávajícího mostu</v>
      </c>
      <c r="F111" s="237"/>
      <c r="G111" s="237"/>
      <c r="H111" s="237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6" t="s">
        <v>18</v>
      </c>
      <c r="D113" s="29"/>
      <c r="E113" s="29"/>
      <c r="F113" s="24" t="str">
        <f>F12</f>
        <v xml:space="preserve"> </v>
      </c>
      <c r="G113" s="29"/>
      <c r="H113" s="29"/>
      <c r="I113" s="26" t="s">
        <v>20</v>
      </c>
      <c r="J113" s="52" t="str">
        <f>IF(J12="","",J12)</f>
        <v>30. 10. 2020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25.7" customHeight="1">
      <c r="A115" s="29"/>
      <c r="B115" s="30"/>
      <c r="C115" s="26" t="s">
        <v>22</v>
      </c>
      <c r="D115" s="29"/>
      <c r="E115" s="29"/>
      <c r="F115" s="24" t="str">
        <f>E15</f>
        <v>KSÚS Středočeského kraje</v>
      </c>
      <c r="G115" s="29"/>
      <c r="H115" s="29"/>
      <c r="I115" s="26" t="s">
        <v>28</v>
      </c>
      <c r="J115" s="27" t="str">
        <f>E21</f>
        <v>INGUTIS, spol. s r.o.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5.2" customHeight="1">
      <c r="A116" s="29"/>
      <c r="B116" s="30"/>
      <c r="C116" s="26" t="s">
        <v>26</v>
      </c>
      <c r="D116" s="29"/>
      <c r="E116" s="29"/>
      <c r="F116" s="24" t="str">
        <f>IF(E18="","",E18)</f>
        <v xml:space="preserve"> </v>
      </c>
      <c r="G116" s="29"/>
      <c r="H116" s="29"/>
      <c r="I116" s="26" t="s">
        <v>31</v>
      </c>
      <c r="J116" s="27" t="str">
        <f>E24</f>
        <v>Ing. J. Duben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0.3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0" customFormat="1" ht="29.25" customHeight="1">
      <c r="A118" s="115"/>
      <c r="B118" s="116"/>
      <c r="C118" s="117" t="s">
        <v>135</v>
      </c>
      <c r="D118" s="118" t="s">
        <v>59</v>
      </c>
      <c r="E118" s="118" t="s">
        <v>55</v>
      </c>
      <c r="F118" s="118" t="s">
        <v>56</v>
      </c>
      <c r="G118" s="118" t="s">
        <v>136</v>
      </c>
      <c r="H118" s="118" t="s">
        <v>137</v>
      </c>
      <c r="I118" s="118" t="s">
        <v>138</v>
      </c>
      <c r="J118" s="119" t="s">
        <v>129</v>
      </c>
      <c r="K118" s="120" t="s">
        <v>139</v>
      </c>
      <c r="L118" s="121"/>
      <c r="M118" s="59" t="s">
        <v>1</v>
      </c>
      <c r="N118" s="60" t="s">
        <v>38</v>
      </c>
      <c r="O118" s="60" t="s">
        <v>140</v>
      </c>
      <c r="P118" s="60" t="s">
        <v>141</v>
      </c>
      <c r="Q118" s="60" t="s">
        <v>142</v>
      </c>
      <c r="R118" s="60" t="s">
        <v>143</v>
      </c>
      <c r="S118" s="60" t="s">
        <v>144</v>
      </c>
      <c r="T118" s="61" t="s">
        <v>145</v>
      </c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</row>
    <row r="119" spans="1:63" s="2" customFormat="1" ht="22.9" customHeight="1">
      <c r="A119" s="29"/>
      <c r="B119" s="30"/>
      <c r="C119" s="66" t="s">
        <v>146</v>
      </c>
      <c r="D119" s="29"/>
      <c r="E119" s="29"/>
      <c r="F119" s="29"/>
      <c r="G119" s="29"/>
      <c r="H119" s="29"/>
      <c r="I119" s="29"/>
      <c r="J119" s="122">
        <f>BK119</f>
        <v>0</v>
      </c>
      <c r="K119" s="29"/>
      <c r="L119" s="30"/>
      <c r="M119" s="62"/>
      <c r="N119" s="53"/>
      <c r="O119" s="63"/>
      <c r="P119" s="123">
        <f>P120+P132+P157</f>
        <v>0</v>
      </c>
      <c r="Q119" s="63"/>
      <c r="R119" s="123">
        <f>R120+R132+R157</f>
        <v>0</v>
      </c>
      <c r="S119" s="63"/>
      <c r="T119" s="124">
        <f>T120+T132+T157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7" t="s">
        <v>73</v>
      </c>
      <c r="AU119" s="17" t="s">
        <v>84</v>
      </c>
      <c r="BK119" s="125">
        <f>BK120+BK132+BK157</f>
        <v>0</v>
      </c>
    </row>
    <row r="120" spans="2:63" s="11" customFormat="1" ht="25.9" customHeight="1">
      <c r="B120" s="126"/>
      <c r="D120" s="127" t="s">
        <v>73</v>
      </c>
      <c r="E120" s="128" t="s">
        <v>74</v>
      </c>
      <c r="F120" s="128" t="s">
        <v>147</v>
      </c>
      <c r="J120" s="129">
        <f>BK120</f>
        <v>0</v>
      </c>
      <c r="L120" s="126"/>
      <c r="M120" s="130"/>
      <c r="N120" s="131"/>
      <c r="O120" s="131"/>
      <c r="P120" s="132">
        <f>SUM(P121:P131)</f>
        <v>0</v>
      </c>
      <c r="Q120" s="131"/>
      <c r="R120" s="132">
        <f>SUM(R121:R131)</f>
        <v>0</v>
      </c>
      <c r="S120" s="131"/>
      <c r="T120" s="133">
        <f>SUM(T121:T131)</f>
        <v>0</v>
      </c>
      <c r="AR120" s="127" t="s">
        <v>82</v>
      </c>
      <c r="AT120" s="134" t="s">
        <v>73</v>
      </c>
      <c r="AU120" s="134" t="s">
        <v>74</v>
      </c>
      <c r="AY120" s="127" t="s">
        <v>148</v>
      </c>
      <c r="BK120" s="135">
        <f>SUM(BK121:BK131)</f>
        <v>0</v>
      </c>
    </row>
    <row r="121" spans="1:65" s="2" customFormat="1" ht="14.45" customHeight="1">
      <c r="A121" s="29"/>
      <c r="B121" s="136"/>
      <c r="C121" s="137" t="s">
        <v>82</v>
      </c>
      <c r="D121" s="137" t="s">
        <v>149</v>
      </c>
      <c r="E121" s="138" t="s">
        <v>150</v>
      </c>
      <c r="F121" s="139" t="s">
        <v>151</v>
      </c>
      <c r="G121" s="140" t="s">
        <v>152</v>
      </c>
      <c r="H121" s="141">
        <v>97.788</v>
      </c>
      <c r="I121" s="142"/>
      <c r="J121" s="142">
        <f>ROUND(I121*H121,2)</f>
        <v>0</v>
      </c>
      <c r="K121" s="143"/>
      <c r="L121" s="30"/>
      <c r="M121" s="144" t="s">
        <v>1</v>
      </c>
      <c r="N121" s="145" t="s">
        <v>39</v>
      </c>
      <c r="O121" s="146">
        <v>0</v>
      </c>
      <c r="P121" s="146">
        <f>O121*H121</f>
        <v>0</v>
      </c>
      <c r="Q121" s="146">
        <v>0</v>
      </c>
      <c r="R121" s="146">
        <f>Q121*H121</f>
        <v>0</v>
      </c>
      <c r="S121" s="146">
        <v>0</v>
      </c>
      <c r="T121" s="147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48" t="s">
        <v>153</v>
      </c>
      <c r="AT121" s="148" t="s">
        <v>149</v>
      </c>
      <c r="AU121" s="148" t="s">
        <v>82</v>
      </c>
      <c r="AY121" s="17" t="s">
        <v>148</v>
      </c>
      <c r="BE121" s="149">
        <f>IF(N121="základní",J121,0)</f>
        <v>0</v>
      </c>
      <c r="BF121" s="149">
        <f>IF(N121="snížená",J121,0)</f>
        <v>0</v>
      </c>
      <c r="BG121" s="149">
        <f>IF(N121="zákl. přenesená",J121,0)</f>
        <v>0</v>
      </c>
      <c r="BH121" s="149">
        <f>IF(N121="sníž. přenesená",J121,0)</f>
        <v>0</v>
      </c>
      <c r="BI121" s="149">
        <f>IF(N121="nulová",J121,0)</f>
        <v>0</v>
      </c>
      <c r="BJ121" s="17" t="s">
        <v>82</v>
      </c>
      <c r="BK121" s="149">
        <f>ROUND(I121*H121,2)</f>
        <v>0</v>
      </c>
      <c r="BL121" s="17" t="s">
        <v>153</v>
      </c>
      <c r="BM121" s="148" t="s">
        <v>154</v>
      </c>
    </row>
    <row r="122" spans="2:51" s="12" customFormat="1" ht="12">
      <c r="B122" s="150"/>
      <c r="D122" s="151" t="s">
        <v>155</v>
      </c>
      <c r="E122" s="152" t="s">
        <v>156</v>
      </c>
      <c r="F122" s="153" t="s">
        <v>157</v>
      </c>
      <c r="H122" s="154">
        <v>97.788</v>
      </c>
      <c r="L122" s="150"/>
      <c r="M122" s="155"/>
      <c r="N122" s="156"/>
      <c r="O122" s="156"/>
      <c r="P122" s="156"/>
      <c r="Q122" s="156"/>
      <c r="R122" s="156"/>
      <c r="S122" s="156"/>
      <c r="T122" s="157"/>
      <c r="AT122" s="152" t="s">
        <v>155</v>
      </c>
      <c r="AU122" s="152" t="s">
        <v>82</v>
      </c>
      <c r="AV122" s="12" t="s">
        <v>91</v>
      </c>
      <c r="AW122" s="12" t="s">
        <v>30</v>
      </c>
      <c r="AX122" s="12" t="s">
        <v>82</v>
      </c>
      <c r="AY122" s="152" t="s">
        <v>148</v>
      </c>
    </row>
    <row r="123" spans="1:65" s="2" customFormat="1" ht="14.45" customHeight="1">
      <c r="A123" s="29"/>
      <c r="B123" s="136"/>
      <c r="C123" s="137" t="s">
        <v>91</v>
      </c>
      <c r="D123" s="137" t="s">
        <v>149</v>
      </c>
      <c r="E123" s="138" t="s">
        <v>158</v>
      </c>
      <c r="F123" s="139" t="s">
        <v>151</v>
      </c>
      <c r="G123" s="140" t="s">
        <v>152</v>
      </c>
      <c r="H123" s="141">
        <v>46.8</v>
      </c>
      <c r="I123" s="142"/>
      <c r="J123" s="142">
        <f>ROUND(I123*H123,2)</f>
        <v>0</v>
      </c>
      <c r="K123" s="143"/>
      <c r="L123" s="30"/>
      <c r="M123" s="144" t="s">
        <v>1</v>
      </c>
      <c r="N123" s="145" t="s">
        <v>39</v>
      </c>
      <c r="O123" s="146">
        <v>0</v>
      </c>
      <c r="P123" s="146">
        <f>O123*H123</f>
        <v>0</v>
      </c>
      <c r="Q123" s="146">
        <v>0</v>
      </c>
      <c r="R123" s="146">
        <f>Q123*H123</f>
        <v>0</v>
      </c>
      <c r="S123" s="146">
        <v>0</v>
      </c>
      <c r="T123" s="147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8" t="s">
        <v>153</v>
      </c>
      <c r="AT123" s="148" t="s">
        <v>149</v>
      </c>
      <c r="AU123" s="148" t="s">
        <v>82</v>
      </c>
      <c r="AY123" s="17" t="s">
        <v>148</v>
      </c>
      <c r="BE123" s="149">
        <f>IF(N123="základní",J123,0)</f>
        <v>0</v>
      </c>
      <c r="BF123" s="149">
        <f>IF(N123="snížená",J123,0)</f>
        <v>0</v>
      </c>
      <c r="BG123" s="149">
        <f>IF(N123="zákl. přenesená",J123,0)</f>
        <v>0</v>
      </c>
      <c r="BH123" s="149">
        <f>IF(N123="sníž. přenesená",J123,0)</f>
        <v>0</v>
      </c>
      <c r="BI123" s="149">
        <f>IF(N123="nulová",J123,0)</f>
        <v>0</v>
      </c>
      <c r="BJ123" s="17" t="s">
        <v>82</v>
      </c>
      <c r="BK123" s="149">
        <f>ROUND(I123*H123,2)</f>
        <v>0</v>
      </c>
      <c r="BL123" s="17" t="s">
        <v>153</v>
      </c>
      <c r="BM123" s="148" t="s">
        <v>159</v>
      </c>
    </row>
    <row r="124" spans="2:51" s="12" customFormat="1" ht="12">
      <c r="B124" s="150"/>
      <c r="D124" s="151" t="s">
        <v>155</v>
      </c>
      <c r="E124" s="152" t="s">
        <v>160</v>
      </c>
      <c r="F124" s="153" t="s">
        <v>161</v>
      </c>
      <c r="H124" s="154">
        <v>46.8</v>
      </c>
      <c r="L124" s="150"/>
      <c r="M124" s="155"/>
      <c r="N124" s="156"/>
      <c r="O124" s="156"/>
      <c r="P124" s="156"/>
      <c r="Q124" s="156"/>
      <c r="R124" s="156"/>
      <c r="S124" s="156"/>
      <c r="T124" s="157"/>
      <c r="AT124" s="152" t="s">
        <v>155</v>
      </c>
      <c r="AU124" s="152" t="s">
        <v>82</v>
      </c>
      <c r="AV124" s="12" t="s">
        <v>91</v>
      </c>
      <c r="AW124" s="12" t="s">
        <v>30</v>
      </c>
      <c r="AX124" s="12" t="s">
        <v>82</v>
      </c>
      <c r="AY124" s="152" t="s">
        <v>148</v>
      </c>
    </row>
    <row r="125" spans="1:65" s="2" customFormat="1" ht="24.2" customHeight="1">
      <c r="A125" s="29"/>
      <c r="B125" s="136"/>
      <c r="C125" s="137" t="s">
        <v>162</v>
      </c>
      <c r="D125" s="137" t="s">
        <v>149</v>
      </c>
      <c r="E125" s="138" t="s">
        <v>163</v>
      </c>
      <c r="F125" s="139" t="s">
        <v>164</v>
      </c>
      <c r="G125" s="140" t="s">
        <v>152</v>
      </c>
      <c r="H125" s="141">
        <v>102.819</v>
      </c>
      <c r="I125" s="142"/>
      <c r="J125" s="142">
        <f>ROUND(I125*H125,2)</f>
        <v>0</v>
      </c>
      <c r="K125" s="143"/>
      <c r="L125" s="30"/>
      <c r="M125" s="144" t="s">
        <v>1</v>
      </c>
      <c r="N125" s="145" t="s">
        <v>39</v>
      </c>
      <c r="O125" s="146">
        <v>0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8" t="s">
        <v>153</v>
      </c>
      <c r="AT125" s="148" t="s">
        <v>149</v>
      </c>
      <c r="AU125" s="148" t="s">
        <v>82</v>
      </c>
      <c r="AY125" s="17" t="s">
        <v>148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7" t="s">
        <v>82</v>
      </c>
      <c r="BK125" s="149">
        <f>ROUND(I125*H125,2)</f>
        <v>0</v>
      </c>
      <c r="BL125" s="17" t="s">
        <v>153</v>
      </c>
      <c r="BM125" s="148" t="s">
        <v>165</v>
      </c>
    </row>
    <row r="126" spans="2:51" s="12" customFormat="1" ht="12">
      <c r="B126" s="150"/>
      <c r="D126" s="151" t="s">
        <v>155</v>
      </c>
      <c r="E126" s="152" t="s">
        <v>166</v>
      </c>
      <c r="F126" s="153" t="s">
        <v>167</v>
      </c>
      <c r="H126" s="154">
        <v>102.819</v>
      </c>
      <c r="L126" s="150"/>
      <c r="M126" s="155"/>
      <c r="N126" s="156"/>
      <c r="O126" s="156"/>
      <c r="P126" s="156"/>
      <c r="Q126" s="156"/>
      <c r="R126" s="156"/>
      <c r="S126" s="156"/>
      <c r="T126" s="157"/>
      <c r="AT126" s="152" t="s">
        <v>155</v>
      </c>
      <c r="AU126" s="152" t="s">
        <v>82</v>
      </c>
      <c r="AV126" s="12" t="s">
        <v>91</v>
      </c>
      <c r="AW126" s="12" t="s">
        <v>30</v>
      </c>
      <c r="AX126" s="12" t="s">
        <v>82</v>
      </c>
      <c r="AY126" s="152" t="s">
        <v>148</v>
      </c>
    </row>
    <row r="127" spans="1:65" s="2" customFormat="1" ht="24.2" customHeight="1">
      <c r="A127" s="29"/>
      <c r="B127" s="136"/>
      <c r="C127" s="137" t="s">
        <v>153</v>
      </c>
      <c r="D127" s="137" t="s">
        <v>149</v>
      </c>
      <c r="E127" s="138" t="s">
        <v>168</v>
      </c>
      <c r="F127" s="139" t="s">
        <v>169</v>
      </c>
      <c r="G127" s="140" t="s">
        <v>152</v>
      </c>
      <c r="H127" s="141">
        <v>0.561</v>
      </c>
      <c r="I127" s="142"/>
      <c r="J127" s="142">
        <f>ROUND(I127*H127,2)</f>
        <v>0</v>
      </c>
      <c r="K127" s="143"/>
      <c r="L127" s="30"/>
      <c r="M127" s="144" t="s">
        <v>1</v>
      </c>
      <c r="N127" s="145" t="s">
        <v>39</v>
      </c>
      <c r="O127" s="146">
        <v>0</v>
      </c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8" t="s">
        <v>153</v>
      </c>
      <c r="AT127" s="148" t="s">
        <v>149</v>
      </c>
      <c r="AU127" s="148" t="s">
        <v>82</v>
      </c>
      <c r="AY127" s="17" t="s">
        <v>148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7" t="s">
        <v>82</v>
      </c>
      <c r="BK127" s="149">
        <f>ROUND(I127*H127,2)</f>
        <v>0</v>
      </c>
      <c r="BL127" s="17" t="s">
        <v>153</v>
      </c>
      <c r="BM127" s="148" t="s">
        <v>170</v>
      </c>
    </row>
    <row r="128" spans="2:51" s="12" customFormat="1" ht="12">
      <c r="B128" s="150"/>
      <c r="D128" s="151" t="s">
        <v>155</v>
      </c>
      <c r="E128" s="152" t="s">
        <v>171</v>
      </c>
      <c r="F128" s="153" t="s">
        <v>172</v>
      </c>
      <c r="H128" s="154">
        <v>0.561</v>
      </c>
      <c r="L128" s="150"/>
      <c r="M128" s="155"/>
      <c r="N128" s="156"/>
      <c r="O128" s="156"/>
      <c r="P128" s="156"/>
      <c r="Q128" s="156"/>
      <c r="R128" s="156"/>
      <c r="S128" s="156"/>
      <c r="T128" s="157"/>
      <c r="AT128" s="152" t="s">
        <v>155</v>
      </c>
      <c r="AU128" s="152" t="s">
        <v>82</v>
      </c>
      <c r="AV128" s="12" t="s">
        <v>91</v>
      </c>
      <c r="AW128" s="12" t="s">
        <v>30</v>
      </c>
      <c r="AX128" s="12" t="s">
        <v>82</v>
      </c>
      <c r="AY128" s="152" t="s">
        <v>148</v>
      </c>
    </row>
    <row r="129" spans="1:65" s="2" customFormat="1" ht="24.2" customHeight="1">
      <c r="A129" s="29"/>
      <c r="B129" s="136"/>
      <c r="C129" s="137" t="s">
        <v>173</v>
      </c>
      <c r="D129" s="137" t="s">
        <v>149</v>
      </c>
      <c r="E129" s="138" t="s">
        <v>174</v>
      </c>
      <c r="F129" s="139" t="s">
        <v>175</v>
      </c>
      <c r="G129" s="140" t="s">
        <v>176</v>
      </c>
      <c r="H129" s="141">
        <v>1</v>
      </c>
      <c r="I129" s="142"/>
      <c r="J129" s="142">
        <f>ROUND(I129*H129,2)</f>
        <v>0</v>
      </c>
      <c r="K129" s="143"/>
      <c r="L129" s="30"/>
      <c r="M129" s="144" t="s">
        <v>1</v>
      </c>
      <c r="N129" s="145" t="s">
        <v>39</v>
      </c>
      <c r="O129" s="146">
        <v>0</v>
      </c>
      <c r="P129" s="146">
        <f>O129*H129</f>
        <v>0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8" t="s">
        <v>153</v>
      </c>
      <c r="AT129" s="148" t="s">
        <v>149</v>
      </c>
      <c r="AU129" s="148" t="s">
        <v>82</v>
      </c>
      <c r="AY129" s="17" t="s">
        <v>148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7" t="s">
        <v>82</v>
      </c>
      <c r="BK129" s="149">
        <f>ROUND(I129*H129,2)</f>
        <v>0</v>
      </c>
      <c r="BL129" s="17" t="s">
        <v>153</v>
      </c>
      <c r="BM129" s="148" t="s">
        <v>177</v>
      </c>
    </row>
    <row r="130" spans="1:65" s="2" customFormat="1" ht="14.45" customHeight="1">
      <c r="A130" s="29"/>
      <c r="B130" s="136"/>
      <c r="C130" s="137" t="s">
        <v>178</v>
      </c>
      <c r="D130" s="137" t="s">
        <v>149</v>
      </c>
      <c r="E130" s="138" t="s">
        <v>179</v>
      </c>
      <c r="F130" s="139" t="s">
        <v>180</v>
      </c>
      <c r="G130" s="140" t="s">
        <v>176</v>
      </c>
      <c r="H130" s="141">
        <v>1</v>
      </c>
      <c r="I130" s="142"/>
      <c r="J130" s="142">
        <f>ROUND(I130*H130,2)</f>
        <v>0</v>
      </c>
      <c r="K130" s="143"/>
      <c r="L130" s="30"/>
      <c r="M130" s="144" t="s">
        <v>1</v>
      </c>
      <c r="N130" s="145" t="s">
        <v>39</v>
      </c>
      <c r="O130" s="146">
        <v>0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8" t="s">
        <v>153</v>
      </c>
      <c r="AT130" s="148" t="s">
        <v>149</v>
      </c>
      <c r="AU130" s="148" t="s">
        <v>82</v>
      </c>
      <c r="AY130" s="17" t="s">
        <v>148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17" t="s">
        <v>82</v>
      </c>
      <c r="BK130" s="149">
        <f>ROUND(I130*H130,2)</f>
        <v>0</v>
      </c>
      <c r="BL130" s="17" t="s">
        <v>153</v>
      </c>
      <c r="BM130" s="148" t="s">
        <v>181</v>
      </c>
    </row>
    <row r="131" spans="1:65" s="2" customFormat="1" ht="14.45" customHeight="1">
      <c r="A131" s="29"/>
      <c r="B131" s="136"/>
      <c r="C131" s="137" t="s">
        <v>182</v>
      </c>
      <c r="D131" s="137" t="s">
        <v>149</v>
      </c>
      <c r="E131" s="138" t="s">
        <v>183</v>
      </c>
      <c r="F131" s="139" t="s">
        <v>184</v>
      </c>
      <c r="G131" s="140" t="s">
        <v>176</v>
      </c>
      <c r="H131" s="141">
        <v>1</v>
      </c>
      <c r="I131" s="142"/>
      <c r="J131" s="142">
        <f>ROUND(I131*H131,2)</f>
        <v>0</v>
      </c>
      <c r="K131" s="143"/>
      <c r="L131" s="30"/>
      <c r="M131" s="144" t="s">
        <v>1</v>
      </c>
      <c r="N131" s="145" t="s">
        <v>39</v>
      </c>
      <c r="O131" s="146">
        <v>0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8" t="s">
        <v>153</v>
      </c>
      <c r="AT131" s="148" t="s">
        <v>149</v>
      </c>
      <c r="AU131" s="148" t="s">
        <v>82</v>
      </c>
      <c r="AY131" s="17" t="s">
        <v>148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7" t="s">
        <v>82</v>
      </c>
      <c r="BK131" s="149">
        <f>ROUND(I131*H131,2)</f>
        <v>0</v>
      </c>
      <c r="BL131" s="17" t="s">
        <v>153</v>
      </c>
      <c r="BM131" s="148" t="s">
        <v>185</v>
      </c>
    </row>
    <row r="132" spans="2:63" s="11" customFormat="1" ht="25.9" customHeight="1">
      <c r="B132" s="126"/>
      <c r="D132" s="127" t="s">
        <v>73</v>
      </c>
      <c r="E132" s="128" t="s">
        <v>82</v>
      </c>
      <c r="F132" s="128" t="s">
        <v>186</v>
      </c>
      <c r="J132" s="129">
        <f>BK132</f>
        <v>0</v>
      </c>
      <c r="L132" s="126"/>
      <c r="M132" s="130"/>
      <c r="N132" s="131"/>
      <c r="O132" s="131"/>
      <c r="P132" s="132">
        <f>SUM(P133:P156)</f>
        <v>0</v>
      </c>
      <c r="Q132" s="131"/>
      <c r="R132" s="132">
        <f>SUM(R133:R156)</f>
        <v>0</v>
      </c>
      <c r="S132" s="131"/>
      <c r="T132" s="133">
        <f>SUM(T133:T156)</f>
        <v>0</v>
      </c>
      <c r="AR132" s="127" t="s">
        <v>82</v>
      </c>
      <c r="AT132" s="134" t="s">
        <v>73</v>
      </c>
      <c r="AU132" s="134" t="s">
        <v>74</v>
      </c>
      <c r="AY132" s="127" t="s">
        <v>148</v>
      </c>
      <c r="BK132" s="135">
        <f>SUM(BK133:BK156)</f>
        <v>0</v>
      </c>
    </row>
    <row r="133" spans="1:65" s="2" customFormat="1" ht="24.2" customHeight="1">
      <c r="A133" s="29"/>
      <c r="B133" s="136"/>
      <c r="C133" s="137" t="s">
        <v>187</v>
      </c>
      <c r="D133" s="137" t="s">
        <v>149</v>
      </c>
      <c r="E133" s="138" t="s">
        <v>188</v>
      </c>
      <c r="F133" s="139" t="s">
        <v>189</v>
      </c>
      <c r="G133" s="140" t="s">
        <v>190</v>
      </c>
      <c r="H133" s="141">
        <v>54.115</v>
      </c>
      <c r="I133" s="142"/>
      <c r="J133" s="142">
        <f>ROUND(I133*H133,2)</f>
        <v>0</v>
      </c>
      <c r="K133" s="143"/>
      <c r="L133" s="30"/>
      <c r="M133" s="144" t="s">
        <v>1</v>
      </c>
      <c r="N133" s="145" t="s">
        <v>39</v>
      </c>
      <c r="O133" s="146">
        <v>0</v>
      </c>
      <c r="P133" s="146">
        <f>O133*H133</f>
        <v>0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8" t="s">
        <v>153</v>
      </c>
      <c r="AT133" s="148" t="s">
        <v>149</v>
      </c>
      <c r="AU133" s="148" t="s">
        <v>82</v>
      </c>
      <c r="AY133" s="17" t="s">
        <v>148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7" t="s">
        <v>82</v>
      </c>
      <c r="BK133" s="149">
        <f>ROUND(I133*H133,2)</f>
        <v>0</v>
      </c>
      <c r="BL133" s="17" t="s">
        <v>153</v>
      </c>
      <c r="BM133" s="148" t="s">
        <v>191</v>
      </c>
    </row>
    <row r="134" spans="2:51" s="13" customFormat="1" ht="12">
      <c r="B134" s="158"/>
      <c r="D134" s="151" t="s">
        <v>155</v>
      </c>
      <c r="E134" s="159" t="s">
        <v>1</v>
      </c>
      <c r="F134" s="160" t="s">
        <v>192</v>
      </c>
      <c r="H134" s="159" t="s">
        <v>1</v>
      </c>
      <c r="L134" s="158"/>
      <c r="M134" s="161"/>
      <c r="N134" s="162"/>
      <c r="O134" s="162"/>
      <c r="P134" s="162"/>
      <c r="Q134" s="162"/>
      <c r="R134" s="162"/>
      <c r="S134" s="162"/>
      <c r="T134" s="163"/>
      <c r="AT134" s="159" t="s">
        <v>155</v>
      </c>
      <c r="AU134" s="159" t="s">
        <v>82</v>
      </c>
      <c r="AV134" s="13" t="s">
        <v>82</v>
      </c>
      <c r="AW134" s="13" t="s">
        <v>30</v>
      </c>
      <c r="AX134" s="13" t="s">
        <v>74</v>
      </c>
      <c r="AY134" s="159" t="s">
        <v>148</v>
      </c>
    </row>
    <row r="135" spans="2:51" s="12" customFormat="1" ht="12">
      <c r="B135" s="150"/>
      <c r="D135" s="151" t="s">
        <v>155</v>
      </c>
      <c r="E135" s="152" t="s">
        <v>193</v>
      </c>
      <c r="F135" s="153" t="s">
        <v>194</v>
      </c>
      <c r="H135" s="154">
        <v>54.115</v>
      </c>
      <c r="L135" s="150"/>
      <c r="M135" s="155"/>
      <c r="N135" s="156"/>
      <c r="O135" s="156"/>
      <c r="P135" s="156"/>
      <c r="Q135" s="156"/>
      <c r="R135" s="156"/>
      <c r="S135" s="156"/>
      <c r="T135" s="157"/>
      <c r="AT135" s="152" t="s">
        <v>155</v>
      </c>
      <c r="AU135" s="152" t="s">
        <v>82</v>
      </c>
      <c r="AV135" s="12" t="s">
        <v>91</v>
      </c>
      <c r="AW135" s="12" t="s">
        <v>30</v>
      </c>
      <c r="AX135" s="12" t="s">
        <v>82</v>
      </c>
      <c r="AY135" s="152" t="s">
        <v>148</v>
      </c>
    </row>
    <row r="136" spans="1:65" s="2" customFormat="1" ht="24.2" customHeight="1">
      <c r="A136" s="29"/>
      <c r="B136" s="136"/>
      <c r="C136" s="137" t="s">
        <v>195</v>
      </c>
      <c r="D136" s="137" t="s">
        <v>149</v>
      </c>
      <c r="E136" s="138" t="s">
        <v>196</v>
      </c>
      <c r="F136" s="139" t="s">
        <v>197</v>
      </c>
      <c r="G136" s="140" t="s">
        <v>198</v>
      </c>
      <c r="H136" s="141">
        <v>1028.185</v>
      </c>
      <c r="I136" s="142"/>
      <c r="J136" s="142">
        <f>ROUND(I136*H136,2)</f>
        <v>0</v>
      </c>
      <c r="K136" s="143"/>
      <c r="L136" s="30"/>
      <c r="M136" s="144" t="s">
        <v>1</v>
      </c>
      <c r="N136" s="145" t="s">
        <v>39</v>
      </c>
      <c r="O136" s="146">
        <v>0</v>
      </c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8" t="s">
        <v>153</v>
      </c>
      <c r="AT136" s="148" t="s">
        <v>149</v>
      </c>
      <c r="AU136" s="148" t="s">
        <v>82</v>
      </c>
      <c r="AY136" s="17" t="s">
        <v>148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17" t="s">
        <v>82</v>
      </c>
      <c r="BK136" s="149">
        <f>ROUND(I136*H136,2)</f>
        <v>0</v>
      </c>
      <c r="BL136" s="17" t="s">
        <v>153</v>
      </c>
      <c r="BM136" s="148" t="s">
        <v>199</v>
      </c>
    </row>
    <row r="137" spans="2:51" s="12" customFormat="1" ht="12">
      <c r="B137" s="150"/>
      <c r="D137" s="151" t="s">
        <v>155</v>
      </c>
      <c r="E137" s="152" t="s">
        <v>200</v>
      </c>
      <c r="F137" s="153" t="s">
        <v>201</v>
      </c>
      <c r="H137" s="154">
        <v>1028.185</v>
      </c>
      <c r="L137" s="150"/>
      <c r="M137" s="155"/>
      <c r="N137" s="156"/>
      <c r="O137" s="156"/>
      <c r="P137" s="156"/>
      <c r="Q137" s="156"/>
      <c r="R137" s="156"/>
      <c r="S137" s="156"/>
      <c r="T137" s="157"/>
      <c r="AT137" s="152" t="s">
        <v>155</v>
      </c>
      <c r="AU137" s="152" t="s">
        <v>82</v>
      </c>
      <c r="AV137" s="12" t="s">
        <v>91</v>
      </c>
      <c r="AW137" s="12" t="s">
        <v>30</v>
      </c>
      <c r="AX137" s="12" t="s">
        <v>82</v>
      </c>
      <c r="AY137" s="152" t="s">
        <v>148</v>
      </c>
    </row>
    <row r="138" spans="1:65" s="2" customFormat="1" ht="24.2" customHeight="1">
      <c r="A138" s="29"/>
      <c r="B138" s="136"/>
      <c r="C138" s="137" t="s">
        <v>202</v>
      </c>
      <c r="D138" s="137" t="s">
        <v>149</v>
      </c>
      <c r="E138" s="138" t="s">
        <v>203</v>
      </c>
      <c r="F138" s="139" t="s">
        <v>204</v>
      </c>
      <c r="G138" s="140" t="s">
        <v>190</v>
      </c>
      <c r="H138" s="141">
        <v>19.5</v>
      </c>
      <c r="I138" s="142"/>
      <c r="J138" s="142">
        <f>ROUND(I138*H138,2)</f>
        <v>0</v>
      </c>
      <c r="K138" s="143"/>
      <c r="L138" s="30"/>
      <c r="M138" s="144" t="s">
        <v>1</v>
      </c>
      <c r="N138" s="145" t="s">
        <v>39</v>
      </c>
      <c r="O138" s="146">
        <v>0</v>
      </c>
      <c r="P138" s="146">
        <f>O138*H138</f>
        <v>0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8" t="s">
        <v>153</v>
      </c>
      <c r="AT138" s="148" t="s">
        <v>149</v>
      </c>
      <c r="AU138" s="148" t="s">
        <v>82</v>
      </c>
      <c r="AY138" s="17" t="s">
        <v>148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7" t="s">
        <v>82</v>
      </c>
      <c r="BK138" s="149">
        <f>ROUND(I138*H138,2)</f>
        <v>0</v>
      </c>
      <c r="BL138" s="17" t="s">
        <v>153</v>
      </c>
      <c r="BM138" s="148" t="s">
        <v>205</v>
      </c>
    </row>
    <row r="139" spans="2:51" s="13" customFormat="1" ht="12">
      <c r="B139" s="158"/>
      <c r="D139" s="151" t="s">
        <v>155</v>
      </c>
      <c r="E139" s="159" t="s">
        <v>1</v>
      </c>
      <c r="F139" s="160" t="s">
        <v>192</v>
      </c>
      <c r="H139" s="159" t="s">
        <v>1</v>
      </c>
      <c r="L139" s="158"/>
      <c r="M139" s="161"/>
      <c r="N139" s="162"/>
      <c r="O139" s="162"/>
      <c r="P139" s="162"/>
      <c r="Q139" s="162"/>
      <c r="R139" s="162"/>
      <c r="S139" s="162"/>
      <c r="T139" s="163"/>
      <c r="AT139" s="159" t="s">
        <v>155</v>
      </c>
      <c r="AU139" s="159" t="s">
        <v>82</v>
      </c>
      <c r="AV139" s="13" t="s">
        <v>82</v>
      </c>
      <c r="AW139" s="13" t="s">
        <v>30</v>
      </c>
      <c r="AX139" s="13" t="s">
        <v>74</v>
      </c>
      <c r="AY139" s="159" t="s">
        <v>148</v>
      </c>
    </row>
    <row r="140" spans="2:51" s="12" customFormat="1" ht="12">
      <c r="B140" s="150"/>
      <c r="D140" s="151" t="s">
        <v>155</v>
      </c>
      <c r="E140" s="152" t="s">
        <v>125</v>
      </c>
      <c r="F140" s="153" t="s">
        <v>206</v>
      </c>
      <c r="H140" s="154">
        <v>19.5</v>
      </c>
      <c r="L140" s="150"/>
      <c r="M140" s="155"/>
      <c r="N140" s="156"/>
      <c r="O140" s="156"/>
      <c r="P140" s="156"/>
      <c r="Q140" s="156"/>
      <c r="R140" s="156"/>
      <c r="S140" s="156"/>
      <c r="T140" s="157"/>
      <c r="AT140" s="152" t="s">
        <v>155</v>
      </c>
      <c r="AU140" s="152" t="s">
        <v>82</v>
      </c>
      <c r="AV140" s="12" t="s">
        <v>91</v>
      </c>
      <c r="AW140" s="12" t="s">
        <v>30</v>
      </c>
      <c r="AX140" s="12" t="s">
        <v>82</v>
      </c>
      <c r="AY140" s="152" t="s">
        <v>148</v>
      </c>
    </row>
    <row r="141" spans="1:65" s="2" customFormat="1" ht="24.2" customHeight="1">
      <c r="A141" s="29"/>
      <c r="B141" s="136"/>
      <c r="C141" s="137" t="s">
        <v>207</v>
      </c>
      <c r="D141" s="137" t="s">
        <v>149</v>
      </c>
      <c r="E141" s="138" t="s">
        <v>208</v>
      </c>
      <c r="F141" s="139" t="s">
        <v>209</v>
      </c>
      <c r="G141" s="140" t="s">
        <v>198</v>
      </c>
      <c r="H141" s="141">
        <v>468</v>
      </c>
      <c r="I141" s="142"/>
      <c r="J141" s="142">
        <f>ROUND(I141*H141,2)</f>
        <v>0</v>
      </c>
      <c r="K141" s="143"/>
      <c r="L141" s="30"/>
      <c r="M141" s="144" t="s">
        <v>1</v>
      </c>
      <c r="N141" s="145" t="s">
        <v>39</v>
      </c>
      <c r="O141" s="146">
        <v>0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8" t="s">
        <v>153</v>
      </c>
      <c r="AT141" s="148" t="s">
        <v>149</v>
      </c>
      <c r="AU141" s="148" t="s">
        <v>82</v>
      </c>
      <c r="AY141" s="17" t="s">
        <v>148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82</v>
      </c>
      <c r="BK141" s="149">
        <f>ROUND(I141*H141,2)</f>
        <v>0</v>
      </c>
      <c r="BL141" s="17" t="s">
        <v>153</v>
      </c>
      <c r="BM141" s="148" t="s">
        <v>210</v>
      </c>
    </row>
    <row r="142" spans="2:51" s="12" customFormat="1" ht="12">
      <c r="B142" s="150"/>
      <c r="D142" s="151" t="s">
        <v>155</v>
      </c>
      <c r="E142" s="152" t="s">
        <v>211</v>
      </c>
      <c r="F142" s="153" t="s">
        <v>212</v>
      </c>
      <c r="H142" s="154">
        <v>468</v>
      </c>
      <c r="L142" s="150"/>
      <c r="M142" s="155"/>
      <c r="N142" s="156"/>
      <c r="O142" s="156"/>
      <c r="P142" s="156"/>
      <c r="Q142" s="156"/>
      <c r="R142" s="156"/>
      <c r="S142" s="156"/>
      <c r="T142" s="157"/>
      <c r="AT142" s="152" t="s">
        <v>155</v>
      </c>
      <c r="AU142" s="152" t="s">
        <v>82</v>
      </c>
      <c r="AV142" s="12" t="s">
        <v>91</v>
      </c>
      <c r="AW142" s="12" t="s">
        <v>30</v>
      </c>
      <c r="AX142" s="12" t="s">
        <v>82</v>
      </c>
      <c r="AY142" s="152" t="s">
        <v>148</v>
      </c>
    </row>
    <row r="143" spans="1:65" s="2" customFormat="1" ht="24.2" customHeight="1">
      <c r="A143" s="29"/>
      <c r="B143" s="136"/>
      <c r="C143" s="137" t="s">
        <v>213</v>
      </c>
      <c r="D143" s="137" t="s">
        <v>149</v>
      </c>
      <c r="E143" s="138" t="s">
        <v>214</v>
      </c>
      <c r="F143" s="139" t="s">
        <v>215</v>
      </c>
      <c r="G143" s="140" t="s">
        <v>190</v>
      </c>
      <c r="H143" s="141">
        <v>13.23</v>
      </c>
      <c r="I143" s="142"/>
      <c r="J143" s="142">
        <f>ROUND(I143*H143,2)</f>
        <v>0</v>
      </c>
      <c r="K143" s="143"/>
      <c r="L143" s="30"/>
      <c r="M143" s="144" t="s">
        <v>1</v>
      </c>
      <c r="N143" s="145" t="s">
        <v>39</v>
      </c>
      <c r="O143" s="146">
        <v>0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8" t="s">
        <v>153</v>
      </c>
      <c r="AT143" s="148" t="s">
        <v>149</v>
      </c>
      <c r="AU143" s="148" t="s">
        <v>82</v>
      </c>
      <c r="AY143" s="17" t="s">
        <v>148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82</v>
      </c>
      <c r="BK143" s="149">
        <f>ROUND(I143*H143,2)</f>
        <v>0</v>
      </c>
      <c r="BL143" s="17" t="s">
        <v>153</v>
      </c>
      <c r="BM143" s="148" t="s">
        <v>216</v>
      </c>
    </row>
    <row r="144" spans="2:51" s="13" customFormat="1" ht="12">
      <c r="B144" s="158"/>
      <c r="D144" s="151" t="s">
        <v>155</v>
      </c>
      <c r="E144" s="159" t="s">
        <v>1</v>
      </c>
      <c r="F144" s="160" t="s">
        <v>217</v>
      </c>
      <c r="H144" s="159" t="s">
        <v>1</v>
      </c>
      <c r="L144" s="158"/>
      <c r="M144" s="161"/>
      <c r="N144" s="162"/>
      <c r="O144" s="162"/>
      <c r="P144" s="162"/>
      <c r="Q144" s="162"/>
      <c r="R144" s="162"/>
      <c r="S144" s="162"/>
      <c r="T144" s="163"/>
      <c r="AT144" s="159" t="s">
        <v>155</v>
      </c>
      <c r="AU144" s="159" t="s">
        <v>82</v>
      </c>
      <c r="AV144" s="13" t="s">
        <v>82</v>
      </c>
      <c r="AW144" s="13" t="s">
        <v>30</v>
      </c>
      <c r="AX144" s="13" t="s">
        <v>74</v>
      </c>
      <c r="AY144" s="159" t="s">
        <v>148</v>
      </c>
    </row>
    <row r="145" spans="2:51" s="12" customFormat="1" ht="12">
      <c r="B145" s="150"/>
      <c r="D145" s="151" t="s">
        <v>155</v>
      </c>
      <c r="E145" s="152" t="s">
        <v>218</v>
      </c>
      <c r="F145" s="153" t="s">
        <v>219</v>
      </c>
      <c r="H145" s="154">
        <v>13.23</v>
      </c>
      <c r="L145" s="150"/>
      <c r="M145" s="155"/>
      <c r="N145" s="156"/>
      <c r="O145" s="156"/>
      <c r="P145" s="156"/>
      <c r="Q145" s="156"/>
      <c r="R145" s="156"/>
      <c r="S145" s="156"/>
      <c r="T145" s="157"/>
      <c r="AT145" s="152" t="s">
        <v>155</v>
      </c>
      <c r="AU145" s="152" t="s">
        <v>82</v>
      </c>
      <c r="AV145" s="12" t="s">
        <v>91</v>
      </c>
      <c r="AW145" s="12" t="s">
        <v>30</v>
      </c>
      <c r="AX145" s="12" t="s">
        <v>82</v>
      </c>
      <c r="AY145" s="152" t="s">
        <v>148</v>
      </c>
    </row>
    <row r="146" spans="1:65" s="2" customFormat="1" ht="24.2" customHeight="1">
      <c r="A146" s="29"/>
      <c r="B146" s="136"/>
      <c r="C146" s="137" t="s">
        <v>220</v>
      </c>
      <c r="D146" s="137" t="s">
        <v>149</v>
      </c>
      <c r="E146" s="138" t="s">
        <v>221</v>
      </c>
      <c r="F146" s="139" t="s">
        <v>222</v>
      </c>
      <c r="G146" s="140" t="s">
        <v>190</v>
      </c>
      <c r="H146" s="141">
        <v>143.01</v>
      </c>
      <c r="I146" s="142"/>
      <c r="J146" s="142">
        <f>ROUND(I146*H146,2)</f>
        <v>0</v>
      </c>
      <c r="K146" s="143"/>
      <c r="L146" s="30"/>
      <c r="M146" s="144" t="s">
        <v>1</v>
      </c>
      <c r="N146" s="145" t="s">
        <v>39</v>
      </c>
      <c r="O146" s="146">
        <v>0</v>
      </c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8" t="s">
        <v>153</v>
      </c>
      <c r="AT146" s="148" t="s">
        <v>149</v>
      </c>
      <c r="AU146" s="148" t="s">
        <v>82</v>
      </c>
      <c r="AY146" s="17" t="s">
        <v>148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82</v>
      </c>
      <c r="BK146" s="149">
        <f>ROUND(I146*H146,2)</f>
        <v>0</v>
      </c>
      <c r="BL146" s="17" t="s">
        <v>153</v>
      </c>
      <c r="BM146" s="148" t="s">
        <v>223</v>
      </c>
    </row>
    <row r="147" spans="2:51" s="13" customFormat="1" ht="12">
      <c r="B147" s="158"/>
      <c r="D147" s="151" t="s">
        <v>155</v>
      </c>
      <c r="E147" s="159" t="s">
        <v>1</v>
      </c>
      <c r="F147" s="160" t="s">
        <v>192</v>
      </c>
      <c r="H147" s="159" t="s">
        <v>1</v>
      </c>
      <c r="L147" s="158"/>
      <c r="M147" s="161"/>
      <c r="N147" s="162"/>
      <c r="O147" s="162"/>
      <c r="P147" s="162"/>
      <c r="Q147" s="162"/>
      <c r="R147" s="162"/>
      <c r="S147" s="162"/>
      <c r="T147" s="163"/>
      <c r="AT147" s="159" t="s">
        <v>155</v>
      </c>
      <c r="AU147" s="159" t="s">
        <v>82</v>
      </c>
      <c r="AV147" s="13" t="s">
        <v>82</v>
      </c>
      <c r="AW147" s="13" t="s">
        <v>30</v>
      </c>
      <c r="AX147" s="13" t="s">
        <v>74</v>
      </c>
      <c r="AY147" s="159" t="s">
        <v>148</v>
      </c>
    </row>
    <row r="148" spans="2:51" s="12" customFormat="1" ht="12">
      <c r="B148" s="150"/>
      <c r="D148" s="151" t="s">
        <v>155</v>
      </c>
      <c r="E148" s="152" t="s">
        <v>224</v>
      </c>
      <c r="F148" s="153" t="s">
        <v>225</v>
      </c>
      <c r="H148" s="154">
        <v>143.01</v>
      </c>
      <c r="L148" s="150"/>
      <c r="M148" s="155"/>
      <c r="N148" s="156"/>
      <c r="O148" s="156"/>
      <c r="P148" s="156"/>
      <c r="Q148" s="156"/>
      <c r="R148" s="156"/>
      <c r="S148" s="156"/>
      <c r="T148" s="157"/>
      <c r="AT148" s="152" t="s">
        <v>155</v>
      </c>
      <c r="AU148" s="152" t="s">
        <v>82</v>
      </c>
      <c r="AV148" s="12" t="s">
        <v>91</v>
      </c>
      <c r="AW148" s="12" t="s">
        <v>30</v>
      </c>
      <c r="AX148" s="12" t="s">
        <v>82</v>
      </c>
      <c r="AY148" s="152" t="s">
        <v>148</v>
      </c>
    </row>
    <row r="149" spans="1:65" s="2" customFormat="1" ht="24.2" customHeight="1">
      <c r="A149" s="29"/>
      <c r="B149" s="136"/>
      <c r="C149" s="137" t="s">
        <v>226</v>
      </c>
      <c r="D149" s="137" t="s">
        <v>149</v>
      </c>
      <c r="E149" s="138" t="s">
        <v>227</v>
      </c>
      <c r="F149" s="139" t="s">
        <v>228</v>
      </c>
      <c r="G149" s="140" t="s">
        <v>190</v>
      </c>
      <c r="H149" s="141">
        <v>143.01</v>
      </c>
      <c r="I149" s="142"/>
      <c r="J149" s="142">
        <f>ROUND(I149*H149,2)</f>
        <v>0</v>
      </c>
      <c r="K149" s="143"/>
      <c r="L149" s="30"/>
      <c r="M149" s="144" t="s">
        <v>1</v>
      </c>
      <c r="N149" s="145" t="s">
        <v>39</v>
      </c>
      <c r="O149" s="146">
        <v>0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8" t="s">
        <v>153</v>
      </c>
      <c r="AT149" s="148" t="s">
        <v>149</v>
      </c>
      <c r="AU149" s="148" t="s">
        <v>82</v>
      </c>
      <c r="AY149" s="17" t="s">
        <v>148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82</v>
      </c>
      <c r="BK149" s="149">
        <f>ROUND(I149*H149,2)</f>
        <v>0</v>
      </c>
      <c r="BL149" s="17" t="s">
        <v>153</v>
      </c>
      <c r="BM149" s="148" t="s">
        <v>229</v>
      </c>
    </row>
    <row r="150" spans="2:51" s="12" customFormat="1" ht="12">
      <c r="B150" s="150"/>
      <c r="D150" s="151" t="s">
        <v>155</v>
      </c>
      <c r="E150" s="152" t="s">
        <v>230</v>
      </c>
      <c r="F150" s="153" t="s">
        <v>231</v>
      </c>
      <c r="H150" s="154">
        <v>143.01</v>
      </c>
      <c r="L150" s="150"/>
      <c r="M150" s="155"/>
      <c r="N150" s="156"/>
      <c r="O150" s="156"/>
      <c r="P150" s="156"/>
      <c r="Q150" s="156"/>
      <c r="R150" s="156"/>
      <c r="S150" s="156"/>
      <c r="T150" s="157"/>
      <c r="AT150" s="152" t="s">
        <v>155</v>
      </c>
      <c r="AU150" s="152" t="s">
        <v>82</v>
      </c>
      <c r="AV150" s="12" t="s">
        <v>91</v>
      </c>
      <c r="AW150" s="12" t="s">
        <v>30</v>
      </c>
      <c r="AX150" s="12" t="s">
        <v>82</v>
      </c>
      <c r="AY150" s="152" t="s">
        <v>148</v>
      </c>
    </row>
    <row r="151" spans="1:65" s="2" customFormat="1" ht="24.2" customHeight="1">
      <c r="A151" s="29"/>
      <c r="B151" s="136"/>
      <c r="C151" s="137" t="s">
        <v>8</v>
      </c>
      <c r="D151" s="137" t="s">
        <v>149</v>
      </c>
      <c r="E151" s="138" t="s">
        <v>232</v>
      </c>
      <c r="F151" s="139" t="s">
        <v>233</v>
      </c>
      <c r="G151" s="140" t="s">
        <v>190</v>
      </c>
      <c r="H151" s="141">
        <v>156.24</v>
      </c>
      <c r="I151" s="142"/>
      <c r="J151" s="142">
        <f>ROUND(I151*H151,2)</f>
        <v>0</v>
      </c>
      <c r="K151" s="143"/>
      <c r="L151" s="30"/>
      <c r="M151" s="144" t="s">
        <v>1</v>
      </c>
      <c r="N151" s="145" t="s">
        <v>39</v>
      </c>
      <c r="O151" s="146">
        <v>0</v>
      </c>
      <c r="P151" s="146">
        <f>O151*H151</f>
        <v>0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8" t="s">
        <v>153</v>
      </c>
      <c r="AT151" s="148" t="s">
        <v>149</v>
      </c>
      <c r="AU151" s="148" t="s">
        <v>82</v>
      </c>
      <c r="AY151" s="17" t="s">
        <v>148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82</v>
      </c>
      <c r="BK151" s="149">
        <f>ROUND(I151*H151,2)</f>
        <v>0</v>
      </c>
      <c r="BL151" s="17" t="s">
        <v>153</v>
      </c>
      <c r="BM151" s="148" t="s">
        <v>234</v>
      </c>
    </row>
    <row r="152" spans="2:51" s="12" customFormat="1" ht="12">
      <c r="B152" s="150"/>
      <c r="D152" s="151" t="s">
        <v>155</v>
      </c>
      <c r="E152" s="152" t="s">
        <v>235</v>
      </c>
      <c r="F152" s="153" t="s">
        <v>236</v>
      </c>
      <c r="H152" s="154">
        <v>13.23</v>
      </c>
      <c r="L152" s="150"/>
      <c r="M152" s="155"/>
      <c r="N152" s="156"/>
      <c r="O152" s="156"/>
      <c r="P152" s="156"/>
      <c r="Q152" s="156"/>
      <c r="R152" s="156"/>
      <c r="S152" s="156"/>
      <c r="T152" s="157"/>
      <c r="AT152" s="152" t="s">
        <v>155</v>
      </c>
      <c r="AU152" s="152" t="s">
        <v>82</v>
      </c>
      <c r="AV152" s="12" t="s">
        <v>91</v>
      </c>
      <c r="AW152" s="12" t="s">
        <v>30</v>
      </c>
      <c r="AX152" s="12" t="s">
        <v>74</v>
      </c>
      <c r="AY152" s="152" t="s">
        <v>148</v>
      </c>
    </row>
    <row r="153" spans="2:51" s="12" customFormat="1" ht="12">
      <c r="B153" s="150"/>
      <c r="D153" s="151" t="s">
        <v>155</v>
      </c>
      <c r="E153" s="152" t="s">
        <v>123</v>
      </c>
      <c r="F153" s="153" t="s">
        <v>237</v>
      </c>
      <c r="H153" s="154">
        <v>143.01</v>
      </c>
      <c r="L153" s="150"/>
      <c r="M153" s="155"/>
      <c r="N153" s="156"/>
      <c r="O153" s="156"/>
      <c r="P153" s="156"/>
      <c r="Q153" s="156"/>
      <c r="R153" s="156"/>
      <c r="S153" s="156"/>
      <c r="T153" s="157"/>
      <c r="AT153" s="152" t="s">
        <v>155</v>
      </c>
      <c r="AU153" s="152" t="s">
        <v>82</v>
      </c>
      <c r="AV153" s="12" t="s">
        <v>91</v>
      </c>
      <c r="AW153" s="12" t="s">
        <v>30</v>
      </c>
      <c r="AX153" s="12" t="s">
        <v>74</v>
      </c>
      <c r="AY153" s="152" t="s">
        <v>148</v>
      </c>
    </row>
    <row r="154" spans="2:51" s="12" customFormat="1" ht="12">
      <c r="B154" s="150"/>
      <c r="D154" s="151" t="s">
        <v>155</v>
      </c>
      <c r="E154" s="152" t="s">
        <v>238</v>
      </c>
      <c r="F154" s="153" t="s">
        <v>239</v>
      </c>
      <c r="H154" s="154">
        <v>156.24</v>
      </c>
      <c r="L154" s="150"/>
      <c r="M154" s="155"/>
      <c r="N154" s="156"/>
      <c r="O154" s="156"/>
      <c r="P154" s="156"/>
      <c r="Q154" s="156"/>
      <c r="R154" s="156"/>
      <c r="S154" s="156"/>
      <c r="T154" s="157"/>
      <c r="AT154" s="152" t="s">
        <v>155</v>
      </c>
      <c r="AU154" s="152" t="s">
        <v>82</v>
      </c>
      <c r="AV154" s="12" t="s">
        <v>91</v>
      </c>
      <c r="AW154" s="12" t="s">
        <v>30</v>
      </c>
      <c r="AX154" s="12" t="s">
        <v>82</v>
      </c>
      <c r="AY154" s="152" t="s">
        <v>148</v>
      </c>
    </row>
    <row r="155" spans="1:65" s="2" customFormat="1" ht="14.45" customHeight="1">
      <c r="A155" s="29"/>
      <c r="B155" s="136"/>
      <c r="C155" s="137" t="s">
        <v>240</v>
      </c>
      <c r="D155" s="137" t="s">
        <v>149</v>
      </c>
      <c r="E155" s="138" t="s">
        <v>241</v>
      </c>
      <c r="F155" s="139" t="s">
        <v>242</v>
      </c>
      <c r="G155" s="140" t="s">
        <v>190</v>
      </c>
      <c r="H155" s="141">
        <v>143.01</v>
      </c>
      <c r="I155" s="142"/>
      <c r="J155" s="142">
        <f>ROUND(I155*H155,2)</f>
        <v>0</v>
      </c>
      <c r="K155" s="143"/>
      <c r="L155" s="30"/>
      <c r="M155" s="144" t="s">
        <v>1</v>
      </c>
      <c r="N155" s="145" t="s">
        <v>39</v>
      </c>
      <c r="O155" s="146">
        <v>0</v>
      </c>
      <c r="P155" s="146">
        <f>O155*H155</f>
        <v>0</v>
      </c>
      <c r="Q155" s="146">
        <v>0</v>
      </c>
      <c r="R155" s="146">
        <f>Q155*H155</f>
        <v>0</v>
      </c>
      <c r="S155" s="146">
        <v>0</v>
      </c>
      <c r="T155" s="147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8" t="s">
        <v>153</v>
      </c>
      <c r="AT155" s="148" t="s">
        <v>149</v>
      </c>
      <c r="AU155" s="148" t="s">
        <v>82</v>
      </c>
      <c r="AY155" s="17" t="s">
        <v>148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82</v>
      </c>
      <c r="BK155" s="149">
        <f>ROUND(I155*H155,2)</f>
        <v>0</v>
      </c>
      <c r="BL155" s="17" t="s">
        <v>153</v>
      </c>
      <c r="BM155" s="148" t="s">
        <v>243</v>
      </c>
    </row>
    <row r="156" spans="2:51" s="12" customFormat="1" ht="12">
      <c r="B156" s="150"/>
      <c r="D156" s="151" t="s">
        <v>155</v>
      </c>
      <c r="E156" s="152" t="s">
        <v>244</v>
      </c>
      <c r="F156" s="153" t="s">
        <v>245</v>
      </c>
      <c r="H156" s="154">
        <v>143.01</v>
      </c>
      <c r="L156" s="150"/>
      <c r="M156" s="155"/>
      <c r="N156" s="156"/>
      <c r="O156" s="156"/>
      <c r="P156" s="156"/>
      <c r="Q156" s="156"/>
      <c r="R156" s="156"/>
      <c r="S156" s="156"/>
      <c r="T156" s="157"/>
      <c r="AT156" s="152" t="s">
        <v>155</v>
      </c>
      <c r="AU156" s="152" t="s">
        <v>82</v>
      </c>
      <c r="AV156" s="12" t="s">
        <v>91</v>
      </c>
      <c r="AW156" s="12" t="s">
        <v>30</v>
      </c>
      <c r="AX156" s="12" t="s">
        <v>82</v>
      </c>
      <c r="AY156" s="152" t="s">
        <v>148</v>
      </c>
    </row>
    <row r="157" spans="2:63" s="11" customFormat="1" ht="25.9" customHeight="1">
      <c r="B157" s="126"/>
      <c r="D157" s="127" t="s">
        <v>73</v>
      </c>
      <c r="E157" s="128" t="s">
        <v>195</v>
      </c>
      <c r="F157" s="128" t="s">
        <v>246</v>
      </c>
      <c r="J157" s="129">
        <f>BK157</f>
        <v>0</v>
      </c>
      <c r="L157" s="126"/>
      <c r="M157" s="130"/>
      <c r="N157" s="131"/>
      <c r="O157" s="131"/>
      <c r="P157" s="132">
        <f>SUM(P158:P194)</f>
        <v>0</v>
      </c>
      <c r="Q157" s="131"/>
      <c r="R157" s="132">
        <f>SUM(R158:R194)</f>
        <v>0</v>
      </c>
      <c r="S157" s="131"/>
      <c r="T157" s="133">
        <f>SUM(T158:T194)</f>
        <v>0</v>
      </c>
      <c r="AR157" s="127" t="s">
        <v>82</v>
      </c>
      <c r="AT157" s="134" t="s">
        <v>73</v>
      </c>
      <c r="AU157" s="134" t="s">
        <v>74</v>
      </c>
      <c r="AY157" s="127" t="s">
        <v>148</v>
      </c>
      <c r="BK157" s="135">
        <f>SUM(BK158:BK194)</f>
        <v>0</v>
      </c>
    </row>
    <row r="158" spans="1:65" s="2" customFormat="1" ht="24.2" customHeight="1">
      <c r="A158" s="29"/>
      <c r="B158" s="136"/>
      <c r="C158" s="137" t="s">
        <v>247</v>
      </c>
      <c r="D158" s="137" t="s">
        <v>149</v>
      </c>
      <c r="E158" s="138" t="s">
        <v>248</v>
      </c>
      <c r="F158" s="139" t="s">
        <v>249</v>
      </c>
      <c r="G158" s="140" t="s">
        <v>250</v>
      </c>
      <c r="H158" s="141">
        <v>12.1</v>
      </c>
      <c r="I158" s="142"/>
      <c r="J158" s="142">
        <f>ROUND(I158*H158,2)</f>
        <v>0</v>
      </c>
      <c r="K158" s="143"/>
      <c r="L158" s="30"/>
      <c r="M158" s="144" t="s">
        <v>1</v>
      </c>
      <c r="N158" s="145" t="s">
        <v>39</v>
      </c>
      <c r="O158" s="146">
        <v>0</v>
      </c>
      <c r="P158" s="146">
        <f>O158*H158</f>
        <v>0</v>
      </c>
      <c r="Q158" s="146">
        <v>0</v>
      </c>
      <c r="R158" s="146">
        <f>Q158*H158</f>
        <v>0</v>
      </c>
      <c r="S158" s="146">
        <v>0</v>
      </c>
      <c r="T158" s="147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8" t="s">
        <v>153</v>
      </c>
      <c r="AT158" s="148" t="s">
        <v>149</v>
      </c>
      <c r="AU158" s="148" t="s">
        <v>82</v>
      </c>
      <c r="AY158" s="17" t="s">
        <v>148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82</v>
      </c>
      <c r="BK158" s="149">
        <f>ROUND(I158*H158,2)</f>
        <v>0</v>
      </c>
      <c r="BL158" s="17" t="s">
        <v>153</v>
      </c>
      <c r="BM158" s="148" t="s">
        <v>251</v>
      </c>
    </row>
    <row r="159" spans="2:51" s="13" customFormat="1" ht="12">
      <c r="B159" s="158"/>
      <c r="D159" s="151" t="s">
        <v>155</v>
      </c>
      <c r="E159" s="159" t="s">
        <v>1</v>
      </c>
      <c r="F159" s="160" t="s">
        <v>192</v>
      </c>
      <c r="H159" s="159" t="s">
        <v>1</v>
      </c>
      <c r="L159" s="158"/>
      <c r="M159" s="161"/>
      <c r="N159" s="162"/>
      <c r="O159" s="162"/>
      <c r="P159" s="162"/>
      <c r="Q159" s="162"/>
      <c r="R159" s="162"/>
      <c r="S159" s="162"/>
      <c r="T159" s="163"/>
      <c r="AT159" s="159" t="s">
        <v>155</v>
      </c>
      <c r="AU159" s="159" t="s">
        <v>82</v>
      </c>
      <c r="AV159" s="13" t="s">
        <v>82</v>
      </c>
      <c r="AW159" s="13" t="s">
        <v>30</v>
      </c>
      <c r="AX159" s="13" t="s">
        <v>74</v>
      </c>
      <c r="AY159" s="159" t="s">
        <v>148</v>
      </c>
    </row>
    <row r="160" spans="2:51" s="12" customFormat="1" ht="12">
      <c r="B160" s="150"/>
      <c r="D160" s="151" t="s">
        <v>155</v>
      </c>
      <c r="E160" s="152" t="s">
        <v>252</v>
      </c>
      <c r="F160" s="153" t="s">
        <v>253</v>
      </c>
      <c r="H160" s="154">
        <v>12.1</v>
      </c>
      <c r="L160" s="150"/>
      <c r="M160" s="155"/>
      <c r="N160" s="156"/>
      <c r="O160" s="156"/>
      <c r="P160" s="156"/>
      <c r="Q160" s="156"/>
      <c r="R160" s="156"/>
      <c r="S160" s="156"/>
      <c r="T160" s="157"/>
      <c r="AT160" s="152" t="s">
        <v>155</v>
      </c>
      <c r="AU160" s="152" t="s">
        <v>82</v>
      </c>
      <c r="AV160" s="12" t="s">
        <v>91</v>
      </c>
      <c r="AW160" s="12" t="s">
        <v>30</v>
      </c>
      <c r="AX160" s="12" t="s">
        <v>82</v>
      </c>
      <c r="AY160" s="152" t="s">
        <v>148</v>
      </c>
    </row>
    <row r="161" spans="1:65" s="2" customFormat="1" ht="24.2" customHeight="1">
      <c r="A161" s="29"/>
      <c r="B161" s="136"/>
      <c r="C161" s="137" t="s">
        <v>254</v>
      </c>
      <c r="D161" s="137" t="s">
        <v>149</v>
      </c>
      <c r="E161" s="138" t="s">
        <v>255</v>
      </c>
      <c r="F161" s="139" t="s">
        <v>256</v>
      </c>
      <c r="G161" s="140" t="s">
        <v>257</v>
      </c>
      <c r="H161" s="141">
        <v>2</v>
      </c>
      <c r="I161" s="142"/>
      <c r="J161" s="142">
        <f>ROUND(I161*H161,2)</f>
        <v>0</v>
      </c>
      <c r="K161" s="143"/>
      <c r="L161" s="30"/>
      <c r="M161" s="144" t="s">
        <v>1</v>
      </c>
      <c r="N161" s="145" t="s">
        <v>39</v>
      </c>
      <c r="O161" s="146">
        <v>0</v>
      </c>
      <c r="P161" s="146">
        <f>O161*H161</f>
        <v>0</v>
      </c>
      <c r="Q161" s="146">
        <v>0</v>
      </c>
      <c r="R161" s="146">
        <f>Q161*H161</f>
        <v>0</v>
      </c>
      <c r="S161" s="146">
        <v>0</v>
      </c>
      <c r="T161" s="147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8" t="s">
        <v>153</v>
      </c>
      <c r="AT161" s="148" t="s">
        <v>149</v>
      </c>
      <c r="AU161" s="148" t="s">
        <v>82</v>
      </c>
      <c r="AY161" s="17" t="s">
        <v>148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7" t="s">
        <v>82</v>
      </c>
      <c r="BK161" s="149">
        <f>ROUND(I161*H161,2)</f>
        <v>0</v>
      </c>
      <c r="BL161" s="17" t="s">
        <v>153</v>
      </c>
      <c r="BM161" s="148" t="s">
        <v>258</v>
      </c>
    </row>
    <row r="162" spans="2:51" s="13" customFormat="1" ht="12">
      <c r="B162" s="158"/>
      <c r="D162" s="151" t="s">
        <v>155</v>
      </c>
      <c r="E162" s="159" t="s">
        <v>1</v>
      </c>
      <c r="F162" s="160" t="s">
        <v>192</v>
      </c>
      <c r="H162" s="159" t="s">
        <v>1</v>
      </c>
      <c r="L162" s="158"/>
      <c r="M162" s="161"/>
      <c r="N162" s="162"/>
      <c r="O162" s="162"/>
      <c r="P162" s="162"/>
      <c r="Q162" s="162"/>
      <c r="R162" s="162"/>
      <c r="S162" s="162"/>
      <c r="T162" s="163"/>
      <c r="AT162" s="159" t="s">
        <v>155</v>
      </c>
      <c r="AU162" s="159" t="s">
        <v>82</v>
      </c>
      <c r="AV162" s="13" t="s">
        <v>82</v>
      </c>
      <c r="AW162" s="13" t="s">
        <v>30</v>
      </c>
      <c r="AX162" s="13" t="s">
        <v>74</v>
      </c>
      <c r="AY162" s="159" t="s">
        <v>148</v>
      </c>
    </row>
    <row r="163" spans="2:51" s="12" customFormat="1" ht="12">
      <c r="B163" s="150"/>
      <c r="D163" s="151" t="s">
        <v>155</v>
      </c>
      <c r="E163" s="152" t="s">
        <v>259</v>
      </c>
      <c r="F163" s="153" t="s">
        <v>260</v>
      </c>
      <c r="H163" s="154">
        <v>2</v>
      </c>
      <c r="L163" s="150"/>
      <c r="M163" s="155"/>
      <c r="N163" s="156"/>
      <c r="O163" s="156"/>
      <c r="P163" s="156"/>
      <c r="Q163" s="156"/>
      <c r="R163" s="156"/>
      <c r="S163" s="156"/>
      <c r="T163" s="157"/>
      <c r="AT163" s="152" t="s">
        <v>155</v>
      </c>
      <c r="AU163" s="152" t="s">
        <v>82</v>
      </c>
      <c r="AV163" s="12" t="s">
        <v>91</v>
      </c>
      <c r="AW163" s="12" t="s">
        <v>30</v>
      </c>
      <c r="AX163" s="12" t="s">
        <v>82</v>
      </c>
      <c r="AY163" s="152" t="s">
        <v>148</v>
      </c>
    </row>
    <row r="164" spans="1:65" s="2" customFormat="1" ht="14.45" customHeight="1">
      <c r="A164" s="29"/>
      <c r="B164" s="136"/>
      <c r="C164" s="137" t="s">
        <v>261</v>
      </c>
      <c r="D164" s="137" t="s">
        <v>149</v>
      </c>
      <c r="E164" s="138" t="s">
        <v>262</v>
      </c>
      <c r="F164" s="139" t="s">
        <v>263</v>
      </c>
      <c r="G164" s="140" t="s">
        <v>257</v>
      </c>
      <c r="H164" s="141">
        <v>2</v>
      </c>
      <c r="I164" s="142"/>
      <c r="J164" s="142">
        <f>ROUND(I164*H164,2)</f>
        <v>0</v>
      </c>
      <c r="K164" s="143"/>
      <c r="L164" s="30"/>
      <c r="M164" s="144" t="s">
        <v>1</v>
      </c>
      <c r="N164" s="145" t="s">
        <v>39</v>
      </c>
      <c r="O164" s="146">
        <v>0</v>
      </c>
      <c r="P164" s="146">
        <f>O164*H164</f>
        <v>0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8" t="s">
        <v>153</v>
      </c>
      <c r="AT164" s="148" t="s">
        <v>149</v>
      </c>
      <c r="AU164" s="148" t="s">
        <v>82</v>
      </c>
      <c r="AY164" s="17" t="s">
        <v>148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82</v>
      </c>
      <c r="BK164" s="149">
        <f>ROUND(I164*H164,2)</f>
        <v>0</v>
      </c>
      <c r="BL164" s="17" t="s">
        <v>153</v>
      </c>
      <c r="BM164" s="148" t="s">
        <v>264</v>
      </c>
    </row>
    <row r="165" spans="1:65" s="2" customFormat="1" ht="24.2" customHeight="1">
      <c r="A165" s="29"/>
      <c r="B165" s="136"/>
      <c r="C165" s="137" t="s">
        <v>265</v>
      </c>
      <c r="D165" s="137" t="s">
        <v>149</v>
      </c>
      <c r="E165" s="138" t="s">
        <v>266</v>
      </c>
      <c r="F165" s="139" t="s">
        <v>267</v>
      </c>
      <c r="G165" s="140" t="s">
        <v>250</v>
      </c>
      <c r="H165" s="141">
        <v>22.3</v>
      </c>
      <c r="I165" s="142"/>
      <c r="J165" s="142">
        <f>ROUND(I165*H165,2)</f>
        <v>0</v>
      </c>
      <c r="K165" s="143"/>
      <c r="L165" s="30"/>
      <c r="M165" s="144" t="s">
        <v>1</v>
      </c>
      <c r="N165" s="145" t="s">
        <v>39</v>
      </c>
      <c r="O165" s="146">
        <v>0</v>
      </c>
      <c r="P165" s="146">
        <f>O165*H165</f>
        <v>0</v>
      </c>
      <c r="Q165" s="146">
        <v>0</v>
      </c>
      <c r="R165" s="146">
        <f>Q165*H165</f>
        <v>0</v>
      </c>
      <c r="S165" s="146">
        <v>0</v>
      </c>
      <c r="T165" s="147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8" t="s">
        <v>153</v>
      </c>
      <c r="AT165" s="148" t="s">
        <v>149</v>
      </c>
      <c r="AU165" s="148" t="s">
        <v>82</v>
      </c>
      <c r="AY165" s="17" t="s">
        <v>148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7" t="s">
        <v>82</v>
      </c>
      <c r="BK165" s="149">
        <f>ROUND(I165*H165,2)</f>
        <v>0</v>
      </c>
      <c r="BL165" s="17" t="s">
        <v>153</v>
      </c>
      <c r="BM165" s="148" t="s">
        <v>268</v>
      </c>
    </row>
    <row r="166" spans="2:51" s="13" customFormat="1" ht="12">
      <c r="B166" s="158"/>
      <c r="D166" s="151" t="s">
        <v>155</v>
      </c>
      <c r="E166" s="159" t="s">
        <v>1</v>
      </c>
      <c r="F166" s="160" t="s">
        <v>192</v>
      </c>
      <c r="H166" s="159" t="s">
        <v>1</v>
      </c>
      <c r="L166" s="158"/>
      <c r="M166" s="161"/>
      <c r="N166" s="162"/>
      <c r="O166" s="162"/>
      <c r="P166" s="162"/>
      <c r="Q166" s="162"/>
      <c r="R166" s="162"/>
      <c r="S166" s="162"/>
      <c r="T166" s="163"/>
      <c r="AT166" s="159" t="s">
        <v>155</v>
      </c>
      <c r="AU166" s="159" t="s">
        <v>82</v>
      </c>
      <c r="AV166" s="13" t="s">
        <v>82</v>
      </c>
      <c r="AW166" s="13" t="s">
        <v>30</v>
      </c>
      <c r="AX166" s="13" t="s">
        <v>74</v>
      </c>
      <c r="AY166" s="159" t="s">
        <v>148</v>
      </c>
    </row>
    <row r="167" spans="2:51" s="12" customFormat="1" ht="12">
      <c r="B167" s="150"/>
      <c r="D167" s="151" t="s">
        <v>155</v>
      </c>
      <c r="E167" s="152" t="s">
        <v>269</v>
      </c>
      <c r="F167" s="153" t="s">
        <v>270</v>
      </c>
      <c r="H167" s="154">
        <v>22.3</v>
      </c>
      <c r="L167" s="150"/>
      <c r="M167" s="155"/>
      <c r="N167" s="156"/>
      <c r="O167" s="156"/>
      <c r="P167" s="156"/>
      <c r="Q167" s="156"/>
      <c r="R167" s="156"/>
      <c r="S167" s="156"/>
      <c r="T167" s="157"/>
      <c r="AT167" s="152" t="s">
        <v>155</v>
      </c>
      <c r="AU167" s="152" t="s">
        <v>82</v>
      </c>
      <c r="AV167" s="12" t="s">
        <v>91</v>
      </c>
      <c r="AW167" s="12" t="s">
        <v>30</v>
      </c>
      <c r="AX167" s="12" t="s">
        <v>82</v>
      </c>
      <c r="AY167" s="152" t="s">
        <v>148</v>
      </c>
    </row>
    <row r="168" spans="1:65" s="2" customFormat="1" ht="24.2" customHeight="1">
      <c r="A168" s="29"/>
      <c r="B168" s="136"/>
      <c r="C168" s="137" t="s">
        <v>7</v>
      </c>
      <c r="D168" s="137" t="s">
        <v>149</v>
      </c>
      <c r="E168" s="138" t="s">
        <v>271</v>
      </c>
      <c r="F168" s="139" t="s">
        <v>272</v>
      </c>
      <c r="G168" s="140" t="s">
        <v>190</v>
      </c>
      <c r="H168" s="141">
        <v>30.428</v>
      </c>
      <c r="I168" s="142"/>
      <c r="J168" s="142">
        <f>ROUND(I168*H168,2)</f>
        <v>0</v>
      </c>
      <c r="K168" s="143"/>
      <c r="L168" s="30"/>
      <c r="M168" s="144" t="s">
        <v>1</v>
      </c>
      <c r="N168" s="145" t="s">
        <v>39</v>
      </c>
      <c r="O168" s="146">
        <v>0</v>
      </c>
      <c r="P168" s="146">
        <f>O168*H168</f>
        <v>0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8" t="s">
        <v>153</v>
      </c>
      <c r="AT168" s="148" t="s">
        <v>149</v>
      </c>
      <c r="AU168" s="148" t="s">
        <v>82</v>
      </c>
      <c r="AY168" s="17" t="s">
        <v>148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82</v>
      </c>
      <c r="BK168" s="149">
        <f>ROUND(I168*H168,2)</f>
        <v>0</v>
      </c>
      <c r="BL168" s="17" t="s">
        <v>153</v>
      </c>
      <c r="BM168" s="148" t="s">
        <v>273</v>
      </c>
    </row>
    <row r="169" spans="2:51" s="13" customFormat="1" ht="12">
      <c r="B169" s="158"/>
      <c r="D169" s="151" t="s">
        <v>155</v>
      </c>
      <c r="E169" s="159" t="s">
        <v>1</v>
      </c>
      <c r="F169" s="160" t="s">
        <v>274</v>
      </c>
      <c r="H169" s="159" t="s">
        <v>1</v>
      </c>
      <c r="L169" s="158"/>
      <c r="M169" s="161"/>
      <c r="N169" s="162"/>
      <c r="O169" s="162"/>
      <c r="P169" s="162"/>
      <c r="Q169" s="162"/>
      <c r="R169" s="162"/>
      <c r="S169" s="162"/>
      <c r="T169" s="163"/>
      <c r="AT169" s="159" t="s">
        <v>155</v>
      </c>
      <c r="AU169" s="159" t="s">
        <v>82</v>
      </c>
      <c r="AV169" s="13" t="s">
        <v>82</v>
      </c>
      <c r="AW169" s="13" t="s">
        <v>30</v>
      </c>
      <c r="AX169" s="13" t="s">
        <v>74</v>
      </c>
      <c r="AY169" s="159" t="s">
        <v>148</v>
      </c>
    </row>
    <row r="170" spans="2:51" s="12" customFormat="1" ht="12">
      <c r="B170" s="150"/>
      <c r="D170" s="151" t="s">
        <v>155</v>
      </c>
      <c r="E170" s="152" t="s">
        <v>275</v>
      </c>
      <c r="F170" s="153" t="s">
        <v>276</v>
      </c>
      <c r="H170" s="154">
        <v>14.874</v>
      </c>
      <c r="L170" s="150"/>
      <c r="M170" s="155"/>
      <c r="N170" s="156"/>
      <c r="O170" s="156"/>
      <c r="P170" s="156"/>
      <c r="Q170" s="156"/>
      <c r="R170" s="156"/>
      <c r="S170" s="156"/>
      <c r="T170" s="157"/>
      <c r="AT170" s="152" t="s">
        <v>155</v>
      </c>
      <c r="AU170" s="152" t="s">
        <v>82</v>
      </c>
      <c r="AV170" s="12" t="s">
        <v>91</v>
      </c>
      <c r="AW170" s="12" t="s">
        <v>30</v>
      </c>
      <c r="AX170" s="12" t="s">
        <v>74</v>
      </c>
      <c r="AY170" s="152" t="s">
        <v>148</v>
      </c>
    </row>
    <row r="171" spans="2:51" s="12" customFormat="1" ht="12">
      <c r="B171" s="150"/>
      <c r="D171" s="151" t="s">
        <v>155</v>
      </c>
      <c r="E171" s="152" t="s">
        <v>104</v>
      </c>
      <c r="F171" s="153" t="s">
        <v>277</v>
      </c>
      <c r="H171" s="154">
        <v>9.216</v>
      </c>
      <c r="L171" s="150"/>
      <c r="M171" s="155"/>
      <c r="N171" s="156"/>
      <c r="O171" s="156"/>
      <c r="P171" s="156"/>
      <c r="Q171" s="156"/>
      <c r="R171" s="156"/>
      <c r="S171" s="156"/>
      <c r="T171" s="157"/>
      <c r="AT171" s="152" t="s">
        <v>155</v>
      </c>
      <c r="AU171" s="152" t="s">
        <v>82</v>
      </c>
      <c r="AV171" s="12" t="s">
        <v>91</v>
      </c>
      <c r="AW171" s="12" t="s">
        <v>30</v>
      </c>
      <c r="AX171" s="12" t="s">
        <v>74</v>
      </c>
      <c r="AY171" s="152" t="s">
        <v>148</v>
      </c>
    </row>
    <row r="172" spans="2:51" s="12" customFormat="1" ht="12">
      <c r="B172" s="150"/>
      <c r="D172" s="151" t="s">
        <v>155</v>
      </c>
      <c r="E172" s="152" t="s">
        <v>106</v>
      </c>
      <c r="F172" s="153" t="s">
        <v>278</v>
      </c>
      <c r="H172" s="154">
        <v>6.338</v>
      </c>
      <c r="L172" s="150"/>
      <c r="M172" s="155"/>
      <c r="N172" s="156"/>
      <c r="O172" s="156"/>
      <c r="P172" s="156"/>
      <c r="Q172" s="156"/>
      <c r="R172" s="156"/>
      <c r="S172" s="156"/>
      <c r="T172" s="157"/>
      <c r="AT172" s="152" t="s">
        <v>155</v>
      </c>
      <c r="AU172" s="152" t="s">
        <v>82</v>
      </c>
      <c r="AV172" s="12" t="s">
        <v>91</v>
      </c>
      <c r="AW172" s="12" t="s">
        <v>30</v>
      </c>
      <c r="AX172" s="12" t="s">
        <v>74</v>
      </c>
      <c r="AY172" s="152" t="s">
        <v>148</v>
      </c>
    </row>
    <row r="173" spans="2:51" s="12" customFormat="1" ht="12">
      <c r="B173" s="150"/>
      <c r="D173" s="151" t="s">
        <v>155</v>
      </c>
      <c r="E173" s="152" t="s">
        <v>279</v>
      </c>
      <c r="F173" s="153" t="s">
        <v>280</v>
      </c>
      <c r="H173" s="154">
        <v>30.428</v>
      </c>
      <c r="L173" s="150"/>
      <c r="M173" s="155"/>
      <c r="N173" s="156"/>
      <c r="O173" s="156"/>
      <c r="P173" s="156"/>
      <c r="Q173" s="156"/>
      <c r="R173" s="156"/>
      <c r="S173" s="156"/>
      <c r="T173" s="157"/>
      <c r="AT173" s="152" t="s">
        <v>155</v>
      </c>
      <c r="AU173" s="152" t="s">
        <v>82</v>
      </c>
      <c r="AV173" s="12" t="s">
        <v>91</v>
      </c>
      <c r="AW173" s="12" t="s">
        <v>30</v>
      </c>
      <c r="AX173" s="12" t="s">
        <v>82</v>
      </c>
      <c r="AY173" s="152" t="s">
        <v>148</v>
      </c>
    </row>
    <row r="174" spans="1:65" s="2" customFormat="1" ht="24.2" customHeight="1">
      <c r="A174" s="29"/>
      <c r="B174" s="136"/>
      <c r="C174" s="137" t="s">
        <v>281</v>
      </c>
      <c r="D174" s="137" t="s">
        <v>149</v>
      </c>
      <c r="E174" s="138" t="s">
        <v>282</v>
      </c>
      <c r="F174" s="139" t="s">
        <v>283</v>
      </c>
      <c r="G174" s="140" t="s">
        <v>198</v>
      </c>
      <c r="H174" s="141">
        <v>791.128</v>
      </c>
      <c r="I174" s="142"/>
      <c r="J174" s="142">
        <f>ROUND(I174*H174,2)</f>
        <v>0</v>
      </c>
      <c r="K174" s="143"/>
      <c r="L174" s="30"/>
      <c r="M174" s="144" t="s">
        <v>1</v>
      </c>
      <c r="N174" s="145" t="s">
        <v>39</v>
      </c>
      <c r="O174" s="146">
        <v>0</v>
      </c>
      <c r="P174" s="146">
        <f>O174*H174</f>
        <v>0</v>
      </c>
      <c r="Q174" s="146">
        <v>0</v>
      </c>
      <c r="R174" s="146">
        <f>Q174*H174</f>
        <v>0</v>
      </c>
      <c r="S174" s="146">
        <v>0</v>
      </c>
      <c r="T174" s="147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8" t="s">
        <v>153</v>
      </c>
      <c r="AT174" s="148" t="s">
        <v>149</v>
      </c>
      <c r="AU174" s="148" t="s">
        <v>82</v>
      </c>
      <c r="AY174" s="17" t="s">
        <v>148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82</v>
      </c>
      <c r="BK174" s="149">
        <f>ROUND(I174*H174,2)</f>
        <v>0</v>
      </c>
      <c r="BL174" s="17" t="s">
        <v>153</v>
      </c>
      <c r="BM174" s="148" t="s">
        <v>284</v>
      </c>
    </row>
    <row r="175" spans="2:51" s="12" customFormat="1" ht="12">
      <c r="B175" s="150"/>
      <c r="D175" s="151" t="s">
        <v>155</v>
      </c>
      <c r="E175" s="152" t="s">
        <v>285</v>
      </c>
      <c r="F175" s="153" t="s">
        <v>286</v>
      </c>
      <c r="H175" s="154">
        <v>791.128</v>
      </c>
      <c r="L175" s="150"/>
      <c r="M175" s="155"/>
      <c r="N175" s="156"/>
      <c r="O175" s="156"/>
      <c r="P175" s="156"/>
      <c r="Q175" s="156"/>
      <c r="R175" s="156"/>
      <c r="S175" s="156"/>
      <c r="T175" s="157"/>
      <c r="AT175" s="152" t="s">
        <v>155</v>
      </c>
      <c r="AU175" s="152" t="s">
        <v>82</v>
      </c>
      <c r="AV175" s="12" t="s">
        <v>91</v>
      </c>
      <c r="AW175" s="12" t="s">
        <v>30</v>
      </c>
      <c r="AX175" s="12" t="s">
        <v>82</v>
      </c>
      <c r="AY175" s="152" t="s">
        <v>148</v>
      </c>
    </row>
    <row r="176" spans="1:65" s="2" customFormat="1" ht="24.2" customHeight="1">
      <c r="A176" s="29"/>
      <c r="B176" s="136"/>
      <c r="C176" s="137" t="s">
        <v>287</v>
      </c>
      <c r="D176" s="137" t="s">
        <v>149</v>
      </c>
      <c r="E176" s="138" t="s">
        <v>288</v>
      </c>
      <c r="F176" s="139" t="s">
        <v>289</v>
      </c>
      <c r="G176" s="140" t="s">
        <v>190</v>
      </c>
      <c r="H176" s="141">
        <v>39.115</v>
      </c>
      <c r="I176" s="142"/>
      <c r="J176" s="142">
        <f>ROUND(I176*H176,2)</f>
        <v>0</v>
      </c>
      <c r="K176" s="143"/>
      <c r="L176" s="30"/>
      <c r="M176" s="144" t="s">
        <v>1</v>
      </c>
      <c r="N176" s="145" t="s">
        <v>39</v>
      </c>
      <c r="O176" s="146">
        <v>0</v>
      </c>
      <c r="P176" s="146">
        <f>O176*H176</f>
        <v>0</v>
      </c>
      <c r="Q176" s="146">
        <v>0</v>
      </c>
      <c r="R176" s="146">
        <f>Q176*H176</f>
        <v>0</v>
      </c>
      <c r="S176" s="146">
        <v>0</v>
      </c>
      <c r="T176" s="147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8" t="s">
        <v>153</v>
      </c>
      <c r="AT176" s="148" t="s">
        <v>149</v>
      </c>
      <c r="AU176" s="148" t="s">
        <v>82</v>
      </c>
      <c r="AY176" s="17" t="s">
        <v>148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7" t="s">
        <v>82</v>
      </c>
      <c r="BK176" s="149">
        <f>ROUND(I176*H176,2)</f>
        <v>0</v>
      </c>
      <c r="BL176" s="17" t="s">
        <v>153</v>
      </c>
      <c r="BM176" s="148" t="s">
        <v>290</v>
      </c>
    </row>
    <row r="177" spans="2:51" s="13" customFormat="1" ht="12">
      <c r="B177" s="158"/>
      <c r="D177" s="151" t="s">
        <v>155</v>
      </c>
      <c r="E177" s="159" t="s">
        <v>1</v>
      </c>
      <c r="F177" s="160" t="s">
        <v>291</v>
      </c>
      <c r="H177" s="159" t="s">
        <v>1</v>
      </c>
      <c r="L177" s="158"/>
      <c r="M177" s="161"/>
      <c r="N177" s="162"/>
      <c r="O177" s="162"/>
      <c r="P177" s="162"/>
      <c r="Q177" s="162"/>
      <c r="R177" s="162"/>
      <c r="S177" s="162"/>
      <c r="T177" s="163"/>
      <c r="AT177" s="159" t="s">
        <v>155</v>
      </c>
      <c r="AU177" s="159" t="s">
        <v>82</v>
      </c>
      <c r="AV177" s="13" t="s">
        <v>82</v>
      </c>
      <c r="AW177" s="13" t="s">
        <v>30</v>
      </c>
      <c r="AX177" s="13" t="s">
        <v>74</v>
      </c>
      <c r="AY177" s="159" t="s">
        <v>148</v>
      </c>
    </row>
    <row r="178" spans="2:51" s="12" customFormat="1" ht="22.5">
      <c r="B178" s="150"/>
      <c r="D178" s="151" t="s">
        <v>155</v>
      </c>
      <c r="E178" s="152" t="s">
        <v>292</v>
      </c>
      <c r="F178" s="153" t="s">
        <v>293</v>
      </c>
      <c r="H178" s="154">
        <v>1.676</v>
      </c>
      <c r="L178" s="150"/>
      <c r="M178" s="155"/>
      <c r="N178" s="156"/>
      <c r="O178" s="156"/>
      <c r="P178" s="156"/>
      <c r="Q178" s="156"/>
      <c r="R178" s="156"/>
      <c r="S178" s="156"/>
      <c r="T178" s="157"/>
      <c r="AT178" s="152" t="s">
        <v>155</v>
      </c>
      <c r="AU178" s="152" t="s">
        <v>82</v>
      </c>
      <c r="AV178" s="12" t="s">
        <v>91</v>
      </c>
      <c r="AW178" s="12" t="s">
        <v>30</v>
      </c>
      <c r="AX178" s="12" t="s">
        <v>74</v>
      </c>
      <c r="AY178" s="152" t="s">
        <v>148</v>
      </c>
    </row>
    <row r="179" spans="2:51" s="12" customFormat="1" ht="12">
      <c r="B179" s="150"/>
      <c r="D179" s="151" t="s">
        <v>155</v>
      </c>
      <c r="E179" s="152" t="s">
        <v>109</v>
      </c>
      <c r="F179" s="153" t="s">
        <v>294</v>
      </c>
      <c r="H179" s="154">
        <v>2.525</v>
      </c>
      <c r="L179" s="150"/>
      <c r="M179" s="155"/>
      <c r="N179" s="156"/>
      <c r="O179" s="156"/>
      <c r="P179" s="156"/>
      <c r="Q179" s="156"/>
      <c r="R179" s="156"/>
      <c r="S179" s="156"/>
      <c r="T179" s="157"/>
      <c r="AT179" s="152" t="s">
        <v>155</v>
      </c>
      <c r="AU179" s="152" t="s">
        <v>82</v>
      </c>
      <c r="AV179" s="12" t="s">
        <v>91</v>
      </c>
      <c r="AW179" s="12" t="s">
        <v>30</v>
      </c>
      <c r="AX179" s="12" t="s">
        <v>74</v>
      </c>
      <c r="AY179" s="152" t="s">
        <v>148</v>
      </c>
    </row>
    <row r="180" spans="2:51" s="12" customFormat="1" ht="12">
      <c r="B180" s="150"/>
      <c r="D180" s="151" t="s">
        <v>155</v>
      </c>
      <c r="E180" s="152" t="s">
        <v>111</v>
      </c>
      <c r="F180" s="153" t="s">
        <v>295</v>
      </c>
      <c r="H180" s="154">
        <v>11.55</v>
      </c>
      <c r="L180" s="150"/>
      <c r="M180" s="155"/>
      <c r="N180" s="156"/>
      <c r="O180" s="156"/>
      <c r="P180" s="156"/>
      <c r="Q180" s="156"/>
      <c r="R180" s="156"/>
      <c r="S180" s="156"/>
      <c r="T180" s="157"/>
      <c r="AT180" s="152" t="s">
        <v>155</v>
      </c>
      <c r="AU180" s="152" t="s">
        <v>82</v>
      </c>
      <c r="AV180" s="12" t="s">
        <v>91</v>
      </c>
      <c r="AW180" s="12" t="s">
        <v>30</v>
      </c>
      <c r="AX180" s="12" t="s">
        <v>74</v>
      </c>
      <c r="AY180" s="152" t="s">
        <v>148</v>
      </c>
    </row>
    <row r="181" spans="2:51" s="12" customFormat="1" ht="12">
      <c r="B181" s="150"/>
      <c r="D181" s="151" t="s">
        <v>155</v>
      </c>
      <c r="E181" s="152" t="s">
        <v>113</v>
      </c>
      <c r="F181" s="153" t="s">
        <v>296</v>
      </c>
      <c r="H181" s="154">
        <v>3.3</v>
      </c>
      <c r="L181" s="150"/>
      <c r="M181" s="155"/>
      <c r="N181" s="156"/>
      <c r="O181" s="156"/>
      <c r="P181" s="156"/>
      <c r="Q181" s="156"/>
      <c r="R181" s="156"/>
      <c r="S181" s="156"/>
      <c r="T181" s="157"/>
      <c r="AT181" s="152" t="s">
        <v>155</v>
      </c>
      <c r="AU181" s="152" t="s">
        <v>82</v>
      </c>
      <c r="AV181" s="12" t="s">
        <v>91</v>
      </c>
      <c r="AW181" s="12" t="s">
        <v>30</v>
      </c>
      <c r="AX181" s="12" t="s">
        <v>74</v>
      </c>
      <c r="AY181" s="152" t="s">
        <v>148</v>
      </c>
    </row>
    <row r="182" spans="2:51" s="12" customFormat="1" ht="12">
      <c r="B182" s="150"/>
      <c r="D182" s="151" t="s">
        <v>155</v>
      </c>
      <c r="E182" s="152" t="s">
        <v>115</v>
      </c>
      <c r="F182" s="153" t="s">
        <v>297</v>
      </c>
      <c r="H182" s="154">
        <v>16.896</v>
      </c>
      <c r="L182" s="150"/>
      <c r="M182" s="155"/>
      <c r="N182" s="156"/>
      <c r="O182" s="156"/>
      <c r="P182" s="156"/>
      <c r="Q182" s="156"/>
      <c r="R182" s="156"/>
      <c r="S182" s="156"/>
      <c r="T182" s="157"/>
      <c r="AT182" s="152" t="s">
        <v>155</v>
      </c>
      <c r="AU182" s="152" t="s">
        <v>82</v>
      </c>
      <c r="AV182" s="12" t="s">
        <v>91</v>
      </c>
      <c r="AW182" s="12" t="s">
        <v>30</v>
      </c>
      <c r="AX182" s="12" t="s">
        <v>74</v>
      </c>
      <c r="AY182" s="152" t="s">
        <v>148</v>
      </c>
    </row>
    <row r="183" spans="2:51" s="12" customFormat="1" ht="12">
      <c r="B183" s="150"/>
      <c r="D183" s="151" t="s">
        <v>155</v>
      </c>
      <c r="E183" s="152" t="s">
        <v>118</v>
      </c>
      <c r="F183" s="153" t="s">
        <v>298</v>
      </c>
      <c r="H183" s="154">
        <v>3.168</v>
      </c>
      <c r="L183" s="150"/>
      <c r="M183" s="155"/>
      <c r="N183" s="156"/>
      <c r="O183" s="156"/>
      <c r="P183" s="156"/>
      <c r="Q183" s="156"/>
      <c r="R183" s="156"/>
      <c r="S183" s="156"/>
      <c r="T183" s="157"/>
      <c r="AT183" s="152" t="s">
        <v>155</v>
      </c>
      <c r="AU183" s="152" t="s">
        <v>82</v>
      </c>
      <c r="AV183" s="12" t="s">
        <v>91</v>
      </c>
      <c r="AW183" s="12" t="s">
        <v>30</v>
      </c>
      <c r="AX183" s="12" t="s">
        <v>74</v>
      </c>
      <c r="AY183" s="152" t="s">
        <v>148</v>
      </c>
    </row>
    <row r="184" spans="2:51" s="12" customFormat="1" ht="12">
      <c r="B184" s="150"/>
      <c r="D184" s="151" t="s">
        <v>155</v>
      </c>
      <c r="E184" s="152" t="s">
        <v>299</v>
      </c>
      <c r="F184" s="153" t="s">
        <v>300</v>
      </c>
      <c r="H184" s="154">
        <v>39.115</v>
      </c>
      <c r="L184" s="150"/>
      <c r="M184" s="155"/>
      <c r="N184" s="156"/>
      <c r="O184" s="156"/>
      <c r="P184" s="156"/>
      <c r="Q184" s="156"/>
      <c r="R184" s="156"/>
      <c r="S184" s="156"/>
      <c r="T184" s="157"/>
      <c r="AT184" s="152" t="s">
        <v>155</v>
      </c>
      <c r="AU184" s="152" t="s">
        <v>82</v>
      </c>
      <c r="AV184" s="12" t="s">
        <v>91</v>
      </c>
      <c r="AW184" s="12" t="s">
        <v>30</v>
      </c>
      <c r="AX184" s="12" t="s">
        <v>82</v>
      </c>
      <c r="AY184" s="152" t="s">
        <v>148</v>
      </c>
    </row>
    <row r="185" spans="1:65" s="2" customFormat="1" ht="24.2" customHeight="1">
      <c r="A185" s="29"/>
      <c r="B185" s="136"/>
      <c r="C185" s="137" t="s">
        <v>301</v>
      </c>
      <c r="D185" s="137" t="s">
        <v>149</v>
      </c>
      <c r="E185" s="138" t="s">
        <v>302</v>
      </c>
      <c r="F185" s="139" t="s">
        <v>303</v>
      </c>
      <c r="G185" s="140" t="s">
        <v>198</v>
      </c>
      <c r="H185" s="141">
        <v>977.875</v>
      </c>
      <c r="I185" s="142"/>
      <c r="J185" s="142">
        <f>ROUND(I185*H185,2)</f>
        <v>0</v>
      </c>
      <c r="K185" s="143"/>
      <c r="L185" s="30"/>
      <c r="M185" s="144" t="s">
        <v>1</v>
      </c>
      <c r="N185" s="145" t="s">
        <v>39</v>
      </c>
      <c r="O185" s="146">
        <v>0</v>
      </c>
      <c r="P185" s="146">
        <f>O185*H185</f>
        <v>0</v>
      </c>
      <c r="Q185" s="146">
        <v>0</v>
      </c>
      <c r="R185" s="146">
        <f>Q185*H185</f>
        <v>0</v>
      </c>
      <c r="S185" s="146">
        <v>0</v>
      </c>
      <c r="T185" s="147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8" t="s">
        <v>153</v>
      </c>
      <c r="AT185" s="148" t="s">
        <v>149</v>
      </c>
      <c r="AU185" s="148" t="s">
        <v>82</v>
      </c>
      <c r="AY185" s="17" t="s">
        <v>148</v>
      </c>
      <c r="BE185" s="149">
        <f>IF(N185="základní",J185,0)</f>
        <v>0</v>
      </c>
      <c r="BF185" s="149">
        <f>IF(N185="snížená",J185,0)</f>
        <v>0</v>
      </c>
      <c r="BG185" s="149">
        <f>IF(N185="zákl. přenesená",J185,0)</f>
        <v>0</v>
      </c>
      <c r="BH185" s="149">
        <f>IF(N185="sníž. přenesená",J185,0)</f>
        <v>0</v>
      </c>
      <c r="BI185" s="149">
        <f>IF(N185="nulová",J185,0)</f>
        <v>0</v>
      </c>
      <c r="BJ185" s="17" t="s">
        <v>82</v>
      </c>
      <c r="BK185" s="149">
        <f>ROUND(I185*H185,2)</f>
        <v>0</v>
      </c>
      <c r="BL185" s="17" t="s">
        <v>153</v>
      </c>
      <c r="BM185" s="148" t="s">
        <v>304</v>
      </c>
    </row>
    <row r="186" spans="2:51" s="12" customFormat="1" ht="12">
      <c r="B186" s="150"/>
      <c r="D186" s="151" t="s">
        <v>155</v>
      </c>
      <c r="E186" s="152" t="s">
        <v>305</v>
      </c>
      <c r="F186" s="153" t="s">
        <v>306</v>
      </c>
      <c r="H186" s="154">
        <v>977.875</v>
      </c>
      <c r="L186" s="150"/>
      <c r="M186" s="155"/>
      <c r="N186" s="156"/>
      <c r="O186" s="156"/>
      <c r="P186" s="156"/>
      <c r="Q186" s="156"/>
      <c r="R186" s="156"/>
      <c r="S186" s="156"/>
      <c r="T186" s="157"/>
      <c r="AT186" s="152" t="s">
        <v>155</v>
      </c>
      <c r="AU186" s="152" t="s">
        <v>82</v>
      </c>
      <c r="AV186" s="12" t="s">
        <v>91</v>
      </c>
      <c r="AW186" s="12" t="s">
        <v>30</v>
      </c>
      <c r="AX186" s="12" t="s">
        <v>82</v>
      </c>
      <c r="AY186" s="152" t="s">
        <v>148</v>
      </c>
    </row>
    <row r="187" spans="1:65" s="2" customFormat="1" ht="24.2" customHeight="1">
      <c r="A187" s="29"/>
      <c r="B187" s="136"/>
      <c r="C187" s="137" t="s">
        <v>307</v>
      </c>
      <c r="D187" s="137" t="s">
        <v>149</v>
      </c>
      <c r="E187" s="138" t="s">
        <v>308</v>
      </c>
      <c r="F187" s="139" t="s">
        <v>309</v>
      </c>
      <c r="G187" s="140" t="s">
        <v>152</v>
      </c>
      <c r="H187" s="141">
        <v>1.734</v>
      </c>
      <c r="I187" s="142"/>
      <c r="J187" s="142">
        <f>ROUND(I187*H187,2)</f>
        <v>0</v>
      </c>
      <c r="K187" s="143"/>
      <c r="L187" s="30"/>
      <c r="M187" s="144" t="s">
        <v>1</v>
      </c>
      <c r="N187" s="145" t="s">
        <v>39</v>
      </c>
      <c r="O187" s="146">
        <v>0</v>
      </c>
      <c r="P187" s="146">
        <f>O187*H187</f>
        <v>0</v>
      </c>
      <c r="Q187" s="146">
        <v>0</v>
      </c>
      <c r="R187" s="146">
        <f>Q187*H187</f>
        <v>0</v>
      </c>
      <c r="S187" s="146">
        <v>0</v>
      </c>
      <c r="T187" s="147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8" t="s">
        <v>153</v>
      </c>
      <c r="AT187" s="148" t="s">
        <v>149</v>
      </c>
      <c r="AU187" s="148" t="s">
        <v>82</v>
      </c>
      <c r="AY187" s="17" t="s">
        <v>148</v>
      </c>
      <c r="BE187" s="149">
        <f>IF(N187="základní",J187,0)</f>
        <v>0</v>
      </c>
      <c r="BF187" s="149">
        <f>IF(N187="snížená",J187,0)</f>
        <v>0</v>
      </c>
      <c r="BG187" s="149">
        <f>IF(N187="zákl. přenesená",J187,0)</f>
        <v>0</v>
      </c>
      <c r="BH187" s="149">
        <f>IF(N187="sníž. přenesená",J187,0)</f>
        <v>0</v>
      </c>
      <c r="BI187" s="149">
        <f>IF(N187="nulová",J187,0)</f>
        <v>0</v>
      </c>
      <c r="BJ187" s="17" t="s">
        <v>82</v>
      </c>
      <c r="BK187" s="149">
        <f>ROUND(I187*H187,2)</f>
        <v>0</v>
      </c>
      <c r="BL187" s="17" t="s">
        <v>153</v>
      </c>
      <c r="BM187" s="148" t="s">
        <v>310</v>
      </c>
    </row>
    <row r="188" spans="2:51" s="13" customFormat="1" ht="12">
      <c r="B188" s="158"/>
      <c r="D188" s="151" t="s">
        <v>155</v>
      </c>
      <c r="E188" s="159" t="s">
        <v>1</v>
      </c>
      <c r="F188" s="160" t="s">
        <v>192</v>
      </c>
      <c r="H188" s="159" t="s">
        <v>1</v>
      </c>
      <c r="L188" s="158"/>
      <c r="M188" s="161"/>
      <c r="N188" s="162"/>
      <c r="O188" s="162"/>
      <c r="P188" s="162"/>
      <c r="Q188" s="162"/>
      <c r="R188" s="162"/>
      <c r="S188" s="162"/>
      <c r="T188" s="163"/>
      <c r="AT188" s="159" t="s">
        <v>155</v>
      </c>
      <c r="AU188" s="159" t="s">
        <v>82</v>
      </c>
      <c r="AV188" s="13" t="s">
        <v>82</v>
      </c>
      <c r="AW188" s="13" t="s">
        <v>30</v>
      </c>
      <c r="AX188" s="13" t="s">
        <v>74</v>
      </c>
      <c r="AY188" s="159" t="s">
        <v>148</v>
      </c>
    </row>
    <row r="189" spans="2:51" s="12" customFormat="1" ht="12">
      <c r="B189" s="150"/>
      <c r="D189" s="151" t="s">
        <v>155</v>
      </c>
      <c r="E189" s="152" t="s">
        <v>311</v>
      </c>
      <c r="F189" s="153" t="s">
        <v>312</v>
      </c>
      <c r="H189" s="154">
        <v>1.635</v>
      </c>
      <c r="L189" s="150"/>
      <c r="M189" s="155"/>
      <c r="N189" s="156"/>
      <c r="O189" s="156"/>
      <c r="P189" s="156"/>
      <c r="Q189" s="156"/>
      <c r="R189" s="156"/>
      <c r="S189" s="156"/>
      <c r="T189" s="157"/>
      <c r="AT189" s="152" t="s">
        <v>155</v>
      </c>
      <c r="AU189" s="152" t="s">
        <v>82</v>
      </c>
      <c r="AV189" s="12" t="s">
        <v>91</v>
      </c>
      <c r="AW189" s="12" t="s">
        <v>30</v>
      </c>
      <c r="AX189" s="12" t="s">
        <v>74</v>
      </c>
      <c r="AY189" s="152" t="s">
        <v>148</v>
      </c>
    </row>
    <row r="190" spans="2:51" s="12" customFormat="1" ht="12">
      <c r="B190" s="150"/>
      <c r="D190" s="151" t="s">
        <v>155</v>
      </c>
      <c r="E190" s="152" t="s">
        <v>121</v>
      </c>
      <c r="F190" s="153" t="s">
        <v>313</v>
      </c>
      <c r="H190" s="154">
        <v>0.099</v>
      </c>
      <c r="L190" s="150"/>
      <c r="M190" s="155"/>
      <c r="N190" s="156"/>
      <c r="O190" s="156"/>
      <c r="P190" s="156"/>
      <c r="Q190" s="156"/>
      <c r="R190" s="156"/>
      <c r="S190" s="156"/>
      <c r="T190" s="157"/>
      <c r="AT190" s="152" t="s">
        <v>155</v>
      </c>
      <c r="AU190" s="152" t="s">
        <v>82</v>
      </c>
      <c r="AV190" s="12" t="s">
        <v>91</v>
      </c>
      <c r="AW190" s="12" t="s">
        <v>30</v>
      </c>
      <c r="AX190" s="12" t="s">
        <v>74</v>
      </c>
      <c r="AY190" s="152" t="s">
        <v>148</v>
      </c>
    </row>
    <row r="191" spans="2:51" s="12" customFormat="1" ht="12">
      <c r="B191" s="150"/>
      <c r="D191" s="151" t="s">
        <v>155</v>
      </c>
      <c r="E191" s="152" t="s">
        <v>314</v>
      </c>
      <c r="F191" s="153" t="s">
        <v>315</v>
      </c>
      <c r="H191" s="154">
        <v>1.734</v>
      </c>
      <c r="L191" s="150"/>
      <c r="M191" s="155"/>
      <c r="N191" s="156"/>
      <c r="O191" s="156"/>
      <c r="P191" s="156"/>
      <c r="Q191" s="156"/>
      <c r="R191" s="156"/>
      <c r="S191" s="156"/>
      <c r="T191" s="157"/>
      <c r="AT191" s="152" t="s">
        <v>155</v>
      </c>
      <c r="AU191" s="152" t="s">
        <v>82</v>
      </c>
      <c r="AV191" s="12" t="s">
        <v>91</v>
      </c>
      <c r="AW191" s="12" t="s">
        <v>30</v>
      </c>
      <c r="AX191" s="12" t="s">
        <v>82</v>
      </c>
      <c r="AY191" s="152" t="s">
        <v>148</v>
      </c>
    </row>
    <row r="192" spans="1:65" s="2" customFormat="1" ht="14.45" customHeight="1">
      <c r="A192" s="29"/>
      <c r="B192" s="136"/>
      <c r="C192" s="137" t="s">
        <v>316</v>
      </c>
      <c r="D192" s="137" t="s">
        <v>149</v>
      </c>
      <c r="E192" s="138" t="s">
        <v>317</v>
      </c>
      <c r="F192" s="139" t="s">
        <v>318</v>
      </c>
      <c r="G192" s="140" t="s">
        <v>319</v>
      </c>
      <c r="H192" s="141">
        <v>50.96</v>
      </c>
      <c r="I192" s="142"/>
      <c r="J192" s="142">
        <f>ROUND(I192*H192,2)</f>
        <v>0</v>
      </c>
      <c r="K192" s="143"/>
      <c r="L192" s="30"/>
      <c r="M192" s="144" t="s">
        <v>1</v>
      </c>
      <c r="N192" s="145" t="s">
        <v>39</v>
      </c>
      <c r="O192" s="146">
        <v>0</v>
      </c>
      <c r="P192" s="146">
        <f>O192*H192</f>
        <v>0</v>
      </c>
      <c r="Q192" s="146">
        <v>0</v>
      </c>
      <c r="R192" s="146">
        <f>Q192*H192</f>
        <v>0</v>
      </c>
      <c r="S192" s="146">
        <v>0</v>
      </c>
      <c r="T192" s="147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8" t="s">
        <v>153</v>
      </c>
      <c r="AT192" s="148" t="s">
        <v>149</v>
      </c>
      <c r="AU192" s="148" t="s">
        <v>82</v>
      </c>
      <c r="AY192" s="17" t="s">
        <v>148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82</v>
      </c>
      <c r="BK192" s="149">
        <f>ROUND(I192*H192,2)</f>
        <v>0</v>
      </c>
      <c r="BL192" s="17" t="s">
        <v>153</v>
      </c>
      <c r="BM192" s="148" t="s">
        <v>320</v>
      </c>
    </row>
    <row r="193" spans="2:51" s="13" customFormat="1" ht="12">
      <c r="B193" s="158"/>
      <c r="D193" s="151" t="s">
        <v>155</v>
      </c>
      <c r="E193" s="159" t="s">
        <v>1</v>
      </c>
      <c r="F193" s="160" t="s">
        <v>321</v>
      </c>
      <c r="H193" s="159" t="s">
        <v>1</v>
      </c>
      <c r="L193" s="158"/>
      <c r="M193" s="161"/>
      <c r="N193" s="162"/>
      <c r="O193" s="162"/>
      <c r="P193" s="162"/>
      <c r="Q193" s="162"/>
      <c r="R193" s="162"/>
      <c r="S193" s="162"/>
      <c r="T193" s="163"/>
      <c r="AT193" s="159" t="s">
        <v>155</v>
      </c>
      <c r="AU193" s="159" t="s">
        <v>82</v>
      </c>
      <c r="AV193" s="13" t="s">
        <v>82</v>
      </c>
      <c r="AW193" s="13" t="s">
        <v>30</v>
      </c>
      <c r="AX193" s="13" t="s">
        <v>74</v>
      </c>
      <c r="AY193" s="159" t="s">
        <v>148</v>
      </c>
    </row>
    <row r="194" spans="2:51" s="12" customFormat="1" ht="12">
      <c r="B194" s="150"/>
      <c r="D194" s="151" t="s">
        <v>155</v>
      </c>
      <c r="E194" s="152" t="s">
        <v>322</v>
      </c>
      <c r="F194" s="153" t="s">
        <v>323</v>
      </c>
      <c r="H194" s="154">
        <v>50.96</v>
      </c>
      <c r="L194" s="150"/>
      <c r="M194" s="164"/>
      <c r="N194" s="165"/>
      <c r="O194" s="165"/>
      <c r="P194" s="165"/>
      <c r="Q194" s="165"/>
      <c r="R194" s="165"/>
      <c r="S194" s="165"/>
      <c r="T194" s="166"/>
      <c r="AT194" s="152" t="s">
        <v>155</v>
      </c>
      <c r="AU194" s="152" t="s">
        <v>82</v>
      </c>
      <c r="AV194" s="12" t="s">
        <v>91</v>
      </c>
      <c r="AW194" s="12" t="s">
        <v>30</v>
      </c>
      <c r="AX194" s="12" t="s">
        <v>82</v>
      </c>
      <c r="AY194" s="152" t="s">
        <v>148</v>
      </c>
    </row>
    <row r="195" spans="1:31" s="2" customFormat="1" ht="6.95" customHeight="1">
      <c r="A195" s="29"/>
      <c r="B195" s="44"/>
      <c r="C195" s="45"/>
      <c r="D195" s="45"/>
      <c r="E195" s="45"/>
      <c r="F195" s="45"/>
      <c r="G195" s="45"/>
      <c r="H195" s="45"/>
      <c r="I195" s="45"/>
      <c r="J195" s="45"/>
      <c r="K195" s="45"/>
      <c r="L195" s="30"/>
      <c r="M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</row>
  </sheetData>
  <autoFilter ref="C118:K19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16"/>
  <sheetViews>
    <sheetView showGridLines="0" workbookViewId="0" topLeftCell="A1">
      <selection activeCell="V40" sqref="V4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56" s="1" customFormat="1" ht="36.95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87</v>
      </c>
      <c r="AZ2" s="91" t="s">
        <v>311</v>
      </c>
      <c r="BA2" s="91" t="s">
        <v>311</v>
      </c>
      <c r="BB2" s="91" t="s">
        <v>1</v>
      </c>
      <c r="BC2" s="91" t="s">
        <v>324</v>
      </c>
      <c r="BD2" s="91" t="s">
        <v>91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  <c r="AZ3" s="91" t="s">
        <v>121</v>
      </c>
      <c r="BA3" s="91" t="s">
        <v>121</v>
      </c>
      <c r="BB3" s="91" t="s">
        <v>1</v>
      </c>
      <c r="BC3" s="91" t="s">
        <v>220</v>
      </c>
      <c r="BD3" s="91" t="s">
        <v>91</v>
      </c>
    </row>
    <row r="4" spans="2:56" s="1" customFormat="1" ht="24.95" customHeight="1">
      <c r="B4" s="20"/>
      <c r="D4" s="21" t="s">
        <v>108</v>
      </c>
      <c r="L4" s="20"/>
      <c r="M4" s="92" t="s">
        <v>10</v>
      </c>
      <c r="AT4" s="17" t="s">
        <v>3</v>
      </c>
      <c r="AZ4" s="91" t="s">
        <v>314</v>
      </c>
      <c r="BA4" s="91" t="s">
        <v>314</v>
      </c>
      <c r="BB4" s="91" t="s">
        <v>1</v>
      </c>
      <c r="BC4" s="91" t="s">
        <v>325</v>
      </c>
      <c r="BD4" s="91" t="s">
        <v>91</v>
      </c>
    </row>
    <row r="5" spans="2:56" s="1" customFormat="1" ht="6.95" customHeight="1">
      <c r="B5" s="20"/>
      <c r="L5" s="20"/>
      <c r="AZ5" s="91" t="s">
        <v>326</v>
      </c>
      <c r="BA5" s="91" t="s">
        <v>326</v>
      </c>
      <c r="BB5" s="91" t="s">
        <v>1</v>
      </c>
      <c r="BC5" s="91" t="s">
        <v>327</v>
      </c>
      <c r="BD5" s="91" t="s">
        <v>91</v>
      </c>
    </row>
    <row r="6" spans="2:56" s="1" customFormat="1" ht="12" customHeight="1">
      <c r="B6" s="20"/>
      <c r="D6" s="26" t="s">
        <v>14</v>
      </c>
      <c r="L6" s="20"/>
      <c r="AZ6" s="91" t="s">
        <v>328</v>
      </c>
      <c r="BA6" s="91" t="s">
        <v>328</v>
      </c>
      <c r="BB6" s="91" t="s">
        <v>1</v>
      </c>
      <c r="BC6" s="91" t="s">
        <v>329</v>
      </c>
      <c r="BD6" s="91" t="s">
        <v>91</v>
      </c>
    </row>
    <row r="7" spans="2:56" s="1" customFormat="1" ht="16.5" customHeight="1">
      <c r="B7" s="20"/>
      <c r="E7" s="238" t="str">
        <f>'Rekapitulace stavby'!K6</f>
        <v>II/102 Chotilsko, most ev. č. 102-019</v>
      </c>
      <c r="F7" s="239"/>
      <c r="G7" s="239"/>
      <c r="H7" s="239"/>
      <c r="L7" s="20"/>
      <c r="AZ7" s="91" t="s">
        <v>330</v>
      </c>
      <c r="BA7" s="91" t="s">
        <v>330</v>
      </c>
      <c r="BB7" s="91" t="s">
        <v>1</v>
      </c>
      <c r="BC7" s="91" t="s">
        <v>331</v>
      </c>
      <c r="BD7" s="91" t="s">
        <v>91</v>
      </c>
    </row>
    <row r="8" spans="1:56" s="2" customFormat="1" ht="12" customHeight="1">
      <c r="A8" s="29"/>
      <c r="B8" s="30"/>
      <c r="C8" s="29"/>
      <c r="D8" s="26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Z8" s="91" t="s">
        <v>332</v>
      </c>
      <c r="BA8" s="91" t="s">
        <v>332</v>
      </c>
      <c r="BB8" s="91" t="s">
        <v>1</v>
      </c>
      <c r="BC8" s="91" t="s">
        <v>333</v>
      </c>
      <c r="BD8" s="91" t="s">
        <v>91</v>
      </c>
    </row>
    <row r="9" spans="1:56" s="2" customFormat="1" ht="16.5" customHeight="1">
      <c r="A9" s="29"/>
      <c r="B9" s="30"/>
      <c r="C9" s="29"/>
      <c r="D9" s="29"/>
      <c r="E9" s="228" t="s">
        <v>334</v>
      </c>
      <c r="F9" s="237"/>
      <c r="G9" s="237"/>
      <c r="H9" s="237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Z9" s="91" t="s">
        <v>335</v>
      </c>
      <c r="BA9" s="91" t="s">
        <v>335</v>
      </c>
      <c r="BB9" s="91" t="s">
        <v>1</v>
      </c>
      <c r="BC9" s="91" t="s">
        <v>336</v>
      </c>
      <c r="BD9" s="91" t="s">
        <v>91</v>
      </c>
    </row>
    <row r="10" spans="1:56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Z10" s="91" t="s">
        <v>337</v>
      </c>
      <c r="BA10" s="91" t="s">
        <v>337</v>
      </c>
      <c r="BB10" s="91" t="s">
        <v>1</v>
      </c>
      <c r="BC10" s="91" t="s">
        <v>338</v>
      </c>
      <c r="BD10" s="91" t="s">
        <v>91</v>
      </c>
    </row>
    <row r="11" spans="1:56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Z11" s="91" t="s">
        <v>339</v>
      </c>
      <c r="BA11" s="91" t="s">
        <v>339</v>
      </c>
      <c r="BB11" s="91" t="s">
        <v>1</v>
      </c>
      <c r="BC11" s="91" t="s">
        <v>338</v>
      </c>
      <c r="BD11" s="91" t="s">
        <v>91</v>
      </c>
    </row>
    <row r="12" spans="1:56" s="2" customFormat="1" ht="12" customHeight="1">
      <c r="A12" s="29"/>
      <c r="B12" s="30"/>
      <c r="C12" s="29"/>
      <c r="D12" s="26" t="s">
        <v>18</v>
      </c>
      <c r="E12" s="29"/>
      <c r="F12" s="24" t="s">
        <v>27</v>
      </c>
      <c r="G12" s="29"/>
      <c r="H12" s="29"/>
      <c r="I12" s="26" t="s">
        <v>20</v>
      </c>
      <c r="J12" s="52" t="str">
        <f>'Rekapitulace stavby'!AN8</f>
        <v>30. 10. 2020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Z12" s="91" t="s">
        <v>340</v>
      </c>
      <c r="BA12" s="91" t="s">
        <v>340</v>
      </c>
      <c r="BB12" s="91" t="s">
        <v>1</v>
      </c>
      <c r="BC12" s="91" t="s">
        <v>341</v>
      </c>
      <c r="BD12" s="91" t="s">
        <v>91</v>
      </c>
    </row>
    <row r="13" spans="1:5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Z13" s="91" t="s">
        <v>342</v>
      </c>
      <c r="BA13" s="91" t="s">
        <v>342</v>
      </c>
      <c r="BB13" s="91" t="s">
        <v>1</v>
      </c>
      <c r="BC13" s="91" t="s">
        <v>343</v>
      </c>
      <c r="BD13" s="91" t="s">
        <v>91</v>
      </c>
    </row>
    <row r="14" spans="1:56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Z14" s="91" t="s">
        <v>344</v>
      </c>
      <c r="BA14" s="91" t="s">
        <v>344</v>
      </c>
      <c r="BB14" s="91" t="s">
        <v>1</v>
      </c>
      <c r="BC14" s="91" t="s">
        <v>345</v>
      </c>
      <c r="BD14" s="91" t="s">
        <v>91</v>
      </c>
    </row>
    <row r="15" spans="1:56" s="2" customFormat="1" ht="18" customHeight="1">
      <c r="A15" s="29"/>
      <c r="B15" s="30"/>
      <c r="C15" s="29"/>
      <c r="D15" s="29"/>
      <c r="E15" s="24" t="str">
        <f>IF('Rekapitulace stavby'!E11="","",'Rekapitulace stavby'!E11)</f>
        <v>KSÚS Středočeského kraje</v>
      </c>
      <c r="F15" s="29"/>
      <c r="G15" s="29"/>
      <c r="H15" s="29"/>
      <c r="I15" s="26" t="s">
        <v>25</v>
      </c>
      <c r="J15" s="24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Z15" s="91" t="s">
        <v>346</v>
      </c>
      <c r="BA15" s="91" t="s">
        <v>346</v>
      </c>
      <c r="BB15" s="91" t="s">
        <v>1</v>
      </c>
      <c r="BC15" s="91" t="s">
        <v>347</v>
      </c>
      <c r="BD15" s="91" t="s">
        <v>91</v>
      </c>
    </row>
    <row r="16" spans="1:5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Z16" s="91" t="s">
        <v>348</v>
      </c>
      <c r="BA16" s="91" t="s">
        <v>348</v>
      </c>
      <c r="BB16" s="91" t="s">
        <v>1</v>
      </c>
      <c r="BC16" s="91" t="s">
        <v>349</v>
      </c>
      <c r="BD16" s="91" t="s">
        <v>91</v>
      </c>
    </row>
    <row r="17" spans="1:56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Z17" s="91" t="s">
        <v>350</v>
      </c>
      <c r="BA17" s="91" t="s">
        <v>350</v>
      </c>
      <c r="BB17" s="91" t="s">
        <v>1</v>
      </c>
      <c r="BC17" s="91" t="s">
        <v>341</v>
      </c>
      <c r="BD17" s="91" t="s">
        <v>91</v>
      </c>
    </row>
    <row r="18" spans="1:56" s="2" customFormat="1" ht="18" customHeight="1">
      <c r="A18" s="29"/>
      <c r="B18" s="30"/>
      <c r="C18" s="29"/>
      <c r="D18" s="29"/>
      <c r="E18" s="212" t="str">
        <f>'Rekapitulace stavby'!E14</f>
        <v xml:space="preserve"> </v>
      </c>
      <c r="F18" s="212"/>
      <c r="G18" s="212"/>
      <c r="H18" s="212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Z18" s="91" t="s">
        <v>351</v>
      </c>
      <c r="BA18" s="91" t="s">
        <v>351</v>
      </c>
      <c r="BB18" s="91" t="s">
        <v>1</v>
      </c>
      <c r="BC18" s="91" t="s">
        <v>343</v>
      </c>
      <c r="BD18" s="91" t="s">
        <v>91</v>
      </c>
    </row>
    <row r="19" spans="1:56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Z19" s="91" t="s">
        <v>352</v>
      </c>
      <c r="BA19" s="91" t="s">
        <v>352</v>
      </c>
      <c r="BB19" s="91" t="s">
        <v>1</v>
      </c>
      <c r="BC19" s="91" t="s">
        <v>345</v>
      </c>
      <c r="BD19" s="91" t="s">
        <v>91</v>
      </c>
    </row>
    <row r="20" spans="1:56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23</v>
      </c>
      <c r="J20" s="24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Z20" s="91" t="s">
        <v>353</v>
      </c>
      <c r="BA20" s="91" t="s">
        <v>353</v>
      </c>
      <c r="BB20" s="91" t="s">
        <v>1</v>
      </c>
      <c r="BC20" s="91" t="s">
        <v>354</v>
      </c>
      <c r="BD20" s="91" t="s">
        <v>91</v>
      </c>
    </row>
    <row r="21" spans="1:56" s="2" customFormat="1" ht="18" customHeight="1">
      <c r="A21" s="29"/>
      <c r="B21" s="30"/>
      <c r="C21" s="29"/>
      <c r="D21" s="29"/>
      <c r="E21" s="24" t="str">
        <f>IF('Rekapitulace stavby'!E17="","",'Rekapitulace stavby'!E17)</f>
        <v>INGUTIS, spol. s r.o.</v>
      </c>
      <c r="F21" s="29"/>
      <c r="G21" s="29"/>
      <c r="H21" s="29"/>
      <c r="I21" s="26" t="s">
        <v>25</v>
      </c>
      <c r="J21" s="24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Z21" s="91" t="s">
        <v>355</v>
      </c>
      <c r="BA21" s="91" t="s">
        <v>355</v>
      </c>
      <c r="BB21" s="91" t="s">
        <v>1</v>
      </c>
      <c r="BC21" s="91" t="s">
        <v>356</v>
      </c>
      <c r="BD21" s="91" t="s">
        <v>91</v>
      </c>
    </row>
    <row r="22" spans="1:56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Z22" s="91" t="s">
        <v>357</v>
      </c>
      <c r="BA22" s="91" t="s">
        <v>357</v>
      </c>
      <c r="BB22" s="91" t="s">
        <v>1</v>
      </c>
      <c r="BC22" s="91" t="s">
        <v>358</v>
      </c>
      <c r="BD22" s="91" t="s">
        <v>91</v>
      </c>
    </row>
    <row r="23" spans="1:56" s="2" customFormat="1" ht="12" customHeight="1">
      <c r="A23" s="29"/>
      <c r="B23" s="30"/>
      <c r="C23" s="29"/>
      <c r="D23" s="26" t="s">
        <v>31</v>
      </c>
      <c r="E23" s="29"/>
      <c r="F23" s="29"/>
      <c r="G23" s="29"/>
      <c r="H23" s="29"/>
      <c r="I23" s="26" t="s">
        <v>23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Z23" s="91" t="s">
        <v>359</v>
      </c>
      <c r="BA23" s="91" t="s">
        <v>359</v>
      </c>
      <c r="BB23" s="91" t="s">
        <v>1</v>
      </c>
      <c r="BC23" s="91" t="s">
        <v>360</v>
      </c>
      <c r="BD23" s="91" t="s">
        <v>91</v>
      </c>
    </row>
    <row r="24" spans="1:56" s="2" customFormat="1" ht="18" customHeight="1">
      <c r="A24" s="29"/>
      <c r="B24" s="30"/>
      <c r="C24" s="29"/>
      <c r="D24" s="29"/>
      <c r="E24" s="24" t="str">
        <f>IF('Rekapitulace stavby'!E20="","",'Rekapitulace stavby'!E20)</f>
        <v>Ing. J. Duben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Z24" s="91" t="s">
        <v>361</v>
      </c>
      <c r="BA24" s="91" t="s">
        <v>361</v>
      </c>
      <c r="BB24" s="91" t="s">
        <v>1</v>
      </c>
      <c r="BC24" s="91" t="s">
        <v>178</v>
      </c>
      <c r="BD24" s="91" t="s">
        <v>91</v>
      </c>
    </row>
    <row r="25" spans="1:56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Z25" s="91" t="s">
        <v>362</v>
      </c>
      <c r="BA25" s="91" t="s">
        <v>362</v>
      </c>
      <c r="BB25" s="91" t="s">
        <v>1</v>
      </c>
      <c r="BC25" s="91" t="s">
        <v>363</v>
      </c>
      <c r="BD25" s="91" t="s">
        <v>91</v>
      </c>
    </row>
    <row r="26" spans="1:56" s="2" customFormat="1" ht="12" customHeight="1">
      <c r="A26" s="29"/>
      <c r="B26" s="30"/>
      <c r="C26" s="29"/>
      <c r="D26" s="26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Z26" s="91" t="s">
        <v>364</v>
      </c>
      <c r="BA26" s="91" t="s">
        <v>364</v>
      </c>
      <c r="BB26" s="91" t="s">
        <v>1</v>
      </c>
      <c r="BC26" s="91" t="s">
        <v>182</v>
      </c>
      <c r="BD26" s="91" t="s">
        <v>91</v>
      </c>
    </row>
    <row r="27" spans="1:56" s="8" customFormat="1" ht="16.5" customHeight="1">
      <c r="A27" s="93"/>
      <c r="B27" s="94"/>
      <c r="C27" s="93"/>
      <c r="D27" s="93"/>
      <c r="E27" s="214" t="s">
        <v>1</v>
      </c>
      <c r="F27" s="214"/>
      <c r="G27" s="214"/>
      <c r="H27" s="214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Z27" s="167" t="s">
        <v>365</v>
      </c>
      <c r="BA27" s="167" t="s">
        <v>365</v>
      </c>
      <c r="BB27" s="167" t="s">
        <v>1</v>
      </c>
      <c r="BC27" s="167" t="s">
        <v>226</v>
      </c>
      <c r="BD27" s="167" t="s">
        <v>91</v>
      </c>
    </row>
    <row r="28" spans="1:56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Z28" s="91" t="s">
        <v>366</v>
      </c>
      <c r="BA28" s="91" t="s">
        <v>366</v>
      </c>
      <c r="BB28" s="91" t="s">
        <v>1</v>
      </c>
      <c r="BC28" s="91" t="s">
        <v>367</v>
      </c>
      <c r="BD28" s="91" t="s">
        <v>91</v>
      </c>
    </row>
    <row r="29" spans="1:56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Z29" s="91" t="s">
        <v>368</v>
      </c>
      <c r="BA29" s="91" t="s">
        <v>368</v>
      </c>
      <c r="BB29" s="91" t="s">
        <v>1</v>
      </c>
      <c r="BC29" s="91" t="s">
        <v>178</v>
      </c>
      <c r="BD29" s="91" t="s">
        <v>91</v>
      </c>
    </row>
    <row r="30" spans="1:56" s="2" customFormat="1" ht="25.35" customHeight="1">
      <c r="A30" s="29"/>
      <c r="B30" s="30"/>
      <c r="C30" s="29"/>
      <c r="D30" s="96" t="s">
        <v>34</v>
      </c>
      <c r="E30" s="29"/>
      <c r="F30" s="29"/>
      <c r="G30" s="29"/>
      <c r="H30" s="29"/>
      <c r="I30" s="29"/>
      <c r="J30" s="68">
        <f>ROUND(J126,2)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Z30" s="91" t="s">
        <v>369</v>
      </c>
      <c r="BA30" s="91" t="s">
        <v>369</v>
      </c>
      <c r="BB30" s="91" t="s">
        <v>1</v>
      </c>
      <c r="BC30" s="91" t="s">
        <v>324</v>
      </c>
      <c r="BD30" s="91" t="s">
        <v>91</v>
      </c>
    </row>
    <row r="31" spans="1:56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Z31" s="91" t="s">
        <v>370</v>
      </c>
      <c r="BA31" s="91" t="s">
        <v>370</v>
      </c>
      <c r="BB31" s="91" t="s">
        <v>1</v>
      </c>
      <c r="BC31" s="91" t="s">
        <v>220</v>
      </c>
      <c r="BD31" s="91" t="s">
        <v>91</v>
      </c>
    </row>
    <row r="32" spans="1:56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Z32" s="91" t="s">
        <v>371</v>
      </c>
      <c r="BA32" s="91" t="s">
        <v>371</v>
      </c>
      <c r="BB32" s="91" t="s">
        <v>1</v>
      </c>
      <c r="BC32" s="91" t="s">
        <v>372</v>
      </c>
      <c r="BD32" s="91" t="s">
        <v>91</v>
      </c>
    </row>
    <row r="33" spans="1:56" s="2" customFormat="1" ht="14.45" customHeight="1">
      <c r="A33" s="29"/>
      <c r="B33" s="30"/>
      <c r="C33" s="29"/>
      <c r="D33" s="97" t="s">
        <v>38</v>
      </c>
      <c r="E33" s="26" t="s">
        <v>39</v>
      </c>
      <c r="F33" s="98">
        <f>ROUND((SUM(BE126:BE415)),2)</f>
        <v>0</v>
      </c>
      <c r="G33" s="29"/>
      <c r="H33" s="29"/>
      <c r="I33" s="99">
        <v>0.21</v>
      </c>
      <c r="J33" s="98">
        <f>ROUND(((SUM(BE126:BE415))*I33),2)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Z33" s="91" t="s">
        <v>373</v>
      </c>
      <c r="BA33" s="91" t="s">
        <v>373</v>
      </c>
      <c r="BB33" s="91" t="s">
        <v>1</v>
      </c>
      <c r="BC33" s="91" t="s">
        <v>374</v>
      </c>
      <c r="BD33" s="91" t="s">
        <v>91</v>
      </c>
    </row>
    <row r="34" spans="1:31" s="2" customFormat="1" ht="14.45" customHeight="1">
      <c r="A34" s="29"/>
      <c r="B34" s="30"/>
      <c r="C34" s="29"/>
      <c r="D34" s="29"/>
      <c r="E34" s="26" t="s">
        <v>40</v>
      </c>
      <c r="F34" s="98">
        <f>ROUND((SUM(BF126:BF415)),2)</f>
        <v>0</v>
      </c>
      <c r="G34" s="29"/>
      <c r="H34" s="29"/>
      <c r="I34" s="99">
        <v>0.15</v>
      </c>
      <c r="J34" s="98">
        <f>ROUND(((SUM(BF126:BF415))*I34),2)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41</v>
      </c>
      <c r="F35" s="98">
        <f>ROUND((SUM(BG126:BG415)),2)</f>
        <v>0</v>
      </c>
      <c r="G35" s="29"/>
      <c r="H35" s="29"/>
      <c r="I35" s="99">
        <v>0.21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42</v>
      </c>
      <c r="F36" s="98">
        <f>ROUND((SUM(BH126:BH415)),2)</f>
        <v>0</v>
      </c>
      <c r="G36" s="29"/>
      <c r="H36" s="29"/>
      <c r="I36" s="99">
        <v>0.15</v>
      </c>
      <c r="J36" s="9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43</v>
      </c>
      <c r="F37" s="98">
        <f>ROUND((SUM(BI126:BI415)),2)</f>
        <v>0</v>
      </c>
      <c r="G37" s="29"/>
      <c r="H37" s="29"/>
      <c r="I37" s="99">
        <v>0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0"/>
      <c r="D39" s="101" t="s">
        <v>44</v>
      </c>
      <c r="E39" s="57"/>
      <c r="F39" s="57"/>
      <c r="G39" s="102" t="s">
        <v>45</v>
      </c>
      <c r="H39" s="103" t="s">
        <v>46</v>
      </c>
      <c r="I39" s="57"/>
      <c r="J39" s="104">
        <f>SUM(J30:J37)</f>
        <v>0</v>
      </c>
      <c r="K39" s="105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8" t="str">
        <f>E7</f>
        <v>II/102 Chotilsko, most ev. č. 102-019</v>
      </c>
      <c r="F85" s="239"/>
      <c r="G85" s="239"/>
      <c r="H85" s="23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28" t="str">
        <f>E9</f>
        <v>SO 201 - Most ev. č. 102-019</v>
      </c>
      <c r="F87" s="237"/>
      <c r="G87" s="237"/>
      <c r="H87" s="237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18</v>
      </c>
      <c r="D89" s="29"/>
      <c r="E89" s="29"/>
      <c r="F89" s="24" t="str">
        <f>F12</f>
        <v xml:space="preserve"> </v>
      </c>
      <c r="G89" s="29"/>
      <c r="H89" s="29"/>
      <c r="I89" s="26" t="s">
        <v>20</v>
      </c>
      <c r="J89" s="52" t="str">
        <f>IF(J12="","",J12)</f>
        <v>30. 10. 2020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6" t="s">
        <v>22</v>
      </c>
      <c r="D91" s="29"/>
      <c r="E91" s="29"/>
      <c r="F91" s="24" t="str">
        <f>E15</f>
        <v>KSÚS Středočeského kraje</v>
      </c>
      <c r="G91" s="29"/>
      <c r="H91" s="29"/>
      <c r="I91" s="26" t="s">
        <v>28</v>
      </c>
      <c r="J91" s="27" t="str">
        <f>E21</f>
        <v>INGUTIS, spol. s 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31</v>
      </c>
      <c r="J92" s="27" t="str">
        <f>E24</f>
        <v>Ing. J. Duben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8" t="s">
        <v>128</v>
      </c>
      <c r="D94" s="100"/>
      <c r="E94" s="100"/>
      <c r="F94" s="100"/>
      <c r="G94" s="100"/>
      <c r="H94" s="100"/>
      <c r="I94" s="100"/>
      <c r="J94" s="109" t="s">
        <v>129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130</v>
      </c>
      <c r="D96" s="29"/>
      <c r="E96" s="29"/>
      <c r="F96" s="29"/>
      <c r="G96" s="29"/>
      <c r="H96" s="29"/>
      <c r="I96" s="29"/>
      <c r="J96" s="68">
        <f>J126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84</v>
      </c>
    </row>
    <row r="97" spans="2:12" s="9" customFormat="1" ht="24.95" customHeight="1">
      <c r="B97" s="111"/>
      <c r="D97" s="112" t="s">
        <v>131</v>
      </c>
      <c r="E97" s="113"/>
      <c r="F97" s="113"/>
      <c r="G97" s="113"/>
      <c r="H97" s="113"/>
      <c r="I97" s="113"/>
      <c r="J97" s="114">
        <f>J127</f>
        <v>0</v>
      </c>
      <c r="L97" s="111"/>
    </row>
    <row r="98" spans="2:12" s="9" customFormat="1" ht="24.95" customHeight="1">
      <c r="B98" s="111"/>
      <c r="D98" s="112" t="s">
        <v>132</v>
      </c>
      <c r="E98" s="113"/>
      <c r="F98" s="113"/>
      <c r="G98" s="113"/>
      <c r="H98" s="113"/>
      <c r="I98" s="113"/>
      <c r="J98" s="114">
        <f>J149</f>
        <v>0</v>
      </c>
      <c r="L98" s="111"/>
    </row>
    <row r="99" spans="2:12" s="9" customFormat="1" ht="24.95" customHeight="1">
      <c r="B99" s="111"/>
      <c r="D99" s="112" t="s">
        <v>375</v>
      </c>
      <c r="E99" s="113"/>
      <c r="F99" s="113"/>
      <c r="G99" s="113"/>
      <c r="H99" s="113"/>
      <c r="I99" s="113"/>
      <c r="J99" s="114">
        <f>J216</f>
        <v>0</v>
      </c>
      <c r="L99" s="111"/>
    </row>
    <row r="100" spans="2:12" s="9" customFormat="1" ht="24.95" customHeight="1">
      <c r="B100" s="111"/>
      <c r="D100" s="112" t="s">
        <v>376</v>
      </c>
      <c r="E100" s="113"/>
      <c r="F100" s="113"/>
      <c r="G100" s="113"/>
      <c r="H100" s="113"/>
      <c r="I100" s="113"/>
      <c r="J100" s="114">
        <f>J242</f>
        <v>0</v>
      </c>
      <c r="L100" s="111"/>
    </row>
    <row r="101" spans="2:12" s="9" customFormat="1" ht="24.95" customHeight="1">
      <c r="B101" s="111"/>
      <c r="D101" s="112" t="s">
        <v>377</v>
      </c>
      <c r="E101" s="113"/>
      <c r="F101" s="113"/>
      <c r="G101" s="113"/>
      <c r="H101" s="113"/>
      <c r="I101" s="113"/>
      <c r="J101" s="114">
        <f>J260</f>
        <v>0</v>
      </c>
      <c r="L101" s="111"/>
    </row>
    <row r="102" spans="2:12" s="9" customFormat="1" ht="24.95" customHeight="1">
      <c r="B102" s="111"/>
      <c r="D102" s="112" t="s">
        <v>378</v>
      </c>
      <c r="E102" s="113"/>
      <c r="F102" s="113"/>
      <c r="G102" s="113"/>
      <c r="H102" s="113"/>
      <c r="I102" s="113"/>
      <c r="J102" s="114">
        <f>J298</f>
        <v>0</v>
      </c>
      <c r="L102" s="111"/>
    </row>
    <row r="103" spans="2:12" s="9" customFormat="1" ht="24.95" customHeight="1">
      <c r="B103" s="111"/>
      <c r="D103" s="112" t="s">
        <v>379</v>
      </c>
      <c r="E103" s="113"/>
      <c r="F103" s="113"/>
      <c r="G103" s="113"/>
      <c r="H103" s="113"/>
      <c r="I103" s="113"/>
      <c r="J103" s="114">
        <f>J344</f>
        <v>0</v>
      </c>
      <c r="L103" s="111"/>
    </row>
    <row r="104" spans="2:12" s="9" customFormat="1" ht="24.95" customHeight="1">
      <c r="B104" s="111"/>
      <c r="D104" s="112" t="s">
        <v>380</v>
      </c>
      <c r="E104" s="113"/>
      <c r="F104" s="113"/>
      <c r="G104" s="113"/>
      <c r="H104" s="113"/>
      <c r="I104" s="113"/>
      <c r="J104" s="114">
        <f>J348</f>
        <v>0</v>
      </c>
      <c r="L104" s="111"/>
    </row>
    <row r="105" spans="2:12" s="9" customFormat="1" ht="24.95" customHeight="1">
      <c r="B105" s="111"/>
      <c r="D105" s="112" t="s">
        <v>381</v>
      </c>
      <c r="E105" s="113"/>
      <c r="F105" s="113"/>
      <c r="G105" s="113"/>
      <c r="H105" s="113"/>
      <c r="I105" s="113"/>
      <c r="J105" s="114">
        <f>J375</f>
        <v>0</v>
      </c>
      <c r="L105" s="111"/>
    </row>
    <row r="106" spans="2:12" s="9" customFormat="1" ht="24.95" customHeight="1">
      <c r="B106" s="111"/>
      <c r="D106" s="112" t="s">
        <v>133</v>
      </c>
      <c r="E106" s="113"/>
      <c r="F106" s="113"/>
      <c r="G106" s="113"/>
      <c r="H106" s="113"/>
      <c r="I106" s="113"/>
      <c r="J106" s="114">
        <f>J381</f>
        <v>0</v>
      </c>
      <c r="L106" s="111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4.95" customHeight="1">
      <c r="A113" s="29"/>
      <c r="B113" s="30"/>
      <c r="C113" s="21" t="s">
        <v>134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6" t="s">
        <v>14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238" t="str">
        <f>E7</f>
        <v>II/102 Chotilsko, most ev. č. 102-019</v>
      </c>
      <c r="F116" s="239"/>
      <c r="G116" s="239"/>
      <c r="H116" s="23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6" t="s">
        <v>117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6.5" customHeight="1">
      <c r="A118" s="29"/>
      <c r="B118" s="30"/>
      <c r="C118" s="29"/>
      <c r="D118" s="29"/>
      <c r="E118" s="228" t="str">
        <f>E9</f>
        <v>SO 201 - Most ev. č. 102-019</v>
      </c>
      <c r="F118" s="237"/>
      <c r="G118" s="237"/>
      <c r="H118" s="237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6" t="s">
        <v>18</v>
      </c>
      <c r="D120" s="29"/>
      <c r="E120" s="29"/>
      <c r="F120" s="24" t="str">
        <f>F12</f>
        <v xml:space="preserve"> </v>
      </c>
      <c r="G120" s="29"/>
      <c r="H120" s="29"/>
      <c r="I120" s="26" t="s">
        <v>20</v>
      </c>
      <c r="J120" s="52" t="str">
        <f>IF(J12="","",J12)</f>
        <v>30. 10. 2020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25.7" customHeight="1">
      <c r="A122" s="29"/>
      <c r="B122" s="30"/>
      <c r="C122" s="26" t="s">
        <v>22</v>
      </c>
      <c r="D122" s="29"/>
      <c r="E122" s="29"/>
      <c r="F122" s="24" t="str">
        <f>E15</f>
        <v>KSÚS Středočeského kraje</v>
      </c>
      <c r="G122" s="29"/>
      <c r="H122" s="29"/>
      <c r="I122" s="26" t="s">
        <v>28</v>
      </c>
      <c r="J122" s="27" t="str">
        <f>E21</f>
        <v>INGUTIS, spol. s r.o.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5.2" customHeight="1">
      <c r="A123" s="29"/>
      <c r="B123" s="30"/>
      <c r="C123" s="26" t="s">
        <v>26</v>
      </c>
      <c r="D123" s="29"/>
      <c r="E123" s="29"/>
      <c r="F123" s="24" t="str">
        <f>IF(E18="","",E18)</f>
        <v xml:space="preserve"> </v>
      </c>
      <c r="G123" s="29"/>
      <c r="H123" s="29"/>
      <c r="I123" s="26" t="s">
        <v>31</v>
      </c>
      <c r="J123" s="27" t="str">
        <f>E24</f>
        <v>Ing. J. Duben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10" customFormat="1" ht="29.25" customHeight="1">
      <c r="A125" s="115"/>
      <c r="B125" s="116"/>
      <c r="C125" s="117" t="s">
        <v>135</v>
      </c>
      <c r="D125" s="118" t="s">
        <v>59</v>
      </c>
      <c r="E125" s="118" t="s">
        <v>55</v>
      </c>
      <c r="F125" s="118" t="s">
        <v>56</v>
      </c>
      <c r="G125" s="118" t="s">
        <v>136</v>
      </c>
      <c r="H125" s="118" t="s">
        <v>137</v>
      </c>
      <c r="I125" s="118" t="s">
        <v>138</v>
      </c>
      <c r="J125" s="119" t="s">
        <v>129</v>
      </c>
      <c r="K125" s="120" t="s">
        <v>139</v>
      </c>
      <c r="L125" s="121"/>
      <c r="M125" s="59" t="s">
        <v>1</v>
      </c>
      <c r="N125" s="60" t="s">
        <v>38</v>
      </c>
      <c r="O125" s="60" t="s">
        <v>140</v>
      </c>
      <c r="P125" s="60" t="s">
        <v>141</v>
      </c>
      <c r="Q125" s="60" t="s">
        <v>142</v>
      </c>
      <c r="R125" s="60" t="s">
        <v>143</v>
      </c>
      <c r="S125" s="60" t="s">
        <v>144</v>
      </c>
      <c r="T125" s="61" t="s">
        <v>145</v>
      </c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</row>
    <row r="126" spans="1:63" s="2" customFormat="1" ht="22.9" customHeight="1">
      <c r="A126" s="29"/>
      <c r="B126" s="30"/>
      <c r="C126" s="66" t="s">
        <v>146</v>
      </c>
      <c r="D126" s="29"/>
      <c r="E126" s="29"/>
      <c r="F126" s="29"/>
      <c r="G126" s="29"/>
      <c r="H126" s="29"/>
      <c r="I126" s="29"/>
      <c r="J126" s="122">
        <f>BK126</f>
        <v>0</v>
      </c>
      <c r="K126" s="29"/>
      <c r="L126" s="30"/>
      <c r="M126" s="62"/>
      <c r="N126" s="53"/>
      <c r="O126" s="63"/>
      <c r="P126" s="123">
        <f>P127+P149+P216+P242+P260+P298+P344+P348+P375+P381</f>
        <v>0</v>
      </c>
      <c r="Q126" s="63"/>
      <c r="R126" s="123">
        <f>R127+R149+R216+R242+R260+R298+R344+R348+R375+R381</f>
        <v>0</v>
      </c>
      <c r="S126" s="63"/>
      <c r="T126" s="124">
        <f>T127+T149+T216+T242+T260+T298+T344+T348+T375+T381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7" t="s">
        <v>73</v>
      </c>
      <c r="AU126" s="17" t="s">
        <v>84</v>
      </c>
      <c r="BK126" s="125">
        <f>BK127+BK149+BK216+BK242+BK260+BK298+BK344+BK348+BK375+BK381</f>
        <v>0</v>
      </c>
    </row>
    <row r="127" spans="2:63" s="11" customFormat="1" ht="25.9" customHeight="1">
      <c r="B127" s="126"/>
      <c r="D127" s="127" t="s">
        <v>73</v>
      </c>
      <c r="E127" s="128" t="s">
        <v>74</v>
      </c>
      <c r="F127" s="128" t="s">
        <v>147</v>
      </c>
      <c r="J127" s="129">
        <f>BK127</f>
        <v>0</v>
      </c>
      <c r="L127" s="126"/>
      <c r="M127" s="130"/>
      <c r="N127" s="131"/>
      <c r="O127" s="131"/>
      <c r="P127" s="132">
        <f>SUM(P128:P148)</f>
        <v>0</v>
      </c>
      <c r="Q127" s="131"/>
      <c r="R127" s="132">
        <f>SUM(R128:R148)</f>
        <v>0</v>
      </c>
      <c r="S127" s="131"/>
      <c r="T127" s="133">
        <f>SUM(T128:T148)</f>
        <v>0</v>
      </c>
      <c r="AR127" s="127" t="s">
        <v>82</v>
      </c>
      <c r="AT127" s="134" t="s">
        <v>73</v>
      </c>
      <c r="AU127" s="134" t="s">
        <v>74</v>
      </c>
      <c r="AY127" s="127" t="s">
        <v>148</v>
      </c>
      <c r="BK127" s="135">
        <f>SUM(BK128:BK148)</f>
        <v>0</v>
      </c>
    </row>
    <row r="128" spans="1:65" s="2" customFormat="1" ht="14.45" customHeight="1">
      <c r="A128" s="29"/>
      <c r="B128" s="136"/>
      <c r="C128" s="137" t="s">
        <v>82</v>
      </c>
      <c r="D128" s="137" t="s">
        <v>149</v>
      </c>
      <c r="E128" s="138" t="s">
        <v>382</v>
      </c>
      <c r="F128" s="139" t="s">
        <v>383</v>
      </c>
      <c r="G128" s="140" t="s">
        <v>152</v>
      </c>
      <c r="H128" s="141">
        <v>354.496</v>
      </c>
      <c r="I128" s="142"/>
      <c r="J128" s="142">
        <f>ROUND(I128*H128,2)</f>
        <v>0</v>
      </c>
      <c r="K128" s="143"/>
      <c r="L128" s="30"/>
      <c r="M128" s="144" t="s">
        <v>1</v>
      </c>
      <c r="N128" s="145" t="s">
        <v>39</v>
      </c>
      <c r="O128" s="146">
        <v>0</v>
      </c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8" t="s">
        <v>153</v>
      </c>
      <c r="AT128" s="148" t="s">
        <v>149</v>
      </c>
      <c r="AU128" s="148" t="s">
        <v>82</v>
      </c>
      <c r="AY128" s="17" t="s">
        <v>148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17" t="s">
        <v>82</v>
      </c>
      <c r="BK128" s="149">
        <f>ROUND(I128*H128,2)</f>
        <v>0</v>
      </c>
      <c r="BL128" s="17" t="s">
        <v>153</v>
      </c>
      <c r="BM128" s="148" t="s">
        <v>384</v>
      </c>
    </row>
    <row r="129" spans="2:51" s="12" customFormat="1" ht="12">
      <c r="B129" s="150"/>
      <c r="D129" s="151" t="s">
        <v>155</v>
      </c>
      <c r="E129" s="152" t="s">
        <v>385</v>
      </c>
      <c r="F129" s="153" t="s">
        <v>386</v>
      </c>
      <c r="H129" s="154">
        <v>14.4</v>
      </c>
      <c r="L129" s="150"/>
      <c r="M129" s="155"/>
      <c r="N129" s="156"/>
      <c r="O129" s="156"/>
      <c r="P129" s="156"/>
      <c r="Q129" s="156"/>
      <c r="R129" s="156"/>
      <c r="S129" s="156"/>
      <c r="T129" s="157"/>
      <c r="AT129" s="152" t="s">
        <v>155</v>
      </c>
      <c r="AU129" s="152" t="s">
        <v>82</v>
      </c>
      <c r="AV129" s="12" t="s">
        <v>91</v>
      </c>
      <c r="AW129" s="12" t="s">
        <v>30</v>
      </c>
      <c r="AX129" s="12" t="s">
        <v>74</v>
      </c>
      <c r="AY129" s="152" t="s">
        <v>148</v>
      </c>
    </row>
    <row r="130" spans="2:51" s="12" customFormat="1" ht="22.5">
      <c r="B130" s="150"/>
      <c r="D130" s="151" t="s">
        <v>155</v>
      </c>
      <c r="E130" s="152" t="s">
        <v>371</v>
      </c>
      <c r="F130" s="153" t="s">
        <v>387</v>
      </c>
      <c r="H130" s="154">
        <v>40.694</v>
      </c>
      <c r="L130" s="150"/>
      <c r="M130" s="155"/>
      <c r="N130" s="156"/>
      <c r="O130" s="156"/>
      <c r="P130" s="156"/>
      <c r="Q130" s="156"/>
      <c r="R130" s="156"/>
      <c r="S130" s="156"/>
      <c r="T130" s="157"/>
      <c r="AT130" s="152" t="s">
        <v>155</v>
      </c>
      <c r="AU130" s="152" t="s">
        <v>82</v>
      </c>
      <c r="AV130" s="12" t="s">
        <v>91</v>
      </c>
      <c r="AW130" s="12" t="s">
        <v>30</v>
      </c>
      <c r="AX130" s="12" t="s">
        <v>74</v>
      </c>
      <c r="AY130" s="152" t="s">
        <v>148</v>
      </c>
    </row>
    <row r="131" spans="2:51" s="12" customFormat="1" ht="12">
      <c r="B131" s="150"/>
      <c r="D131" s="151" t="s">
        <v>155</v>
      </c>
      <c r="E131" s="152" t="s">
        <v>373</v>
      </c>
      <c r="F131" s="153" t="s">
        <v>388</v>
      </c>
      <c r="H131" s="154">
        <v>299.402</v>
      </c>
      <c r="L131" s="150"/>
      <c r="M131" s="155"/>
      <c r="N131" s="156"/>
      <c r="O131" s="156"/>
      <c r="P131" s="156"/>
      <c r="Q131" s="156"/>
      <c r="R131" s="156"/>
      <c r="S131" s="156"/>
      <c r="T131" s="157"/>
      <c r="AT131" s="152" t="s">
        <v>155</v>
      </c>
      <c r="AU131" s="152" t="s">
        <v>82</v>
      </c>
      <c r="AV131" s="12" t="s">
        <v>91</v>
      </c>
      <c r="AW131" s="12" t="s">
        <v>30</v>
      </c>
      <c r="AX131" s="12" t="s">
        <v>74</v>
      </c>
      <c r="AY131" s="152" t="s">
        <v>148</v>
      </c>
    </row>
    <row r="132" spans="2:51" s="12" customFormat="1" ht="12">
      <c r="B132" s="150"/>
      <c r="D132" s="151" t="s">
        <v>155</v>
      </c>
      <c r="E132" s="152" t="s">
        <v>389</v>
      </c>
      <c r="F132" s="153" t="s">
        <v>390</v>
      </c>
      <c r="H132" s="154">
        <v>354.496</v>
      </c>
      <c r="L132" s="150"/>
      <c r="M132" s="155"/>
      <c r="N132" s="156"/>
      <c r="O132" s="156"/>
      <c r="P132" s="156"/>
      <c r="Q132" s="156"/>
      <c r="R132" s="156"/>
      <c r="S132" s="156"/>
      <c r="T132" s="157"/>
      <c r="AT132" s="152" t="s">
        <v>155</v>
      </c>
      <c r="AU132" s="152" t="s">
        <v>82</v>
      </c>
      <c r="AV132" s="12" t="s">
        <v>91</v>
      </c>
      <c r="AW132" s="12" t="s">
        <v>30</v>
      </c>
      <c r="AX132" s="12" t="s">
        <v>82</v>
      </c>
      <c r="AY132" s="152" t="s">
        <v>148</v>
      </c>
    </row>
    <row r="133" spans="1:65" s="2" customFormat="1" ht="14.45" customHeight="1">
      <c r="A133" s="29"/>
      <c r="B133" s="136"/>
      <c r="C133" s="137" t="s">
        <v>91</v>
      </c>
      <c r="D133" s="137" t="s">
        <v>149</v>
      </c>
      <c r="E133" s="138" t="s">
        <v>391</v>
      </c>
      <c r="F133" s="139" t="s">
        <v>392</v>
      </c>
      <c r="G133" s="140" t="s">
        <v>319</v>
      </c>
      <c r="H133" s="141">
        <v>10</v>
      </c>
      <c r="I133" s="142"/>
      <c r="J133" s="142">
        <f>ROUND(I133*H133,2)</f>
        <v>0</v>
      </c>
      <c r="K133" s="143"/>
      <c r="L133" s="30"/>
      <c r="M133" s="144" t="s">
        <v>1</v>
      </c>
      <c r="N133" s="145" t="s">
        <v>39</v>
      </c>
      <c r="O133" s="146">
        <v>0</v>
      </c>
      <c r="P133" s="146">
        <f>O133*H133</f>
        <v>0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8" t="s">
        <v>153</v>
      </c>
      <c r="AT133" s="148" t="s">
        <v>149</v>
      </c>
      <c r="AU133" s="148" t="s">
        <v>82</v>
      </c>
      <c r="AY133" s="17" t="s">
        <v>148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7" t="s">
        <v>82</v>
      </c>
      <c r="BK133" s="149">
        <f>ROUND(I133*H133,2)</f>
        <v>0</v>
      </c>
      <c r="BL133" s="17" t="s">
        <v>153</v>
      </c>
      <c r="BM133" s="148" t="s">
        <v>393</v>
      </c>
    </row>
    <row r="134" spans="2:51" s="12" customFormat="1" ht="12">
      <c r="B134" s="150"/>
      <c r="D134" s="151" t="s">
        <v>155</v>
      </c>
      <c r="E134" s="152" t="s">
        <v>394</v>
      </c>
      <c r="F134" s="153" t="s">
        <v>395</v>
      </c>
      <c r="H134" s="154">
        <v>10</v>
      </c>
      <c r="L134" s="150"/>
      <c r="M134" s="155"/>
      <c r="N134" s="156"/>
      <c r="O134" s="156"/>
      <c r="P134" s="156"/>
      <c r="Q134" s="156"/>
      <c r="R134" s="156"/>
      <c r="S134" s="156"/>
      <c r="T134" s="157"/>
      <c r="AT134" s="152" t="s">
        <v>155</v>
      </c>
      <c r="AU134" s="152" t="s">
        <v>82</v>
      </c>
      <c r="AV134" s="12" t="s">
        <v>91</v>
      </c>
      <c r="AW134" s="12" t="s">
        <v>30</v>
      </c>
      <c r="AX134" s="12" t="s">
        <v>82</v>
      </c>
      <c r="AY134" s="152" t="s">
        <v>148</v>
      </c>
    </row>
    <row r="135" spans="1:65" s="2" customFormat="1" ht="14.45" customHeight="1">
      <c r="A135" s="29"/>
      <c r="B135" s="136"/>
      <c r="C135" s="137" t="s">
        <v>162</v>
      </c>
      <c r="D135" s="137" t="s">
        <v>149</v>
      </c>
      <c r="E135" s="138" t="s">
        <v>396</v>
      </c>
      <c r="F135" s="139" t="s">
        <v>397</v>
      </c>
      <c r="G135" s="140" t="s">
        <v>176</v>
      </c>
      <c r="H135" s="141">
        <v>1</v>
      </c>
      <c r="I135" s="142"/>
      <c r="J135" s="142">
        <f aca="true" t="shared" si="0" ref="J135:J148">ROUND(I135*H135,2)</f>
        <v>0</v>
      </c>
      <c r="K135" s="143"/>
      <c r="L135" s="30"/>
      <c r="M135" s="144" t="s">
        <v>1</v>
      </c>
      <c r="N135" s="145" t="s">
        <v>39</v>
      </c>
      <c r="O135" s="146">
        <v>0</v>
      </c>
      <c r="P135" s="146">
        <f aca="true" t="shared" si="1" ref="P135:P148">O135*H135</f>
        <v>0</v>
      </c>
      <c r="Q135" s="146">
        <v>0</v>
      </c>
      <c r="R135" s="146">
        <f aca="true" t="shared" si="2" ref="R135:R148">Q135*H135</f>
        <v>0</v>
      </c>
      <c r="S135" s="146">
        <v>0</v>
      </c>
      <c r="T135" s="147">
        <f aca="true" t="shared" si="3" ref="T135:T148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8" t="s">
        <v>153</v>
      </c>
      <c r="AT135" s="148" t="s">
        <v>149</v>
      </c>
      <c r="AU135" s="148" t="s">
        <v>82</v>
      </c>
      <c r="AY135" s="17" t="s">
        <v>148</v>
      </c>
      <c r="BE135" s="149">
        <f aca="true" t="shared" si="4" ref="BE135:BE148">IF(N135="základní",J135,0)</f>
        <v>0</v>
      </c>
      <c r="BF135" s="149">
        <f aca="true" t="shared" si="5" ref="BF135:BF148">IF(N135="snížená",J135,0)</f>
        <v>0</v>
      </c>
      <c r="BG135" s="149">
        <f aca="true" t="shared" si="6" ref="BG135:BG148">IF(N135="zákl. přenesená",J135,0)</f>
        <v>0</v>
      </c>
      <c r="BH135" s="149">
        <f aca="true" t="shared" si="7" ref="BH135:BH148">IF(N135="sníž. přenesená",J135,0)</f>
        <v>0</v>
      </c>
      <c r="BI135" s="149">
        <f aca="true" t="shared" si="8" ref="BI135:BI148">IF(N135="nulová",J135,0)</f>
        <v>0</v>
      </c>
      <c r="BJ135" s="17" t="s">
        <v>82</v>
      </c>
      <c r="BK135" s="149">
        <f aca="true" t="shared" si="9" ref="BK135:BK148">ROUND(I135*H135,2)</f>
        <v>0</v>
      </c>
      <c r="BL135" s="17" t="s">
        <v>153</v>
      </c>
      <c r="BM135" s="148" t="s">
        <v>398</v>
      </c>
    </row>
    <row r="136" spans="1:65" s="2" customFormat="1" ht="14.45" customHeight="1">
      <c r="A136" s="29"/>
      <c r="B136" s="136"/>
      <c r="C136" s="137" t="s">
        <v>153</v>
      </c>
      <c r="D136" s="137" t="s">
        <v>149</v>
      </c>
      <c r="E136" s="138" t="s">
        <v>399</v>
      </c>
      <c r="F136" s="139" t="s">
        <v>400</v>
      </c>
      <c r="G136" s="140" t="s">
        <v>176</v>
      </c>
      <c r="H136" s="141">
        <v>1</v>
      </c>
      <c r="I136" s="142"/>
      <c r="J136" s="142">
        <f t="shared" si="0"/>
        <v>0</v>
      </c>
      <c r="K136" s="143"/>
      <c r="L136" s="30"/>
      <c r="M136" s="144" t="s">
        <v>1</v>
      </c>
      <c r="N136" s="145" t="s">
        <v>39</v>
      </c>
      <c r="O136" s="146">
        <v>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8" t="s">
        <v>153</v>
      </c>
      <c r="AT136" s="148" t="s">
        <v>149</v>
      </c>
      <c r="AU136" s="148" t="s">
        <v>82</v>
      </c>
      <c r="AY136" s="17" t="s">
        <v>148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7" t="s">
        <v>82</v>
      </c>
      <c r="BK136" s="149">
        <f t="shared" si="9"/>
        <v>0</v>
      </c>
      <c r="BL136" s="17" t="s">
        <v>153</v>
      </c>
      <c r="BM136" s="148" t="s">
        <v>401</v>
      </c>
    </row>
    <row r="137" spans="1:65" s="2" customFormat="1" ht="24.2" customHeight="1">
      <c r="A137" s="29"/>
      <c r="B137" s="136"/>
      <c r="C137" s="137" t="s">
        <v>173</v>
      </c>
      <c r="D137" s="137" t="s">
        <v>149</v>
      </c>
      <c r="E137" s="138" t="s">
        <v>402</v>
      </c>
      <c r="F137" s="139" t="s">
        <v>403</v>
      </c>
      <c r="G137" s="140" t="s">
        <v>176</v>
      </c>
      <c r="H137" s="141">
        <v>1</v>
      </c>
      <c r="I137" s="142"/>
      <c r="J137" s="142">
        <f t="shared" si="0"/>
        <v>0</v>
      </c>
      <c r="K137" s="143"/>
      <c r="L137" s="30"/>
      <c r="M137" s="144" t="s">
        <v>1</v>
      </c>
      <c r="N137" s="145" t="s">
        <v>39</v>
      </c>
      <c r="O137" s="146">
        <v>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8" t="s">
        <v>153</v>
      </c>
      <c r="AT137" s="148" t="s">
        <v>149</v>
      </c>
      <c r="AU137" s="148" t="s">
        <v>82</v>
      </c>
      <c r="AY137" s="17" t="s">
        <v>148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7" t="s">
        <v>82</v>
      </c>
      <c r="BK137" s="149">
        <f t="shared" si="9"/>
        <v>0</v>
      </c>
      <c r="BL137" s="17" t="s">
        <v>153</v>
      </c>
      <c r="BM137" s="148" t="s">
        <v>404</v>
      </c>
    </row>
    <row r="138" spans="1:65" s="2" customFormat="1" ht="24.2" customHeight="1">
      <c r="A138" s="29"/>
      <c r="B138" s="136"/>
      <c r="C138" s="137" t="s">
        <v>178</v>
      </c>
      <c r="D138" s="137" t="s">
        <v>149</v>
      </c>
      <c r="E138" s="138" t="s">
        <v>405</v>
      </c>
      <c r="F138" s="139" t="s">
        <v>403</v>
      </c>
      <c r="G138" s="140" t="s">
        <v>176</v>
      </c>
      <c r="H138" s="141">
        <v>1</v>
      </c>
      <c r="I138" s="142"/>
      <c r="J138" s="142">
        <f t="shared" si="0"/>
        <v>0</v>
      </c>
      <c r="K138" s="143"/>
      <c r="L138" s="30"/>
      <c r="M138" s="144" t="s">
        <v>1</v>
      </c>
      <c r="N138" s="145" t="s">
        <v>39</v>
      </c>
      <c r="O138" s="146">
        <v>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8" t="s">
        <v>153</v>
      </c>
      <c r="AT138" s="148" t="s">
        <v>149</v>
      </c>
      <c r="AU138" s="148" t="s">
        <v>82</v>
      </c>
      <c r="AY138" s="17" t="s">
        <v>148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7" t="s">
        <v>82</v>
      </c>
      <c r="BK138" s="149">
        <f t="shared" si="9"/>
        <v>0</v>
      </c>
      <c r="BL138" s="17" t="s">
        <v>153</v>
      </c>
      <c r="BM138" s="148" t="s">
        <v>406</v>
      </c>
    </row>
    <row r="139" spans="1:65" s="2" customFormat="1" ht="24.2" customHeight="1">
      <c r="A139" s="29"/>
      <c r="B139" s="136"/>
      <c r="C139" s="137" t="s">
        <v>182</v>
      </c>
      <c r="D139" s="137" t="s">
        <v>149</v>
      </c>
      <c r="E139" s="138" t="s">
        <v>407</v>
      </c>
      <c r="F139" s="139" t="s">
        <v>403</v>
      </c>
      <c r="G139" s="140" t="s">
        <v>176</v>
      </c>
      <c r="H139" s="141">
        <v>1</v>
      </c>
      <c r="I139" s="142"/>
      <c r="J139" s="142">
        <f t="shared" si="0"/>
        <v>0</v>
      </c>
      <c r="K139" s="143"/>
      <c r="L139" s="30"/>
      <c r="M139" s="144" t="s">
        <v>1</v>
      </c>
      <c r="N139" s="145" t="s">
        <v>39</v>
      </c>
      <c r="O139" s="146">
        <v>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8" t="s">
        <v>153</v>
      </c>
      <c r="AT139" s="148" t="s">
        <v>149</v>
      </c>
      <c r="AU139" s="148" t="s">
        <v>82</v>
      </c>
      <c r="AY139" s="17" t="s">
        <v>148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7" t="s">
        <v>82</v>
      </c>
      <c r="BK139" s="149">
        <f t="shared" si="9"/>
        <v>0</v>
      </c>
      <c r="BL139" s="17" t="s">
        <v>153</v>
      </c>
      <c r="BM139" s="148" t="s">
        <v>408</v>
      </c>
    </row>
    <row r="140" spans="1:65" s="2" customFormat="1" ht="24.2" customHeight="1">
      <c r="A140" s="29"/>
      <c r="B140" s="136"/>
      <c r="C140" s="137" t="s">
        <v>187</v>
      </c>
      <c r="D140" s="137" t="s">
        <v>149</v>
      </c>
      <c r="E140" s="138" t="s">
        <v>174</v>
      </c>
      <c r="F140" s="139" t="s">
        <v>175</v>
      </c>
      <c r="G140" s="140" t="s">
        <v>176</v>
      </c>
      <c r="H140" s="141">
        <v>1</v>
      </c>
      <c r="I140" s="142"/>
      <c r="J140" s="142">
        <f t="shared" si="0"/>
        <v>0</v>
      </c>
      <c r="K140" s="143"/>
      <c r="L140" s="30"/>
      <c r="M140" s="144" t="s">
        <v>1</v>
      </c>
      <c r="N140" s="145" t="s">
        <v>39</v>
      </c>
      <c r="O140" s="146">
        <v>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8" t="s">
        <v>153</v>
      </c>
      <c r="AT140" s="148" t="s">
        <v>149</v>
      </c>
      <c r="AU140" s="148" t="s">
        <v>82</v>
      </c>
      <c r="AY140" s="17" t="s">
        <v>148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7" t="s">
        <v>82</v>
      </c>
      <c r="BK140" s="149">
        <f t="shared" si="9"/>
        <v>0</v>
      </c>
      <c r="BL140" s="17" t="s">
        <v>153</v>
      </c>
      <c r="BM140" s="148" t="s">
        <v>409</v>
      </c>
    </row>
    <row r="141" spans="1:65" s="2" customFormat="1" ht="24.2" customHeight="1">
      <c r="A141" s="29"/>
      <c r="B141" s="136"/>
      <c r="C141" s="137" t="s">
        <v>195</v>
      </c>
      <c r="D141" s="137" t="s">
        <v>149</v>
      </c>
      <c r="E141" s="138" t="s">
        <v>410</v>
      </c>
      <c r="F141" s="139" t="s">
        <v>411</v>
      </c>
      <c r="G141" s="140" t="s">
        <v>257</v>
      </c>
      <c r="H141" s="141">
        <v>1</v>
      </c>
      <c r="I141" s="142"/>
      <c r="J141" s="142">
        <f t="shared" si="0"/>
        <v>0</v>
      </c>
      <c r="K141" s="143"/>
      <c r="L141" s="30"/>
      <c r="M141" s="144" t="s">
        <v>1</v>
      </c>
      <c r="N141" s="145" t="s">
        <v>39</v>
      </c>
      <c r="O141" s="146">
        <v>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8" t="s">
        <v>153</v>
      </c>
      <c r="AT141" s="148" t="s">
        <v>149</v>
      </c>
      <c r="AU141" s="148" t="s">
        <v>82</v>
      </c>
      <c r="AY141" s="17" t="s">
        <v>148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7" t="s">
        <v>82</v>
      </c>
      <c r="BK141" s="149">
        <f t="shared" si="9"/>
        <v>0</v>
      </c>
      <c r="BL141" s="17" t="s">
        <v>153</v>
      </c>
      <c r="BM141" s="148" t="s">
        <v>412</v>
      </c>
    </row>
    <row r="142" spans="1:65" s="2" customFormat="1" ht="14.45" customHeight="1">
      <c r="A142" s="29"/>
      <c r="B142" s="136"/>
      <c r="C142" s="137" t="s">
        <v>202</v>
      </c>
      <c r="D142" s="137" t="s">
        <v>149</v>
      </c>
      <c r="E142" s="138" t="s">
        <v>179</v>
      </c>
      <c r="F142" s="139" t="s">
        <v>180</v>
      </c>
      <c r="G142" s="140" t="s">
        <v>176</v>
      </c>
      <c r="H142" s="141">
        <v>1</v>
      </c>
      <c r="I142" s="142"/>
      <c r="J142" s="142">
        <f t="shared" si="0"/>
        <v>0</v>
      </c>
      <c r="K142" s="143"/>
      <c r="L142" s="30"/>
      <c r="M142" s="144" t="s">
        <v>1</v>
      </c>
      <c r="N142" s="145" t="s">
        <v>39</v>
      </c>
      <c r="O142" s="146">
        <v>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8" t="s">
        <v>153</v>
      </c>
      <c r="AT142" s="148" t="s">
        <v>149</v>
      </c>
      <c r="AU142" s="148" t="s">
        <v>82</v>
      </c>
      <c r="AY142" s="17" t="s">
        <v>148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7" t="s">
        <v>82</v>
      </c>
      <c r="BK142" s="149">
        <f t="shared" si="9"/>
        <v>0</v>
      </c>
      <c r="BL142" s="17" t="s">
        <v>153</v>
      </c>
      <c r="BM142" s="148" t="s">
        <v>413</v>
      </c>
    </row>
    <row r="143" spans="1:65" s="2" customFormat="1" ht="24.2" customHeight="1">
      <c r="A143" s="29"/>
      <c r="B143" s="136"/>
      <c r="C143" s="137" t="s">
        <v>207</v>
      </c>
      <c r="D143" s="137" t="s">
        <v>149</v>
      </c>
      <c r="E143" s="138" t="s">
        <v>414</v>
      </c>
      <c r="F143" s="139" t="s">
        <v>415</v>
      </c>
      <c r="G143" s="140" t="s">
        <v>176</v>
      </c>
      <c r="H143" s="141">
        <v>1</v>
      </c>
      <c r="I143" s="142"/>
      <c r="J143" s="142">
        <f t="shared" si="0"/>
        <v>0</v>
      </c>
      <c r="K143" s="143"/>
      <c r="L143" s="30"/>
      <c r="M143" s="144" t="s">
        <v>1</v>
      </c>
      <c r="N143" s="145" t="s">
        <v>39</v>
      </c>
      <c r="O143" s="146">
        <v>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8" t="s">
        <v>153</v>
      </c>
      <c r="AT143" s="148" t="s">
        <v>149</v>
      </c>
      <c r="AU143" s="148" t="s">
        <v>82</v>
      </c>
      <c r="AY143" s="17" t="s">
        <v>148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7" t="s">
        <v>82</v>
      </c>
      <c r="BK143" s="149">
        <f t="shared" si="9"/>
        <v>0</v>
      </c>
      <c r="BL143" s="17" t="s">
        <v>153</v>
      </c>
      <c r="BM143" s="148" t="s">
        <v>416</v>
      </c>
    </row>
    <row r="144" spans="1:65" s="2" customFormat="1" ht="14.45" customHeight="1">
      <c r="A144" s="29"/>
      <c r="B144" s="136"/>
      <c r="C144" s="137" t="s">
        <v>213</v>
      </c>
      <c r="D144" s="137" t="s">
        <v>149</v>
      </c>
      <c r="E144" s="138" t="s">
        <v>417</v>
      </c>
      <c r="F144" s="139" t="s">
        <v>418</v>
      </c>
      <c r="G144" s="140" t="s">
        <v>257</v>
      </c>
      <c r="H144" s="141">
        <v>1</v>
      </c>
      <c r="I144" s="142"/>
      <c r="J144" s="142">
        <f t="shared" si="0"/>
        <v>0</v>
      </c>
      <c r="K144" s="143"/>
      <c r="L144" s="30"/>
      <c r="M144" s="144" t="s">
        <v>1</v>
      </c>
      <c r="N144" s="145" t="s">
        <v>39</v>
      </c>
      <c r="O144" s="146">
        <v>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8" t="s">
        <v>153</v>
      </c>
      <c r="AT144" s="148" t="s">
        <v>149</v>
      </c>
      <c r="AU144" s="148" t="s">
        <v>82</v>
      </c>
      <c r="AY144" s="17" t="s">
        <v>148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7" t="s">
        <v>82</v>
      </c>
      <c r="BK144" s="149">
        <f t="shared" si="9"/>
        <v>0</v>
      </c>
      <c r="BL144" s="17" t="s">
        <v>153</v>
      </c>
      <c r="BM144" s="148" t="s">
        <v>419</v>
      </c>
    </row>
    <row r="145" spans="1:65" s="2" customFormat="1" ht="14.45" customHeight="1">
      <c r="A145" s="29"/>
      <c r="B145" s="136"/>
      <c r="C145" s="137" t="s">
        <v>220</v>
      </c>
      <c r="D145" s="137" t="s">
        <v>149</v>
      </c>
      <c r="E145" s="138" t="s">
        <v>183</v>
      </c>
      <c r="F145" s="139" t="s">
        <v>184</v>
      </c>
      <c r="G145" s="140" t="s">
        <v>176</v>
      </c>
      <c r="H145" s="141">
        <v>1</v>
      </c>
      <c r="I145" s="142"/>
      <c r="J145" s="142">
        <f t="shared" si="0"/>
        <v>0</v>
      </c>
      <c r="K145" s="143"/>
      <c r="L145" s="30"/>
      <c r="M145" s="144" t="s">
        <v>1</v>
      </c>
      <c r="N145" s="145" t="s">
        <v>39</v>
      </c>
      <c r="O145" s="146">
        <v>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8" t="s">
        <v>153</v>
      </c>
      <c r="AT145" s="148" t="s">
        <v>149</v>
      </c>
      <c r="AU145" s="148" t="s">
        <v>82</v>
      </c>
      <c r="AY145" s="17" t="s">
        <v>148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7" t="s">
        <v>82</v>
      </c>
      <c r="BK145" s="149">
        <f t="shared" si="9"/>
        <v>0</v>
      </c>
      <c r="BL145" s="17" t="s">
        <v>153</v>
      </c>
      <c r="BM145" s="148" t="s">
        <v>420</v>
      </c>
    </row>
    <row r="146" spans="1:65" s="2" customFormat="1" ht="24.2" customHeight="1">
      <c r="A146" s="29"/>
      <c r="B146" s="136"/>
      <c r="C146" s="137" t="s">
        <v>226</v>
      </c>
      <c r="D146" s="137" t="s">
        <v>149</v>
      </c>
      <c r="E146" s="138" t="s">
        <v>421</v>
      </c>
      <c r="F146" s="139" t="s">
        <v>422</v>
      </c>
      <c r="G146" s="140" t="s">
        <v>257</v>
      </c>
      <c r="H146" s="141">
        <v>3</v>
      </c>
      <c r="I146" s="142"/>
      <c r="J146" s="142">
        <f t="shared" si="0"/>
        <v>0</v>
      </c>
      <c r="K146" s="143"/>
      <c r="L146" s="30"/>
      <c r="M146" s="144" t="s">
        <v>1</v>
      </c>
      <c r="N146" s="145" t="s">
        <v>39</v>
      </c>
      <c r="O146" s="146">
        <v>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8" t="s">
        <v>153</v>
      </c>
      <c r="AT146" s="148" t="s">
        <v>149</v>
      </c>
      <c r="AU146" s="148" t="s">
        <v>82</v>
      </c>
      <c r="AY146" s="17" t="s">
        <v>148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7" t="s">
        <v>82</v>
      </c>
      <c r="BK146" s="149">
        <f t="shared" si="9"/>
        <v>0</v>
      </c>
      <c r="BL146" s="17" t="s">
        <v>153</v>
      </c>
      <c r="BM146" s="148" t="s">
        <v>423</v>
      </c>
    </row>
    <row r="147" spans="1:65" s="2" customFormat="1" ht="24.2" customHeight="1">
      <c r="A147" s="29"/>
      <c r="B147" s="136"/>
      <c r="C147" s="137" t="s">
        <v>8</v>
      </c>
      <c r="D147" s="137" t="s">
        <v>149</v>
      </c>
      <c r="E147" s="138" t="s">
        <v>424</v>
      </c>
      <c r="F147" s="139" t="s">
        <v>425</v>
      </c>
      <c r="G147" s="140" t="s">
        <v>176</v>
      </c>
      <c r="H147" s="141">
        <v>1</v>
      </c>
      <c r="I147" s="142"/>
      <c r="J147" s="142">
        <f t="shared" si="0"/>
        <v>0</v>
      </c>
      <c r="K147" s="143"/>
      <c r="L147" s="30"/>
      <c r="M147" s="144" t="s">
        <v>1</v>
      </c>
      <c r="N147" s="145" t="s">
        <v>39</v>
      </c>
      <c r="O147" s="146">
        <v>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8" t="s">
        <v>153</v>
      </c>
      <c r="AT147" s="148" t="s">
        <v>149</v>
      </c>
      <c r="AU147" s="148" t="s">
        <v>82</v>
      </c>
      <c r="AY147" s="17" t="s">
        <v>148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7" t="s">
        <v>82</v>
      </c>
      <c r="BK147" s="149">
        <f t="shared" si="9"/>
        <v>0</v>
      </c>
      <c r="BL147" s="17" t="s">
        <v>153</v>
      </c>
      <c r="BM147" s="148" t="s">
        <v>426</v>
      </c>
    </row>
    <row r="148" spans="1:65" s="2" customFormat="1" ht="24.2" customHeight="1">
      <c r="A148" s="29"/>
      <c r="B148" s="136"/>
      <c r="C148" s="137" t="s">
        <v>240</v>
      </c>
      <c r="D148" s="137" t="s">
        <v>149</v>
      </c>
      <c r="E148" s="138" t="s">
        <v>427</v>
      </c>
      <c r="F148" s="139" t="s">
        <v>428</v>
      </c>
      <c r="G148" s="140" t="s">
        <v>176</v>
      </c>
      <c r="H148" s="141">
        <v>1</v>
      </c>
      <c r="I148" s="142"/>
      <c r="J148" s="142">
        <f t="shared" si="0"/>
        <v>0</v>
      </c>
      <c r="K148" s="143"/>
      <c r="L148" s="30"/>
      <c r="M148" s="144" t="s">
        <v>1</v>
      </c>
      <c r="N148" s="145" t="s">
        <v>39</v>
      </c>
      <c r="O148" s="146">
        <v>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8" t="s">
        <v>153</v>
      </c>
      <c r="AT148" s="148" t="s">
        <v>149</v>
      </c>
      <c r="AU148" s="148" t="s">
        <v>82</v>
      </c>
      <c r="AY148" s="17" t="s">
        <v>148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7" t="s">
        <v>82</v>
      </c>
      <c r="BK148" s="149">
        <f t="shared" si="9"/>
        <v>0</v>
      </c>
      <c r="BL148" s="17" t="s">
        <v>153</v>
      </c>
      <c r="BM148" s="148" t="s">
        <v>429</v>
      </c>
    </row>
    <row r="149" spans="2:63" s="11" customFormat="1" ht="25.9" customHeight="1">
      <c r="B149" s="126"/>
      <c r="D149" s="127" t="s">
        <v>73</v>
      </c>
      <c r="E149" s="128" t="s">
        <v>82</v>
      </c>
      <c r="F149" s="128" t="s">
        <v>186</v>
      </c>
      <c r="J149" s="129">
        <f>BK149</f>
        <v>0</v>
      </c>
      <c r="L149" s="126"/>
      <c r="M149" s="130"/>
      <c r="N149" s="131"/>
      <c r="O149" s="131"/>
      <c r="P149" s="132">
        <f>SUM(P150:P215)</f>
        <v>0</v>
      </c>
      <c r="Q149" s="131"/>
      <c r="R149" s="132">
        <f>SUM(R150:R215)</f>
        <v>0</v>
      </c>
      <c r="S149" s="131"/>
      <c r="T149" s="133">
        <f>SUM(T150:T215)</f>
        <v>0</v>
      </c>
      <c r="AR149" s="127" t="s">
        <v>82</v>
      </c>
      <c r="AT149" s="134" t="s">
        <v>73</v>
      </c>
      <c r="AU149" s="134" t="s">
        <v>74</v>
      </c>
      <c r="AY149" s="127" t="s">
        <v>148</v>
      </c>
      <c r="BK149" s="135">
        <f>SUM(BK150:BK215)</f>
        <v>0</v>
      </c>
    </row>
    <row r="150" spans="1:65" s="2" customFormat="1" ht="24.2" customHeight="1">
      <c r="A150" s="29"/>
      <c r="B150" s="136"/>
      <c r="C150" s="137" t="s">
        <v>247</v>
      </c>
      <c r="D150" s="137" t="s">
        <v>149</v>
      </c>
      <c r="E150" s="138" t="s">
        <v>430</v>
      </c>
      <c r="F150" s="139" t="s">
        <v>431</v>
      </c>
      <c r="G150" s="140" t="s">
        <v>190</v>
      </c>
      <c r="H150" s="141">
        <v>7.5</v>
      </c>
      <c r="I150" s="142"/>
      <c r="J150" s="142">
        <f>ROUND(I150*H150,2)</f>
        <v>0</v>
      </c>
      <c r="K150" s="143"/>
      <c r="L150" s="30"/>
      <c r="M150" s="144" t="s">
        <v>1</v>
      </c>
      <c r="N150" s="145" t="s">
        <v>39</v>
      </c>
      <c r="O150" s="146">
        <v>0</v>
      </c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8" t="s">
        <v>153</v>
      </c>
      <c r="AT150" s="148" t="s">
        <v>149</v>
      </c>
      <c r="AU150" s="148" t="s">
        <v>82</v>
      </c>
      <c r="AY150" s="17" t="s">
        <v>148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82</v>
      </c>
      <c r="BK150" s="149">
        <f>ROUND(I150*H150,2)</f>
        <v>0</v>
      </c>
      <c r="BL150" s="17" t="s">
        <v>153</v>
      </c>
      <c r="BM150" s="148" t="s">
        <v>432</v>
      </c>
    </row>
    <row r="151" spans="2:51" s="12" customFormat="1" ht="12">
      <c r="B151" s="150"/>
      <c r="D151" s="151" t="s">
        <v>155</v>
      </c>
      <c r="E151" s="152" t="s">
        <v>433</v>
      </c>
      <c r="F151" s="153" t="s">
        <v>434</v>
      </c>
      <c r="H151" s="154">
        <v>7.5</v>
      </c>
      <c r="L151" s="150"/>
      <c r="M151" s="155"/>
      <c r="N151" s="156"/>
      <c r="O151" s="156"/>
      <c r="P151" s="156"/>
      <c r="Q151" s="156"/>
      <c r="R151" s="156"/>
      <c r="S151" s="156"/>
      <c r="T151" s="157"/>
      <c r="AT151" s="152" t="s">
        <v>155</v>
      </c>
      <c r="AU151" s="152" t="s">
        <v>82</v>
      </c>
      <c r="AV151" s="12" t="s">
        <v>91</v>
      </c>
      <c r="AW151" s="12" t="s">
        <v>30</v>
      </c>
      <c r="AX151" s="12" t="s">
        <v>82</v>
      </c>
      <c r="AY151" s="152" t="s">
        <v>148</v>
      </c>
    </row>
    <row r="152" spans="1:65" s="2" customFormat="1" ht="24.2" customHeight="1">
      <c r="A152" s="29"/>
      <c r="B152" s="136"/>
      <c r="C152" s="137" t="s">
        <v>254</v>
      </c>
      <c r="D152" s="137" t="s">
        <v>149</v>
      </c>
      <c r="E152" s="138" t="s">
        <v>435</v>
      </c>
      <c r="F152" s="139" t="s">
        <v>436</v>
      </c>
      <c r="G152" s="140" t="s">
        <v>190</v>
      </c>
      <c r="H152" s="141">
        <v>25</v>
      </c>
      <c r="I152" s="142"/>
      <c r="J152" s="142">
        <f>ROUND(I152*H152,2)</f>
        <v>0</v>
      </c>
      <c r="K152" s="143"/>
      <c r="L152" s="30"/>
      <c r="M152" s="144" t="s">
        <v>1</v>
      </c>
      <c r="N152" s="145" t="s">
        <v>39</v>
      </c>
      <c r="O152" s="146">
        <v>0</v>
      </c>
      <c r="P152" s="146">
        <f>O152*H152</f>
        <v>0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8" t="s">
        <v>153</v>
      </c>
      <c r="AT152" s="148" t="s">
        <v>149</v>
      </c>
      <c r="AU152" s="148" t="s">
        <v>82</v>
      </c>
      <c r="AY152" s="17" t="s">
        <v>148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82</v>
      </c>
      <c r="BK152" s="149">
        <f>ROUND(I152*H152,2)</f>
        <v>0</v>
      </c>
      <c r="BL152" s="17" t="s">
        <v>153</v>
      </c>
      <c r="BM152" s="148" t="s">
        <v>437</v>
      </c>
    </row>
    <row r="153" spans="2:51" s="12" customFormat="1" ht="12">
      <c r="B153" s="150"/>
      <c r="D153" s="151" t="s">
        <v>155</v>
      </c>
      <c r="E153" s="152" t="s">
        <v>438</v>
      </c>
      <c r="F153" s="153" t="s">
        <v>439</v>
      </c>
      <c r="H153" s="154">
        <v>25</v>
      </c>
      <c r="L153" s="150"/>
      <c r="M153" s="155"/>
      <c r="N153" s="156"/>
      <c r="O153" s="156"/>
      <c r="P153" s="156"/>
      <c r="Q153" s="156"/>
      <c r="R153" s="156"/>
      <c r="S153" s="156"/>
      <c r="T153" s="157"/>
      <c r="AT153" s="152" t="s">
        <v>155</v>
      </c>
      <c r="AU153" s="152" t="s">
        <v>82</v>
      </c>
      <c r="AV153" s="12" t="s">
        <v>91</v>
      </c>
      <c r="AW153" s="12" t="s">
        <v>30</v>
      </c>
      <c r="AX153" s="12" t="s">
        <v>82</v>
      </c>
      <c r="AY153" s="152" t="s">
        <v>148</v>
      </c>
    </row>
    <row r="154" spans="1:65" s="2" customFormat="1" ht="24.2" customHeight="1">
      <c r="A154" s="29"/>
      <c r="B154" s="136"/>
      <c r="C154" s="137" t="s">
        <v>261</v>
      </c>
      <c r="D154" s="137" t="s">
        <v>149</v>
      </c>
      <c r="E154" s="138" t="s">
        <v>440</v>
      </c>
      <c r="F154" s="139" t="s">
        <v>441</v>
      </c>
      <c r="G154" s="140" t="s">
        <v>250</v>
      </c>
      <c r="H154" s="141">
        <v>35.3</v>
      </c>
      <c r="I154" s="142"/>
      <c r="J154" s="142">
        <f>ROUND(I154*H154,2)</f>
        <v>0</v>
      </c>
      <c r="K154" s="143"/>
      <c r="L154" s="30"/>
      <c r="M154" s="144" t="s">
        <v>1</v>
      </c>
      <c r="N154" s="145" t="s">
        <v>39</v>
      </c>
      <c r="O154" s="146">
        <v>0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8" t="s">
        <v>153</v>
      </c>
      <c r="AT154" s="148" t="s">
        <v>149</v>
      </c>
      <c r="AU154" s="148" t="s">
        <v>82</v>
      </c>
      <c r="AY154" s="17" t="s">
        <v>148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82</v>
      </c>
      <c r="BK154" s="149">
        <f>ROUND(I154*H154,2)</f>
        <v>0</v>
      </c>
      <c r="BL154" s="17" t="s">
        <v>153</v>
      </c>
      <c r="BM154" s="148" t="s">
        <v>442</v>
      </c>
    </row>
    <row r="155" spans="2:51" s="13" customFormat="1" ht="12">
      <c r="B155" s="158"/>
      <c r="D155" s="151" t="s">
        <v>155</v>
      </c>
      <c r="E155" s="159" t="s">
        <v>1</v>
      </c>
      <c r="F155" s="160" t="s">
        <v>192</v>
      </c>
      <c r="H155" s="159" t="s">
        <v>1</v>
      </c>
      <c r="L155" s="158"/>
      <c r="M155" s="161"/>
      <c r="N155" s="162"/>
      <c r="O155" s="162"/>
      <c r="P155" s="162"/>
      <c r="Q155" s="162"/>
      <c r="R155" s="162"/>
      <c r="S155" s="162"/>
      <c r="T155" s="163"/>
      <c r="AT155" s="159" t="s">
        <v>155</v>
      </c>
      <c r="AU155" s="159" t="s">
        <v>82</v>
      </c>
      <c r="AV155" s="13" t="s">
        <v>82</v>
      </c>
      <c r="AW155" s="13" t="s">
        <v>30</v>
      </c>
      <c r="AX155" s="13" t="s">
        <v>74</v>
      </c>
      <c r="AY155" s="159" t="s">
        <v>148</v>
      </c>
    </row>
    <row r="156" spans="2:51" s="12" customFormat="1" ht="12">
      <c r="B156" s="150"/>
      <c r="D156" s="151" t="s">
        <v>155</v>
      </c>
      <c r="E156" s="152" t="s">
        <v>369</v>
      </c>
      <c r="F156" s="153" t="s">
        <v>443</v>
      </c>
      <c r="H156" s="154">
        <v>22.3</v>
      </c>
      <c r="L156" s="150"/>
      <c r="M156" s="155"/>
      <c r="N156" s="156"/>
      <c r="O156" s="156"/>
      <c r="P156" s="156"/>
      <c r="Q156" s="156"/>
      <c r="R156" s="156"/>
      <c r="S156" s="156"/>
      <c r="T156" s="157"/>
      <c r="AT156" s="152" t="s">
        <v>155</v>
      </c>
      <c r="AU156" s="152" t="s">
        <v>82</v>
      </c>
      <c r="AV156" s="12" t="s">
        <v>91</v>
      </c>
      <c r="AW156" s="12" t="s">
        <v>30</v>
      </c>
      <c r="AX156" s="12" t="s">
        <v>74</v>
      </c>
      <c r="AY156" s="152" t="s">
        <v>148</v>
      </c>
    </row>
    <row r="157" spans="2:51" s="12" customFormat="1" ht="12">
      <c r="B157" s="150"/>
      <c r="D157" s="151" t="s">
        <v>155</v>
      </c>
      <c r="E157" s="152" t="s">
        <v>370</v>
      </c>
      <c r="F157" s="153" t="s">
        <v>444</v>
      </c>
      <c r="H157" s="154">
        <v>13</v>
      </c>
      <c r="L157" s="150"/>
      <c r="M157" s="155"/>
      <c r="N157" s="156"/>
      <c r="O157" s="156"/>
      <c r="P157" s="156"/>
      <c r="Q157" s="156"/>
      <c r="R157" s="156"/>
      <c r="S157" s="156"/>
      <c r="T157" s="157"/>
      <c r="AT157" s="152" t="s">
        <v>155</v>
      </c>
      <c r="AU157" s="152" t="s">
        <v>82</v>
      </c>
      <c r="AV157" s="12" t="s">
        <v>91</v>
      </c>
      <c r="AW157" s="12" t="s">
        <v>30</v>
      </c>
      <c r="AX157" s="12" t="s">
        <v>74</v>
      </c>
      <c r="AY157" s="152" t="s">
        <v>148</v>
      </c>
    </row>
    <row r="158" spans="2:51" s="12" customFormat="1" ht="12">
      <c r="B158" s="150"/>
      <c r="D158" s="151" t="s">
        <v>155</v>
      </c>
      <c r="E158" s="152" t="s">
        <v>445</v>
      </c>
      <c r="F158" s="153" t="s">
        <v>446</v>
      </c>
      <c r="H158" s="154">
        <v>35.3</v>
      </c>
      <c r="L158" s="150"/>
      <c r="M158" s="155"/>
      <c r="N158" s="156"/>
      <c r="O158" s="156"/>
      <c r="P158" s="156"/>
      <c r="Q158" s="156"/>
      <c r="R158" s="156"/>
      <c r="S158" s="156"/>
      <c r="T158" s="157"/>
      <c r="AT158" s="152" t="s">
        <v>155</v>
      </c>
      <c r="AU158" s="152" t="s">
        <v>82</v>
      </c>
      <c r="AV158" s="12" t="s">
        <v>91</v>
      </c>
      <c r="AW158" s="12" t="s">
        <v>30</v>
      </c>
      <c r="AX158" s="12" t="s">
        <v>82</v>
      </c>
      <c r="AY158" s="152" t="s">
        <v>148</v>
      </c>
    </row>
    <row r="159" spans="1:65" s="2" customFormat="1" ht="24.2" customHeight="1">
      <c r="A159" s="29"/>
      <c r="B159" s="136"/>
      <c r="C159" s="137" t="s">
        <v>265</v>
      </c>
      <c r="D159" s="137" t="s">
        <v>149</v>
      </c>
      <c r="E159" s="138" t="s">
        <v>447</v>
      </c>
      <c r="F159" s="139" t="s">
        <v>448</v>
      </c>
      <c r="G159" s="140" t="s">
        <v>250</v>
      </c>
      <c r="H159" s="141">
        <v>38</v>
      </c>
      <c r="I159" s="142"/>
      <c r="J159" s="142">
        <f>ROUND(I159*H159,2)</f>
        <v>0</v>
      </c>
      <c r="K159" s="143"/>
      <c r="L159" s="30"/>
      <c r="M159" s="144" t="s">
        <v>1</v>
      </c>
      <c r="N159" s="145" t="s">
        <v>39</v>
      </c>
      <c r="O159" s="146">
        <v>0</v>
      </c>
      <c r="P159" s="146">
        <f>O159*H159</f>
        <v>0</v>
      </c>
      <c r="Q159" s="146">
        <v>0</v>
      </c>
      <c r="R159" s="146">
        <f>Q159*H159</f>
        <v>0</v>
      </c>
      <c r="S159" s="146">
        <v>0</v>
      </c>
      <c r="T159" s="147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8" t="s">
        <v>153</v>
      </c>
      <c r="AT159" s="148" t="s">
        <v>149</v>
      </c>
      <c r="AU159" s="148" t="s">
        <v>82</v>
      </c>
      <c r="AY159" s="17" t="s">
        <v>148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82</v>
      </c>
      <c r="BK159" s="149">
        <f>ROUND(I159*H159,2)</f>
        <v>0</v>
      </c>
      <c r="BL159" s="17" t="s">
        <v>153</v>
      </c>
      <c r="BM159" s="148" t="s">
        <v>449</v>
      </c>
    </row>
    <row r="160" spans="2:51" s="13" customFormat="1" ht="12">
      <c r="B160" s="158"/>
      <c r="D160" s="151" t="s">
        <v>155</v>
      </c>
      <c r="E160" s="159" t="s">
        <v>1</v>
      </c>
      <c r="F160" s="160" t="s">
        <v>192</v>
      </c>
      <c r="H160" s="159" t="s">
        <v>1</v>
      </c>
      <c r="L160" s="158"/>
      <c r="M160" s="161"/>
      <c r="N160" s="162"/>
      <c r="O160" s="162"/>
      <c r="P160" s="162"/>
      <c r="Q160" s="162"/>
      <c r="R160" s="162"/>
      <c r="S160" s="162"/>
      <c r="T160" s="163"/>
      <c r="AT160" s="159" t="s">
        <v>155</v>
      </c>
      <c r="AU160" s="159" t="s">
        <v>82</v>
      </c>
      <c r="AV160" s="13" t="s">
        <v>82</v>
      </c>
      <c r="AW160" s="13" t="s">
        <v>30</v>
      </c>
      <c r="AX160" s="13" t="s">
        <v>74</v>
      </c>
      <c r="AY160" s="159" t="s">
        <v>148</v>
      </c>
    </row>
    <row r="161" spans="2:51" s="12" customFormat="1" ht="12">
      <c r="B161" s="150"/>
      <c r="D161" s="151" t="s">
        <v>155</v>
      </c>
      <c r="E161" s="152" t="s">
        <v>450</v>
      </c>
      <c r="F161" s="153" t="s">
        <v>451</v>
      </c>
      <c r="H161" s="154">
        <v>38</v>
      </c>
      <c r="L161" s="150"/>
      <c r="M161" s="155"/>
      <c r="N161" s="156"/>
      <c r="O161" s="156"/>
      <c r="P161" s="156"/>
      <c r="Q161" s="156"/>
      <c r="R161" s="156"/>
      <c r="S161" s="156"/>
      <c r="T161" s="157"/>
      <c r="AT161" s="152" t="s">
        <v>155</v>
      </c>
      <c r="AU161" s="152" t="s">
        <v>82</v>
      </c>
      <c r="AV161" s="12" t="s">
        <v>91</v>
      </c>
      <c r="AW161" s="12" t="s">
        <v>30</v>
      </c>
      <c r="AX161" s="12" t="s">
        <v>82</v>
      </c>
      <c r="AY161" s="152" t="s">
        <v>148</v>
      </c>
    </row>
    <row r="162" spans="1:65" s="2" customFormat="1" ht="24.2" customHeight="1">
      <c r="A162" s="29"/>
      <c r="B162" s="136"/>
      <c r="C162" s="137" t="s">
        <v>7</v>
      </c>
      <c r="D162" s="137" t="s">
        <v>149</v>
      </c>
      <c r="E162" s="138" t="s">
        <v>214</v>
      </c>
      <c r="F162" s="139" t="s">
        <v>215</v>
      </c>
      <c r="G162" s="140" t="s">
        <v>190</v>
      </c>
      <c r="H162" s="141">
        <v>12.5</v>
      </c>
      <c r="I162" s="142"/>
      <c r="J162" s="142">
        <f>ROUND(I162*H162,2)</f>
        <v>0</v>
      </c>
      <c r="K162" s="143"/>
      <c r="L162" s="30"/>
      <c r="M162" s="144" t="s">
        <v>1</v>
      </c>
      <c r="N162" s="145" t="s">
        <v>39</v>
      </c>
      <c r="O162" s="146">
        <v>0</v>
      </c>
      <c r="P162" s="146">
        <f>O162*H162</f>
        <v>0</v>
      </c>
      <c r="Q162" s="146">
        <v>0</v>
      </c>
      <c r="R162" s="146">
        <f>Q162*H162</f>
        <v>0</v>
      </c>
      <c r="S162" s="146">
        <v>0</v>
      </c>
      <c r="T162" s="147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8" t="s">
        <v>153</v>
      </c>
      <c r="AT162" s="148" t="s">
        <v>149</v>
      </c>
      <c r="AU162" s="148" t="s">
        <v>82</v>
      </c>
      <c r="AY162" s="17" t="s">
        <v>148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82</v>
      </c>
      <c r="BK162" s="149">
        <f>ROUND(I162*H162,2)</f>
        <v>0</v>
      </c>
      <c r="BL162" s="17" t="s">
        <v>153</v>
      </c>
      <c r="BM162" s="148" t="s">
        <v>452</v>
      </c>
    </row>
    <row r="163" spans="2:51" s="12" customFormat="1" ht="12">
      <c r="B163" s="150"/>
      <c r="D163" s="151" t="s">
        <v>155</v>
      </c>
      <c r="E163" s="152" t="s">
        <v>453</v>
      </c>
      <c r="F163" s="153" t="s">
        <v>454</v>
      </c>
      <c r="H163" s="154">
        <v>12.5</v>
      </c>
      <c r="L163" s="150"/>
      <c r="M163" s="155"/>
      <c r="N163" s="156"/>
      <c r="O163" s="156"/>
      <c r="P163" s="156"/>
      <c r="Q163" s="156"/>
      <c r="R163" s="156"/>
      <c r="S163" s="156"/>
      <c r="T163" s="157"/>
      <c r="AT163" s="152" t="s">
        <v>155</v>
      </c>
      <c r="AU163" s="152" t="s">
        <v>82</v>
      </c>
      <c r="AV163" s="12" t="s">
        <v>91</v>
      </c>
      <c r="AW163" s="12" t="s">
        <v>30</v>
      </c>
      <c r="AX163" s="12" t="s">
        <v>82</v>
      </c>
      <c r="AY163" s="152" t="s">
        <v>148</v>
      </c>
    </row>
    <row r="164" spans="1:65" s="2" customFormat="1" ht="24.2" customHeight="1">
      <c r="A164" s="29"/>
      <c r="B164" s="136"/>
      <c r="C164" s="137" t="s">
        <v>281</v>
      </c>
      <c r="D164" s="137" t="s">
        <v>149</v>
      </c>
      <c r="E164" s="138" t="s">
        <v>455</v>
      </c>
      <c r="F164" s="139" t="s">
        <v>456</v>
      </c>
      <c r="G164" s="140" t="s">
        <v>190</v>
      </c>
      <c r="H164" s="141">
        <v>6</v>
      </c>
      <c r="I164" s="142"/>
      <c r="J164" s="142">
        <f>ROUND(I164*H164,2)</f>
        <v>0</v>
      </c>
      <c r="K164" s="143"/>
      <c r="L164" s="30"/>
      <c r="M164" s="144" t="s">
        <v>1</v>
      </c>
      <c r="N164" s="145" t="s">
        <v>39</v>
      </c>
      <c r="O164" s="146">
        <v>0</v>
      </c>
      <c r="P164" s="146">
        <f>O164*H164</f>
        <v>0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8" t="s">
        <v>153</v>
      </c>
      <c r="AT164" s="148" t="s">
        <v>149</v>
      </c>
      <c r="AU164" s="148" t="s">
        <v>82</v>
      </c>
      <c r="AY164" s="17" t="s">
        <v>148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82</v>
      </c>
      <c r="BK164" s="149">
        <f>ROUND(I164*H164,2)</f>
        <v>0</v>
      </c>
      <c r="BL164" s="17" t="s">
        <v>153</v>
      </c>
      <c r="BM164" s="148" t="s">
        <v>457</v>
      </c>
    </row>
    <row r="165" spans="2:51" s="12" customFormat="1" ht="12">
      <c r="B165" s="150"/>
      <c r="D165" s="151" t="s">
        <v>155</v>
      </c>
      <c r="E165" s="152" t="s">
        <v>458</v>
      </c>
      <c r="F165" s="153" t="s">
        <v>459</v>
      </c>
      <c r="H165" s="154">
        <v>6</v>
      </c>
      <c r="L165" s="150"/>
      <c r="M165" s="155"/>
      <c r="N165" s="156"/>
      <c r="O165" s="156"/>
      <c r="P165" s="156"/>
      <c r="Q165" s="156"/>
      <c r="R165" s="156"/>
      <c r="S165" s="156"/>
      <c r="T165" s="157"/>
      <c r="AT165" s="152" t="s">
        <v>155</v>
      </c>
      <c r="AU165" s="152" t="s">
        <v>82</v>
      </c>
      <c r="AV165" s="12" t="s">
        <v>91</v>
      </c>
      <c r="AW165" s="12" t="s">
        <v>30</v>
      </c>
      <c r="AX165" s="12" t="s">
        <v>82</v>
      </c>
      <c r="AY165" s="152" t="s">
        <v>148</v>
      </c>
    </row>
    <row r="166" spans="1:65" s="2" customFormat="1" ht="24.2" customHeight="1">
      <c r="A166" s="29"/>
      <c r="B166" s="136"/>
      <c r="C166" s="137" t="s">
        <v>287</v>
      </c>
      <c r="D166" s="137" t="s">
        <v>149</v>
      </c>
      <c r="E166" s="138" t="s">
        <v>460</v>
      </c>
      <c r="F166" s="139" t="s">
        <v>228</v>
      </c>
      <c r="G166" s="140" t="s">
        <v>190</v>
      </c>
      <c r="H166" s="141">
        <v>9.63</v>
      </c>
      <c r="I166" s="142"/>
      <c r="J166" s="142">
        <f>ROUND(I166*H166,2)</f>
        <v>0</v>
      </c>
      <c r="K166" s="143"/>
      <c r="L166" s="30"/>
      <c r="M166" s="144" t="s">
        <v>1</v>
      </c>
      <c r="N166" s="145" t="s">
        <v>39</v>
      </c>
      <c r="O166" s="146">
        <v>0</v>
      </c>
      <c r="P166" s="146">
        <f>O166*H166</f>
        <v>0</v>
      </c>
      <c r="Q166" s="146">
        <v>0</v>
      </c>
      <c r="R166" s="146">
        <f>Q166*H166</f>
        <v>0</v>
      </c>
      <c r="S166" s="146">
        <v>0</v>
      </c>
      <c r="T166" s="147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8" t="s">
        <v>153</v>
      </c>
      <c r="AT166" s="148" t="s">
        <v>149</v>
      </c>
      <c r="AU166" s="148" t="s">
        <v>82</v>
      </c>
      <c r="AY166" s="17" t="s">
        <v>148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7" t="s">
        <v>82</v>
      </c>
      <c r="BK166" s="149">
        <f>ROUND(I166*H166,2)</f>
        <v>0</v>
      </c>
      <c r="BL166" s="17" t="s">
        <v>153</v>
      </c>
      <c r="BM166" s="148" t="s">
        <v>461</v>
      </c>
    </row>
    <row r="167" spans="2:51" s="12" customFormat="1" ht="12">
      <c r="B167" s="150"/>
      <c r="D167" s="151" t="s">
        <v>155</v>
      </c>
      <c r="E167" s="152" t="s">
        <v>462</v>
      </c>
      <c r="F167" s="153" t="s">
        <v>463</v>
      </c>
      <c r="H167" s="154">
        <v>9.63</v>
      </c>
      <c r="L167" s="150"/>
      <c r="M167" s="155"/>
      <c r="N167" s="156"/>
      <c r="O167" s="156"/>
      <c r="P167" s="156"/>
      <c r="Q167" s="156"/>
      <c r="R167" s="156"/>
      <c r="S167" s="156"/>
      <c r="T167" s="157"/>
      <c r="AT167" s="152" t="s">
        <v>155</v>
      </c>
      <c r="AU167" s="152" t="s">
        <v>82</v>
      </c>
      <c r="AV167" s="12" t="s">
        <v>91</v>
      </c>
      <c r="AW167" s="12" t="s">
        <v>30</v>
      </c>
      <c r="AX167" s="12" t="s">
        <v>82</v>
      </c>
      <c r="AY167" s="152" t="s">
        <v>148</v>
      </c>
    </row>
    <row r="168" spans="1:65" s="2" customFormat="1" ht="24.2" customHeight="1">
      <c r="A168" s="29"/>
      <c r="B168" s="136"/>
      <c r="C168" s="137" t="s">
        <v>301</v>
      </c>
      <c r="D168" s="137" t="s">
        <v>149</v>
      </c>
      <c r="E168" s="138" t="s">
        <v>464</v>
      </c>
      <c r="F168" s="139" t="s">
        <v>228</v>
      </c>
      <c r="G168" s="140" t="s">
        <v>190</v>
      </c>
      <c r="H168" s="141">
        <v>69.299</v>
      </c>
      <c r="I168" s="142"/>
      <c r="J168" s="142">
        <f>ROUND(I168*H168,2)</f>
        <v>0</v>
      </c>
      <c r="K168" s="143"/>
      <c r="L168" s="30"/>
      <c r="M168" s="144" t="s">
        <v>1</v>
      </c>
      <c r="N168" s="145" t="s">
        <v>39</v>
      </c>
      <c r="O168" s="146">
        <v>0</v>
      </c>
      <c r="P168" s="146">
        <f>O168*H168</f>
        <v>0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8" t="s">
        <v>153</v>
      </c>
      <c r="AT168" s="148" t="s">
        <v>149</v>
      </c>
      <c r="AU168" s="148" t="s">
        <v>82</v>
      </c>
      <c r="AY168" s="17" t="s">
        <v>148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82</v>
      </c>
      <c r="BK168" s="149">
        <f>ROUND(I168*H168,2)</f>
        <v>0</v>
      </c>
      <c r="BL168" s="17" t="s">
        <v>153</v>
      </c>
      <c r="BM168" s="148" t="s">
        <v>465</v>
      </c>
    </row>
    <row r="169" spans="2:51" s="12" customFormat="1" ht="12">
      <c r="B169" s="150"/>
      <c r="D169" s="151" t="s">
        <v>155</v>
      </c>
      <c r="E169" s="152" t="s">
        <v>466</v>
      </c>
      <c r="F169" s="153" t="s">
        <v>467</v>
      </c>
      <c r="H169" s="154">
        <v>7.65</v>
      </c>
      <c r="L169" s="150"/>
      <c r="M169" s="155"/>
      <c r="N169" s="156"/>
      <c r="O169" s="156"/>
      <c r="P169" s="156"/>
      <c r="Q169" s="156"/>
      <c r="R169" s="156"/>
      <c r="S169" s="156"/>
      <c r="T169" s="157"/>
      <c r="AT169" s="152" t="s">
        <v>155</v>
      </c>
      <c r="AU169" s="152" t="s">
        <v>82</v>
      </c>
      <c r="AV169" s="12" t="s">
        <v>91</v>
      </c>
      <c r="AW169" s="12" t="s">
        <v>30</v>
      </c>
      <c r="AX169" s="12" t="s">
        <v>74</v>
      </c>
      <c r="AY169" s="152" t="s">
        <v>148</v>
      </c>
    </row>
    <row r="170" spans="2:51" s="12" customFormat="1" ht="12">
      <c r="B170" s="150"/>
      <c r="D170" s="151" t="s">
        <v>155</v>
      </c>
      <c r="E170" s="152" t="s">
        <v>365</v>
      </c>
      <c r="F170" s="153" t="s">
        <v>468</v>
      </c>
      <c r="H170" s="154">
        <v>14</v>
      </c>
      <c r="L170" s="150"/>
      <c r="M170" s="155"/>
      <c r="N170" s="156"/>
      <c r="O170" s="156"/>
      <c r="P170" s="156"/>
      <c r="Q170" s="156"/>
      <c r="R170" s="156"/>
      <c r="S170" s="156"/>
      <c r="T170" s="157"/>
      <c r="AT170" s="152" t="s">
        <v>155</v>
      </c>
      <c r="AU170" s="152" t="s">
        <v>82</v>
      </c>
      <c r="AV170" s="12" t="s">
        <v>91</v>
      </c>
      <c r="AW170" s="12" t="s">
        <v>30</v>
      </c>
      <c r="AX170" s="12" t="s">
        <v>74</v>
      </c>
      <c r="AY170" s="152" t="s">
        <v>148</v>
      </c>
    </row>
    <row r="171" spans="2:51" s="12" customFormat="1" ht="12">
      <c r="B171" s="150"/>
      <c r="D171" s="151" t="s">
        <v>155</v>
      </c>
      <c r="E171" s="152" t="s">
        <v>366</v>
      </c>
      <c r="F171" s="153" t="s">
        <v>469</v>
      </c>
      <c r="H171" s="154">
        <v>41.649</v>
      </c>
      <c r="L171" s="150"/>
      <c r="M171" s="155"/>
      <c r="N171" s="156"/>
      <c r="O171" s="156"/>
      <c r="P171" s="156"/>
      <c r="Q171" s="156"/>
      <c r="R171" s="156"/>
      <c r="S171" s="156"/>
      <c r="T171" s="157"/>
      <c r="AT171" s="152" t="s">
        <v>155</v>
      </c>
      <c r="AU171" s="152" t="s">
        <v>82</v>
      </c>
      <c r="AV171" s="12" t="s">
        <v>91</v>
      </c>
      <c r="AW171" s="12" t="s">
        <v>30</v>
      </c>
      <c r="AX171" s="12" t="s">
        <v>74</v>
      </c>
      <c r="AY171" s="152" t="s">
        <v>148</v>
      </c>
    </row>
    <row r="172" spans="2:51" s="12" customFormat="1" ht="12">
      <c r="B172" s="150"/>
      <c r="D172" s="151" t="s">
        <v>155</v>
      </c>
      <c r="E172" s="152" t="s">
        <v>368</v>
      </c>
      <c r="F172" s="153" t="s">
        <v>459</v>
      </c>
      <c r="H172" s="154">
        <v>6</v>
      </c>
      <c r="L172" s="150"/>
      <c r="M172" s="155"/>
      <c r="N172" s="156"/>
      <c r="O172" s="156"/>
      <c r="P172" s="156"/>
      <c r="Q172" s="156"/>
      <c r="R172" s="156"/>
      <c r="S172" s="156"/>
      <c r="T172" s="157"/>
      <c r="AT172" s="152" t="s">
        <v>155</v>
      </c>
      <c r="AU172" s="152" t="s">
        <v>82</v>
      </c>
      <c r="AV172" s="12" t="s">
        <v>91</v>
      </c>
      <c r="AW172" s="12" t="s">
        <v>30</v>
      </c>
      <c r="AX172" s="12" t="s">
        <v>74</v>
      </c>
      <c r="AY172" s="152" t="s">
        <v>148</v>
      </c>
    </row>
    <row r="173" spans="2:51" s="12" customFormat="1" ht="12">
      <c r="B173" s="150"/>
      <c r="D173" s="151" t="s">
        <v>155</v>
      </c>
      <c r="E173" s="152" t="s">
        <v>470</v>
      </c>
      <c r="F173" s="153" t="s">
        <v>471</v>
      </c>
      <c r="H173" s="154">
        <v>69.299</v>
      </c>
      <c r="L173" s="150"/>
      <c r="M173" s="155"/>
      <c r="N173" s="156"/>
      <c r="O173" s="156"/>
      <c r="P173" s="156"/>
      <c r="Q173" s="156"/>
      <c r="R173" s="156"/>
      <c r="S173" s="156"/>
      <c r="T173" s="157"/>
      <c r="AT173" s="152" t="s">
        <v>155</v>
      </c>
      <c r="AU173" s="152" t="s">
        <v>82</v>
      </c>
      <c r="AV173" s="12" t="s">
        <v>91</v>
      </c>
      <c r="AW173" s="12" t="s">
        <v>30</v>
      </c>
      <c r="AX173" s="12" t="s">
        <v>82</v>
      </c>
      <c r="AY173" s="152" t="s">
        <v>148</v>
      </c>
    </row>
    <row r="174" spans="1:65" s="2" customFormat="1" ht="24.2" customHeight="1">
      <c r="A174" s="29"/>
      <c r="B174" s="136"/>
      <c r="C174" s="137" t="s">
        <v>307</v>
      </c>
      <c r="D174" s="137" t="s">
        <v>149</v>
      </c>
      <c r="E174" s="138" t="s">
        <v>472</v>
      </c>
      <c r="F174" s="139" t="s">
        <v>473</v>
      </c>
      <c r="G174" s="140" t="s">
        <v>190</v>
      </c>
      <c r="H174" s="141">
        <v>10.8</v>
      </c>
      <c r="I174" s="142"/>
      <c r="J174" s="142">
        <f>ROUND(I174*H174,2)</f>
        <v>0</v>
      </c>
      <c r="K174" s="143"/>
      <c r="L174" s="30"/>
      <c r="M174" s="144" t="s">
        <v>1</v>
      </c>
      <c r="N174" s="145" t="s">
        <v>39</v>
      </c>
      <c r="O174" s="146">
        <v>0</v>
      </c>
      <c r="P174" s="146">
        <f>O174*H174</f>
        <v>0</v>
      </c>
      <c r="Q174" s="146">
        <v>0</v>
      </c>
      <c r="R174" s="146">
        <f>Q174*H174</f>
        <v>0</v>
      </c>
      <c r="S174" s="146">
        <v>0</v>
      </c>
      <c r="T174" s="147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8" t="s">
        <v>153</v>
      </c>
      <c r="AT174" s="148" t="s">
        <v>149</v>
      </c>
      <c r="AU174" s="148" t="s">
        <v>82</v>
      </c>
      <c r="AY174" s="17" t="s">
        <v>148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82</v>
      </c>
      <c r="BK174" s="149">
        <f>ROUND(I174*H174,2)</f>
        <v>0</v>
      </c>
      <c r="BL174" s="17" t="s">
        <v>153</v>
      </c>
      <c r="BM174" s="148" t="s">
        <v>474</v>
      </c>
    </row>
    <row r="175" spans="2:51" s="13" customFormat="1" ht="12">
      <c r="B175" s="158"/>
      <c r="D175" s="151" t="s">
        <v>155</v>
      </c>
      <c r="E175" s="159" t="s">
        <v>1</v>
      </c>
      <c r="F175" s="160" t="s">
        <v>192</v>
      </c>
      <c r="H175" s="159" t="s">
        <v>1</v>
      </c>
      <c r="L175" s="158"/>
      <c r="M175" s="161"/>
      <c r="N175" s="162"/>
      <c r="O175" s="162"/>
      <c r="P175" s="162"/>
      <c r="Q175" s="162"/>
      <c r="R175" s="162"/>
      <c r="S175" s="162"/>
      <c r="T175" s="163"/>
      <c r="AT175" s="159" t="s">
        <v>155</v>
      </c>
      <c r="AU175" s="159" t="s">
        <v>82</v>
      </c>
      <c r="AV175" s="13" t="s">
        <v>82</v>
      </c>
      <c r="AW175" s="13" t="s">
        <v>30</v>
      </c>
      <c r="AX175" s="13" t="s">
        <v>74</v>
      </c>
      <c r="AY175" s="159" t="s">
        <v>148</v>
      </c>
    </row>
    <row r="176" spans="2:51" s="12" customFormat="1" ht="12">
      <c r="B176" s="150"/>
      <c r="D176" s="151" t="s">
        <v>155</v>
      </c>
      <c r="E176" s="152" t="s">
        <v>475</v>
      </c>
      <c r="F176" s="153" t="s">
        <v>476</v>
      </c>
      <c r="H176" s="154">
        <v>10.8</v>
      </c>
      <c r="L176" s="150"/>
      <c r="M176" s="155"/>
      <c r="N176" s="156"/>
      <c r="O176" s="156"/>
      <c r="P176" s="156"/>
      <c r="Q176" s="156"/>
      <c r="R176" s="156"/>
      <c r="S176" s="156"/>
      <c r="T176" s="157"/>
      <c r="AT176" s="152" t="s">
        <v>155</v>
      </c>
      <c r="AU176" s="152" t="s">
        <v>82</v>
      </c>
      <c r="AV176" s="12" t="s">
        <v>91</v>
      </c>
      <c r="AW176" s="12" t="s">
        <v>30</v>
      </c>
      <c r="AX176" s="12" t="s">
        <v>82</v>
      </c>
      <c r="AY176" s="152" t="s">
        <v>148</v>
      </c>
    </row>
    <row r="177" spans="1:65" s="2" customFormat="1" ht="14.45" customHeight="1">
      <c r="A177" s="29"/>
      <c r="B177" s="136"/>
      <c r="C177" s="137" t="s">
        <v>316</v>
      </c>
      <c r="D177" s="137" t="s">
        <v>149</v>
      </c>
      <c r="E177" s="138" t="s">
        <v>477</v>
      </c>
      <c r="F177" s="139" t="s">
        <v>478</v>
      </c>
      <c r="G177" s="140" t="s">
        <v>190</v>
      </c>
      <c r="H177" s="141">
        <v>69.299</v>
      </c>
      <c r="I177" s="142"/>
      <c r="J177" s="142">
        <f>ROUND(I177*H177,2)</f>
        <v>0</v>
      </c>
      <c r="K177" s="143"/>
      <c r="L177" s="30"/>
      <c r="M177" s="144" t="s">
        <v>1</v>
      </c>
      <c r="N177" s="145" t="s">
        <v>39</v>
      </c>
      <c r="O177" s="146">
        <v>0</v>
      </c>
      <c r="P177" s="146">
        <f>O177*H177</f>
        <v>0</v>
      </c>
      <c r="Q177" s="146">
        <v>0</v>
      </c>
      <c r="R177" s="146">
        <f>Q177*H177</f>
        <v>0</v>
      </c>
      <c r="S177" s="146">
        <v>0</v>
      </c>
      <c r="T177" s="147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8" t="s">
        <v>153</v>
      </c>
      <c r="AT177" s="148" t="s">
        <v>149</v>
      </c>
      <c r="AU177" s="148" t="s">
        <v>82</v>
      </c>
      <c r="AY177" s="17" t="s">
        <v>148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17" t="s">
        <v>82</v>
      </c>
      <c r="BK177" s="149">
        <f>ROUND(I177*H177,2)</f>
        <v>0</v>
      </c>
      <c r="BL177" s="17" t="s">
        <v>153</v>
      </c>
      <c r="BM177" s="148" t="s">
        <v>479</v>
      </c>
    </row>
    <row r="178" spans="2:51" s="13" customFormat="1" ht="12">
      <c r="B178" s="158"/>
      <c r="D178" s="151" t="s">
        <v>155</v>
      </c>
      <c r="E178" s="159" t="s">
        <v>1</v>
      </c>
      <c r="F178" s="160" t="s">
        <v>480</v>
      </c>
      <c r="H178" s="159" t="s">
        <v>1</v>
      </c>
      <c r="L178" s="158"/>
      <c r="M178" s="161"/>
      <c r="N178" s="162"/>
      <c r="O178" s="162"/>
      <c r="P178" s="162"/>
      <c r="Q178" s="162"/>
      <c r="R178" s="162"/>
      <c r="S178" s="162"/>
      <c r="T178" s="163"/>
      <c r="AT178" s="159" t="s">
        <v>155</v>
      </c>
      <c r="AU178" s="159" t="s">
        <v>82</v>
      </c>
      <c r="AV178" s="13" t="s">
        <v>82</v>
      </c>
      <c r="AW178" s="13" t="s">
        <v>30</v>
      </c>
      <c r="AX178" s="13" t="s">
        <v>74</v>
      </c>
      <c r="AY178" s="159" t="s">
        <v>148</v>
      </c>
    </row>
    <row r="179" spans="2:51" s="12" customFormat="1" ht="12">
      <c r="B179" s="150"/>
      <c r="D179" s="151" t="s">
        <v>155</v>
      </c>
      <c r="E179" s="152" t="s">
        <v>481</v>
      </c>
      <c r="F179" s="153" t="s">
        <v>482</v>
      </c>
      <c r="H179" s="154">
        <v>219</v>
      </c>
      <c r="L179" s="150"/>
      <c r="M179" s="155"/>
      <c r="N179" s="156"/>
      <c r="O179" s="156"/>
      <c r="P179" s="156"/>
      <c r="Q179" s="156"/>
      <c r="R179" s="156"/>
      <c r="S179" s="156"/>
      <c r="T179" s="157"/>
      <c r="AT179" s="152" t="s">
        <v>155</v>
      </c>
      <c r="AU179" s="152" t="s">
        <v>82</v>
      </c>
      <c r="AV179" s="12" t="s">
        <v>91</v>
      </c>
      <c r="AW179" s="12" t="s">
        <v>30</v>
      </c>
      <c r="AX179" s="12" t="s">
        <v>74</v>
      </c>
      <c r="AY179" s="152" t="s">
        <v>148</v>
      </c>
    </row>
    <row r="180" spans="2:51" s="12" customFormat="1" ht="22.5">
      <c r="B180" s="150"/>
      <c r="D180" s="151" t="s">
        <v>155</v>
      </c>
      <c r="E180" s="152" t="s">
        <v>483</v>
      </c>
      <c r="F180" s="153" t="s">
        <v>484</v>
      </c>
      <c r="H180" s="154">
        <v>69.299</v>
      </c>
      <c r="L180" s="150"/>
      <c r="M180" s="155"/>
      <c r="N180" s="156"/>
      <c r="O180" s="156"/>
      <c r="P180" s="156"/>
      <c r="Q180" s="156"/>
      <c r="R180" s="156"/>
      <c r="S180" s="156"/>
      <c r="T180" s="157"/>
      <c r="AT180" s="152" t="s">
        <v>155</v>
      </c>
      <c r="AU180" s="152" t="s">
        <v>82</v>
      </c>
      <c r="AV180" s="12" t="s">
        <v>91</v>
      </c>
      <c r="AW180" s="12" t="s">
        <v>30</v>
      </c>
      <c r="AX180" s="12" t="s">
        <v>82</v>
      </c>
      <c r="AY180" s="152" t="s">
        <v>148</v>
      </c>
    </row>
    <row r="181" spans="1:65" s="2" customFormat="1" ht="24.2" customHeight="1">
      <c r="A181" s="29"/>
      <c r="B181" s="136"/>
      <c r="C181" s="137" t="s">
        <v>485</v>
      </c>
      <c r="D181" s="137" t="s">
        <v>149</v>
      </c>
      <c r="E181" s="138" t="s">
        <v>486</v>
      </c>
      <c r="F181" s="139" t="s">
        <v>487</v>
      </c>
      <c r="G181" s="140" t="s">
        <v>190</v>
      </c>
      <c r="H181" s="141">
        <v>149.701</v>
      </c>
      <c r="I181" s="142"/>
      <c r="J181" s="142">
        <f>ROUND(I181*H181,2)</f>
        <v>0</v>
      </c>
      <c r="K181" s="143"/>
      <c r="L181" s="30"/>
      <c r="M181" s="144" t="s">
        <v>1</v>
      </c>
      <c r="N181" s="145" t="s">
        <v>39</v>
      </c>
      <c r="O181" s="146">
        <v>0</v>
      </c>
      <c r="P181" s="146">
        <f>O181*H181</f>
        <v>0</v>
      </c>
      <c r="Q181" s="146">
        <v>0</v>
      </c>
      <c r="R181" s="146">
        <f>Q181*H181</f>
        <v>0</v>
      </c>
      <c r="S181" s="146">
        <v>0</v>
      </c>
      <c r="T181" s="147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8" t="s">
        <v>153</v>
      </c>
      <c r="AT181" s="148" t="s">
        <v>149</v>
      </c>
      <c r="AU181" s="148" t="s">
        <v>82</v>
      </c>
      <c r="AY181" s="17" t="s">
        <v>148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7" t="s">
        <v>82</v>
      </c>
      <c r="BK181" s="149">
        <f>ROUND(I181*H181,2)</f>
        <v>0</v>
      </c>
      <c r="BL181" s="17" t="s">
        <v>153</v>
      </c>
      <c r="BM181" s="148" t="s">
        <v>488</v>
      </c>
    </row>
    <row r="182" spans="2:51" s="13" customFormat="1" ht="12">
      <c r="B182" s="158"/>
      <c r="D182" s="151" t="s">
        <v>155</v>
      </c>
      <c r="E182" s="159" t="s">
        <v>1</v>
      </c>
      <c r="F182" s="160" t="s">
        <v>480</v>
      </c>
      <c r="H182" s="159" t="s">
        <v>1</v>
      </c>
      <c r="L182" s="158"/>
      <c r="M182" s="161"/>
      <c r="N182" s="162"/>
      <c r="O182" s="162"/>
      <c r="P182" s="162"/>
      <c r="Q182" s="162"/>
      <c r="R182" s="162"/>
      <c r="S182" s="162"/>
      <c r="T182" s="163"/>
      <c r="AT182" s="159" t="s">
        <v>155</v>
      </c>
      <c r="AU182" s="159" t="s">
        <v>82</v>
      </c>
      <c r="AV182" s="13" t="s">
        <v>82</v>
      </c>
      <c r="AW182" s="13" t="s">
        <v>30</v>
      </c>
      <c r="AX182" s="13" t="s">
        <v>74</v>
      </c>
      <c r="AY182" s="159" t="s">
        <v>148</v>
      </c>
    </row>
    <row r="183" spans="2:51" s="12" customFormat="1" ht="12">
      <c r="B183" s="150"/>
      <c r="D183" s="151" t="s">
        <v>155</v>
      </c>
      <c r="E183" s="152" t="s">
        <v>489</v>
      </c>
      <c r="F183" s="153" t="s">
        <v>482</v>
      </c>
      <c r="H183" s="154">
        <v>219</v>
      </c>
      <c r="L183" s="150"/>
      <c r="M183" s="155"/>
      <c r="N183" s="156"/>
      <c r="O183" s="156"/>
      <c r="P183" s="156"/>
      <c r="Q183" s="156"/>
      <c r="R183" s="156"/>
      <c r="S183" s="156"/>
      <c r="T183" s="157"/>
      <c r="AT183" s="152" t="s">
        <v>155</v>
      </c>
      <c r="AU183" s="152" t="s">
        <v>82</v>
      </c>
      <c r="AV183" s="12" t="s">
        <v>91</v>
      </c>
      <c r="AW183" s="12" t="s">
        <v>30</v>
      </c>
      <c r="AX183" s="12" t="s">
        <v>74</v>
      </c>
      <c r="AY183" s="152" t="s">
        <v>148</v>
      </c>
    </row>
    <row r="184" spans="2:51" s="12" customFormat="1" ht="12">
      <c r="B184" s="150"/>
      <c r="D184" s="151" t="s">
        <v>155</v>
      </c>
      <c r="E184" s="152" t="s">
        <v>490</v>
      </c>
      <c r="F184" s="153" t="s">
        <v>491</v>
      </c>
      <c r="H184" s="154">
        <v>149.701</v>
      </c>
      <c r="L184" s="150"/>
      <c r="M184" s="155"/>
      <c r="N184" s="156"/>
      <c r="O184" s="156"/>
      <c r="P184" s="156"/>
      <c r="Q184" s="156"/>
      <c r="R184" s="156"/>
      <c r="S184" s="156"/>
      <c r="T184" s="157"/>
      <c r="AT184" s="152" t="s">
        <v>155</v>
      </c>
      <c r="AU184" s="152" t="s">
        <v>82</v>
      </c>
      <c r="AV184" s="12" t="s">
        <v>91</v>
      </c>
      <c r="AW184" s="12" t="s">
        <v>30</v>
      </c>
      <c r="AX184" s="12" t="s">
        <v>82</v>
      </c>
      <c r="AY184" s="152" t="s">
        <v>148</v>
      </c>
    </row>
    <row r="185" spans="1:65" s="2" customFormat="1" ht="14.45" customHeight="1">
      <c r="A185" s="29"/>
      <c r="B185" s="136"/>
      <c r="C185" s="137" t="s">
        <v>492</v>
      </c>
      <c r="D185" s="137" t="s">
        <v>149</v>
      </c>
      <c r="E185" s="138" t="s">
        <v>493</v>
      </c>
      <c r="F185" s="139" t="s">
        <v>494</v>
      </c>
      <c r="G185" s="140" t="s">
        <v>190</v>
      </c>
      <c r="H185" s="141">
        <v>41.649</v>
      </c>
      <c r="I185" s="142"/>
      <c r="J185" s="142">
        <f>ROUND(I185*H185,2)</f>
        <v>0</v>
      </c>
      <c r="K185" s="143"/>
      <c r="L185" s="30"/>
      <c r="M185" s="144" t="s">
        <v>1</v>
      </c>
      <c r="N185" s="145" t="s">
        <v>39</v>
      </c>
      <c r="O185" s="146">
        <v>0</v>
      </c>
      <c r="P185" s="146">
        <f>O185*H185</f>
        <v>0</v>
      </c>
      <c r="Q185" s="146">
        <v>0</v>
      </c>
      <c r="R185" s="146">
        <f>Q185*H185</f>
        <v>0</v>
      </c>
      <c r="S185" s="146">
        <v>0</v>
      </c>
      <c r="T185" s="147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8" t="s">
        <v>153</v>
      </c>
      <c r="AT185" s="148" t="s">
        <v>149</v>
      </c>
      <c r="AU185" s="148" t="s">
        <v>82</v>
      </c>
      <c r="AY185" s="17" t="s">
        <v>148</v>
      </c>
      <c r="BE185" s="149">
        <f>IF(N185="základní",J185,0)</f>
        <v>0</v>
      </c>
      <c r="BF185" s="149">
        <f>IF(N185="snížená",J185,0)</f>
        <v>0</v>
      </c>
      <c r="BG185" s="149">
        <f>IF(N185="zákl. přenesená",J185,0)</f>
        <v>0</v>
      </c>
      <c r="BH185" s="149">
        <f>IF(N185="sníž. přenesená",J185,0)</f>
        <v>0</v>
      </c>
      <c r="BI185" s="149">
        <f>IF(N185="nulová",J185,0)</f>
        <v>0</v>
      </c>
      <c r="BJ185" s="17" t="s">
        <v>82</v>
      </c>
      <c r="BK185" s="149">
        <f>ROUND(I185*H185,2)</f>
        <v>0</v>
      </c>
      <c r="BL185" s="17" t="s">
        <v>153</v>
      </c>
      <c r="BM185" s="148" t="s">
        <v>495</v>
      </c>
    </row>
    <row r="186" spans="2:51" s="12" customFormat="1" ht="22.5">
      <c r="B186" s="150"/>
      <c r="D186" s="151" t="s">
        <v>155</v>
      </c>
      <c r="E186" s="152" t="s">
        <v>496</v>
      </c>
      <c r="F186" s="153" t="s">
        <v>497</v>
      </c>
      <c r="H186" s="154">
        <v>41.649</v>
      </c>
      <c r="L186" s="150"/>
      <c r="M186" s="155"/>
      <c r="N186" s="156"/>
      <c r="O186" s="156"/>
      <c r="P186" s="156"/>
      <c r="Q186" s="156"/>
      <c r="R186" s="156"/>
      <c r="S186" s="156"/>
      <c r="T186" s="157"/>
      <c r="AT186" s="152" t="s">
        <v>155</v>
      </c>
      <c r="AU186" s="152" t="s">
        <v>82</v>
      </c>
      <c r="AV186" s="12" t="s">
        <v>91</v>
      </c>
      <c r="AW186" s="12" t="s">
        <v>30</v>
      </c>
      <c r="AX186" s="12" t="s">
        <v>82</v>
      </c>
      <c r="AY186" s="152" t="s">
        <v>148</v>
      </c>
    </row>
    <row r="187" spans="1:65" s="2" customFormat="1" ht="24.2" customHeight="1">
      <c r="A187" s="29"/>
      <c r="B187" s="136"/>
      <c r="C187" s="137" t="s">
        <v>498</v>
      </c>
      <c r="D187" s="137" t="s">
        <v>149</v>
      </c>
      <c r="E187" s="138" t="s">
        <v>232</v>
      </c>
      <c r="F187" s="139" t="s">
        <v>233</v>
      </c>
      <c r="G187" s="140" t="s">
        <v>190</v>
      </c>
      <c r="H187" s="141">
        <v>245.347</v>
      </c>
      <c r="I187" s="142"/>
      <c r="J187" s="142">
        <f>ROUND(I187*H187,2)</f>
        <v>0</v>
      </c>
      <c r="K187" s="143"/>
      <c r="L187" s="30"/>
      <c r="M187" s="144" t="s">
        <v>1</v>
      </c>
      <c r="N187" s="145" t="s">
        <v>39</v>
      </c>
      <c r="O187" s="146">
        <v>0</v>
      </c>
      <c r="P187" s="146">
        <f>O187*H187</f>
        <v>0</v>
      </c>
      <c r="Q187" s="146">
        <v>0</v>
      </c>
      <c r="R187" s="146">
        <f>Q187*H187</f>
        <v>0</v>
      </c>
      <c r="S187" s="146">
        <v>0</v>
      </c>
      <c r="T187" s="147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8" t="s">
        <v>153</v>
      </c>
      <c r="AT187" s="148" t="s">
        <v>149</v>
      </c>
      <c r="AU187" s="148" t="s">
        <v>82</v>
      </c>
      <c r="AY187" s="17" t="s">
        <v>148</v>
      </c>
      <c r="BE187" s="149">
        <f>IF(N187="základní",J187,0)</f>
        <v>0</v>
      </c>
      <c r="BF187" s="149">
        <f>IF(N187="snížená",J187,0)</f>
        <v>0</v>
      </c>
      <c r="BG187" s="149">
        <f>IF(N187="zákl. přenesená",J187,0)</f>
        <v>0</v>
      </c>
      <c r="BH187" s="149">
        <f>IF(N187="sníž. přenesená",J187,0)</f>
        <v>0</v>
      </c>
      <c r="BI187" s="149">
        <f>IF(N187="nulová",J187,0)</f>
        <v>0</v>
      </c>
      <c r="BJ187" s="17" t="s">
        <v>82</v>
      </c>
      <c r="BK187" s="149">
        <f>ROUND(I187*H187,2)</f>
        <v>0</v>
      </c>
      <c r="BL187" s="17" t="s">
        <v>153</v>
      </c>
      <c r="BM187" s="148" t="s">
        <v>499</v>
      </c>
    </row>
    <row r="188" spans="2:51" s="12" customFormat="1" ht="12">
      <c r="B188" s="150"/>
      <c r="D188" s="151" t="s">
        <v>155</v>
      </c>
      <c r="E188" s="152" t="s">
        <v>500</v>
      </c>
      <c r="F188" s="153" t="s">
        <v>501</v>
      </c>
      <c r="H188" s="154">
        <v>20.347</v>
      </c>
      <c r="L188" s="150"/>
      <c r="M188" s="155"/>
      <c r="N188" s="156"/>
      <c r="O188" s="156"/>
      <c r="P188" s="156"/>
      <c r="Q188" s="156"/>
      <c r="R188" s="156"/>
      <c r="S188" s="156"/>
      <c r="T188" s="157"/>
      <c r="AT188" s="152" t="s">
        <v>155</v>
      </c>
      <c r="AU188" s="152" t="s">
        <v>82</v>
      </c>
      <c r="AV188" s="12" t="s">
        <v>91</v>
      </c>
      <c r="AW188" s="12" t="s">
        <v>30</v>
      </c>
      <c r="AX188" s="12" t="s">
        <v>74</v>
      </c>
      <c r="AY188" s="152" t="s">
        <v>148</v>
      </c>
    </row>
    <row r="189" spans="2:51" s="12" customFormat="1" ht="12">
      <c r="B189" s="150"/>
      <c r="D189" s="151" t="s">
        <v>155</v>
      </c>
      <c r="E189" s="152" t="s">
        <v>359</v>
      </c>
      <c r="F189" s="153" t="s">
        <v>502</v>
      </c>
      <c r="H189" s="154">
        <v>219</v>
      </c>
      <c r="L189" s="150"/>
      <c r="M189" s="155"/>
      <c r="N189" s="156"/>
      <c r="O189" s="156"/>
      <c r="P189" s="156"/>
      <c r="Q189" s="156"/>
      <c r="R189" s="156"/>
      <c r="S189" s="156"/>
      <c r="T189" s="157"/>
      <c r="AT189" s="152" t="s">
        <v>155</v>
      </c>
      <c r="AU189" s="152" t="s">
        <v>82</v>
      </c>
      <c r="AV189" s="12" t="s">
        <v>91</v>
      </c>
      <c r="AW189" s="12" t="s">
        <v>30</v>
      </c>
      <c r="AX189" s="12" t="s">
        <v>74</v>
      </c>
      <c r="AY189" s="152" t="s">
        <v>148</v>
      </c>
    </row>
    <row r="190" spans="2:51" s="12" customFormat="1" ht="12">
      <c r="B190" s="150"/>
      <c r="D190" s="151" t="s">
        <v>155</v>
      </c>
      <c r="E190" s="152" t="s">
        <v>361</v>
      </c>
      <c r="F190" s="153" t="s">
        <v>503</v>
      </c>
      <c r="H190" s="154">
        <v>6</v>
      </c>
      <c r="L190" s="150"/>
      <c r="M190" s="155"/>
      <c r="N190" s="156"/>
      <c r="O190" s="156"/>
      <c r="P190" s="156"/>
      <c r="Q190" s="156"/>
      <c r="R190" s="156"/>
      <c r="S190" s="156"/>
      <c r="T190" s="157"/>
      <c r="AT190" s="152" t="s">
        <v>155</v>
      </c>
      <c r="AU190" s="152" t="s">
        <v>82</v>
      </c>
      <c r="AV190" s="12" t="s">
        <v>91</v>
      </c>
      <c r="AW190" s="12" t="s">
        <v>30</v>
      </c>
      <c r="AX190" s="12" t="s">
        <v>74</v>
      </c>
      <c r="AY190" s="152" t="s">
        <v>148</v>
      </c>
    </row>
    <row r="191" spans="2:51" s="12" customFormat="1" ht="12">
      <c r="B191" s="150"/>
      <c r="D191" s="151" t="s">
        <v>155</v>
      </c>
      <c r="E191" s="152" t="s">
        <v>504</v>
      </c>
      <c r="F191" s="153" t="s">
        <v>505</v>
      </c>
      <c r="H191" s="154">
        <v>245.347</v>
      </c>
      <c r="L191" s="150"/>
      <c r="M191" s="155"/>
      <c r="N191" s="156"/>
      <c r="O191" s="156"/>
      <c r="P191" s="156"/>
      <c r="Q191" s="156"/>
      <c r="R191" s="156"/>
      <c r="S191" s="156"/>
      <c r="T191" s="157"/>
      <c r="AT191" s="152" t="s">
        <v>155</v>
      </c>
      <c r="AU191" s="152" t="s">
        <v>82</v>
      </c>
      <c r="AV191" s="12" t="s">
        <v>91</v>
      </c>
      <c r="AW191" s="12" t="s">
        <v>30</v>
      </c>
      <c r="AX191" s="12" t="s">
        <v>82</v>
      </c>
      <c r="AY191" s="152" t="s">
        <v>148</v>
      </c>
    </row>
    <row r="192" spans="1:65" s="2" customFormat="1" ht="14.45" customHeight="1">
      <c r="A192" s="29"/>
      <c r="B192" s="136"/>
      <c r="C192" s="137" t="s">
        <v>506</v>
      </c>
      <c r="D192" s="137" t="s">
        <v>149</v>
      </c>
      <c r="E192" s="138" t="s">
        <v>241</v>
      </c>
      <c r="F192" s="139" t="s">
        <v>242</v>
      </c>
      <c r="G192" s="140" t="s">
        <v>190</v>
      </c>
      <c r="H192" s="141">
        <v>14</v>
      </c>
      <c r="I192" s="142"/>
      <c r="J192" s="142">
        <f>ROUND(I192*H192,2)</f>
        <v>0</v>
      </c>
      <c r="K192" s="143"/>
      <c r="L192" s="30"/>
      <c r="M192" s="144" t="s">
        <v>1</v>
      </c>
      <c r="N192" s="145" t="s">
        <v>39</v>
      </c>
      <c r="O192" s="146">
        <v>0</v>
      </c>
      <c r="P192" s="146">
        <f>O192*H192</f>
        <v>0</v>
      </c>
      <c r="Q192" s="146">
        <v>0</v>
      </c>
      <c r="R192" s="146">
        <f>Q192*H192</f>
        <v>0</v>
      </c>
      <c r="S192" s="146">
        <v>0</v>
      </c>
      <c r="T192" s="147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8" t="s">
        <v>153</v>
      </c>
      <c r="AT192" s="148" t="s">
        <v>149</v>
      </c>
      <c r="AU192" s="148" t="s">
        <v>82</v>
      </c>
      <c r="AY192" s="17" t="s">
        <v>148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82</v>
      </c>
      <c r="BK192" s="149">
        <f>ROUND(I192*H192,2)</f>
        <v>0</v>
      </c>
      <c r="BL192" s="17" t="s">
        <v>153</v>
      </c>
      <c r="BM192" s="148" t="s">
        <v>507</v>
      </c>
    </row>
    <row r="193" spans="2:51" s="12" customFormat="1" ht="12">
      <c r="B193" s="150"/>
      <c r="D193" s="151" t="s">
        <v>155</v>
      </c>
      <c r="E193" s="152" t="s">
        <v>508</v>
      </c>
      <c r="F193" s="153" t="s">
        <v>509</v>
      </c>
      <c r="H193" s="154">
        <v>7</v>
      </c>
      <c r="L193" s="150"/>
      <c r="M193" s="155"/>
      <c r="N193" s="156"/>
      <c r="O193" s="156"/>
      <c r="P193" s="156"/>
      <c r="Q193" s="156"/>
      <c r="R193" s="156"/>
      <c r="S193" s="156"/>
      <c r="T193" s="157"/>
      <c r="AT193" s="152" t="s">
        <v>155</v>
      </c>
      <c r="AU193" s="152" t="s">
        <v>82</v>
      </c>
      <c r="AV193" s="12" t="s">
        <v>91</v>
      </c>
      <c r="AW193" s="12" t="s">
        <v>30</v>
      </c>
      <c r="AX193" s="12" t="s">
        <v>74</v>
      </c>
      <c r="AY193" s="152" t="s">
        <v>148</v>
      </c>
    </row>
    <row r="194" spans="2:51" s="12" customFormat="1" ht="12">
      <c r="B194" s="150"/>
      <c r="D194" s="151" t="s">
        <v>155</v>
      </c>
      <c r="E194" s="152" t="s">
        <v>364</v>
      </c>
      <c r="F194" s="153" t="s">
        <v>510</v>
      </c>
      <c r="H194" s="154">
        <v>7</v>
      </c>
      <c r="L194" s="150"/>
      <c r="M194" s="155"/>
      <c r="N194" s="156"/>
      <c r="O194" s="156"/>
      <c r="P194" s="156"/>
      <c r="Q194" s="156"/>
      <c r="R194" s="156"/>
      <c r="S194" s="156"/>
      <c r="T194" s="157"/>
      <c r="AT194" s="152" t="s">
        <v>155</v>
      </c>
      <c r="AU194" s="152" t="s">
        <v>82</v>
      </c>
      <c r="AV194" s="12" t="s">
        <v>91</v>
      </c>
      <c r="AW194" s="12" t="s">
        <v>30</v>
      </c>
      <c r="AX194" s="12" t="s">
        <v>74</v>
      </c>
      <c r="AY194" s="152" t="s">
        <v>148</v>
      </c>
    </row>
    <row r="195" spans="2:51" s="12" customFormat="1" ht="12">
      <c r="B195" s="150"/>
      <c r="D195" s="151" t="s">
        <v>155</v>
      </c>
      <c r="E195" s="152" t="s">
        <v>511</v>
      </c>
      <c r="F195" s="153" t="s">
        <v>512</v>
      </c>
      <c r="H195" s="154">
        <v>14</v>
      </c>
      <c r="L195" s="150"/>
      <c r="M195" s="155"/>
      <c r="N195" s="156"/>
      <c r="O195" s="156"/>
      <c r="P195" s="156"/>
      <c r="Q195" s="156"/>
      <c r="R195" s="156"/>
      <c r="S195" s="156"/>
      <c r="T195" s="157"/>
      <c r="AT195" s="152" t="s">
        <v>155</v>
      </c>
      <c r="AU195" s="152" t="s">
        <v>82</v>
      </c>
      <c r="AV195" s="12" t="s">
        <v>91</v>
      </c>
      <c r="AW195" s="12" t="s">
        <v>30</v>
      </c>
      <c r="AX195" s="12" t="s">
        <v>82</v>
      </c>
      <c r="AY195" s="152" t="s">
        <v>148</v>
      </c>
    </row>
    <row r="196" spans="1:65" s="2" customFormat="1" ht="14.45" customHeight="1">
      <c r="A196" s="29"/>
      <c r="B196" s="136"/>
      <c r="C196" s="137" t="s">
        <v>513</v>
      </c>
      <c r="D196" s="137" t="s">
        <v>149</v>
      </c>
      <c r="E196" s="138" t="s">
        <v>514</v>
      </c>
      <c r="F196" s="139" t="s">
        <v>515</v>
      </c>
      <c r="G196" s="140" t="s">
        <v>190</v>
      </c>
      <c r="H196" s="141">
        <v>105</v>
      </c>
      <c r="I196" s="142"/>
      <c r="J196" s="142">
        <f>ROUND(I196*H196,2)</f>
        <v>0</v>
      </c>
      <c r="K196" s="143"/>
      <c r="L196" s="30"/>
      <c r="M196" s="144" t="s">
        <v>1</v>
      </c>
      <c r="N196" s="145" t="s">
        <v>39</v>
      </c>
      <c r="O196" s="146">
        <v>0</v>
      </c>
      <c r="P196" s="146">
        <f>O196*H196</f>
        <v>0</v>
      </c>
      <c r="Q196" s="146">
        <v>0</v>
      </c>
      <c r="R196" s="146">
        <f>Q196*H196</f>
        <v>0</v>
      </c>
      <c r="S196" s="146">
        <v>0</v>
      </c>
      <c r="T196" s="147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48" t="s">
        <v>153</v>
      </c>
      <c r="AT196" s="148" t="s">
        <v>149</v>
      </c>
      <c r="AU196" s="148" t="s">
        <v>82</v>
      </c>
      <c r="AY196" s="17" t="s">
        <v>148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82</v>
      </c>
      <c r="BK196" s="149">
        <f>ROUND(I196*H196,2)</f>
        <v>0</v>
      </c>
      <c r="BL196" s="17" t="s">
        <v>153</v>
      </c>
      <c r="BM196" s="148" t="s">
        <v>516</v>
      </c>
    </row>
    <row r="197" spans="2:51" s="12" customFormat="1" ht="12">
      <c r="B197" s="150"/>
      <c r="D197" s="151" t="s">
        <v>155</v>
      </c>
      <c r="E197" s="152" t="s">
        <v>517</v>
      </c>
      <c r="F197" s="153" t="s">
        <v>518</v>
      </c>
      <c r="H197" s="154">
        <v>105</v>
      </c>
      <c r="L197" s="150"/>
      <c r="M197" s="155"/>
      <c r="N197" s="156"/>
      <c r="O197" s="156"/>
      <c r="P197" s="156"/>
      <c r="Q197" s="156"/>
      <c r="R197" s="156"/>
      <c r="S197" s="156"/>
      <c r="T197" s="157"/>
      <c r="AT197" s="152" t="s">
        <v>155</v>
      </c>
      <c r="AU197" s="152" t="s">
        <v>82</v>
      </c>
      <c r="AV197" s="12" t="s">
        <v>91</v>
      </c>
      <c r="AW197" s="12" t="s">
        <v>30</v>
      </c>
      <c r="AX197" s="12" t="s">
        <v>82</v>
      </c>
      <c r="AY197" s="152" t="s">
        <v>148</v>
      </c>
    </row>
    <row r="198" spans="1:65" s="2" customFormat="1" ht="14.45" customHeight="1">
      <c r="A198" s="29"/>
      <c r="B198" s="136"/>
      <c r="C198" s="137" t="s">
        <v>519</v>
      </c>
      <c r="D198" s="137" t="s">
        <v>149</v>
      </c>
      <c r="E198" s="138" t="s">
        <v>520</v>
      </c>
      <c r="F198" s="139" t="s">
        <v>521</v>
      </c>
      <c r="G198" s="140" t="s">
        <v>190</v>
      </c>
      <c r="H198" s="141">
        <v>7.65</v>
      </c>
      <c r="I198" s="142"/>
      <c r="J198" s="142">
        <f>ROUND(I198*H198,2)</f>
        <v>0</v>
      </c>
      <c r="K198" s="143"/>
      <c r="L198" s="30"/>
      <c r="M198" s="144" t="s">
        <v>1</v>
      </c>
      <c r="N198" s="145" t="s">
        <v>39</v>
      </c>
      <c r="O198" s="146">
        <v>0</v>
      </c>
      <c r="P198" s="146">
        <f>O198*H198</f>
        <v>0</v>
      </c>
      <c r="Q198" s="146">
        <v>0</v>
      </c>
      <c r="R198" s="146">
        <f>Q198*H198</f>
        <v>0</v>
      </c>
      <c r="S198" s="146">
        <v>0</v>
      </c>
      <c r="T198" s="147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48" t="s">
        <v>153</v>
      </c>
      <c r="AT198" s="148" t="s">
        <v>149</v>
      </c>
      <c r="AU198" s="148" t="s">
        <v>82</v>
      </c>
      <c r="AY198" s="17" t="s">
        <v>148</v>
      </c>
      <c r="BE198" s="149">
        <f>IF(N198="základní",J198,0)</f>
        <v>0</v>
      </c>
      <c r="BF198" s="149">
        <f>IF(N198="snížená",J198,0)</f>
        <v>0</v>
      </c>
      <c r="BG198" s="149">
        <f>IF(N198="zákl. přenesená",J198,0)</f>
        <v>0</v>
      </c>
      <c r="BH198" s="149">
        <f>IF(N198="sníž. přenesená",J198,0)</f>
        <v>0</v>
      </c>
      <c r="BI198" s="149">
        <f>IF(N198="nulová",J198,0)</f>
        <v>0</v>
      </c>
      <c r="BJ198" s="17" t="s">
        <v>82</v>
      </c>
      <c r="BK198" s="149">
        <f>ROUND(I198*H198,2)</f>
        <v>0</v>
      </c>
      <c r="BL198" s="17" t="s">
        <v>153</v>
      </c>
      <c r="BM198" s="148" t="s">
        <v>522</v>
      </c>
    </row>
    <row r="199" spans="2:51" s="12" customFormat="1" ht="12">
      <c r="B199" s="150"/>
      <c r="D199" s="151" t="s">
        <v>155</v>
      </c>
      <c r="E199" s="152" t="s">
        <v>523</v>
      </c>
      <c r="F199" s="153" t="s">
        <v>524</v>
      </c>
      <c r="H199" s="154">
        <v>2.942</v>
      </c>
      <c r="L199" s="150"/>
      <c r="M199" s="155"/>
      <c r="N199" s="156"/>
      <c r="O199" s="156"/>
      <c r="P199" s="156"/>
      <c r="Q199" s="156"/>
      <c r="R199" s="156"/>
      <c r="S199" s="156"/>
      <c r="T199" s="157"/>
      <c r="AT199" s="152" t="s">
        <v>155</v>
      </c>
      <c r="AU199" s="152" t="s">
        <v>82</v>
      </c>
      <c r="AV199" s="12" t="s">
        <v>91</v>
      </c>
      <c r="AW199" s="12" t="s">
        <v>30</v>
      </c>
      <c r="AX199" s="12" t="s">
        <v>74</v>
      </c>
      <c r="AY199" s="152" t="s">
        <v>148</v>
      </c>
    </row>
    <row r="200" spans="2:51" s="12" customFormat="1" ht="12">
      <c r="B200" s="150"/>
      <c r="D200" s="151" t="s">
        <v>155</v>
      </c>
      <c r="E200" s="152" t="s">
        <v>362</v>
      </c>
      <c r="F200" s="153" t="s">
        <v>525</v>
      </c>
      <c r="H200" s="154">
        <v>4.708</v>
      </c>
      <c r="L200" s="150"/>
      <c r="M200" s="155"/>
      <c r="N200" s="156"/>
      <c r="O200" s="156"/>
      <c r="P200" s="156"/>
      <c r="Q200" s="156"/>
      <c r="R200" s="156"/>
      <c r="S200" s="156"/>
      <c r="T200" s="157"/>
      <c r="AT200" s="152" t="s">
        <v>155</v>
      </c>
      <c r="AU200" s="152" t="s">
        <v>82</v>
      </c>
      <c r="AV200" s="12" t="s">
        <v>91</v>
      </c>
      <c r="AW200" s="12" t="s">
        <v>30</v>
      </c>
      <c r="AX200" s="12" t="s">
        <v>74</v>
      </c>
      <c r="AY200" s="152" t="s">
        <v>148</v>
      </c>
    </row>
    <row r="201" spans="2:51" s="12" customFormat="1" ht="12">
      <c r="B201" s="150"/>
      <c r="D201" s="151" t="s">
        <v>155</v>
      </c>
      <c r="E201" s="152" t="s">
        <v>526</v>
      </c>
      <c r="F201" s="153" t="s">
        <v>527</v>
      </c>
      <c r="H201" s="154">
        <v>7.65</v>
      </c>
      <c r="L201" s="150"/>
      <c r="M201" s="155"/>
      <c r="N201" s="156"/>
      <c r="O201" s="156"/>
      <c r="P201" s="156"/>
      <c r="Q201" s="156"/>
      <c r="R201" s="156"/>
      <c r="S201" s="156"/>
      <c r="T201" s="157"/>
      <c r="AT201" s="152" t="s">
        <v>155</v>
      </c>
      <c r="AU201" s="152" t="s">
        <v>82</v>
      </c>
      <c r="AV201" s="12" t="s">
        <v>91</v>
      </c>
      <c r="AW201" s="12" t="s">
        <v>30</v>
      </c>
      <c r="AX201" s="12" t="s">
        <v>82</v>
      </c>
      <c r="AY201" s="152" t="s">
        <v>148</v>
      </c>
    </row>
    <row r="202" spans="1:65" s="2" customFormat="1" ht="14.45" customHeight="1">
      <c r="A202" s="29"/>
      <c r="B202" s="136"/>
      <c r="C202" s="137" t="s">
        <v>528</v>
      </c>
      <c r="D202" s="137" t="s">
        <v>149</v>
      </c>
      <c r="E202" s="138" t="s">
        <v>529</v>
      </c>
      <c r="F202" s="139" t="s">
        <v>530</v>
      </c>
      <c r="G202" s="140" t="s">
        <v>190</v>
      </c>
      <c r="H202" s="141">
        <v>6</v>
      </c>
      <c r="I202" s="142"/>
      <c r="J202" s="142">
        <f>ROUND(I202*H202,2)</f>
        <v>0</v>
      </c>
      <c r="K202" s="143"/>
      <c r="L202" s="30"/>
      <c r="M202" s="144" t="s">
        <v>1</v>
      </c>
      <c r="N202" s="145" t="s">
        <v>39</v>
      </c>
      <c r="O202" s="146">
        <v>0</v>
      </c>
      <c r="P202" s="146">
        <f>O202*H202</f>
        <v>0</v>
      </c>
      <c r="Q202" s="146">
        <v>0</v>
      </c>
      <c r="R202" s="146">
        <f>Q202*H202</f>
        <v>0</v>
      </c>
      <c r="S202" s="146">
        <v>0</v>
      </c>
      <c r="T202" s="147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48" t="s">
        <v>153</v>
      </c>
      <c r="AT202" s="148" t="s">
        <v>149</v>
      </c>
      <c r="AU202" s="148" t="s">
        <v>82</v>
      </c>
      <c r="AY202" s="17" t="s">
        <v>148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7" t="s">
        <v>82</v>
      </c>
      <c r="BK202" s="149">
        <f>ROUND(I202*H202,2)</f>
        <v>0</v>
      </c>
      <c r="BL202" s="17" t="s">
        <v>153</v>
      </c>
      <c r="BM202" s="148" t="s">
        <v>531</v>
      </c>
    </row>
    <row r="203" spans="2:51" s="12" customFormat="1" ht="12">
      <c r="B203" s="150"/>
      <c r="D203" s="151" t="s">
        <v>155</v>
      </c>
      <c r="E203" s="152" t="s">
        <v>532</v>
      </c>
      <c r="F203" s="153" t="s">
        <v>533</v>
      </c>
      <c r="H203" s="154">
        <v>6</v>
      </c>
      <c r="L203" s="150"/>
      <c r="M203" s="155"/>
      <c r="N203" s="156"/>
      <c r="O203" s="156"/>
      <c r="P203" s="156"/>
      <c r="Q203" s="156"/>
      <c r="R203" s="156"/>
      <c r="S203" s="156"/>
      <c r="T203" s="157"/>
      <c r="AT203" s="152" t="s">
        <v>155</v>
      </c>
      <c r="AU203" s="152" t="s">
        <v>82</v>
      </c>
      <c r="AV203" s="12" t="s">
        <v>91</v>
      </c>
      <c r="AW203" s="12" t="s">
        <v>30</v>
      </c>
      <c r="AX203" s="12" t="s">
        <v>82</v>
      </c>
      <c r="AY203" s="152" t="s">
        <v>148</v>
      </c>
    </row>
    <row r="204" spans="1:65" s="2" customFormat="1" ht="14.45" customHeight="1">
      <c r="A204" s="29"/>
      <c r="B204" s="136"/>
      <c r="C204" s="137" t="s">
        <v>534</v>
      </c>
      <c r="D204" s="137" t="s">
        <v>149</v>
      </c>
      <c r="E204" s="138" t="s">
        <v>535</v>
      </c>
      <c r="F204" s="139" t="s">
        <v>536</v>
      </c>
      <c r="G204" s="140" t="s">
        <v>319</v>
      </c>
      <c r="H204" s="141">
        <v>89.28</v>
      </c>
      <c r="I204" s="142"/>
      <c r="J204" s="142">
        <f>ROUND(I204*H204,2)</f>
        <v>0</v>
      </c>
      <c r="K204" s="143"/>
      <c r="L204" s="30"/>
      <c r="M204" s="144" t="s">
        <v>1</v>
      </c>
      <c r="N204" s="145" t="s">
        <v>39</v>
      </c>
      <c r="O204" s="146">
        <v>0</v>
      </c>
      <c r="P204" s="146">
        <f>O204*H204</f>
        <v>0</v>
      </c>
      <c r="Q204" s="146">
        <v>0</v>
      </c>
      <c r="R204" s="146">
        <f>Q204*H204</f>
        <v>0</v>
      </c>
      <c r="S204" s="146">
        <v>0</v>
      </c>
      <c r="T204" s="147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48" t="s">
        <v>153</v>
      </c>
      <c r="AT204" s="148" t="s">
        <v>149</v>
      </c>
      <c r="AU204" s="148" t="s">
        <v>82</v>
      </c>
      <c r="AY204" s="17" t="s">
        <v>148</v>
      </c>
      <c r="BE204" s="149">
        <f>IF(N204="základní",J204,0)</f>
        <v>0</v>
      </c>
      <c r="BF204" s="149">
        <f>IF(N204="snížená",J204,0)</f>
        <v>0</v>
      </c>
      <c r="BG204" s="149">
        <f>IF(N204="zákl. přenesená",J204,0)</f>
        <v>0</v>
      </c>
      <c r="BH204" s="149">
        <f>IF(N204="sníž. přenesená",J204,0)</f>
        <v>0</v>
      </c>
      <c r="BI204" s="149">
        <f>IF(N204="nulová",J204,0)</f>
        <v>0</v>
      </c>
      <c r="BJ204" s="17" t="s">
        <v>82</v>
      </c>
      <c r="BK204" s="149">
        <f>ROUND(I204*H204,2)</f>
        <v>0</v>
      </c>
      <c r="BL204" s="17" t="s">
        <v>153</v>
      </c>
      <c r="BM204" s="148" t="s">
        <v>537</v>
      </c>
    </row>
    <row r="205" spans="2:51" s="13" customFormat="1" ht="12">
      <c r="B205" s="158"/>
      <c r="D205" s="151" t="s">
        <v>155</v>
      </c>
      <c r="E205" s="159" t="s">
        <v>1</v>
      </c>
      <c r="F205" s="160" t="s">
        <v>538</v>
      </c>
      <c r="H205" s="159" t="s">
        <v>1</v>
      </c>
      <c r="L205" s="158"/>
      <c r="M205" s="161"/>
      <c r="N205" s="162"/>
      <c r="O205" s="162"/>
      <c r="P205" s="162"/>
      <c r="Q205" s="162"/>
      <c r="R205" s="162"/>
      <c r="S205" s="162"/>
      <c r="T205" s="163"/>
      <c r="AT205" s="159" t="s">
        <v>155</v>
      </c>
      <c r="AU205" s="159" t="s">
        <v>82</v>
      </c>
      <c r="AV205" s="13" t="s">
        <v>82</v>
      </c>
      <c r="AW205" s="13" t="s">
        <v>30</v>
      </c>
      <c r="AX205" s="13" t="s">
        <v>74</v>
      </c>
      <c r="AY205" s="159" t="s">
        <v>148</v>
      </c>
    </row>
    <row r="206" spans="2:51" s="12" customFormat="1" ht="12">
      <c r="B206" s="150"/>
      <c r="D206" s="151" t="s">
        <v>155</v>
      </c>
      <c r="E206" s="152" t="s">
        <v>539</v>
      </c>
      <c r="F206" s="153" t="s">
        <v>540</v>
      </c>
      <c r="H206" s="154">
        <v>89.28</v>
      </c>
      <c r="L206" s="150"/>
      <c r="M206" s="155"/>
      <c r="N206" s="156"/>
      <c r="O206" s="156"/>
      <c r="P206" s="156"/>
      <c r="Q206" s="156"/>
      <c r="R206" s="156"/>
      <c r="S206" s="156"/>
      <c r="T206" s="157"/>
      <c r="AT206" s="152" t="s">
        <v>155</v>
      </c>
      <c r="AU206" s="152" t="s">
        <v>82</v>
      </c>
      <c r="AV206" s="12" t="s">
        <v>91</v>
      </c>
      <c r="AW206" s="12" t="s">
        <v>30</v>
      </c>
      <c r="AX206" s="12" t="s">
        <v>82</v>
      </c>
      <c r="AY206" s="152" t="s">
        <v>148</v>
      </c>
    </row>
    <row r="207" spans="1:65" s="2" customFormat="1" ht="14.45" customHeight="1">
      <c r="A207" s="29"/>
      <c r="B207" s="136"/>
      <c r="C207" s="137" t="s">
        <v>541</v>
      </c>
      <c r="D207" s="137" t="s">
        <v>149</v>
      </c>
      <c r="E207" s="138" t="s">
        <v>542</v>
      </c>
      <c r="F207" s="139" t="s">
        <v>543</v>
      </c>
      <c r="G207" s="140" t="s">
        <v>319</v>
      </c>
      <c r="H207" s="141">
        <v>64.2</v>
      </c>
      <c r="I207" s="142"/>
      <c r="J207" s="142">
        <f>ROUND(I207*H207,2)</f>
        <v>0</v>
      </c>
      <c r="K207" s="143"/>
      <c r="L207" s="30"/>
      <c r="M207" s="144" t="s">
        <v>1</v>
      </c>
      <c r="N207" s="145" t="s">
        <v>39</v>
      </c>
      <c r="O207" s="146">
        <v>0</v>
      </c>
      <c r="P207" s="146">
        <f>O207*H207</f>
        <v>0</v>
      </c>
      <c r="Q207" s="146">
        <v>0</v>
      </c>
      <c r="R207" s="146">
        <f>Q207*H207</f>
        <v>0</v>
      </c>
      <c r="S207" s="146">
        <v>0</v>
      </c>
      <c r="T207" s="147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48" t="s">
        <v>153</v>
      </c>
      <c r="AT207" s="148" t="s">
        <v>149</v>
      </c>
      <c r="AU207" s="148" t="s">
        <v>82</v>
      </c>
      <c r="AY207" s="17" t="s">
        <v>148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17" t="s">
        <v>82</v>
      </c>
      <c r="BK207" s="149">
        <f>ROUND(I207*H207,2)</f>
        <v>0</v>
      </c>
      <c r="BL207" s="17" t="s">
        <v>153</v>
      </c>
      <c r="BM207" s="148" t="s">
        <v>544</v>
      </c>
    </row>
    <row r="208" spans="2:51" s="13" customFormat="1" ht="12">
      <c r="B208" s="158"/>
      <c r="D208" s="151" t="s">
        <v>155</v>
      </c>
      <c r="E208" s="159" t="s">
        <v>1</v>
      </c>
      <c r="F208" s="160" t="s">
        <v>192</v>
      </c>
      <c r="H208" s="159" t="s">
        <v>1</v>
      </c>
      <c r="L208" s="158"/>
      <c r="M208" s="161"/>
      <c r="N208" s="162"/>
      <c r="O208" s="162"/>
      <c r="P208" s="162"/>
      <c r="Q208" s="162"/>
      <c r="R208" s="162"/>
      <c r="S208" s="162"/>
      <c r="T208" s="163"/>
      <c r="AT208" s="159" t="s">
        <v>155</v>
      </c>
      <c r="AU208" s="159" t="s">
        <v>82</v>
      </c>
      <c r="AV208" s="13" t="s">
        <v>82</v>
      </c>
      <c r="AW208" s="13" t="s">
        <v>30</v>
      </c>
      <c r="AX208" s="13" t="s">
        <v>74</v>
      </c>
      <c r="AY208" s="159" t="s">
        <v>148</v>
      </c>
    </row>
    <row r="209" spans="2:51" s="12" customFormat="1" ht="12">
      <c r="B209" s="150"/>
      <c r="D209" s="151" t="s">
        <v>155</v>
      </c>
      <c r="E209" s="152" t="s">
        <v>545</v>
      </c>
      <c r="F209" s="153" t="s">
        <v>546</v>
      </c>
      <c r="H209" s="154">
        <v>64.2</v>
      </c>
      <c r="L209" s="150"/>
      <c r="M209" s="155"/>
      <c r="N209" s="156"/>
      <c r="O209" s="156"/>
      <c r="P209" s="156"/>
      <c r="Q209" s="156"/>
      <c r="R209" s="156"/>
      <c r="S209" s="156"/>
      <c r="T209" s="157"/>
      <c r="AT209" s="152" t="s">
        <v>155</v>
      </c>
      <c r="AU209" s="152" t="s">
        <v>82</v>
      </c>
      <c r="AV209" s="12" t="s">
        <v>91</v>
      </c>
      <c r="AW209" s="12" t="s">
        <v>30</v>
      </c>
      <c r="AX209" s="12" t="s">
        <v>82</v>
      </c>
      <c r="AY209" s="152" t="s">
        <v>148</v>
      </c>
    </row>
    <row r="210" spans="1:65" s="2" customFormat="1" ht="14.45" customHeight="1">
      <c r="A210" s="29"/>
      <c r="B210" s="136"/>
      <c r="C210" s="137" t="s">
        <v>547</v>
      </c>
      <c r="D210" s="137" t="s">
        <v>149</v>
      </c>
      <c r="E210" s="138" t="s">
        <v>548</v>
      </c>
      <c r="F210" s="139" t="s">
        <v>549</v>
      </c>
      <c r="G210" s="140" t="s">
        <v>319</v>
      </c>
      <c r="H210" s="141">
        <v>12.5</v>
      </c>
      <c r="I210" s="142"/>
      <c r="J210" s="142">
        <f>ROUND(I210*H210,2)</f>
        <v>0</v>
      </c>
      <c r="K210" s="143"/>
      <c r="L210" s="30"/>
      <c r="M210" s="144" t="s">
        <v>1</v>
      </c>
      <c r="N210" s="145" t="s">
        <v>39</v>
      </c>
      <c r="O210" s="146">
        <v>0</v>
      </c>
      <c r="P210" s="146">
        <f>O210*H210</f>
        <v>0</v>
      </c>
      <c r="Q210" s="146">
        <v>0</v>
      </c>
      <c r="R210" s="146">
        <f>Q210*H210</f>
        <v>0</v>
      </c>
      <c r="S210" s="146">
        <v>0</v>
      </c>
      <c r="T210" s="147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48" t="s">
        <v>153</v>
      </c>
      <c r="AT210" s="148" t="s">
        <v>149</v>
      </c>
      <c r="AU210" s="148" t="s">
        <v>82</v>
      </c>
      <c r="AY210" s="17" t="s">
        <v>148</v>
      </c>
      <c r="BE210" s="149">
        <f>IF(N210="základní",J210,0)</f>
        <v>0</v>
      </c>
      <c r="BF210" s="149">
        <f>IF(N210="snížená",J210,0)</f>
        <v>0</v>
      </c>
      <c r="BG210" s="149">
        <f>IF(N210="zákl. přenesená",J210,0)</f>
        <v>0</v>
      </c>
      <c r="BH210" s="149">
        <f>IF(N210="sníž. přenesená",J210,0)</f>
        <v>0</v>
      </c>
      <c r="BI210" s="149">
        <f>IF(N210="nulová",J210,0)</f>
        <v>0</v>
      </c>
      <c r="BJ210" s="17" t="s">
        <v>82</v>
      </c>
      <c r="BK210" s="149">
        <f>ROUND(I210*H210,2)</f>
        <v>0</v>
      </c>
      <c r="BL210" s="17" t="s">
        <v>153</v>
      </c>
      <c r="BM210" s="148" t="s">
        <v>550</v>
      </c>
    </row>
    <row r="211" spans="2:51" s="12" customFormat="1" ht="12">
      <c r="B211" s="150"/>
      <c r="D211" s="151" t="s">
        <v>155</v>
      </c>
      <c r="E211" s="152" t="s">
        <v>551</v>
      </c>
      <c r="F211" s="153" t="s">
        <v>454</v>
      </c>
      <c r="H211" s="154">
        <v>12.5</v>
      </c>
      <c r="L211" s="150"/>
      <c r="M211" s="155"/>
      <c r="N211" s="156"/>
      <c r="O211" s="156"/>
      <c r="P211" s="156"/>
      <c r="Q211" s="156"/>
      <c r="R211" s="156"/>
      <c r="S211" s="156"/>
      <c r="T211" s="157"/>
      <c r="AT211" s="152" t="s">
        <v>155</v>
      </c>
      <c r="AU211" s="152" t="s">
        <v>82</v>
      </c>
      <c r="AV211" s="12" t="s">
        <v>91</v>
      </c>
      <c r="AW211" s="12" t="s">
        <v>30</v>
      </c>
      <c r="AX211" s="12" t="s">
        <v>82</v>
      </c>
      <c r="AY211" s="152" t="s">
        <v>148</v>
      </c>
    </row>
    <row r="212" spans="1:65" s="2" customFormat="1" ht="14.45" customHeight="1">
      <c r="A212" s="29"/>
      <c r="B212" s="136"/>
      <c r="C212" s="137" t="s">
        <v>552</v>
      </c>
      <c r="D212" s="137" t="s">
        <v>149</v>
      </c>
      <c r="E212" s="138" t="s">
        <v>553</v>
      </c>
      <c r="F212" s="139" t="s">
        <v>554</v>
      </c>
      <c r="G212" s="140" t="s">
        <v>319</v>
      </c>
      <c r="H212" s="141">
        <v>64.2</v>
      </c>
      <c r="I212" s="142"/>
      <c r="J212" s="142">
        <f>ROUND(I212*H212,2)</f>
        <v>0</v>
      </c>
      <c r="K212" s="143"/>
      <c r="L212" s="30"/>
      <c r="M212" s="144" t="s">
        <v>1</v>
      </c>
      <c r="N212" s="145" t="s">
        <v>39</v>
      </c>
      <c r="O212" s="146">
        <v>0</v>
      </c>
      <c r="P212" s="146">
        <f>O212*H212</f>
        <v>0</v>
      </c>
      <c r="Q212" s="146">
        <v>0</v>
      </c>
      <c r="R212" s="146">
        <f>Q212*H212</f>
        <v>0</v>
      </c>
      <c r="S212" s="146">
        <v>0</v>
      </c>
      <c r="T212" s="147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48" t="s">
        <v>153</v>
      </c>
      <c r="AT212" s="148" t="s">
        <v>149</v>
      </c>
      <c r="AU212" s="148" t="s">
        <v>82</v>
      </c>
      <c r="AY212" s="17" t="s">
        <v>148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17" t="s">
        <v>82</v>
      </c>
      <c r="BK212" s="149">
        <f>ROUND(I212*H212,2)</f>
        <v>0</v>
      </c>
      <c r="BL212" s="17" t="s">
        <v>153</v>
      </c>
      <c r="BM212" s="148" t="s">
        <v>555</v>
      </c>
    </row>
    <row r="213" spans="2:51" s="12" customFormat="1" ht="12">
      <c r="B213" s="150"/>
      <c r="D213" s="151" t="s">
        <v>155</v>
      </c>
      <c r="E213" s="152" t="s">
        <v>556</v>
      </c>
      <c r="F213" s="153" t="s">
        <v>557</v>
      </c>
      <c r="H213" s="154">
        <v>64.2</v>
      </c>
      <c r="L213" s="150"/>
      <c r="M213" s="155"/>
      <c r="N213" s="156"/>
      <c r="O213" s="156"/>
      <c r="P213" s="156"/>
      <c r="Q213" s="156"/>
      <c r="R213" s="156"/>
      <c r="S213" s="156"/>
      <c r="T213" s="157"/>
      <c r="AT213" s="152" t="s">
        <v>155</v>
      </c>
      <c r="AU213" s="152" t="s">
        <v>82</v>
      </c>
      <c r="AV213" s="12" t="s">
        <v>91</v>
      </c>
      <c r="AW213" s="12" t="s">
        <v>30</v>
      </c>
      <c r="AX213" s="12" t="s">
        <v>82</v>
      </c>
      <c r="AY213" s="152" t="s">
        <v>148</v>
      </c>
    </row>
    <row r="214" spans="1:65" s="2" customFormat="1" ht="14.45" customHeight="1">
      <c r="A214" s="29"/>
      <c r="B214" s="136"/>
      <c r="C214" s="137" t="s">
        <v>558</v>
      </c>
      <c r="D214" s="137" t="s">
        <v>149</v>
      </c>
      <c r="E214" s="138" t="s">
        <v>559</v>
      </c>
      <c r="F214" s="139" t="s">
        <v>560</v>
      </c>
      <c r="G214" s="140" t="s">
        <v>319</v>
      </c>
      <c r="H214" s="141">
        <v>64.2</v>
      </c>
      <c r="I214" s="142"/>
      <c r="J214" s="142">
        <f>ROUND(I214*H214,2)</f>
        <v>0</v>
      </c>
      <c r="K214" s="143"/>
      <c r="L214" s="30"/>
      <c r="M214" s="144" t="s">
        <v>1</v>
      </c>
      <c r="N214" s="145" t="s">
        <v>39</v>
      </c>
      <c r="O214" s="146">
        <v>0</v>
      </c>
      <c r="P214" s="146">
        <f>O214*H214</f>
        <v>0</v>
      </c>
      <c r="Q214" s="146">
        <v>0</v>
      </c>
      <c r="R214" s="146">
        <f>Q214*H214</f>
        <v>0</v>
      </c>
      <c r="S214" s="146">
        <v>0</v>
      </c>
      <c r="T214" s="147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48" t="s">
        <v>153</v>
      </c>
      <c r="AT214" s="148" t="s">
        <v>149</v>
      </c>
      <c r="AU214" s="148" t="s">
        <v>82</v>
      </c>
      <c r="AY214" s="17" t="s">
        <v>148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7" t="s">
        <v>82</v>
      </c>
      <c r="BK214" s="149">
        <f>ROUND(I214*H214,2)</f>
        <v>0</v>
      </c>
      <c r="BL214" s="17" t="s">
        <v>153</v>
      </c>
      <c r="BM214" s="148" t="s">
        <v>561</v>
      </c>
    </row>
    <row r="215" spans="2:51" s="12" customFormat="1" ht="12">
      <c r="B215" s="150"/>
      <c r="D215" s="151" t="s">
        <v>155</v>
      </c>
      <c r="E215" s="152" t="s">
        <v>562</v>
      </c>
      <c r="F215" s="153" t="s">
        <v>557</v>
      </c>
      <c r="H215" s="154">
        <v>64.2</v>
      </c>
      <c r="L215" s="150"/>
      <c r="M215" s="155"/>
      <c r="N215" s="156"/>
      <c r="O215" s="156"/>
      <c r="P215" s="156"/>
      <c r="Q215" s="156"/>
      <c r="R215" s="156"/>
      <c r="S215" s="156"/>
      <c r="T215" s="157"/>
      <c r="AT215" s="152" t="s">
        <v>155</v>
      </c>
      <c r="AU215" s="152" t="s">
        <v>82</v>
      </c>
      <c r="AV215" s="12" t="s">
        <v>91</v>
      </c>
      <c r="AW215" s="12" t="s">
        <v>30</v>
      </c>
      <c r="AX215" s="12" t="s">
        <v>82</v>
      </c>
      <c r="AY215" s="152" t="s">
        <v>148</v>
      </c>
    </row>
    <row r="216" spans="2:63" s="11" customFormat="1" ht="25.9" customHeight="1">
      <c r="B216" s="126"/>
      <c r="D216" s="127" t="s">
        <v>73</v>
      </c>
      <c r="E216" s="128" t="s">
        <v>91</v>
      </c>
      <c r="F216" s="128" t="s">
        <v>563</v>
      </c>
      <c r="J216" s="129">
        <f>BK216</f>
        <v>0</v>
      </c>
      <c r="L216" s="126"/>
      <c r="M216" s="130"/>
      <c r="N216" s="131"/>
      <c r="O216" s="131"/>
      <c r="P216" s="132">
        <f>SUM(P217:P241)</f>
        <v>0</v>
      </c>
      <c r="Q216" s="131"/>
      <c r="R216" s="132">
        <f>SUM(R217:R241)</f>
        <v>0</v>
      </c>
      <c r="S216" s="131"/>
      <c r="T216" s="133">
        <f>SUM(T217:T241)</f>
        <v>0</v>
      </c>
      <c r="AR216" s="127" t="s">
        <v>82</v>
      </c>
      <c r="AT216" s="134" t="s">
        <v>73</v>
      </c>
      <c r="AU216" s="134" t="s">
        <v>74</v>
      </c>
      <c r="AY216" s="127" t="s">
        <v>148</v>
      </c>
      <c r="BK216" s="135">
        <f>SUM(BK217:BK241)</f>
        <v>0</v>
      </c>
    </row>
    <row r="217" spans="1:65" s="2" customFormat="1" ht="24.2" customHeight="1">
      <c r="A217" s="29"/>
      <c r="B217" s="136"/>
      <c r="C217" s="137" t="s">
        <v>564</v>
      </c>
      <c r="D217" s="137" t="s">
        <v>149</v>
      </c>
      <c r="E217" s="138" t="s">
        <v>565</v>
      </c>
      <c r="F217" s="139" t="s">
        <v>566</v>
      </c>
      <c r="G217" s="140" t="s">
        <v>190</v>
      </c>
      <c r="H217" s="141">
        <v>1.359</v>
      </c>
      <c r="I217" s="142"/>
      <c r="J217" s="142">
        <f>ROUND(I217*H217,2)</f>
        <v>0</v>
      </c>
      <c r="K217" s="143"/>
      <c r="L217" s="30"/>
      <c r="M217" s="144" t="s">
        <v>1</v>
      </c>
      <c r="N217" s="145" t="s">
        <v>39</v>
      </c>
      <c r="O217" s="146">
        <v>0</v>
      </c>
      <c r="P217" s="146">
        <f>O217*H217</f>
        <v>0</v>
      </c>
      <c r="Q217" s="146">
        <v>0</v>
      </c>
      <c r="R217" s="146">
        <f>Q217*H217</f>
        <v>0</v>
      </c>
      <c r="S217" s="146">
        <v>0</v>
      </c>
      <c r="T217" s="147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48" t="s">
        <v>153</v>
      </c>
      <c r="AT217" s="148" t="s">
        <v>149</v>
      </c>
      <c r="AU217" s="148" t="s">
        <v>82</v>
      </c>
      <c r="AY217" s="17" t="s">
        <v>148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17" t="s">
        <v>82</v>
      </c>
      <c r="BK217" s="149">
        <f>ROUND(I217*H217,2)</f>
        <v>0</v>
      </c>
      <c r="BL217" s="17" t="s">
        <v>153</v>
      </c>
      <c r="BM217" s="148" t="s">
        <v>567</v>
      </c>
    </row>
    <row r="218" spans="2:51" s="13" customFormat="1" ht="12">
      <c r="B218" s="158"/>
      <c r="D218" s="151" t="s">
        <v>155</v>
      </c>
      <c r="E218" s="159" t="s">
        <v>1</v>
      </c>
      <c r="F218" s="160" t="s">
        <v>538</v>
      </c>
      <c r="H218" s="159" t="s">
        <v>1</v>
      </c>
      <c r="L218" s="158"/>
      <c r="M218" s="161"/>
      <c r="N218" s="162"/>
      <c r="O218" s="162"/>
      <c r="P218" s="162"/>
      <c r="Q218" s="162"/>
      <c r="R218" s="162"/>
      <c r="S218" s="162"/>
      <c r="T218" s="163"/>
      <c r="AT218" s="159" t="s">
        <v>155</v>
      </c>
      <c r="AU218" s="159" t="s">
        <v>82</v>
      </c>
      <c r="AV218" s="13" t="s">
        <v>82</v>
      </c>
      <c r="AW218" s="13" t="s">
        <v>30</v>
      </c>
      <c r="AX218" s="13" t="s">
        <v>74</v>
      </c>
      <c r="AY218" s="159" t="s">
        <v>148</v>
      </c>
    </row>
    <row r="219" spans="2:51" s="12" customFormat="1" ht="12">
      <c r="B219" s="150"/>
      <c r="D219" s="151" t="s">
        <v>155</v>
      </c>
      <c r="E219" s="152" t="s">
        <v>568</v>
      </c>
      <c r="F219" s="153" t="s">
        <v>569</v>
      </c>
      <c r="H219" s="154">
        <v>1.359</v>
      </c>
      <c r="L219" s="150"/>
      <c r="M219" s="155"/>
      <c r="N219" s="156"/>
      <c r="O219" s="156"/>
      <c r="P219" s="156"/>
      <c r="Q219" s="156"/>
      <c r="R219" s="156"/>
      <c r="S219" s="156"/>
      <c r="T219" s="157"/>
      <c r="AT219" s="152" t="s">
        <v>155</v>
      </c>
      <c r="AU219" s="152" t="s">
        <v>82</v>
      </c>
      <c r="AV219" s="12" t="s">
        <v>91</v>
      </c>
      <c r="AW219" s="12" t="s">
        <v>30</v>
      </c>
      <c r="AX219" s="12" t="s">
        <v>82</v>
      </c>
      <c r="AY219" s="152" t="s">
        <v>148</v>
      </c>
    </row>
    <row r="220" spans="1:65" s="2" customFormat="1" ht="14.45" customHeight="1">
      <c r="A220" s="29"/>
      <c r="B220" s="136"/>
      <c r="C220" s="137" t="s">
        <v>570</v>
      </c>
      <c r="D220" s="137" t="s">
        <v>149</v>
      </c>
      <c r="E220" s="138" t="s">
        <v>571</v>
      </c>
      <c r="F220" s="139" t="s">
        <v>572</v>
      </c>
      <c r="G220" s="140" t="s">
        <v>190</v>
      </c>
      <c r="H220" s="141">
        <v>0.135</v>
      </c>
      <c r="I220" s="142"/>
      <c r="J220" s="142">
        <f>ROUND(I220*H220,2)</f>
        <v>0</v>
      </c>
      <c r="K220" s="143"/>
      <c r="L220" s="30"/>
      <c r="M220" s="144" t="s">
        <v>1</v>
      </c>
      <c r="N220" s="145" t="s">
        <v>39</v>
      </c>
      <c r="O220" s="146">
        <v>0</v>
      </c>
      <c r="P220" s="146">
        <f>O220*H220</f>
        <v>0</v>
      </c>
      <c r="Q220" s="146">
        <v>0</v>
      </c>
      <c r="R220" s="146">
        <f>Q220*H220</f>
        <v>0</v>
      </c>
      <c r="S220" s="146">
        <v>0</v>
      </c>
      <c r="T220" s="147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48" t="s">
        <v>153</v>
      </c>
      <c r="AT220" s="148" t="s">
        <v>149</v>
      </c>
      <c r="AU220" s="148" t="s">
        <v>82</v>
      </c>
      <c r="AY220" s="17" t="s">
        <v>148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7" t="s">
        <v>82</v>
      </c>
      <c r="BK220" s="149">
        <f>ROUND(I220*H220,2)</f>
        <v>0</v>
      </c>
      <c r="BL220" s="17" t="s">
        <v>153</v>
      </c>
      <c r="BM220" s="148" t="s">
        <v>573</v>
      </c>
    </row>
    <row r="221" spans="2:51" s="13" customFormat="1" ht="12">
      <c r="B221" s="158"/>
      <c r="D221" s="151" t="s">
        <v>155</v>
      </c>
      <c r="E221" s="159" t="s">
        <v>1</v>
      </c>
      <c r="F221" s="160" t="s">
        <v>574</v>
      </c>
      <c r="H221" s="159" t="s">
        <v>1</v>
      </c>
      <c r="L221" s="158"/>
      <c r="M221" s="161"/>
      <c r="N221" s="162"/>
      <c r="O221" s="162"/>
      <c r="P221" s="162"/>
      <c r="Q221" s="162"/>
      <c r="R221" s="162"/>
      <c r="S221" s="162"/>
      <c r="T221" s="163"/>
      <c r="AT221" s="159" t="s">
        <v>155</v>
      </c>
      <c r="AU221" s="159" t="s">
        <v>82</v>
      </c>
      <c r="AV221" s="13" t="s">
        <v>82</v>
      </c>
      <c r="AW221" s="13" t="s">
        <v>30</v>
      </c>
      <c r="AX221" s="13" t="s">
        <v>74</v>
      </c>
      <c r="AY221" s="159" t="s">
        <v>148</v>
      </c>
    </row>
    <row r="222" spans="2:51" s="12" customFormat="1" ht="12">
      <c r="B222" s="150"/>
      <c r="D222" s="151" t="s">
        <v>155</v>
      </c>
      <c r="E222" s="152" t="s">
        <v>575</v>
      </c>
      <c r="F222" s="153" t="s">
        <v>576</v>
      </c>
      <c r="H222" s="154">
        <v>0.115</v>
      </c>
      <c r="L222" s="150"/>
      <c r="M222" s="155"/>
      <c r="N222" s="156"/>
      <c r="O222" s="156"/>
      <c r="P222" s="156"/>
      <c r="Q222" s="156"/>
      <c r="R222" s="156"/>
      <c r="S222" s="156"/>
      <c r="T222" s="157"/>
      <c r="AT222" s="152" t="s">
        <v>155</v>
      </c>
      <c r="AU222" s="152" t="s">
        <v>82</v>
      </c>
      <c r="AV222" s="12" t="s">
        <v>91</v>
      </c>
      <c r="AW222" s="12" t="s">
        <v>30</v>
      </c>
      <c r="AX222" s="12" t="s">
        <v>74</v>
      </c>
      <c r="AY222" s="152" t="s">
        <v>148</v>
      </c>
    </row>
    <row r="223" spans="2:51" s="12" customFormat="1" ht="12">
      <c r="B223" s="150"/>
      <c r="D223" s="151" t="s">
        <v>155</v>
      </c>
      <c r="E223" s="152" t="s">
        <v>357</v>
      </c>
      <c r="F223" s="153" t="s">
        <v>577</v>
      </c>
      <c r="H223" s="154">
        <v>0.02</v>
      </c>
      <c r="L223" s="150"/>
      <c r="M223" s="155"/>
      <c r="N223" s="156"/>
      <c r="O223" s="156"/>
      <c r="P223" s="156"/>
      <c r="Q223" s="156"/>
      <c r="R223" s="156"/>
      <c r="S223" s="156"/>
      <c r="T223" s="157"/>
      <c r="AT223" s="152" t="s">
        <v>155</v>
      </c>
      <c r="AU223" s="152" t="s">
        <v>82</v>
      </c>
      <c r="AV223" s="12" t="s">
        <v>91</v>
      </c>
      <c r="AW223" s="12" t="s">
        <v>30</v>
      </c>
      <c r="AX223" s="12" t="s">
        <v>74</v>
      </c>
      <c r="AY223" s="152" t="s">
        <v>148</v>
      </c>
    </row>
    <row r="224" spans="2:51" s="12" customFormat="1" ht="12">
      <c r="B224" s="150"/>
      <c r="D224" s="151" t="s">
        <v>155</v>
      </c>
      <c r="E224" s="152" t="s">
        <v>578</v>
      </c>
      <c r="F224" s="153" t="s">
        <v>579</v>
      </c>
      <c r="H224" s="154">
        <v>0.135</v>
      </c>
      <c r="L224" s="150"/>
      <c r="M224" s="155"/>
      <c r="N224" s="156"/>
      <c r="O224" s="156"/>
      <c r="P224" s="156"/>
      <c r="Q224" s="156"/>
      <c r="R224" s="156"/>
      <c r="S224" s="156"/>
      <c r="T224" s="157"/>
      <c r="AT224" s="152" t="s">
        <v>155</v>
      </c>
      <c r="AU224" s="152" t="s">
        <v>82</v>
      </c>
      <c r="AV224" s="12" t="s">
        <v>91</v>
      </c>
      <c r="AW224" s="12" t="s">
        <v>30</v>
      </c>
      <c r="AX224" s="12" t="s">
        <v>82</v>
      </c>
      <c r="AY224" s="152" t="s">
        <v>148</v>
      </c>
    </row>
    <row r="225" spans="1:65" s="2" customFormat="1" ht="14.45" customHeight="1">
      <c r="A225" s="29"/>
      <c r="B225" s="136"/>
      <c r="C225" s="137" t="s">
        <v>580</v>
      </c>
      <c r="D225" s="137" t="s">
        <v>149</v>
      </c>
      <c r="E225" s="138" t="s">
        <v>581</v>
      </c>
      <c r="F225" s="139" t="s">
        <v>582</v>
      </c>
      <c r="G225" s="140" t="s">
        <v>190</v>
      </c>
      <c r="H225" s="141">
        <v>20.347</v>
      </c>
      <c r="I225" s="142"/>
      <c r="J225" s="142">
        <f>ROUND(I225*H225,2)</f>
        <v>0</v>
      </c>
      <c r="K225" s="143"/>
      <c r="L225" s="30"/>
      <c r="M225" s="144" t="s">
        <v>1</v>
      </c>
      <c r="N225" s="145" t="s">
        <v>39</v>
      </c>
      <c r="O225" s="146">
        <v>0</v>
      </c>
      <c r="P225" s="146">
        <f>O225*H225</f>
        <v>0</v>
      </c>
      <c r="Q225" s="146">
        <v>0</v>
      </c>
      <c r="R225" s="146">
        <f>Q225*H225</f>
        <v>0</v>
      </c>
      <c r="S225" s="146">
        <v>0</v>
      </c>
      <c r="T225" s="147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48" t="s">
        <v>153</v>
      </c>
      <c r="AT225" s="148" t="s">
        <v>149</v>
      </c>
      <c r="AU225" s="148" t="s">
        <v>82</v>
      </c>
      <c r="AY225" s="17" t="s">
        <v>148</v>
      </c>
      <c r="BE225" s="149">
        <f>IF(N225="základní",J225,0)</f>
        <v>0</v>
      </c>
      <c r="BF225" s="149">
        <f>IF(N225="snížená",J225,0)</f>
        <v>0</v>
      </c>
      <c r="BG225" s="149">
        <f>IF(N225="zákl. přenesená",J225,0)</f>
        <v>0</v>
      </c>
      <c r="BH225" s="149">
        <f>IF(N225="sníž. přenesená",J225,0)</f>
        <v>0</v>
      </c>
      <c r="BI225" s="149">
        <f>IF(N225="nulová",J225,0)</f>
        <v>0</v>
      </c>
      <c r="BJ225" s="17" t="s">
        <v>82</v>
      </c>
      <c r="BK225" s="149">
        <f>ROUND(I225*H225,2)</f>
        <v>0</v>
      </c>
      <c r="BL225" s="17" t="s">
        <v>153</v>
      </c>
      <c r="BM225" s="148" t="s">
        <v>583</v>
      </c>
    </row>
    <row r="226" spans="2:51" s="13" customFormat="1" ht="12">
      <c r="B226" s="158"/>
      <c r="D226" s="151" t="s">
        <v>155</v>
      </c>
      <c r="E226" s="159" t="s">
        <v>1</v>
      </c>
      <c r="F226" s="160" t="s">
        <v>538</v>
      </c>
      <c r="H226" s="159" t="s">
        <v>1</v>
      </c>
      <c r="L226" s="158"/>
      <c r="M226" s="161"/>
      <c r="N226" s="162"/>
      <c r="O226" s="162"/>
      <c r="P226" s="162"/>
      <c r="Q226" s="162"/>
      <c r="R226" s="162"/>
      <c r="S226" s="162"/>
      <c r="T226" s="163"/>
      <c r="AT226" s="159" t="s">
        <v>155</v>
      </c>
      <c r="AU226" s="159" t="s">
        <v>82</v>
      </c>
      <c r="AV226" s="13" t="s">
        <v>82</v>
      </c>
      <c r="AW226" s="13" t="s">
        <v>30</v>
      </c>
      <c r="AX226" s="13" t="s">
        <v>74</v>
      </c>
      <c r="AY226" s="159" t="s">
        <v>148</v>
      </c>
    </row>
    <row r="227" spans="2:51" s="12" customFormat="1" ht="12">
      <c r="B227" s="150"/>
      <c r="D227" s="151" t="s">
        <v>155</v>
      </c>
      <c r="E227" s="152" t="s">
        <v>584</v>
      </c>
      <c r="F227" s="153" t="s">
        <v>585</v>
      </c>
      <c r="H227" s="154">
        <v>20.347</v>
      </c>
      <c r="L227" s="150"/>
      <c r="M227" s="155"/>
      <c r="N227" s="156"/>
      <c r="O227" s="156"/>
      <c r="P227" s="156"/>
      <c r="Q227" s="156"/>
      <c r="R227" s="156"/>
      <c r="S227" s="156"/>
      <c r="T227" s="157"/>
      <c r="AT227" s="152" t="s">
        <v>155</v>
      </c>
      <c r="AU227" s="152" t="s">
        <v>82</v>
      </c>
      <c r="AV227" s="12" t="s">
        <v>91</v>
      </c>
      <c r="AW227" s="12" t="s">
        <v>30</v>
      </c>
      <c r="AX227" s="12" t="s">
        <v>82</v>
      </c>
      <c r="AY227" s="152" t="s">
        <v>148</v>
      </c>
    </row>
    <row r="228" spans="1:65" s="2" customFormat="1" ht="14.45" customHeight="1">
      <c r="A228" s="29"/>
      <c r="B228" s="136"/>
      <c r="C228" s="137" t="s">
        <v>586</v>
      </c>
      <c r="D228" s="137" t="s">
        <v>149</v>
      </c>
      <c r="E228" s="138" t="s">
        <v>587</v>
      </c>
      <c r="F228" s="139" t="s">
        <v>588</v>
      </c>
      <c r="G228" s="140" t="s">
        <v>152</v>
      </c>
      <c r="H228" s="141">
        <v>3.256</v>
      </c>
      <c r="I228" s="142"/>
      <c r="J228" s="142">
        <f>ROUND(I228*H228,2)</f>
        <v>0</v>
      </c>
      <c r="K228" s="143"/>
      <c r="L228" s="30"/>
      <c r="M228" s="144" t="s">
        <v>1</v>
      </c>
      <c r="N228" s="145" t="s">
        <v>39</v>
      </c>
      <c r="O228" s="146">
        <v>0</v>
      </c>
      <c r="P228" s="146">
        <f>O228*H228</f>
        <v>0</v>
      </c>
      <c r="Q228" s="146">
        <v>0</v>
      </c>
      <c r="R228" s="146">
        <f>Q228*H228</f>
        <v>0</v>
      </c>
      <c r="S228" s="146">
        <v>0</v>
      </c>
      <c r="T228" s="147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48" t="s">
        <v>153</v>
      </c>
      <c r="AT228" s="148" t="s">
        <v>149</v>
      </c>
      <c r="AU228" s="148" t="s">
        <v>82</v>
      </c>
      <c r="AY228" s="17" t="s">
        <v>148</v>
      </c>
      <c r="BE228" s="149">
        <f>IF(N228="základní",J228,0)</f>
        <v>0</v>
      </c>
      <c r="BF228" s="149">
        <f>IF(N228="snížená",J228,0)</f>
        <v>0</v>
      </c>
      <c r="BG228" s="149">
        <f>IF(N228="zákl. přenesená",J228,0)</f>
        <v>0</v>
      </c>
      <c r="BH228" s="149">
        <f>IF(N228="sníž. přenesená",J228,0)</f>
        <v>0</v>
      </c>
      <c r="BI228" s="149">
        <f>IF(N228="nulová",J228,0)</f>
        <v>0</v>
      </c>
      <c r="BJ228" s="17" t="s">
        <v>82</v>
      </c>
      <c r="BK228" s="149">
        <f>ROUND(I228*H228,2)</f>
        <v>0</v>
      </c>
      <c r="BL228" s="17" t="s">
        <v>153</v>
      </c>
      <c r="BM228" s="148" t="s">
        <v>589</v>
      </c>
    </row>
    <row r="229" spans="2:51" s="12" customFormat="1" ht="12">
      <c r="B229" s="150"/>
      <c r="D229" s="151" t="s">
        <v>155</v>
      </c>
      <c r="E229" s="152" t="s">
        <v>590</v>
      </c>
      <c r="F229" s="153" t="s">
        <v>591</v>
      </c>
      <c r="H229" s="154">
        <v>3.256</v>
      </c>
      <c r="L229" s="150"/>
      <c r="M229" s="155"/>
      <c r="N229" s="156"/>
      <c r="O229" s="156"/>
      <c r="P229" s="156"/>
      <c r="Q229" s="156"/>
      <c r="R229" s="156"/>
      <c r="S229" s="156"/>
      <c r="T229" s="157"/>
      <c r="AT229" s="152" t="s">
        <v>155</v>
      </c>
      <c r="AU229" s="152" t="s">
        <v>82</v>
      </c>
      <c r="AV229" s="12" t="s">
        <v>91</v>
      </c>
      <c r="AW229" s="12" t="s">
        <v>30</v>
      </c>
      <c r="AX229" s="12" t="s">
        <v>82</v>
      </c>
      <c r="AY229" s="152" t="s">
        <v>148</v>
      </c>
    </row>
    <row r="230" spans="1:65" s="2" customFormat="1" ht="14.45" customHeight="1">
      <c r="A230" s="29"/>
      <c r="B230" s="136"/>
      <c r="C230" s="137" t="s">
        <v>592</v>
      </c>
      <c r="D230" s="137" t="s">
        <v>149</v>
      </c>
      <c r="E230" s="138" t="s">
        <v>593</v>
      </c>
      <c r="F230" s="139" t="s">
        <v>594</v>
      </c>
      <c r="G230" s="140" t="s">
        <v>152</v>
      </c>
      <c r="H230" s="141">
        <v>1.175</v>
      </c>
      <c r="I230" s="142"/>
      <c r="J230" s="142">
        <f>ROUND(I230*H230,2)</f>
        <v>0</v>
      </c>
      <c r="K230" s="143"/>
      <c r="L230" s="30"/>
      <c r="M230" s="144" t="s">
        <v>1</v>
      </c>
      <c r="N230" s="145" t="s">
        <v>39</v>
      </c>
      <c r="O230" s="146">
        <v>0</v>
      </c>
      <c r="P230" s="146">
        <f>O230*H230</f>
        <v>0</v>
      </c>
      <c r="Q230" s="146">
        <v>0</v>
      </c>
      <c r="R230" s="146">
        <f>Q230*H230</f>
        <v>0</v>
      </c>
      <c r="S230" s="146">
        <v>0</v>
      </c>
      <c r="T230" s="147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48" t="s">
        <v>153</v>
      </c>
      <c r="AT230" s="148" t="s">
        <v>149</v>
      </c>
      <c r="AU230" s="148" t="s">
        <v>82</v>
      </c>
      <c r="AY230" s="17" t="s">
        <v>148</v>
      </c>
      <c r="BE230" s="149">
        <f>IF(N230="základní",J230,0)</f>
        <v>0</v>
      </c>
      <c r="BF230" s="149">
        <f>IF(N230="snížená",J230,0)</f>
        <v>0</v>
      </c>
      <c r="BG230" s="149">
        <f>IF(N230="zákl. přenesená",J230,0)</f>
        <v>0</v>
      </c>
      <c r="BH230" s="149">
        <f>IF(N230="sníž. přenesená",J230,0)</f>
        <v>0</v>
      </c>
      <c r="BI230" s="149">
        <f>IF(N230="nulová",J230,0)</f>
        <v>0</v>
      </c>
      <c r="BJ230" s="17" t="s">
        <v>82</v>
      </c>
      <c r="BK230" s="149">
        <f>ROUND(I230*H230,2)</f>
        <v>0</v>
      </c>
      <c r="BL230" s="17" t="s">
        <v>153</v>
      </c>
      <c r="BM230" s="148" t="s">
        <v>595</v>
      </c>
    </row>
    <row r="231" spans="2:51" s="12" customFormat="1" ht="12">
      <c r="B231" s="150"/>
      <c r="D231" s="151" t="s">
        <v>155</v>
      </c>
      <c r="E231" s="152" t="s">
        <v>596</v>
      </c>
      <c r="F231" s="153" t="s">
        <v>597</v>
      </c>
      <c r="H231" s="154">
        <v>1.175</v>
      </c>
      <c r="L231" s="150"/>
      <c r="M231" s="155"/>
      <c r="N231" s="156"/>
      <c r="O231" s="156"/>
      <c r="P231" s="156"/>
      <c r="Q231" s="156"/>
      <c r="R231" s="156"/>
      <c r="S231" s="156"/>
      <c r="T231" s="157"/>
      <c r="AT231" s="152" t="s">
        <v>155</v>
      </c>
      <c r="AU231" s="152" t="s">
        <v>82</v>
      </c>
      <c r="AV231" s="12" t="s">
        <v>91</v>
      </c>
      <c r="AW231" s="12" t="s">
        <v>30</v>
      </c>
      <c r="AX231" s="12" t="s">
        <v>82</v>
      </c>
      <c r="AY231" s="152" t="s">
        <v>148</v>
      </c>
    </row>
    <row r="232" spans="1:65" s="2" customFormat="1" ht="24.2" customHeight="1">
      <c r="A232" s="29"/>
      <c r="B232" s="136"/>
      <c r="C232" s="137" t="s">
        <v>598</v>
      </c>
      <c r="D232" s="137" t="s">
        <v>149</v>
      </c>
      <c r="E232" s="138" t="s">
        <v>599</v>
      </c>
      <c r="F232" s="139" t="s">
        <v>600</v>
      </c>
      <c r="G232" s="140" t="s">
        <v>319</v>
      </c>
      <c r="H232" s="141">
        <v>80</v>
      </c>
      <c r="I232" s="142"/>
      <c r="J232" s="142">
        <f>ROUND(I232*H232,2)</f>
        <v>0</v>
      </c>
      <c r="K232" s="143"/>
      <c r="L232" s="30"/>
      <c r="M232" s="144" t="s">
        <v>1</v>
      </c>
      <c r="N232" s="145" t="s">
        <v>39</v>
      </c>
      <c r="O232" s="146">
        <v>0</v>
      </c>
      <c r="P232" s="146">
        <f>O232*H232</f>
        <v>0</v>
      </c>
      <c r="Q232" s="146">
        <v>0</v>
      </c>
      <c r="R232" s="146">
        <f>Q232*H232</f>
        <v>0</v>
      </c>
      <c r="S232" s="146">
        <v>0</v>
      </c>
      <c r="T232" s="147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48" t="s">
        <v>153</v>
      </c>
      <c r="AT232" s="148" t="s">
        <v>149</v>
      </c>
      <c r="AU232" s="148" t="s">
        <v>82</v>
      </c>
      <c r="AY232" s="17" t="s">
        <v>148</v>
      </c>
      <c r="BE232" s="149">
        <f>IF(N232="základní",J232,0)</f>
        <v>0</v>
      </c>
      <c r="BF232" s="149">
        <f>IF(N232="snížená",J232,0)</f>
        <v>0</v>
      </c>
      <c r="BG232" s="149">
        <f>IF(N232="zákl. přenesená",J232,0)</f>
        <v>0</v>
      </c>
      <c r="BH232" s="149">
        <f>IF(N232="sníž. přenesená",J232,0)</f>
        <v>0</v>
      </c>
      <c r="BI232" s="149">
        <f>IF(N232="nulová",J232,0)</f>
        <v>0</v>
      </c>
      <c r="BJ232" s="17" t="s">
        <v>82</v>
      </c>
      <c r="BK232" s="149">
        <f>ROUND(I232*H232,2)</f>
        <v>0</v>
      </c>
      <c r="BL232" s="17" t="s">
        <v>153</v>
      </c>
      <c r="BM232" s="148" t="s">
        <v>601</v>
      </c>
    </row>
    <row r="233" spans="2:51" s="12" customFormat="1" ht="12">
      <c r="B233" s="150"/>
      <c r="D233" s="151" t="s">
        <v>155</v>
      </c>
      <c r="E233" s="152" t="s">
        <v>602</v>
      </c>
      <c r="F233" s="153" t="s">
        <v>603</v>
      </c>
      <c r="H233" s="154">
        <v>80</v>
      </c>
      <c r="L233" s="150"/>
      <c r="M233" s="155"/>
      <c r="N233" s="156"/>
      <c r="O233" s="156"/>
      <c r="P233" s="156"/>
      <c r="Q233" s="156"/>
      <c r="R233" s="156"/>
      <c r="S233" s="156"/>
      <c r="T233" s="157"/>
      <c r="AT233" s="152" t="s">
        <v>155</v>
      </c>
      <c r="AU233" s="152" t="s">
        <v>82</v>
      </c>
      <c r="AV233" s="12" t="s">
        <v>91</v>
      </c>
      <c r="AW233" s="12" t="s">
        <v>30</v>
      </c>
      <c r="AX233" s="12" t="s">
        <v>82</v>
      </c>
      <c r="AY233" s="152" t="s">
        <v>148</v>
      </c>
    </row>
    <row r="234" spans="1:65" s="2" customFormat="1" ht="24.2" customHeight="1">
      <c r="A234" s="29"/>
      <c r="B234" s="136"/>
      <c r="C234" s="137" t="s">
        <v>604</v>
      </c>
      <c r="D234" s="137" t="s">
        <v>149</v>
      </c>
      <c r="E234" s="138" t="s">
        <v>605</v>
      </c>
      <c r="F234" s="139" t="s">
        <v>606</v>
      </c>
      <c r="G234" s="140" t="s">
        <v>250</v>
      </c>
      <c r="H234" s="141">
        <v>44</v>
      </c>
      <c r="I234" s="142"/>
      <c r="J234" s="142">
        <f>ROUND(I234*H234,2)</f>
        <v>0</v>
      </c>
      <c r="K234" s="143"/>
      <c r="L234" s="30"/>
      <c r="M234" s="144" t="s">
        <v>1</v>
      </c>
      <c r="N234" s="145" t="s">
        <v>39</v>
      </c>
      <c r="O234" s="146">
        <v>0</v>
      </c>
      <c r="P234" s="146">
        <f>O234*H234</f>
        <v>0</v>
      </c>
      <c r="Q234" s="146">
        <v>0</v>
      </c>
      <c r="R234" s="146">
        <f>Q234*H234</f>
        <v>0</v>
      </c>
      <c r="S234" s="146">
        <v>0</v>
      </c>
      <c r="T234" s="147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48" t="s">
        <v>153</v>
      </c>
      <c r="AT234" s="148" t="s">
        <v>149</v>
      </c>
      <c r="AU234" s="148" t="s">
        <v>82</v>
      </c>
      <c r="AY234" s="17" t="s">
        <v>148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7" t="s">
        <v>82</v>
      </c>
      <c r="BK234" s="149">
        <f>ROUND(I234*H234,2)</f>
        <v>0</v>
      </c>
      <c r="BL234" s="17" t="s">
        <v>153</v>
      </c>
      <c r="BM234" s="148" t="s">
        <v>607</v>
      </c>
    </row>
    <row r="235" spans="2:51" s="12" customFormat="1" ht="12">
      <c r="B235" s="150"/>
      <c r="D235" s="151" t="s">
        <v>155</v>
      </c>
      <c r="E235" s="152" t="s">
        <v>608</v>
      </c>
      <c r="F235" s="153" t="s">
        <v>609</v>
      </c>
      <c r="H235" s="154">
        <v>44</v>
      </c>
      <c r="L235" s="150"/>
      <c r="M235" s="155"/>
      <c r="N235" s="156"/>
      <c r="O235" s="156"/>
      <c r="P235" s="156"/>
      <c r="Q235" s="156"/>
      <c r="R235" s="156"/>
      <c r="S235" s="156"/>
      <c r="T235" s="157"/>
      <c r="AT235" s="152" t="s">
        <v>155</v>
      </c>
      <c r="AU235" s="152" t="s">
        <v>82</v>
      </c>
      <c r="AV235" s="12" t="s">
        <v>91</v>
      </c>
      <c r="AW235" s="12" t="s">
        <v>30</v>
      </c>
      <c r="AX235" s="12" t="s">
        <v>82</v>
      </c>
      <c r="AY235" s="152" t="s">
        <v>148</v>
      </c>
    </row>
    <row r="236" spans="1:65" s="2" customFormat="1" ht="14.45" customHeight="1">
      <c r="A236" s="29"/>
      <c r="B236" s="136"/>
      <c r="C236" s="137" t="s">
        <v>610</v>
      </c>
      <c r="D236" s="137" t="s">
        <v>149</v>
      </c>
      <c r="E236" s="138" t="s">
        <v>611</v>
      </c>
      <c r="F236" s="139" t="s">
        <v>612</v>
      </c>
      <c r="G236" s="140" t="s">
        <v>250</v>
      </c>
      <c r="H236" s="141">
        <v>72</v>
      </c>
      <c r="I236" s="142"/>
      <c r="J236" s="142">
        <f>ROUND(I236*H236,2)</f>
        <v>0</v>
      </c>
      <c r="K236" s="143"/>
      <c r="L236" s="30"/>
      <c r="M236" s="144" t="s">
        <v>1</v>
      </c>
      <c r="N236" s="145" t="s">
        <v>39</v>
      </c>
      <c r="O236" s="146">
        <v>0</v>
      </c>
      <c r="P236" s="146">
        <f>O236*H236</f>
        <v>0</v>
      </c>
      <c r="Q236" s="146">
        <v>0</v>
      </c>
      <c r="R236" s="146">
        <f>Q236*H236</f>
        <v>0</v>
      </c>
      <c r="S236" s="146">
        <v>0</v>
      </c>
      <c r="T236" s="147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48" t="s">
        <v>153</v>
      </c>
      <c r="AT236" s="148" t="s">
        <v>149</v>
      </c>
      <c r="AU236" s="148" t="s">
        <v>82</v>
      </c>
      <c r="AY236" s="17" t="s">
        <v>148</v>
      </c>
      <c r="BE236" s="149">
        <f>IF(N236="základní",J236,0)</f>
        <v>0</v>
      </c>
      <c r="BF236" s="149">
        <f>IF(N236="snížená",J236,0)</f>
        <v>0</v>
      </c>
      <c r="BG236" s="149">
        <f>IF(N236="zákl. přenesená",J236,0)</f>
        <v>0</v>
      </c>
      <c r="BH236" s="149">
        <f>IF(N236="sníž. přenesená",J236,0)</f>
        <v>0</v>
      </c>
      <c r="BI236" s="149">
        <f>IF(N236="nulová",J236,0)</f>
        <v>0</v>
      </c>
      <c r="BJ236" s="17" t="s">
        <v>82</v>
      </c>
      <c r="BK236" s="149">
        <f>ROUND(I236*H236,2)</f>
        <v>0</v>
      </c>
      <c r="BL236" s="17" t="s">
        <v>153</v>
      </c>
      <c r="BM236" s="148" t="s">
        <v>613</v>
      </c>
    </row>
    <row r="237" spans="2:51" s="13" customFormat="1" ht="12">
      <c r="B237" s="158"/>
      <c r="D237" s="151" t="s">
        <v>155</v>
      </c>
      <c r="E237" s="159" t="s">
        <v>1</v>
      </c>
      <c r="F237" s="160" t="s">
        <v>538</v>
      </c>
      <c r="H237" s="159" t="s">
        <v>1</v>
      </c>
      <c r="L237" s="158"/>
      <c r="M237" s="161"/>
      <c r="N237" s="162"/>
      <c r="O237" s="162"/>
      <c r="P237" s="162"/>
      <c r="Q237" s="162"/>
      <c r="R237" s="162"/>
      <c r="S237" s="162"/>
      <c r="T237" s="163"/>
      <c r="AT237" s="159" t="s">
        <v>155</v>
      </c>
      <c r="AU237" s="159" t="s">
        <v>82</v>
      </c>
      <c r="AV237" s="13" t="s">
        <v>82</v>
      </c>
      <c r="AW237" s="13" t="s">
        <v>30</v>
      </c>
      <c r="AX237" s="13" t="s">
        <v>74</v>
      </c>
      <c r="AY237" s="159" t="s">
        <v>148</v>
      </c>
    </row>
    <row r="238" spans="2:51" s="12" customFormat="1" ht="12">
      <c r="B238" s="150"/>
      <c r="D238" s="151" t="s">
        <v>155</v>
      </c>
      <c r="E238" s="152" t="s">
        <v>614</v>
      </c>
      <c r="F238" s="153" t="s">
        <v>615</v>
      </c>
      <c r="H238" s="154">
        <v>72</v>
      </c>
      <c r="L238" s="150"/>
      <c r="M238" s="155"/>
      <c r="N238" s="156"/>
      <c r="O238" s="156"/>
      <c r="P238" s="156"/>
      <c r="Q238" s="156"/>
      <c r="R238" s="156"/>
      <c r="S238" s="156"/>
      <c r="T238" s="157"/>
      <c r="AT238" s="152" t="s">
        <v>155</v>
      </c>
      <c r="AU238" s="152" t="s">
        <v>82</v>
      </c>
      <c r="AV238" s="12" t="s">
        <v>91</v>
      </c>
      <c r="AW238" s="12" t="s">
        <v>30</v>
      </c>
      <c r="AX238" s="12" t="s">
        <v>82</v>
      </c>
      <c r="AY238" s="152" t="s">
        <v>148</v>
      </c>
    </row>
    <row r="239" spans="1:65" s="2" customFormat="1" ht="14.45" customHeight="1">
      <c r="A239" s="29"/>
      <c r="B239" s="136"/>
      <c r="C239" s="137" t="s">
        <v>616</v>
      </c>
      <c r="D239" s="137" t="s">
        <v>149</v>
      </c>
      <c r="E239" s="138" t="s">
        <v>617</v>
      </c>
      <c r="F239" s="139" t="s">
        <v>618</v>
      </c>
      <c r="G239" s="140" t="s">
        <v>319</v>
      </c>
      <c r="H239" s="141">
        <v>30.2</v>
      </c>
      <c r="I239" s="142"/>
      <c r="J239" s="142">
        <f>ROUND(I239*H239,2)</f>
        <v>0</v>
      </c>
      <c r="K239" s="143"/>
      <c r="L239" s="30"/>
      <c r="M239" s="144" t="s">
        <v>1</v>
      </c>
      <c r="N239" s="145" t="s">
        <v>39</v>
      </c>
      <c r="O239" s="146">
        <v>0</v>
      </c>
      <c r="P239" s="146">
        <f>O239*H239</f>
        <v>0</v>
      </c>
      <c r="Q239" s="146">
        <v>0</v>
      </c>
      <c r="R239" s="146">
        <f>Q239*H239</f>
        <v>0</v>
      </c>
      <c r="S239" s="146">
        <v>0</v>
      </c>
      <c r="T239" s="147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48" t="s">
        <v>153</v>
      </c>
      <c r="AT239" s="148" t="s">
        <v>149</v>
      </c>
      <c r="AU239" s="148" t="s">
        <v>82</v>
      </c>
      <c r="AY239" s="17" t="s">
        <v>148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7" t="s">
        <v>82</v>
      </c>
      <c r="BK239" s="149">
        <f>ROUND(I239*H239,2)</f>
        <v>0</v>
      </c>
      <c r="BL239" s="17" t="s">
        <v>153</v>
      </c>
      <c r="BM239" s="148" t="s">
        <v>619</v>
      </c>
    </row>
    <row r="240" spans="2:51" s="13" customFormat="1" ht="12">
      <c r="B240" s="158"/>
      <c r="D240" s="151" t="s">
        <v>155</v>
      </c>
      <c r="E240" s="159" t="s">
        <v>1</v>
      </c>
      <c r="F240" s="160" t="s">
        <v>538</v>
      </c>
      <c r="H240" s="159" t="s">
        <v>1</v>
      </c>
      <c r="L240" s="158"/>
      <c r="M240" s="161"/>
      <c r="N240" s="162"/>
      <c r="O240" s="162"/>
      <c r="P240" s="162"/>
      <c r="Q240" s="162"/>
      <c r="R240" s="162"/>
      <c r="S240" s="162"/>
      <c r="T240" s="163"/>
      <c r="AT240" s="159" t="s">
        <v>155</v>
      </c>
      <c r="AU240" s="159" t="s">
        <v>82</v>
      </c>
      <c r="AV240" s="13" t="s">
        <v>82</v>
      </c>
      <c r="AW240" s="13" t="s">
        <v>30</v>
      </c>
      <c r="AX240" s="13" t="s">
        <v>74</v>
      </c>
      <c r="AY240" s="159" t="s">
        <v>148</v>
      </c>
    </row>
    <row r="241" spans="2:51" s="12" customFormat="1" ht="12">
      <c r="B241" s="150"/>
      <c r="D241" s="151" t="s">
        <v>155</v>
      </c>
      <c r="E241" s="152" t="s">
        <v>620</v>
      </c>
      <c r="F241" s="153" t="s">
        <v>621</v>
      </c>
      <c r="H241" s="154">
        <v>30.2</v>
      </c>
      <c r="L241" s="150"/>
      <c r="M241" s="155"/>
      <c r="N241" s="156"/>
      <c r="O241" s="156"/>
      <c r="P241" s="156"/>
      <c r="Q241" s="156"/>
      <c r="R241" s="156"/>
      <c r="S241" s="156"/>
      <c r="T241" s="157"/>
      <c r="AT241" s="152" t="s">
        <v>155</v>
      </c>
      <c r="AU241" s="152" t="s">
        <v>82</v>
      </c>
      <c r="AV241" s="12" t="s">
        <v>91</v>
      </c>
      <c r="AW241" s="12" t="s">
        <v>30</v>
      </c>
      <c r="AX241" s="12" t="s">
        <v>82</v>
      </c>
      <c r="AY241" s="152" t="s">
        <v>148</v>
      </c>
    </row>
    <row r="242" spans="2:63" s="11" customFormat="1" ht="25.9" customHeight="1">
      <c r="B242" s="126"/>
      <c r="D242" s="127" t="s">
        <v>73</v>
      </c>
      <c r="E242" s="128" t="s">
        <v>162</v>
      </c>
      <c r="F242" s="128" t="s">
        <v>622</v>
      </c>
      <c r="J242" s="129">
        <f>BK242</f>
        <v>0</v>
      </c>
      <c r="L242" s="126"/>
      <c r="M242" s="130"/>
      <c r="N242" s="131"/>
      <c r="O242" s="131"/>
      <c r="P242" s="132">
        <f>SUM(P243:P259)</f>
        <v>0</v>
      </c>
      <c r="Q242" s="131"/>
      <c r="R242" s="132">
        <f>SUM(R243:R259)</f>
        <v>0</v>
      </c>
      <c r="S242" s="131"/>
      <c r="T242" s="133">
        <f>SUM(T243:T259)</f>
        <v>0</v>
      </c>
      <c r="AR242" s="127" t="s">
        <v>82</v>
      </c>
      <c r="AT242" s="134" t="s">
        <v>73</v>
      </c>
      <c r="AU242" s="134" t="s">
        <v>74</v>
      </c>
      <c r="AY242" s="127" t="s">
        <v>148</v>
      </c>
      <c r="BK242" s="135">
        <f>SUM(BK243:BK259)</f>
        <v>0</v>
      </c>
    </row>
    <row r="243" spans="1:65" s="2" customFormat="1" ht="14.45" customHeight="1">
      <c r="A243" s="29"/>
      <c r="B243" s="136"/>
      <c r="C243" s="137" t="s">
        <v>623</v>
      </c>
      <c r="D243" s="137" t="s">
        <v>149</v>
      </c>
      <c r="E243" s="138" t="s">
        <v>624</v>
      </c>
      <c r="F243" s="139" t="s">
        <v>625</v>
      </c>
      <c r="G243" s="140" t="s">
        <v>626</v>
      </c>
      <c r="H243" s="141">
        <v>150</v>
      </c>
      <c r="I243" s="142"/>
      <c r="J243" s="142">
        <f>ROUND(I243*H243,2)</f>
        <v>0</v>
      </c>
      <c r="K243" s="143"/>
      <c r="L243" s="30"/>
      <c r="M243" s="144" t="s">
        <v>1</v>
      </c>
      <c r="N243" s="145" t="s">
        <v>39</v>
      </c>
      <c r="O243" s="146">
        <v>0</v>
      </c>
      <c r="P243" s="146">
        <f>O243*H243</f>
        <v>0</v>
      </c>
      <c r="Q243" s="146">
        <v>0</v>
      </c>
      <c r="R243" s="146">
        <f>Q243*H243</f>
        <v>0</v>
      </c>
      <c r="S243" s="146">
        <v>0</v>
      </c>
      <c r="T243" s="147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48" t="s">
        <v>153</v>
      </c>
      <c r="AT243" s="148" t="s">
        <v>149</v>
      </c>
      <c r="AU243" s="148" t="s">
        <v>82</v>
      </c>
      <c r="AY243" s="17" t="s">
        <v>148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17" t="s">
        <v>82</v>
      </c>
      <c r="BK243" s="149">
        <f>ROUND(I243*H243,2)</f>
        <v>0</v>
      </c>
      <c r="BL243" s="17" t="s">
        <v>153</v>
      </c>
      <c r="BM243" s="148" t="s">
        <v>627</v>
      </c>
    </row>
    <row r="244" spans="2:51" s="12" customFormat="1" ht="12">
      <c r="B244" s="150"/>
      <c r="D244" s="151" t="s">
        <v>155</v>
      </c>
      <c r="E244" s="152" t="s">
        <v>628</v>
      </c>
      <c r="F244" s="153" t="s">
        <v>629</v>
      </c>
      <c r="H244" s="154">
        <v>150</v>
      </c>
      <c r="L244" s="150"/>
      <c r="M244" s="155"/>
      <c r="N244" s="156"/>
      <c r="O244" s="156"/>
      <c r="P244" s="156"/>
      <c r="Q244" s="156"/>
      <c r="R244" s="156"/>
      <c r="S244" s="156"/>
      <c r="T244" s="157"/>
      <c r="AT244" s="152" t="s">
        <v>155</v>
      </c>
      <c r="AU244" s="152" t="s">
        <v>82</v>
      </c>
      <c r="AV244" s="12" t="s">
        <v>91</v>
      </c>
      <c r="AW244" s="12" t="s">
        <v>30</v>
      </c>
      <c r="AX244" s="12" t="s">
        <v>82</v>
      </c>
      <c r="AY244" s="152" t="s">
        <v>148</v>
      </c>
    </row>
    <row r="245" spans="1:65" s="2" customFormat="1" ht="14.45" customHeight="1">
      <c r="A245" s="29"/>
      <c r="B245" s="136"/>
      <c r="C245" s="137" t="s">
        <v>630</v>
      </c>
      <c r="D245" s="137" t="s">
        <v>149</v>
      </c>
      <c r="E245" s="138" t="s">
        <v>631</v>
      </c>
      <c r="F245" s="139" t="s">
        <v>632</v>
      </c>
      <c r="G245" s="140" t="s">
        <v>190</v>
      </c>
      <c r="H245" s="141">
        <v>9.164</v>
      </c>
      <c r="I245" s="142"/>
      <c r="J245" s="142">
        <f>ROUND(I245*H245,2)</f>
        <v>0</v>
      </c>
      <c r="K245" s="143"/>
      <c r="L245" s="30"/>
      <c r="M245" s="144" t="s">
        <v>1</v>
      </c>
      <c r="N245" s="145" t="s">
        <v>39</v>
      </c>
      <c r="O245" s="146">
        <v>0</v>
      </c>
      <c r="P245" s="146">
        <f>O245*H245</f>
        <v>0</v>
      </c>
      <c r="Q245" s="146">
        <v>0</v>
      </c>
      <c r="R245" s="146">
        <f>Q245*H245</f>
        <v>0</v>
      </c>
      <c r="S245" s="146">
        <v>0</v>
      </c>
      <c r="T245" s="147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48" t="s">
        <v>153</v>
      </c>
      <c r="AT245" s="148" t="s">
        <v>149</v>
      </c>
      <c r="AU245" s="148" t="s">
        <v>82</v>
      </c>
      <c r="AY245" s="17" t="s">
        <v>148</v>
      </c>
      <c r="BE245" s="149">
        <f>IF(N245="základní",J245,0)</f>
        <v>0</v>
      </c>
      <c r="BF245" s="149">
        <f>IF(N245="snížená",J245,0)</f>
        <v>0</v>
      </c>
      <c r="BG245" s="149">
        <f>IF(N245="zákl. přenesená",J245,0)</f>
        <v>0</v>
      </c>
      <c r="BH245" s="149">
        <f>IF(N245="sníž. přenesená",J245,0)</f>
        <v>0</v>
      </c>
      <c r="BI245" s="149">
        <f>IF(N245="nulová",J245,0)</f>
        <v>0</v>
      </c>
      <c r="BJ245" s="17" t="s">
        <v>82</v>
      </c>
      <c r="BK245" s="149">
        <f>ROUND(I245*H245,2)</f>
        <v>0</v>
      </c>
      <c r="BL245" s="17" t="s">
        <v>153</v>
      </c>
      <c r="BM245" s="148" t="s">
        <v>633</v>
      </c>
    </row>
    <row r="246" spans="2:51" s="13" customFormat="1" ht="12">
      <c r="B246" s="158"/>
      <c r="D246" s="151" t="s">
        <v>155</v>
      </c>
      <c r="E246" s="159" t="s">
        <v>1</v>
      </c>
      <c r="F246" s="160" t="s">
        <v>634</v>
      </c>
      <c r="H246" s="159" t="s">
        <v>1</v>
      </c>
      <c r="L246" s="158"/>
      <c r="M246" s="161"/>
      <c r="N246" s="162"/>
      <c r="O246" s="162"/>
      <c r="P246" s="162"/>
      <c r="Q246" s="162"/>
      <c r="R246" s="162"/>
      <c r="S246" s="162"/>
      <c r="T246" s="163"/>
      <c r="AT246" s="159" t="s">
        <v>155</v>
      </c>
      <c r="AU246" s="159" t="s">
        <v>82</v>
      </c>
      <c r="AV246" s="13" t="s">
        <v>82</v>
      </c>
      <c r="AW246" s="13" t="s">
        <v>30</v>
      </c>
      <c r="AX246" s="13" t="s">
        <v>74</v>
      </c>
      <c r="AY246" s="159" t="s">
        <v>148</v>
      </c>
    </row>
    <row r="247" spans="2:51" s="12" customFormat="1" ht="12">
      <c r="B247" s="150"/>
      <c r="D247" s="151" t="s">
        <v>155</v>
      </c>
      <c r="E247" s="152" t="s">
        <v>635</v>
      </c>
      <c r="F247" s="153" t="s">
        <v>636</v>
      </c>
      <c r="H247" s="154">
        <v>9.164</v>
      </c>
      <c r="L247" s="150"/>
      <c r="M247" s="155"/>
      <c r="N247" s="156"/>
      <c r="O247" s="156"/>
      <c r="P247" s="156"/>
      <c r="Q247" s="156"/>
      <c r="R247" s="156"/>
      <c r="S247" s="156"/>
      <c r="T247" s="157"/>
      <c r="AT247" s="152" t="s">
        <v>155</v>
      </c>
      <c r="AU247" s="152" t="s">
        <v>82</v>
      </c>
      <c r="AV247" s="12" t="s">
        <v>91</v>
      </c>
      <c r="AW247" s="12" t="s">
        <v>30</v>
      </c>
      <c r="AX247" s="12" t="s">
        <v>82</v>
      </c>
      <c r="AY247" s="152" t="s">
        <v>148</v>
      </c>
    </row>
    <row r="248" spans="1:65" s="2" customFormat="1" ht="14.45" customHeight="1">
      <c r="A248" s="29"/>
      <c r="B248" s="136"/>
      <c r="C248" s="137" t="s">
        <v>637</v>
      </c>
      <c r="D248" s="137" t="s">
        <v>149</v>
      </c>
      <c r="E248" s="138" t="s">
        <v>638</v>
      </c>
      <c r="F248" s="139" t="s">
        <v>639</v>
      </c>
      <c r="G248" s="140" t="s">
        <v>152</v>
      </c>
      <c r="H248" s="141">
        <v>1.466</v>
      </c>
      <c r="I248" s="142"/>
      <c r="J248" s="142">
        <f>ROUND(I248*H248,2)</f>
        <v>0</v>
      </c>
      <c r="K248" s="143"/>
      <c r="L248" s="30"/>
      <c r="M248" s="144" t="s">
        <v>1</v>
      </c>
      <c r="N248" s="145" t="s">
        <v>39</v>
      </c>
      <c r="O248" s="146">
        <v>0</v>
      </c>
      <c r="P248" s="146">
        <f>O248*H248</f>
        <v>0</v>
      </c>
      <c r="Q248" s="146">
        <v>0</v>
      </c>
      <c r="R248" s="146">
        <f>Q248*H248</f>
        <v>0</v>
      </c>
      <c r="S248" s="146">
        <v>0</v>
      </c>
      <c r="T248" s="147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48" t="s">
        <v>153</v>
      </c>
      <c r="AT248" s="148" t="s">
        <v>149</v>
      </c>
      <c r="AU248" s="148" t="s">
        <v>82</v>
      </c>
      <c r="AY248" s="17" t="s">
        <v>148</v>
      </c>
      <c r="BE248" s="149">
        <f>IF(N248="základní",J248,0)</f>
        <v>0</v>
      </c>
      <c r="BF248" s="149">
        <f>IF(N248="snížená",J248,0)</f>
        <v>0</v>
      </c>
      <c r="BG248" s="149">
        <f>IF(N248="zákl. přenesená",J248,0)</f>
        <v>0</v>
      </c>
      <c r="BH248" s="149">
        <f>IF(N248="sníž. přenesená",J248,0)</f>
        <v>0</v>
      </c>
      <c r="BI248" s="149">
        <f>IF(N248="nulová",J248,0)</f>
        <v>0</v>
      </c>
      <c r="BJ248" s="17" t="s">
        <v>82</v>
      </c>
      <c r="BK248" s="149">
        <f>ROUND(I248*H248,2)</f>
        <v>0</v>
      </c>
      <c r="BL248" s="17" t="s">
        <v>153</v>
      </c>
      <c r="BM248" s="148" t="s">
        <v>640</v>
      </c>
    </row>
    <row r="249" spans="2:51" s="12" customFormat="1" ht="12">
      <c r="B249" s="150"/>
      <c r="D249" s="151" t="s">
        <v>155</v>
      </c>
      <c r="E249" s="152" t="s">
        <v>641</v>
      </c>
      <c r="F249" s="153" t="s">
        <v>642</v>
      </c>
      <c r="H249" s="154">
        <v>1.466</v>
      </c>
      <c r="L249" s="150"/>
      <c r="M249" s="155"/>
      <c r="N249" s="156"/>
      <c r="O249" s="156"/>
      <c r="P249" s="156"/>
      <c r="Q249" s="156"/>
      <c r="R249" s="156"/>
      <c r="S249" s="156"/>
      <c r="T249" s="157"/>
      <c r="AT249" s="152" t="s">
        <v>155</v>
      </c>
      <c r="AU249" s="152" t="s">
        <v>82</v>
      </c>
      <c r="AV249" s="12" t="s">
        <v>91</v>
      </c>
      <c r="AW249" s="12" t="s">
        <v>30</v>
      </c>
      <c r="AX249" s="12" t="s">
        <v>82</v>
      </c>
      <c r="AY249" s="152" t="s">
        <v>148</v>
      </c>
    </row>
    <row r="250" spans="1:65" s="2" customFormat="1" ht="24.2" customHeight="1">
      <c r="A250" s="29"/>
      <c r="B250" s="136"/>
      <c r="C250" s="137" t="s">
        <v>643</v>
      </c>
      <c r="D250" s="137" t="s">
        <v>149</v>
      </c>
      <c r="E250" s="138" t="s">
        <v>644</v>
      </c>
      <c r="F250" s="139" t="s">
        <v>645</v>
      </c>
      <c r="G250" s="140" t="s">
        <v>190</v>
      </c>
      <c r="H250" s="141">
        <v>6.399</v>
      </c>
      <c r="I250" s="142"/>
      <c r="J250" s="142">
        <f>ROUND(I250*H250,2)</f>
        <v>0</v>
      </c>
      <c r="K250" s="143"/>
      <c r="L250" s="30"/>
      <c r="M250" s="144" t="s">
        <v>1</v>
      </c>
      <c r="N250" s="145" t="s">
        <v>39</v>
      </c>
      <c r="O250" s="146">
        <v>0</v>
      </c>
      <c r="P250" s="146">
        <f>O250*H250</f>
        <v>0</v>
      </c>
      <c r="Q250" s="146">
        <v>0</v>
      </c>
      <c r="R250" s="146">
        <f>Q250*H250</f>
        <v>0</v>
      </c>
      <c r="S250" s="146">
        <v>0</v>
      </c>
      <c r="T250" s="147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48" t="s">
        <v>153</v>
      </c>
      <c r="AT250" s="148" t="s">
        <v>149</v>
      </c>
      <c r="AU250" s="148" t="s">
        <v>82</v>
      </c>
      <c r="AY250" s="17" t="s">
        <v>148</v>
      </c>
      <c r="BE250" s="149">
        <f>IF(N250="základní",J250,0)</f>
        <v>0</v>
      </c>
      <c r="BF250" s="149">
        <f>IF(N250="snížená",J250,0)</f>
        <v>0</v>
      </c>
      <c r="BG250" s="149">
        <f>IF(N250="zákl. přenesená",J250,0)</f>
        <v>0</v>
      </c>
      <c r="BH250" s="149">
        <f>IF(N250="sníž. přenesená",J250,0)</f>
        <v>0</v>
      </c>
      <c r="BI250" s="149">
        <f>IF(N250="nulová",J250,0)</f>
        <v>0</v>
      </c>
      <c r="BJ250" s="17" t="s">
        <v>82</v>
      </c>
      <c r="BK250" s="149">
        <f>ROUND(I250*H250,2)</f>
        <v>0</v>
      </c>
      <c r="BL250" s="17" t="s">
        <v>153</v>
      </c>
      <c r="BM250" s="148" t="s">
        <v>646</v>
      </c>
    </row>
    <row r="251" spans="2:51" s="13" customFormat="1" ht="12">
      <c r="B251" s="158"/>
      <c r="D251" s="151" t="s">
        <v>155</v>
      </c>
      <c r="E251" s="159" t="s">
        <v>1</v>
      </c>
      <c r="F251" s="160" t="s">
        <v>647</v>
      </c>
      <c r="H251" s="159" t="s">
        <v>1</v>
      </c>
      <c r="L251" s="158"/>
      <c r="M251" s="161"/>
      <c r="N251" s="162"/>
      <c r="O251" s="162"/>
      <c r="P251" s="162"/>
      <c r="Q251" s="162"/>
      <c r="R251" s="162"/>
      <c r="S251" s="162"/>
      <c r="T251" s="163"/>
      <c r="AT251" s="159" t="s">
        <v>155</v>
      </c>
      <c r="AU251" s="159" t="s">
        <v>82</v>
      </c>
      <c r="AV251" s="13" t="s">
        <v>82</v>
      </c>
      <c r="AW251" s="13" t="s">
        <v>30</v>
      </c>
      <c r="AX251" s="13" t="s">
        <v>74</v>
      </c>
      <c r="AY251" s="159" t="s">
        <v>148</v>
      </c>
    </row>
    <row r="252" spans="2:51" s="12" customFormat="1" ht="12">
      <c r="B252" s="150"/>
      <c r="D252" s="151" t="s">
        <v>155</v>
      </c>
      <c r="E252" s="152" t="s">
        <v>648</v>
      </c>
      <c r="F252" s="153" t="s">
        <v>649</v>
      </c>
      <c r="H252" s="154">
        <v>6.399</v>
      </c>
      <c r="L252" s="150"/>
      <c r="M252" s="155"/>
      <c r="N252" s="156"/>
      <c r="O252" s="156"/>
      <c r="P252" s="156"/>
      <c r="Q252" s="156"/>
      <c r="R252" s="156"/>
      <c r="S252" s="156"/>
      <c r="T252" s="157"/>
      <c r="AT252" s="152" t="s">
        <v>155</v>
      </c>
      <c r="AU252" s="152" t="s">
        <v>82</v>
      </c>
      <c r="AV252" s="12" t="s">
        <v>91</v>
      </c>
      <c r="AW252" s="12" t="s">
        <v>30</v>
      </c>
      <c r="AX252" s="12" t="s">
        <v>82</v>
      </c>
      <c r="AY252" s="152" t="s">
        <v>148</v>
      </c>
    </row>
    <row r="253" spans="1:65" s="2" customFormat="1" ht="24.2" customHeight="1">
      <c r="A253" s="29"/>
      <c r="B253" s="136"/>
      <c r="C253" s="137" t="s">
        <v>650</v>
      </c>
      <c r="D253" s="137" t="s">
        <v>149</v>
      </c>
      <c r="E253" s="138" t="s">
        <v>651</v>
      </c>
      <c r="F253" s="139" t="s">
        <v>652</v>
      </c>
      <c r="G253" s="140" t="s">
        <v>152</v>
      </c>
      <c r="H253" s="141">
        <v>1.024</v>
      </c>
      <c r="I253" s="142"/>
      <c r="J253" s="142">
        <f>ROUND(I253*H253,2)</f>
        <v>0</v>
      </c>
      <c r="K253" s="143"/>
      <c r="L253" s="30"/>
      <c r="M253" s="144" t="s">
        <v>1</v>
      </c>
      <c r="N253" s="145" t="s">
        <v>39</v>
      </c>
      <c r="O253" s="146">
        <v>0</v>
      </c>
      <c r="P253" s="146">
        <f>O253*H253</f>
        <v>0</v>
      </c>
      <c r="Q253" s="146">
        <v>0</v>
      </c>
      <c r="R253" s="146">
        <f>Q253*H253</f>
        <v>0</v>
      </c>
      <c r="S253" s="146">
        <v>0</v>
      </c>
      <c r="T253" s="147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48" t="s">
        <v>153</v>
      </c>
      <c r="AT253" s="148" t="s">
        <v>149</v>
      </c>
      <c r="AU253" s="148" t="s">
        <v>82</v>
      </c>
      <c r="AY253" s="17" t="s">
        <v>148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17" t="s">
        <v>82</v>
      </c>
      <c r="BK253" s="149">
        <f>ROUND(I253*H253,2)</f>
        <v>0</v>
      </c>
      <c r="BL253" s="17" t="s">
        <v>153</v>
      </c>
      <c r="BM253" s="148" t="s">
        <v>653</v>
      </c>
    </row>
    <row r="254" spans="2:51" s="12" customFormat="1" ht="12">
      <c r="B254" s="150"/>
      <c r="D254" s="151" t="s">
        <v>155</v>
      </c>
      <c r="E254" s="152" t="s">
        <v>654</v>
      </c>
      <c r="F254" s="153" t="s">
        <v>655</v>
      </c>
      <c r="H254" s="154">
        <v>1.024</v>
      </c>
      <c r="L254" s="150"/>
      <c r="M254" s="155"/>
      <c r="N254" s="156"/>
      <c r="O254" s="156"/>
      <c r="P254" s="156"/>
      <c r="Q254" s="156"/>
      <c r="R254" s="156"/>
      <c r="S254" s="156"/>
      <c r="T254" s="157"/>
      <c r="AT254" s="152" t="s">
        <v>155</v>
      </c>
      <c r="AU254" s="152" t="s">
        <v>82</v>
      </c>
      <c r="AV254" s="12" t="s">
        <v>91</v>
      </c>
      <c r="AW254" s="12" t="s">
        <v>30</v>
      </c>
      <c r="AX254" s="12" t="s">
        <v>82</v>
      </c>
      <c r="AY254" s="152" t="s">
        <v>148</v>
      </c>
    </row>
    <row r="255" spans="1:65" s="2" customFormat="1" ht="24.2" customHeight="1">
      <c r="A255" s="29"/>
      <c r="B255" s="136"/>
      <c r="C255" s="137" t="s">
        <v>656</v>
      </c>
      <c r="D255" s="137" t="s">
        <v>149</v>
      </c>
      <c r="E255" s="138" t="s">
        <v>657</v>
      </c>
      <c r="F255" s="139" t="s">
        <v>658</v>
      </c>
      <c r="G255" s="140" t="s">
        <v>190</v>
      </c>
      <c r="H255" s="141">
        <v>41.667</v>
      </c>
      <c r="I255" s="142"/>
      <c r="J255" s="142">
        <f>ROUND(I255*H255,2)</f>
        <v>0</v>
      </c>
      <c r="K255" s="143"/>
      <c r="L255" s="30"/>
      <c r="M255" s="144" t="s">
        <v>1</v>
      </c>
      <c r="N255" s="145" t="s">
        <v>39</v>
      </c>
      <c r="O255" s="146">
        <v>0</v>
      </c>
      <c r="P255" s="146">
        <f>O255*H255</f>
        <v>0</v>
      </c>
      <c r="Q255" s="146">
        <v>0</v>
      </c>
      <c r="R255" s="146">
        <f>Q255*H255</f>
        <v>0</v>
      </c>
      <c r="S255" s="146">
        <v>0</v>
      </c>
      <c r="T255" s="147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48" t="s">
        <v>153</v>
      </c>
      <c r="AT255" s="148" t="s">
        <v>149</v>
      </c>
      <c r="AU255" s="148" t="s">
        <v>82</v>
      </c>
      <c r="AY255" s="17" t="s">
        <v>148</v>
      </c>
      <c r="BE255" s="149">
        <f>IF(N255="základní",J255,0)</f>
        <v>0</v>
      </c>
      <c r="BF255" s="149">
        <f>IF(N255="snížená",J255,0)</f>
        <v>0</v>
      </c>
      <c r="BG255" s="149">
        <f>IF(N255="zákl. přenesená",J255,0)</f>
        <v>0</v>
      </c>
      <c r="BH255" s="149">
        <f>IF(N255="sníž. přenesená",J255,0)</f>
        <v>0</v>
      </c>
      <c r="BI255" s="149">
        <f>IF(N255="nulová",J255,0)</f>
        <v>0</v>
      </c>
      <c r="BJ255" s="17" t="s">
        <v>82</v>
      </c>
      <c r="BK255" s="149">
        <f>ROUND(I255*H255,2)</f>
        <v>0</v>
      </c>
      <c r="BL255" s="17" t="s">
        <v>153</v>
      </c>
      <c r="BM255" s="148" t="s">
        <v>659</v>
      </c>
    </row>
    <row r="256" spans="2:51" s="13" customFormat="1" ht="12">
      <c r="B256" s="158"/>
      <c r="D256" s="151" t="s">
        <v>155</v>
      </c>
      <c r="E256" s="159" t="s">
        <v>1</v>
      </c>
      <c r="F256" s="160" t="s">
        <v>647</v>
      </c>
      <c r="H256" s="159" t="s">
        <v>1</v>
      </c>
      <c r="L256" s="158"/>
      <c r="M256" s="161"/>
      <c r="N256" s="162"/>
      <c r="O256" s="162"/>
      <c r="P256" s="162"/>
      <c r="Q256" s="162"/>
      <c r="R256" s="162"/>
      <c r="S256" s="162"/>
      <c r="T256" s="163"/>
      <c r="AT256" s="159" t="s">
        <v>155</v>
      </c>
      <c r="AU256" s="159" t="s">
        <v>82</v>
      </c>
      <c r="AV256" s="13" t="s">
        <v>82</v>
      </c>
      <c r="AW256" s="13" t="s">
        <v>30</v>
      </c>
      <c r="AX256" s="13" t="s">
        <v>74</v>
      </c>
      <c r="AY256" s="159" t="s">
        <v>148</v>
      </c>
    </row>
    <row r="257" spans="2:51" s="12" customFormat="1" ht="12">
      <c r="B257" s="150"/>
      <c r="D257" s="151" t="s">
        <v>155</v>
      </c>
      <c r="E257" s="152" t="s">
        <v>660</v>
      </c>
      <c r="F257" s="153" t="s">
        <v>661</v>
      </c>
      <c r="H257" s="154">
        <v>41.667</v>
      </c>
      <c r="L257" s="150"/>
      <c r="M257" s="155"/>
      <c r="N257" s="156"/>
      <c r="O257" s="156"/>
      <c r="P257" s="156"/>
      <c r="Q257" s="156"/>
      <c r="R257" s="156"/>
      <c r="S257" s="156"/>
      <c r="T257" s="157"/>
      <c r="AT257" s="152" t="s">
        <v>155</v>
      </c>
      <c r="AU257" s="152" t="s">
        <v>82</v>
      </c>
      <c r="AV257" s="12" t="s">
        <v>91</v>
      </c>
      <c r="AW257" s="12" t="s">
        <v>30</v>
      </c>
      <c r="AX257" s="12" t="s">
        <v>82</v>
      </c>
      <c r="AY257" s="152" t="s">
        <v>148</v>
      </c>
    </row>
    <row r="258" spans="1:65" s="2" customFormat="1" ht="24.2" customHeight="1">
      <c r="A258" s="29"/>
      <c r="B258" s="136"/>
      <c r="C258" s="137" t="s">
        <v>662</v>
      </c>
      <c r="D258" s="137" t="s">
        <v>149</v>
      </c>
      <c r="E258" s="138" t="s">
        <v>663</v>
      </c>
      <c r="F258" s="139" t="s">
        <v>664</v>
      </c>
      <c r="G258" s="140" t="s">
        <v>152</v>
      </c>
      <c r="H258" s="141">
        <v>8.333</v>
      </c>
      <c r="I258" s="142"/>
      <c r="J258" s="142">
        <f>ROUND(I258*H258,2)</f>
        <v>0</v>
      </c>
      <c r="K258" s="143"/>
      <c r="L258" s="30"/>
      <c r="M258" s="144" t="s">
        <v>1</v>
      </c>
      <c r="N258" s="145" t="s">
        <v>39</v>
      </c>
      <c r="O258" s="146">
        <v>0</v>
      </c>
      <c r="P258" s="146">
        <f>O258*H258</f>
        <v>0</v>
      </c>
      <c r="Q258" s="146">
        <v>0</v>
      </c>
      <c r="R258" s="146">
        <f>Q258*H258</f>
        <v>0</v>
      </c>
      <c r="S258" s="146">
        <v>0</v>
      </c>
      <c r="T258" s="147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48" t="s">
        <v>153</v>
      </c>
      <c r="AT258" s="148" t="s">
        <v>149</v>
      </c>
      <c r="AU258" s="148" t="s">
        <v>82</v>
      </c>
      <c r="AY258" s="17" t="s">
        <v>148</v>
      </c>
      <c r="BE258" s="149">
        <f>IF(N258="základní",J258,0)</f>
        <v>0</v>
      </c>
      <c r="BF258" s="149">
        <f>IF(N258="snížená",J258,0)</f>
        <v>0</v>
      </c>
      <c r="BG258" s="149">
        <f>IF(N258="zákl. přenesená",J258,0)</f>
        <v>0</v>
      </c>
      <c r="BH258" s="149">
        <f>IF(N258="sníž. přenesená",J258,0)</f>
        <v>0</v>
      </c>
      <c r="BI258" s="149">
        <f>IF(N258="nulová",J258,0)</f>
        <v>0</v>
      </c>
      <c r="BJ258" s="17" t="s">
        <v>82</v>
      </c>
      <c r="BK258" s="149">
        <f>ROUND(I258*H258,2)</f>
        <v>0</v>
      </c>
      <c r="BL258" s="17" t="s">
        <v>153</v>
      </c>
      <c r="BM258" s="148" t="s">
        <v>665</v>
      </c>
    </row>
    <row r="259" spans="2:51" s="12" customFormat="1" ht="12">
      <c r="B259" s="150"/>
      <c r="D259" s="151" t="s">
        <v>155</v>
      </c>
      <c r="E259" s="152" t="s">
        <v>666</v>
      </c>
      <c r="F259" s="153" t="s">
        <v>667</v>
      </c>
      <c r="H259" s="154">
        <v>8.333</v>
      </c>
      <c r="L259" s="150"/>
      <c r="M259" s="155"/>
      <c r="N259" s="156"/>
      <c r="O259" s="156"/>
      <c r="P259" s="156"/>
      <c r="Q259" s="156"/>
      <c r="R259" s="156"/>
      <c r="S259" s="156"/>
      <c r="T259" s="157"/>
      <c r="AT259" s="152" t="s">
        <v>155</v>
      </c>
      <c r="AU259" s="152" t="s">
        <v>82</v>
      </c>
      <c r="AV259" s="12" t="s">
        <v>91</v>
      </c>
      <c r="AW259" s="12" t="s">
        <v>30</v>
      </c>
      <c r="AX259" s="12" t="s">
        <v>82</v>
      </c>
      <c r="AY259" s="152" t="s">
        <v>148</v>
      </c>
    </row>
    <row r="260" spans="2:63" s="11" customFormat="1" ht="25.9" customHeight="1">
      <c r="B260" s="126"/>
      <c r="D260" s="127" t="s">
        <v>73</v>
      </c>
      <c r="E260" s="128" t="s">
        <v>153</v>
      </c>
      <c r="F260" s="128" t="s">
        <v>668</v>
      </c>
      <c r="J260" s="129">
        <f>BK260</f>
        <v>0</v>
      </c>
      <c r="L260" s="126"/>
      <c r="M260" s="130"/>
      <c r="N260" s="131"/>
      <c r="O260" s="131"/>
      <c r="P260" s="132">
        <f>SUM(P261:P297)</f>
        <v>0</v>
      </c>
      <c r="Q260" s="131"/>
      <c r="R260" s="132">
        <f>SUM(R261:R297)</f>
        <v>0</v>
      </c>
      <c r="S260" s="131"/>
      <c r="T260" s="133">
        <f>SUM(T261:T297)</f>
        <v>0</v>
      </c>
      <c r="AR260" s="127" t="s">
        <v>82</v>
      </c>
      <c r="AT260" s="134" t="s">
        <v>73</v>
      </c>
      <c r="AU260" s="134" t="s">
        <v>74</v>
      </c>
      <c r="AY260" s="127" t="s">
        <v>148</v>
      </c>
      <c r="BK260" s="135">
        <f>SUM(BK261:BK297)</f>
        <v>0</v>
      </c>
    </row>
    <row r="261" spans="1:65" s="2" customFormat="1" ht="14.45" customHeight="1">
      <c r="A261" s="29"/>
      <c r="B261" s="136"/>
      <c r="C261" s="137" t="s">
        <v>669</v>
      </c>
      <c r="D261" s="137" t="s">
        <v>149</v>
      </c>
      <c r="E261" s="138" t="s">
        <v>670</v>
      </c>
      <c r="F261" s="139" t="s">
        <v>671</v>
      </c>
      <c r="G261" s="140" t="s">
        <v>190</v>
      </c>
      <c r="H261" s="141">
        <v>6.077</v>
      </c>
      <c r="I261" s="142"/>
      <c r="J261" s="142">
        <f>ROUND(I261*H261,2)</f>
        <v>0</v>
      </c>
      <c r="K261" s="143"/>
      <c r="L261" s="30"/>
      <c r="M261" s="144" t="s">
        <v>1</v>
      </c>
      <c r="N261" s="145" t="s">
        <v>39</v>
      </c>
      <c r="O261" s="146">
        <v>0</v>
      </c>
      <c r="P261" s="146">
        <f>O261*H261</f>
        <v>0</v>
      </c>
      <c r="Q261" s="146">
        <v>0</v>
      </c>
      <c r="R261" s="146">
        <f>Q261*H261</f>
        <v>0</v>
      </c>
      <c r="S261" s="146">
        <v>0</v>
      </c>
      <c r="T261" s="147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48" t="s">
        <v>153</v>
      </c>
      <c r="AT261" s="148" t="s">
        <v>149</v>
      </c>
      <c r="AU261" s="148" t="s">
        <v>82</v>
      </c>
      <c r="AY261" s="17" t="s">
        <v>148</v>
      </c>
      <c r="BE261" s="149">
        <f>IF(N261="základní",J261,0)</f>
        <v>0</v>
      </c>
      <c r="BF261" s="149">
        <f>IF(N261="snížená",J261,0)</f>
        <v>0</v>
      </c>
      <c r="BG261" s="149">
        <f>IF(N261="zákl. přenesená",J261,0)</f>
        <v>0</v>
      </c>
      <c r="BH261" s="149">
        <f>IF(N261="sníž. přenesená",J261,0)</f>
        <v>0</v>
      </c>
      <c r="BI261" s="149">
        <f>IF(N261="nulová",J261,0)</f>
        <v>0</v>
      </c>
      <c r="BJ261" s="17" t="s">
        <v>82</v>
      </c>
      <c r="BK261" s="149">
        <f>ROUND(I261*H261,2)</f>
        <v>0</v>
      </c>
      <c r="BL261" s="17" t="s">
        <v>153</v>
      </c>
      <c r="BM261" s="148" t="s">
        <v>672</v>
      </c>
    </row>
    <row r="262" spans="2:51" s="13" customFormat="1" ht="12">
      <c r="B262" s="158"/>
      <c r="D262" s="151" t="s">
        <v>155</v>
      </c>
      <c r="E262" s="159" t="s">
        <v>1</v>
      </c>
      <c r="F262" s="160" t="s">
        <v>647</v>
      </c>
      <c r="H262" s="159" t="s">
        <v>1</v>
      </c>
      <c r="L262" s="158"/>
      <c r="M262" s="161"/>
      <c r="N262" s="162"/>
      <c r="O262" s="162"/>
      <c r="P262" s="162"/>
      <c r="Q262" s="162"/>
      <c r="R262" s="162"/>
      <c r="S262" s="162"/>
      <c r="T262" s="163"/>
      <c r="AT262" s="159" t="s">
        <v>155</v>
      </c>
      <c r="AU262" s="159" t="s">
        <v>82</v>
      </c>
      <c r="AV262" s="13" t="s">
        <v>82</v>
      </c>
      <c r="AW262" s="13" t="s">
        <v>30</v>
      </c>
      <c r="AX262" s="13" t="s">
        <v>74</v>
      </c>
      <c r="AY262" s="159" t="s">
        <v>148</v>
      </c>
    </row>
    <row r="263" spans="2:51" s="12" customFormat="1" ht="22.5">
      <c r="B263" s="150"/>
      <c r="D263" s="151" t="s">
        <v>155</v>
      </c>
      <c r="E263" s="152" t="s">
        <v>673</v>
      </c>
      <c r="F263" s="153" t="s">
        <v>674</v>
      </c>
      <c r="H263" s="154">
        <v>2.06</v>
      </c>
      <c r="L263" s="150"/>
      <c r="M263" s="155"/>
      <c r="N263" s="156"/>
      <c r="O263" s="156"/>
      <c r="P263" s="156"/>
      <c r="Q263" s="156"/>
      <c r="R263" s="156"/>
      <c r="S263" s="156"/>
      <c r="T263" s="157"/>
      <c r="AT263" s="152" t="s">
        <v>155</v>
      </c>
      <c r="AU263" s="152" t="s">
        <v>82</v>
      </c>
      <c r="AV263" s="12" t="s">
        <v>91</v>
      </c>
      <c r="AW263" s="12" t="s">
        <v>30</v>
      </c>
      <c r="AX263" s="12" t="s">
        <v>74</v>
      </c>
      <c r="AY263" s="152" t="s">
        <v>148</v>
      </c>
    </row>
    <row r="264" spans="2:51" s="12" customFormat="1" ht="22.5">
      <c r="B264" s="150"/>
      <c r="D264" s="151" t="s">
        <v>155</v>
      </c>
      <c r="E264" s="152" t="s">
        <v>353</v>
      </c>
      <c r="F264" s="153" t="s">
        <v>675</v>
      </c>
      <c r="H264" s="154">
        <v>2.024</v>
      </c>
      <c r="L264" s="150"/>
      <c r="M264" s="155"/>
      <c r="N264" s="156"/>
      <c r="O264" s="156"/>
      <c r="P264" s="156"/>
      <c r="Q264" s="156"/>
      <c r="R264" s="156"/>
      <c r="S264" s="156"/>
      <c r="T264" s="157"/>
      <c r="AT264" s="152" t="s">
        <v>155</v>
      </c>
      <c r="AU264" s="152" t="s">
        <v>82</v>
      </c>
      <c r="AV264" s="12" t="s">
        <v>91</v>
      </c>
      <c r="AW264" s="12" t="s">
        <v>30</v>
      </c>
      <c r="AX264" s="12" t="s">
        <v>74</v>
      </c>
      <c r="AY264" s="152" t="s">
        <v>148</v>
      </c>
    </row>
    <row r="265" spans="2:51" s="12" customFormat="1" ht="12">
      <c r="B265" s="150"/>
      <c r="D265" s="151" t="s">
        <v>155</v>
      </c>
      <c r="E265" s="152" t="s">
        <v>355</v>
      </c>
      <c r="F265" s="153" t="s">
        <v>676</v>
      </c>
      <c r="H265" s="154">
        <v>1.993</v>
      </c>
      <c r="L265" s="150"/>
      <c r="M265" s="155"/>
      <c r="N265" s="156"/>
      <c r="O265" s="156"/>
      <c r="P265" s="156"/>
      <c r="Q265" s="156"/>
      <c r="R265" s="156"/>
      <c r="S265" s="156"/>
      <c r="T265" s="157"/>
      <c r="AT265" s="152" t="s">
        <v>155</v>
      </c>
      <c r="AU265" s="152" t="s">
        <v>82</v>
      </c>
      <c r="AV265" s="12" t="s">
        <v>91</v>
      </c>
      <c r="AW265" s="12" t="s">
        <v>30</v>
      </c>
      <c r="AX265" s="12" t="s">
        <v>74</v>
      </c>
      <c r="AY265" s="152" t="s">
        <v>148</v>
      </c>
    </row>
    <row r="266" spans="2:51" s="12" customFormat="1" ht="12">
      <c r="B266" s="150"/>
      <c r="D266" s="151" t="s">
        <v>155</v>
      </c>
      <c r="E266" s="152" t="s">
        <v>677</v>
      </c>
      <c r="F266" s="153" t="s">
        <v>678</v>
      </c>
      <c r="H266" s="154">
        <v>6.077</v>
      </c>
      <c r="L266" s="150"/>
      <c r="M266" s="155"/>
      <c r="N266" s="156"/>
      <c r="O266" s="156"/>
      <c r="P266" s="156"/>
      <c r="Q266" s="156"/>
      <c r="R266" s="156"/>
      <c r="S266" s="156"/>
      <c r="T266" s="157"/>
      <c r="AT266" s="152" t="s">
        <v>155</v>
      </c>
      <c r="AU266" s="152" t="s">
        <v>82</v>
      </c>
      <c r="AV266" s="12" t="s">
        <v>91</v>
      </c>
      <c r="AW266" s="12" t="s">
        <v>30</v>
      </c>
      <c r="AX266" s="12" t="s">
        <v>82</v>
      </c>
      <c r="AY266" s="152" t="s">
        <v>148</v>
      </c>
    </row>
    <row r="267" spans="1:65" s="2" customFormat="1" ht="24.2" customHeight="1">
      <c r="A267" s="29"/>
      <c r="B267" s="136"/>
      <c r="C267" s="137" t="s">
        <v>679</v>
      </c>
      <c r="D267" s="137" t="s">
        <v>149</v>
      </c>
      <c r="E267" s="138" t="s">
        <v>680</v>
      </c>
      <c r="F267" s="139" t="s">
        <v>681</v>
      </c>
      <c r="G267" s="140" t="s">
        <v>190</v>
      </c>
      <c r="H267" s="141">
        <v>7.857</v>
      </c>
      <c r="I267" s="142"/>
      <c r="J267" s="142">
        <f>ROUND(I267*H267,2)</f>
        <v>0</v>
      </c>
      <c r="K267" s="143"/>
      <c r="L267" s="30"/>
      <c r="M267" s="144" t="s">
        <v>1</v>
      </c>
      <c r="N267" s="145" t="s">
        <v>39</v>
      </c>
      <c r="O267" s="146">
        <v>0</v>
      </c>
      <c r="P267" s="146">
        <f>O267*H267</f>
        <v>0</v>
      </c>
      <c r="Q267" s="146">
        <v>0</v>
      </c>
      <c r="R267" s="146">
        <f>Q267*H267</f>
        <v>0</v>
      </c>
      <c r="S267" s="146">
        <v>0</v>
      </c>
      <c r="T267" s="147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48" t="s">
        <v>153</v>
      </c>
      <c r="AT267" s="148" t="s">
        <v>149</v>
      </c>
      <c r="AU267" s="148" t="s">
        <v>82</v>
      </c>
      <c r="AY267" s="17" t="s">
        <v>148</v>
      </c>
      <c r="BE267" s="149">
        <f>IF(N267="základní",J267,0)</f>
        <v>0</v>
      </c>
      <c r="BF267" s="149">
        <f>IF(N267="snížená",J267,0)</f>
        <v>0</v>
      </c>
      <c r="BG267" s="149">
        <f>IF(N267="zákl. přenesená",J267,0)</f>
        <v>0</v>
      </c>
      <c r="BH267" s="149">
        <f>IF(N267="sníž. přenesená",J267,0)</f>
        <v>0</v>
      </c>
      <c r="BI267" s="149">
        <f>IF(N267="nulová",J267,0)</f>
        <v>0</v>
      </c>
      <c r="BJ267" s="17" t="s">
        <v>82</v>
      </c>
      <c r="BK267" s="149">
        <f>ROUND(I267*H267,2)</f>
        <v>0</v>
      </c>
      <c r="BL267" s="17" t="s">
        <v>153</v>
      </c>
      <c r="BM267" s="148" t="s">
        <v>682</v>
      </c>
    </row>
    <row r="268" spans="2:51" s="13" customFormat="1" ht="12">
      <c r="B268" s="158"/>
      <c r="D268" s="151" t="s">
        <v>155</v>
      </c>
      <c r="E268" s="159" t="s">
        <v>1</v>
      </c>
      <c r="F268" s="160" t="s">
        <v>192</v>
      </c>
      <c r="H268" s="159" t="s">
        <v>1</v>
      </c>
      <c r="L268" s="158"/>
      <c r="M268" s="161"/>
      <c r="N268" s="162"/>
      <c r="O268" s="162"/>
      <c r="P268" s="162"/>
      <c r="Q268" s="162"/>
      <c r="R268" s="162"/>
      <c r="S268" s="162"/>
      <c r="T268" s="163"/>
      <c r="AT268" s="159" t="s">
        <v>155</v>
      </c>
      <c r="AU268" s="159" t="s">
        <v>82</v>
      </c>
      <c r="AV268" s="13" t="s">
        <v>82</v>
      </c>
      <c r="AW268" s="13" t="s">
        <v>30</v>
      </c>
      <c r="AX268" s="13" t="s">
        <v>74</v>
      </c>
      <c r="AY268" s="159" t="s">
        <v>148</v>
      </c>
    </row>
    <row r="269" spans="2:51" s="12" customFormat="1" ht="12">
      <c r="B269" s="150"/>
      <c r="D269" s="151" t="s">
        <v>155</v>
      </c>
      <c r="E269" s="152" t="s">
        <v>340</v>
      </c>
      <c r="F269" s="153" t="s">
        <v>683</v>
      </c>
      <c r="H269" s="154">
        <v>62.62</v>
      </c>
      <c r="L269" s="150"/>
      <c r="M269" s="155"/>
      <c r="N269" s="156"/>
      <c r="O269" s="156"/>
      <c r="P269" s="156"/>
      <c r="Q269" s="156"/>
      <c r="R269" s="156"/>
      <c r="S269" s="156"/>
      <c r="T269" s="157"/>
      <c r="AT269" s="152" t="s">
        <v>155</v>
      </c>
      <c r="AU269" s="152" t="s">
        <v>82</v>
      </c>
      <c r="AV269" s="12" t="s">
        <v>91</v>
      </c>
      <c r="AW269" s="12" t="s">
        <v>30</v>
      </c>
      <c r="AX269" s="12" t="s">
        <v>74</v>
      </c>
      <c r="AY269" s="152" t="s">
        <v>148</v>
      </c>
    </row>
    <row r="270" spans="2:51" s="12" customFormat="1" ht="22.5">
      <c r="B270" s="150"/>
      <c r="D270" s="151" t="s">
        <v>155</v>
      </c>
      <c r="E270" s="152" t="s">
        <v>342</v>
      </c>
      <c r="F270" s="153" t="s">
        <v>684</v>
      </c>
      <c r="H270" s="154">
        <v>10.149</v>
      </c>
      <c r="L270" s="150"/>
      <c r="M270" s="155"/>
      <c r="N270" s="156"/>
      <c r="O270" s="156"/>
      <c r="P270" s="156"/>
      <c r="Q270" s="156"/>
      <c r="R270" s="156"/>
      <c r="S270" s="156"/>
      <c r="T270" s="157"/>
      <c r="AT270" s="152" t="s">
        <v>155</v>
      </c>
      <c r="AU270" s="152" t="s">
        <v>82</v>
      </c>
      <c r="AV270" s="12" t="s">
        <v>91</v>
      </c>
      <c r="AW270" s="12" t="s">
        <v>30</v>
      </c>
      <c r="AX270" s="12" t="s">
        <v>74</v>
      </c>
      <c r="AY270" s="152" t="s">
        <v>148</v>
      </c>
    </row>
    <row r="271" spans="2:51" s="12" customFormat="1" ht="12">
      <c r="B271" s="150"/>
      <c r="D271" s="151" t="s">
        <v>155</v>
      </c>
      <c r="E271" s="152" t="s">
        <v>344</v>
      </c>
      <c r="F271" s="153" t="s">
        <v>685</v>
      </c>
      <c r="H271" s="154">
        <v>5.8</v>
      </c>
      <c r="L271" s="150"/>
      <c r="M271" s="155"/>
      <c r="N271" s="156"/>
      <c r="O271" s="156"/>
      <c r="P271" s="156"/>
      <c r="Q271" s="156"/>
      <c r="R271" s="156"/>
      <c r="S271" s="156"/>
      <c r="T271" s="157"/>
      <c r="AT271" s="152" t="s">
        <v>155</v>
      </c>
      <c r="AU271" s="152" t="s">
        <v>82</v>
      </c>
      <c r="AV271" s="12" t="s">
        <v>91</v>
      </c>
      <c r="AW271" s="12" t="s">
        <v>30</v>
      </c>
      <c r="AX271" s="12" t="s">
        <v>74</v>
      </c>
      <c r="AY271" s="152" t="s">
        <v>148</v>
      </c>
    </row>
    <row r="272" spans="2:51" s="12" customFormat="1" ht="12">
      <c r="B272" s="150"/>
      <c r="D272" s="151" t="s">
        <v>155</v>
      </c>
      <c r="E272" s="152" t="s">
        <v>686</v>
      </c>
      <c r="F272" s="153" t="s">
        <v>687</v>
      </c>
      <c r="H272" s="154">
        <v>78.569</v>
      </c>
      <c r="L272" s="150"/>
      <c r="M272" s="155"/>
      <c r="N272" s="156"/>
      <c r="O272" s="156"/>
      <c r="P272" s="156"/>
      <c r="Q272" s="156"/>
      <c r="R272" s="156"/>
      <c r="S272" s="156"/>
      <c r="T272" s="157"/>
      <c r="AT272" s="152" t="s">
        <v>155</v>
      </c>
      <c r="AU272" s="152" t="s">
        <v>82</v>
      </c>
      <c r="AV272" s="12" t="s">
        <v>91</v>
      </c>
      <c r="AW272" s="12" t="s">
        <v>30</v>
      </c>
      <c r="AX272" s="12" t="s">
        <v>74</v>
      </c>
      <c r="AY272" s="152" t="s">
        <v>148</v>
      </c>
    </row>
    <row r="273" spans="2:51" s="12" customFormat="1" ht="12">
      <c r="B273" s="150"/>
      <c r="D273" s="151" t="s">
        <v>155</v>
      </c>
      <c r="E273" s="152" t="s">
        <v>688</v>
      </c>
      <c r="F273" s="153" t="s">
        <v>689</v>
      </c>
      <c r="H273" s="154">
        <v>7.857</v>
      </c>
      <c r="L273" s="150"/>
      <c r="M273" s="155"/>
      <c r="N273" s="156"/>
      <c r="O273" s="156"/>
      <c r="P273" s="156"/>
      <c r="Q273" s="156"/>
      <c r="R273" s="156"/>
      <c r="S273" s="156"/>
      <c r="T273" s="157"/>
      <c r="AT273" s="152" t="s">
        <v>155</v>
      </c>
      <c r="AU273" s="152" t="s">
        <v>82</v>
      </c>
      <c r="AV273" s="12" t="s">
        <v>91</v>
      </c>
      <c r="AW273" s="12" t="s">
        <v>30</v>
      </c>
      <c r="AX273" s="12" t="s">
        <v>82</v>
      </c>
      <c r="AY273" s="152" t="s">
        <v>148</v>
      </c>
    </row>
    <row r="274" spans="1:65" s="2" customFormat="1" ht="24.2" customHeight="1">
      <c r="A274" s="29"/>
      <c r="B274" s="136"/>
      <c r="C274" s="137" t="s">
        <v>690</v>
      </c>
      <c r="D274" s="137" t="s">
        <v>149</v>
      </c>
      <c r="E274" s="138" t="s">
        <v>691</v>
      </c>
      <c r="F274" s="139" t="s">
        <v>692</v>
      </c>
      <c r="G274" s="140" t="s">
        <v>190</v>
      </c>
      <c r="H274" s="141">
        <v>17.755</v>
      </c>
      <c r="I274" s="142"/>
      <c r="J274" s="142">
        <f>ROUND(I274*H274,2)</f>
        <v>0</v>
      </c>
      <c r="K274" s="143"/>
      <c r="L274" s="30"/>
      <c r="M274" s="144" t="s">
        <v>1</v>
      </c>
      <c r="N274" s="145" t="s">
        <v>39</v>
      </c>
      <c r="O274" s="146">
        <v>0</v>
      </c>
      <c r="P274" s="146">
        <f>O274*H274</f>
        <v>0</v>
      </c>
      <c r="Q274" s="146">
        <v>0</v>
      </c>
      <c r="R274" s="146">
        <f>Q274*H274</f>
        <v>0</v>
      </c>
      <c r="S274" s="146">
        <v>0</v>
      </c>
      <c r="T274" s="147">
        <f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48" t="s">
        <v>153</v>
      </c>
      <c r="AT274" s="148" t="s">
        <v>149</v>
      </c>
      <c r="AU274" s="148" t="s">
        <v>82</v>
      </c>
      <c r="AY274" s="17" t="s">
        <v>148</v>
      </c>
      <c r="BE274" s="149">
        <f>IF(N274="základní",J274,0)</f>
        <v>0</v>
      </c>
      <c r="BF274" s="149">
        <f>IF(N274="snížená",J274,0)</f>
        <v>0</v>
      </c>
      <c r="BG274" s="149">
        <f>IF(N274="zákl. přenesená",J274,0)</f>
        <v>0</v>
      </c>
      <c r="BH274" s="149">
        <f>IF(N274="sníž. přenesená",J274,0)</f>
        <v>0</v>
      </c>
      <c r="BI274" s="149">
        <f>IF(N274="nulová",J274,0)</f>
        <v>0</v>
      </c>
      <c r="BJ274" s="17" t="s">
        <v>82</v>
      </c>
      <c r="BK274" s="149">
        <f>ROUND(I274*H274,2)</f>
        <v>0</v>
      </c>
      <c r="BL274" s="17" t="s">
        <v>153</v>
      </c>
      <c r="BM274" s="148" t="s">
        <v>693</v>
      </c>
    </row>
    <row r="275" spans="2:51" s="13" customFormat="1" ht="12">
      <c r="B275" s="158"/>
      <c r="D275" s="151" t="s">
        <v>155</v>
      </c>
      <c r="E275" s="159" t="s">
        <v>1</v>
      </c>
      <c r="F275" s="160" t="s">
        <v>192</v>
      </c>
      <c r="H275" s="159" t="s">
        <v>1</v>
      </c>
      <c r="L275" s="158"/>
      <c r="M275" s="161"/>
      <c r="N275" s="162"/>
      <c r="O275" s="162"/>
      <c r="P275" s="162"/>
      <c r="Q275" s="162"/>
      <c r="R275" s="162"/>
      <c r="S275" s="162"/>
      <c r="T275" s="163"/>
      <c r="AT275" s="159" t="s">
        <v>155</v>
      </c>
      <c r="AU275" s="159" t="s">
        <v>82</v>
      </c>
      <c r="AV275" s="13" t="s">
        <v>82</v>
      </c>
      <c r="AW275" s="13" t="s">
        <v>30</v>
      </c>
      <c r="AX275" s="13" t="s">
        <v>74</v>
      </c>
      <c r="AY275" s="159" t="s">
        <v>148</v>
      </c>
    </row>
    <row r="276" spans="2:51" s="12" customFormat="1" ht="12">
      <c r="B276" s="150"/>
      <c r="D276" s="151" t="s">
        <v>155</v>
      </c>
      <c r="E276" s="152" t="s">
        <v>694</v>
      </c>
      <c r="F276" s="153" t="s">
        <v>695</v>
      </c>
      <c r="H276" s="154">
        <v>16.16</v>
      </c>
      <c r="L276" s="150"/>
      <c r="M276" s="155"/>
      <c r="N276" s="156"/>
      <c r="O276" s="156"/>
      <c r="P276" s="156"/>
      <c r="Q276" s="156"/>
      <c r="R276" s="156"/>
      <c r="S276" s="156"/>
      <c r="T276" s="157"/>
      <c r="AT276" s="152" t="s">
        <v>155</v>
      </c>
      <c r="AU276" s="152" t="s">
        <v>82</v>
      </c>
      <c r="AV276" s="12" t="s">
        <v>91</v>
      </c>
      <c r="AW276" s="12" t="s">
        <v>30</v>
      </c>
      <c r="AX276" s="12" t="s">
        <v>74</v>
      </c>
      <c r="AY276" s="152" t="s">
        <v>148</v>
      </c>
    </row>
    <row r="277" spans="2:51" s="12" customFormat="1" ht="33.75">
      <c r="B277" s="150"/>
      <c r="D277" s="151" t="s">
        <v>155</v>
      </c>
      <c r="E277" s="152" t="s">
        <v>346</v>
      </c>
      <c r="F277" s="153" t="s">
        <v>696</v>
      </c>
      <c r="H277" s="154">
        <v>1.015</v>
      </c>
      <c r="L277" s="150"/>
      <c r="M277" s="155"/>
      <c r="N277" s="156"/>
      <c r="O277" s="156"/>
      <c r="P277" s="156"/>
      <c r="Q277" s="156"/>
      <c r="R277" s="156"/>
      <c r="S277" s="156"/>
      <c r="T277" s="157"/>
      <c r="AT277" s="152" t="s">
        <v>155</v>
      </c>
      <c r="AU277" s="152" t="s">
        <v>82</v>
      </c>
      <c r="AV277" s="12" t="s">
        <v>91</v>
      </c>
      <c r="AW277" s="12" t="s">
        <v>30</v>
      </c>
      <c r="AX277" s="12" t="s">
        <v>74</v>
      </c>
      <c r="AY277" s="152" t="s">
        <v>148</v>
      </c>
    </row>
    <row r="278" spans="2:51" s="12" customFormat="1" ht="12">
      <c r="B278" s="150"/>
      <c r="D278" s="151" t="s">
        <v>155</v>
      </c>
      <c r="E278" s="152" t="s">
        <v>348</v>
      </c>
      <c r="F278" s="153" t="s">
        <v>697</v>
      </c>
      <c r="H278" s="154">
        <v>0.58</v>
      </c>
      <c r="L278" s="150"/>
      <c r="M278" s="155"/>
      <c r="N278" s="156"/>
      <c r="O278" s="156"/>
      <c r="P278" s="156"/>
      <c r="Q278" s="156"/>
      <c r="R278" s="156"/>
      <c r="S278" s="156"/>
      <c r="T278" s="157"/>
      <c r="AT278" s="152" t="s">
        <v>155</v>
      </c>
      <c r="AU278" s="152" t="s">
        <v>82</v>
      </c>
      <c r="AV278" s="12" t="s">
        <v>91</v>
      </c>
      <c r="AW278" s="12" t="s">
        <v>30</v>
      </c>
      <c r="AX278" s="12" t="s">
        <v>74</v>
      </c>
      <c r="AY278" s="152" t="s">
        <v>148</v>
      </c>
    </row>
    <row r="279" spans="2:51" s="12" customFormat="1" ht="12">
      <c r="B279" s="150"/>
      <c r="D279" s="151" t="s">
        <v>155</v>
      </c>
      <c r="E279" s="152" t="s">
        <v>698</v>
      </c>
      <c r="F279" s="153" t="s">
        <v>699</v>
      </c>
      <c r="H279" s="154">
        <v>17.755</v>
      </c>
      <c r="L279" s="150"/>
      <c r="M279" s="155"/>
      <c r="N279" s="156"/>
      <c r="O279" s="156"/>
      <c r="P279" s="156"/>
      <c r="Q279" s="156"/>
      <c r="R279" s="156"/>
      <c r="S279" s="156"/>
      <c r="T279" s="157"/>
      <c r="AT279" s="152" t="s">
        <v>155</v>
      </c>
      <c r="AU279" s="152" t="s">
        <v>82</v>
      </c>
      <c r="AV279" s="12" t="s">
        <v>91</v>
      </c>
      <c r="AW279" s="12" t="s">
        <v>30</v>
      </c>
      <c r="AX279" s="12" t="s">
        <v>82</v>
      </c>
      <c r="AY279" s="152" t="s">
        <v>148</v>
      </c>
    </row>
    <row r="280" spans="1:65" s="2" customFormat="1" ht="14.45" customHeight="1">
      <c r="A280" s="29"/>
      <c r="B280" s="136"/>
      <c r="C280" s="137" t="s">
        <v>700</v>
      </c>
      <c r="D280" s="137" t="s">
        <v>149</v>
      </c>
      <c r="E280" s="138" t="s">
        <v>701</v>
      </c>
      <c r="F280" s="139" t="s">
        <v>702</v>
      </c>
      <c r="G280" s="140" t="s">
        <v>190</v>
      </c>
      <c r="H280" s="141">
        <v>25.67</v>
      </c>
      <c r="I280" s="142"/>
      <c r="J280" s="142">
        <f>ROUND(I280*H280,2)</f>
        <v>0</v>
      </c>
      <c r="K280" s="143"/>
      <c r="L280" s="30"/>
      <c r="M280" s="144" t="s">
        <v>1</v>
      </c>
      <c r="N280" s="145" t="s">
        <v>39</v>
      </c>
      <c r="O280" s="146">
        <v>0</v>
      </c>
      <c r="P280" s="146">
        <f>O280*H280</f>
        <v>0</v>
      </c>
      <c r="Q280" s="146">
        <v>0</v>
      </c>
      <c r="R280" s="146">
        <f>Q280*H280</f>
        <v>0</v>
      </c>
      <c r="S280" s="146">
        <v>0</v>
      </c>
      <c r="T280" s="147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48" t="s">
        <v>153</v>
      </c>
      <c r="AT280" s="148" t="s">
        <v>149</v>
      </c>
      <c r="AU280" s="148" t="s">
        <v>82</v>
      </c>
      <c r="AY280" s="17" t="s">
        <v>148</v>
      </c>
      <c r="BE280" s="149">
        <f>IF(N280="základní",J280,0)</f>
        <v>0</v>
      </c>
      <c r="BF280" s="149">
        <f>IF(N280="snížená",J280,0)</f>
        <v>0</v>
      </c>
      <c r="BG280" s="149">
        <f>IF(N280="zákl. přenesená",J280,0)</f>
        <v>0</v>
      </c>
      <c r="BH280" s="149">
        <f>IF(N280="sníž. přenesená",J280,0)</f>
        <v>0</v>
      </c>
      <c r="BI280" s="149">
        <f>IF(N280="nulová",J280,0)</f>
        <v>0</v>
      </c>
      <c r="BJ280" s="17" t="s">
        <v>82</v>
      </c>
      <c r="BK280" s="149">
        <f>ROUND(I280*H280,2)</f>
        <v>0</v>
      </c>
      <c r="BL280" s="17" t="s">
        <v>153</v>
      </c>
      <c r="BM280" s="148" t="s">
        <v>703</v>
      </c>
    </row>
    <row r="281" spans="2:51" s="13" customFormat="1" ht="12">
      <c r="B281" s="158"/>
      <c r="D281" s="151" t="s">
        <v>155</v>
      </c>
      <c r="E281" s="159" t="s">
        <v>1</v>
      </c>
      <c r="F281" s="160" t="s">
        <v>538</v>
      </c>
      <c r="H281" s="159" t="s">
        <v>1</v>
      </c>
      <c r="L281" s="158"/>
      <c r="M281" s="161"/>
      <c r="N281" s="162"/>
      <c r="O281" s="162"/>
      <c r="P281" s="162"/>
      <c r="Q281" s="162"/>
      <c r="R281" s="162"/>
      <c r="S281" s="162"/>
      <c r="T281" s="163"/>
      <c r="AT281" s="159" t="s">
        <v>155</v>
      </c>
      <c r="AU281" s="159" t="s">
        <v>82</v>
      </c>
      <c r="AV281" s="13" t="s">
        <v>82</v>
      </c>
      <c r="AW281" s="13" t="s">
        <v>30</v>
      </c>
      <c r="AX281" s="13" t="s">
        <v>74</v>
      </c>
      <c r="AY281" s="159" t="s">
        <v>148</v>
      </c>
    </row>
    <row r="282" spans="2:51" s="12" customFormat="1" ht="12">
      <c r="B282" s="150"/>
      <c r="D282" s="151" t="s">
        <v>155</v>
      </c>
      <c r="E282" s="152" t="s">
        <v>704</v>
      </c>
      <c r="F282" s="153" t="s">
        <v>705</v>
      </c>
      <c r="H282" s="154">
        <v>25.67</v>
      </c>
      <c r="L282" s="150"/>
      <c r="M282" s="155"/>
      <c r="N282" s="156"/>
      <c r="O282" s="156"/>
      <c r="P282" s="156"/>
      <c r="Q282" s="156"/>
      <c r="R282" s="156"/>
      <c r="S282" s="156"/>
      <c r="T282" s="157"/>
      <c r="AT282" s="152" t="s">
        <v>155</v>
      </c>
      <c r="AU282" s="152" t="s">
        <v>82</v>
      </c>
      <c r="AV282" s="12" t="s">
        <v>91</v>
      </c>
      <c r="AW282" s="12" t="s">
        <v>30</v>
      </c>
      <c r="AX282" s="12" t="s">
        <v>82</v>
      </c>
      <c r="AY282" s="152" t="s">
        <v>148</v>
      </c>
    </row>
    <row r="283" spans="1:65" s="2" customFormat="1" ht="24.2" customHeight="1">
      <c r="A283" s="29"/>
      <c r="B283" s="136"/>
      <c r="C283" s="137" t="s">
        <v>706</v>
      </c>
      <c r="D283" s="137" t="s">
        <v>149</v>
      </c>
      <c r="E283" s="138" t="s">
        <v>707</v>
      </c>
      <c r="F283" s="139" t="s">
        <v>708</v>
      </c>
      <c r="G283" s="140" t="s">
        <v>190</v>
      </c>
      <c r="H283" s="141">
        <v>12.005</v>
      </c>
      <c r="I283" s="142"/>
      <c r="J283" s="142">
        <f>ROUND(I283*H283,2)</f>
        <v>0</v>
      </c>
      <c r="K283" s="143"/>
      <c r="L283" s="30"/>
      <c r="M283" s="144" t="s">
        <v>1</v>
      </c>
      <c r="N283" s="145" t="s">
        <v>39</v>
      </c>
      <c r="O283" s="146">
        <v>0</v>
      </c>
      <c r="P283" s="146">
        <f>O283*H283</f>
        <v>0</v>
      </c>
      <c r="Q283" s="146">
        <v>0</v>
      </c>
      <c r="R283" s="146">
        <f>Q283*H283</f>
        <v>0</v>
      </c>
      <c r="S283" s="146">
        <v>0</v>
      </c>
      <c r="T283" s="147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48" t="s">
        <v>153</v>
      </c>
      <c r="AT283" s="148" t="s">
        <v>149</v>
      </c>
      <c r="AU283" s="148" t="s">
        <v>82</v>
      </c>
      <c r="AY283" s="17" t="s">
        <v>148</v>
      </c>
      <c r="BE283" s="149">
        <f>IF(N283="základní",J283,0)</f>
        <v>0</v>
      </c>
      <c r="BF283" s="149">
        <f>IF(N283="snížená",J283,0)</f>
        <v>0</v>
      </c>
      <c r="BG283" s="149">
        <f>IF(N283="zákl. přenesená",J283,0)</f>
        <v>0</v>
      </c>
      <c r="BH283" s="149">
        <f>IF(N283="sníž. přenesená",J283,0)</f>
        <v>0</v>
      </c>
      <c r="BI283" s="149">
        <f>IF(N283="nulová",J283,0)</f>
        <v>0</v>
      </c>
      <c r="BJ283" s="17" t="s">
        <v>82</v>
      </c>
      <c r="BK283" s="149">
        <f>ROUND(I283*H283,2)</f>
        <v>0</v>
      </c>
      <c r="BL283" s="17" t="s">
        <v>153</v>
      </c>
      <c r="BM283" s="148" t="s">
        <v>709</v>
      </c>
    </row>
    <row r="284" spans="2:51" s="13" customFormat="1" ht="12">
      <c r="B284" s="158"/>
      <c r="D284" s="151" t="s">
        <v>155</v>
      </c>
      <c r="E284" s="159" t="s">
        <v>1</v>
      </c>
      <c r="F284" s="160" t="s">
        <v>538</v>
      </c>
      <c r="H284" s="159" t="s">
        <v>1</v>
      </c>
      <c r="L284" s="158"/>
      <c r="M284" s="161"/>
      <c r="N284" s="162"/>
      <c r="O284" s="162"/>
      <c r="P284" s="162"/>
      <c r="Q284" s="162"/>
      <c r="R284" s="162"/>
      <c r="S284" s="162"/>
      <c r="T284" s="163"/>
      <c r="AT284" s="159" t="s">
        <v>155</v>
      </c>
      <c r="AU284" s="159" t="s">
        <v>82</v>
      </c>
      <c r="AV284" s="13" t="s">
        <v>82</v>
      </c>
      <c r="AW284" s="13" t="s">
        <v>30</v>
      </c>
      <c r="AX284" s="13" t="s">
        <v>74</v>
      </c>
      <c r="AY284" s="159" t="s">
        <v>148</v>
      </c>
    </row>
    <row r="285" spans="2:51" s="12" customFormat="1" ht="12">
      <c r="B285" s="150"/>
      <c r="D285" s="151" t="s">
        <v>155</v>
      </c>
      <c r="E285" s="152" t="s">
        <v>710</v>
      </c>
      <c r="F285" s="153" t="s">
        <v>711</v>
      </c>
      <c r="H285" s="154">
        <v>12.005</v>
      </c>
      <c r="L285" s="150"/>
      <c r="M285" s="155"/>
      <c r="N285" s="156"/>
      <c r="O285" s="156"/>
      <c r="P285" s="156"/>
      <c r="Q285" s="156"/>
      <c r="R285" s="156"/>
      <c r="S285" s="156"/>
      <c r="T285" s="157"/>
      <c r="AT285" s="152" t="s">
        <v>155</v>
      </c>
      <c r="AU285" s="152" t="s">
        <v>82</v>
      </c>
      <c r="AV285" s="12" t="s">
        <v>91</v>
      </c>
      <c r="AW285" s="12" t="s">
        <v>30</v>
      </c>
      <c r="AX285" s="12" t="s">
        <v>82</v>
      </c>
      <c r="AY285" s="152" t="s">
        <v>148</v>
      </c>
    </row>
    <row r="286" spans="1:65" s="2" customFormat="1" ht="14.45" customHeight="1">
      <c r="A286" s="29"/>
      <c r="B286" s="136"/>
      <c r="C286" s="137" t="s">
        <v>712</v>
      </c>
      <c r="D286" s="137" t="s">
        <v>149</v>
      </c>
      <c r="E286" s="138" t="s">
        <v>713</v>
      </c>
      <c r="F286" s="139" t="s">
        <v>714</v>
      </c>
      <c r="G286" s="140" t="s">
        <v>190</v>
      </c>
      <c r="H286" s="141">
        <v>10</v>
      </c>
      <c r="I286" s="142"/>
      <c r="J286" s="142">
        <f>ROUND(I286*H286,2)</f>
        <v>0</v>
      </c>
      <c r="K286" s="143"/>
      <c r="L286" s="30"/>
      <c r="M286" s="144" t="s">
        <v>1</v>
      </c>
      <c r="N286" s="145" t="s">
        <v>39</v>
      </c>
      <c r="O286" s="146">
        <v>0</v>
      </c>
      <c r="P286" s="146">
        <f>O286*H286</f>
        <v>0</v>
      </c>
      <c r="Q286" s="146">
        <v>0</v>
      </c>
      <c r="R286" s="146">
        <f>Q286*H286</f>
        <v>0</v>
      </c>
      <c r="S286" s="146">
        <v>0</v>
      </c>
      <c r="T286" s="147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48" t="s">
        <v>153</v>
      </c>
      <c r="AT286" s="148" t="s">
        <v>149</v>
      </c>
      <c r="AU286" s="148" t="s">
        <v>82</v>
      </c>
      <c r="AY286" s="17" t="s">
        <v>148</v>
      </c>
      <c r="BE286" s="149">
        <f>IF(N286="základní",J286,0)</f>
        <v>0</v>
      </c>
      <c r="BF286" s="149">
        <f>IF(N286="snížená",J286,0)</f>
        <v>0</v>
      </c>
      <c r="BG286" s="149">
        <f>IF(N286="zákl. přenesená",J286,0)</f>
        <v>0</v>
      </c>
      <c r="BH286" s="149">
        <f>IF(N286="sníž. přenesená",J286,0)</f>
        <v>0</v>
      </c>
      <c r="BI286" s="149">
        <f>IF(N286="nulová",J286,0)</f>
        <v>0</v>
      </c>
      <c r="BJ286" s="17" t="s">
        <v>82</v>
      </c>
      <c r="BK286" s="149">
        <f>ROUND(I286*H286,2)</f>
        <v>0</v>
      </c>
      <c r="BL286" s="17" t="s">
        <v>153</v>
      </c>
      <c r="BM286" s="148" t="s">
        <v>715</v>
      </c>
    </row>
    <row r="287" spans="2:51" s="12" customFormat="1" ht="12">
      <c r="B287" s="150"/>
      <c r="D287" s="151" t="s">
        <v>155</v>
      </c>
      <c r="E287" s="152" t="s">
        <v>716</v>
      </c>
      <c r="F287" s="153" t="s">
        <v>717</v>
      </c>
      <c r="H287" s="154">
        <v>10</v>
      </c>
      <c r="L287" s="150"/>
      <c r="M287" s="155"/>
      <c r="N287" s="156"/>
      <c r="O287" s="156"/>
      <c r="P287" s="156"/>
      <c r="Q287" s="156"/>
      <c r="R287" s="156"/>
      <c r="S287" s="156"/>
      <c r="T287" s="157"/>
      <c r="AT287" s="152" t="s">
        <v>155</v>
      </c>
      <c r="AU287" s="152" t="s">
        <v>82</v>
      </c>
      <c r="AV287" s="12" t="s">
        <v>91</v>
      </c>
      <c r="AW287" s="12" t="s">
        <v>30</v>
      </c>
      <c r="AX287" s="12" t="s">
        <v>82</v>
      </c>
      <c r="AY287" s="152" t="s">
        <v>148</v>
      </c>
    </row>
    <row r="288" spans="1:65" s="2" customFormat="1" ht="14.45" customHeight="1">
      <c r="A288" s="29"/>
      <c r="B288" s="136"/>
      <c r="C288" s="137" t="s">
        <v>718</v>
      </c>
      <c r="D288" s="137" t="s">
        <v>149</v>
      </c>
      <c r="E288" s="138" t="s">
        <v>719</v>
      </c>
      <c r="F288" s="139" t="s">
        <v>720</v>
      </c>
      <c r="G288" s="140" t="s">
        <v>190</v>
      </c>
      <c r="H288" s="141">
        <v>15.714</v>
      </c>
      <c r="I288" s="142"/>
      <c r="J288" s="142">
        <f>ROUND(I288*H288,2)</f>
        <v>0</v>
      </c>
      <c r="K288" s="143"/>
      <c r="L288" s="30"/>
      <c r="M288" s="144" t="s">
        <v>1</v>
      </c>
      <c r="N288" s="145" t="s">
        <v>39</v>
      </c>
      <c r="O288" s="146">
        <v>0</v>
      </c>
      <c r="P288" s="146">
        <f>O288*H288</f>
        <v>0</v>
      </c>
      <c r="Q288" s="146">
        <v>0</v>
      </c>
      <c r="R288" s="146">
        <f>Q288*H288</f>
        <v>0</v>
      </c>
      <c r="S288" s="146">
        <v>0</v>
      </c>
      <c r="T288" s="147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48" t="s">
        <v>153</v>
      </c>
      <c r="AT288" s="148" t="s">
        <v>149</v>
      </c>
      <c r="AU288" s="148" t="s">
        <v>82</v>
      </c>
      <c r="AY288" s="17" t="s">
        <v>148</v>
      </c>
      <c r="BE288" s="149">
        <f>IF(N288="základní",J288,0)</f>
        <v>0</v>
      </c>
      <c r="BF288" s="149">
        <f>IF(N288="snížená",J288,0)</f>
        <v>0</v>
      </c>
      <c r="BG288" s="149">
        <f>IF(N288="zákl. přenesená",J288,0)</f>
        <v>0</v>
      </c>
      <c r="BH288" s="149">
        <f>IF(N288="sníž. přenesená",J288,0)</f>
        <v>0</v>
      </c>
      <c r="BI288" s="149">
        <f>IF(N288="nulová",J288,0)</f>
        <v>0</v>
      </c>
      <c r="BJ288" s="17" t="s">
        <v>82</v>
      </c>
      <c r="BK288" s="149">
        <f>ROUND(I288*H288,2)</f>
        <v>0</v>
      </c>
      <c r="BL288" s="17" t="s">
        <v>153</v>
      </c>
      <c r="BM288" s="148" t="s">
        <v>721</v>
      </c>
    </row>
    <row r="289" spans="2:51" s="13" customFormat="1" ht="12">
      <c r="B289" s="158"/>
      <c r="D289" s="151" t="s">
        <v>155</v>
      </c>
      <c r="E289" s="159" t="s">
        <v>1</v>
      </c>
      <c r="F289" s="160" t="s">
        <v>192</v>
      </c>
      <c r="H289" s="159" t="s">
        <v>1</v>
      </c>
      <c r="L289" s="158"/>
      <c r="M289" s="161"/>
      <c r="N289" s="162"/>
      <c r="O289" s="162"/>
      <c r="P289" s="162"/>
      <c r="Q289" s="162"/>
      <c r="R289" s="162"/>
      <c r="S289" s="162"/>
      <c r="T289" s="163"/>
      <c r="AT289" s="159" t="s">
        <v>155</v>
      </c>
      <c r="AU289" s="159" t="s">
        <v>82</v>
      </c>
      <c r="AV289" s="13" t="s">
        <v>82</v>
      </c>
      <c r="AW289" s="13" t="s">
        <v>30</v>
      </c>
      <c r="AX289" s="13" t="s">
        <v>74</v>
      </c>
      <c r="AY289" s="159" t="s">
        <v>148</v>
      </c>
    </row>
    <row r="290" spans="2:51" s="12" customFormat="1" ht="12">
      <c r="B290" s="150"/>
      <c r="D290" s="151" t="s">
        <v>155</v>
      </c>
      <c r="E290" s="152" t="s">
        <v>350</v>
      </c>
      <c r="F290" s="153" t="s">
        <v>683</v>
      </c>
      <c r="H290" s="154">
        <v>62.62</v>
      </c>
      <c r="L290" s="150"/>
      <c r="M290" s="155"/>
      <c r="N290" s="156"/>
      <c r="O290" s="156"/>
      <c r="P290" s="156"/>
      <c r="Q290" s="156"/>
      <c r="R290" s="156"/>
      <c r="S290" s="156"/>
      <c r="T290" s="157"/>
      <c r="AT290" s="152" t="s">
        <v>155</v>
      </c>
      <c r="AU290" s="152" t="s">
        <v>82</v>
      </c>
      <c r="AV290" s="12" t="s">
        <v>91</v>
      </c>
      <c r="AW290" s="12" t="s">
        <v>30</v>
      </c>
      <c r="AX290" s="12" t="s">
        <v>74</v>
      </c>
      <c r="AY290" s="152" t="s">
        <v>148</v>
      </c>
    </row>
    <row r="291" spans="2:51" s="12" customFormat="1" ht="22.5">
      <c r="B291" s="150"/>
      <c r="D291" s="151" t="s">
        <v>155</v>
      </c>
      <c r="E291" s="152" t="s">
        <v>351</v>
      </c>
      <c r="F291" s="153" t="s">
        <v>684</v>
      </c>
      <c r="H291" s="154">
        <v>10.149</v>
      </c>
      <c r="L291" s="150"/>
      <c r="M291" s="155"/>
      <c r="N291" s="156"/>
      <c r="O291" s="156"/>
      <c r="P291" s="156"/>
      <c r="Q291" s="156"/>
      <c r="R291" s="156"/>
      <c r="S291" s="156"/>
      <c r="T291" s="157"/>
      <c r="AT291" s="152" t="s">
        <v>155</v>
      </c>
      <c r="AU291" s="152" t="s">
        <v>82</v>
      </c>
      <c r="AV291" s="12" t="s">
        <v>91</v>
      </c>
      <c r="AW291" s="12" t="s">
        <v>30</v>
      </c>
      <c r="AX291" s="12" t="s">
        <v>74</v>
      </c>
      <c r="AY291" s="152" t="s">
        <v>148</v>
      </c>
    </row>
    <row r="292" spans="2:51" s="12" customFormat="1" ht="12">
      <c r="B292" s="150"/>
      <c r="D292" s="151" t="s">
        <v>155</v>
      </c>
      <c r="E292" s="152" t="s">
        <v>352</v>
      </c>
      <c r="F292" s="153" t="s">
        <v>685</v>
      </c>
      <c r="H292" s="154">
        <v>5.8</v>
      </c>
      <c r="L292" s="150"/>
      <c r="M292" s="155"/>
      <c r="N292" s="156"/>
      <c r="O292" s="156"/>
      <c r="P292" s="156"/>
      <c r="Q292" s="156"/>
      <c r="R292" s="156"/>
      <c r="S292" s="156"/>
      <c r="T292" s="157"/>
      <c r="AT292" s="152" t="s">
        <v>155</v>
      </c>
      <c r="AU292" s="152" t="s">
        <v>82</v>
      </c>
      <c r="AV292" s="12" t="s">
        <v>91</v>
      </c>
      <c r="AW292" s="12" t="s">
        <v>30</v>
      </c>
      <c r="AX292" s="12" t="s">
        <v>74</v>
      </c>
      <c r="AY292" s="152" t="s">
        <v>148</v>
      </c>
    </row>
    <row r="293" spans="2:51" s="12" customFormat="1" ht="12">
      <c r="B293" s="150"/>
      <c r="D293" s="151" t="s">
        <v>155</v>
      </c>
      <c r="E293" s="152" t="s">
        <v>722</v>
      </c>
      <c r="F293" s="153" t="s">
        <v>723</v>
      </c>
      <c r="H293" s="154">
        <v>78.569</v>
      </c>
      <c r="L293" s="150"/>
      <c r="M293" s="155"/>
      <c r="N293" s="156"/>
      <c r="O293" s="156"/>
      <c r="P293" s="156"/>
      <c r="Q293" s="156"/>
      <c r="R293" s="156"/>
      <c r="S293" s="156"/>
      <c r="T293" s="157"/>
      <c r="AT293" s="152" t="s">
        <v>155</v>
      </c>
      <c r="AU293" s="152" t="s">
        <v>82</v>
      </c>
      <c r="AV293" s="12" t="s">
        <v>91</v>
      </c>
      <c r="AW293" s="12" t="s">
        <v>30</v>
      </c>
      <c r="AX293" s="12" t="s">
        <v>74</v>
      </c>
      <c r="AY293" s="152" t="s">
        <v>148</v>
      </c>
    </row>
    <row r="294" spans="2:51" s="12" customFormat="1" ht="12">
      <c r="B294" s="150"/>
      <c r="D294" s="151" t="s">
        <v>155</v>
      </c>
      <c r="E294" s="152" t="s">
        <v>724</v>
      </c>
      <c r="F294" s="153" t="s">
        <v>725</v>
      </c>
      <c r="H294" s="154">
        <v>15.714</v>
      </c>
      <c r="L294" s="150"/>
      <c r="M294" s="155"/>
      <c r="N294" s="156"/>
      <c r="O294" s="156"/>
      <c r="P294" s="156"/>
      <c r="Q294" s="156"/>
      <c r="R294" s="156"/>
      <c r="S294" s="156"/>
      <c r="T294" s="157"/>
      <c r="AT294" s="152" t="s">
        <v>155</v>
      </c>
      <c r="AU294" s="152" t="s">
        <v>82</v>
      </c>
      <c r="AV294" s="12" t="s">
        <v>91</v>
      </c>
      <c r="AW294" s="12" t="s">
        <v>30</v>
      </c>
      <c r="AX294" s="12" t="s">
        <v>82</v>
      </c>
      <c r="AY294" s="152" t="s">
        <v>148</v>
      </c>
    </row>
    <row r="295" spans="1:65" s="2" customFormat="1" ht="24.2" customHeight="1">
      <c r="A295" s="29"/>
      <c r="B295" s="136"/>
      <c r="C295" s="137" t="s">
        <v>726</v>
      </c>
      <c r="D295" s="137" t="s">
        <v>149</v>
      </c>
      <c r="E295" s="138" t="s">
        <v>727</v>
      </c>
      <c r="F295" s="139" t="s">
        <v>728</v>
      </c>
      <c r="G295" s="140" t="s">
        <v>190</v>
      </c>
      <c r="H295" s="141">
        <v>3.84</v>
      </c>
      <c r="I295" s="142"/>
      <c r="J295" s="142">
        <f>ROUND(I295*H295,2)</f>
        <v>0</v>
      </c>
      <c r="K295" s="143"/>
      <c r="L295" s="30"/>
      <c r="M295" s="144" t="s">
        <v>1</v>
      </c>
      <c r="N295" s="145" t="s">
        <v>39</v>
      </c>
      <c r="O295" s="146">
        <v>0</v>
      </c>
      <c r="P295" s="146">
        <f>O295*H295</f>
        <v>0</v>
      </c>
      <c r="Q295" s="146">
        <v>0</v>
      </c>
      <c r="R295" s="146">
        <f>Q295*H295</f>
        <v>0</v>
      </c>
      <c r="S295" s="146">
        <v>0</v>
      </c>
      <c r="T295" s="147">
        <f>S295*H295</f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48" t="s">
        <v>153</v>
      </c>
      <c r="AT295" s="148" t="s">
        <v>149</v>
      </c>
      <c r="AU295" s="148" t="s">
        <v>82</v>
      </c>
      <c r="AY295" s="17" t="s">
        <v>148</v>
      </c>
      <c r="BE295" s="149">
        <f>IF(N295="základní",J295,0)</f>
        <v>0</v>
      </c>
      <c r="BF295" s="149">
        <f>IF(N295="snížená",J295,0)</f>
        <v>0</v>
      </c>
      <c r="BG295" s="149">
        <f>IF(N295="zákl. přenesená",J295,0)</f>
        <v>0</v>
      </c>
      <c r="BH295" s="149">
        <f>IF(N295="sníž. přenesená",J295,0)</f>
        <v>0</v>
      </c>
      <c r="BI295" s="149">
        <f>IF(N295="nulová",J295,0)</f>
        <v>0</v>
      </c>
      <c r="BJ295" s="17" t="s">
        <v>82</v>
      </c>
      <c r="BK295" s="149">
        <f>ROUND(I295*H295,2)</f>
        <v>0</v>
      </c>
      <c r="BL295" s="17" t="s">
        <v>153</v>
      </c>
      <c r="BM295" s="148" t="s">
        <v>729</v>
      </c>
    </row>
    <row r="296" spans="2:51" s="13" customFormat="1" ht="12">
      <c r="B296" s="158"/>
      <c r="D296" s="151" t="s">
        <v>155</v>
      </c>
      <c r="E296" s="159" t="s">
        <v>1</v>
      </c>
      <c r="F296" s="160" t="s">
        <v>192</v>
      </c>
      <c r="H296" s="159" t="s">
        <v>1</v>
      </c>
      <c r="L296" s="158"/>
      <c r="M296" s="161"/>
      <c r="N296" s="162"/>
      <c r="O296" s="162"/>
      <c r="P296" s="162"/>
      <c r="Q296" s="162"/>
      <c r="R296" s="162"/>
      <c r="S296" s="162"/>
      <c r="T296" s="163"/>
      <c r="AT296" s="159" t="s">
        <v>155</v>
      </c>
      <c r="AU296" s="159" t="s">
        <v>82</v>
      </c>
      <c r="AV296" s="13" t="s">
        <v>82</v>
      </c>
      <c r="AW296" s="13" t="s">
        <v>30</v>
      </c>
      <c r="AX296" s="13" t="s">
        <v>74</v>
      </c>
      <c r="AY296" s="159" t="s">
        <v>148</v>
      </c>
    </row>
    <row r="297" spans="2:51" s="12" customFormat="1" ht="12">
      <c r="B297" s="150"/>
      <c r="D297" s="151" t="s">
        <v>155</v>
      </c>
      <c r="E297" s="152" t="s">
        <v>730</v>
      </c>
      <c r="F297" s="153" t="s">
        <v>731</v>
      </c>
      <c r="H297" s="154">
        <v>3.84</v>
      </c>
      <c r="L297" s="150"/>
      <c r="M297" s="155"/>
      <c r="N297" s="156"/>
      <c r="O297" s="156"/>
      <c r="P297" s="156"/>
      <c r="Q297" s="156"/>
      <c r="R297" s="156"/>
      <c r="S297" s="156"/>
      <c r="T297" s="157"/>
      <c r="AT297" s="152" t="s">
        <v>155</v>
      </c>
      <c r="AU297" s="152" t="s">
        <v>82</v>
      </c>
      <c r="AV297" s="12" t="s">
        <v>91</v>
      </c>
      <c r="AW297" s="12" t="s">
        <v>30</v>
      </c>
      <c r="AX297" s="12" t="s">
        <v>82</v>
      </c>
      <c r="AY297" s="152" t="s">
        <v>148</v>
      </c>
    </row>
    <row r="298" spans="2:63" s="11" customFormat="1" ht="25.9" customHeight="1">
      <c r="B298" s="126"/>
      <c r="D298" s="127" t="s">
        <v>73</v>
      </c>
      <c r="E298" s="128" t="s">
        <v>173</v>
      </c>
      <c r="F298" s="128" t="s">
        <v>732</v>
      </c>
      <c r="J298" s="129">
        <f>BK298</f>
        <v>0</v>
      </c>
      <c r="L298" s="126"/>
      <c r="M298" s="130"/>
      <c r="N298" s="131"/>
      <c r="O298" s="131"/>
      <c r="P298" s="132">
        <f>SUM(P299:P343)</f>
        <v>0</v>
      </c>
      <c r="Q298" s="131"/>
      <c r="R298" s="132">
        <f>SUM(R299:R343)</f>
        <v>0</v>
      </c>
      <c r="S298" s="131"/>
      <c r="T298" s="133">
        <f>SUM(T299:T343)</f>
        <v>0</v>
      </c>
      <c r="AR298" s="127" t="s">
        <v>82</v>
      </c>
      <c r="AT298" s="134" t="s">
        <v>73</v>
      </c>
      <c r="AU298" s="134" t="s">
        <v>74</v>
      </c>
      <c r="AY298" s="127" t="s">
        <v>148</v>
      </c>
      <c r="BK298" s="135">
        <f>SUM(BK299:BK343)</f>
        <v>0</v>
      </c>
    </row>
    <row r="299" spans="1:65" s="2" customFormat="1" ht="24.2" customHeight="1">
      <c r="A299" s="29"/>
      <c r="B299" s="136"/>
      <c r="C299" s="137" t="s">
        <v>733</v>
      </c>
      <c r="D299" s="137" t="s">
        <v>149</v>
      </c>
      <c r="E299" s="138" t="s">
        <v>734</v>
      </c>
      <c r="F299" s="139" t="s">
        <v>735</v>
      </c>
      <c r="G299" s="140" t="s">
        <v>319</v>
      </c>
      <c r="H299" s="141">
        <v>115</v>
      </c>
      <c r="I299" s="142"/>
      <c r="J299" s="142">
        <f>ROUND(I299*H299,2)</f>
        <v>0</v>
      </c>
      <c r="K299" s="143"/>
      <c r="L299" s="30"/>
      <c r="M299" s="144" t="s">
        <v>1</v>
      </c>
      <c r="N299" s="145" t="s">
        <v>39</v>
      </c>
      <c r="O299" s="146">
        <v>0</v>
      </c>
      <c r="P299" s="146">
        <f>O299*H299</f>
        <v>0</v>
      </c>
      <c r="Q299" s="146">
        <v>0</v>
      </c>
      <c r="R299" s="146">
        <f>Q299*H299</f>
        <v>0</v>
      </c>
      <c r="S299" s="146">
        <v>0</v>
      </c>
      <c r="T299" s="147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48" t="s">
        <v>153</v>
      </c>
      <c r="AT299" s="148" t="s">
        <v>149</v>
      </c>
      <c r="AU299" s="148" t="s">
        <v>82</v>
      </c>
      <c r="AY299" s="17" t="s">
        <v>148</v>
      </c>
      <c r="BE299" s="149">
        <f>IF(N299="základní",J299,0)</f>
        <v>0</v>
      </c>
      <c r="BF299" s="149">
        <f>IF(N299="snížená",J299,0)</f>
        <v>0</v>
      </c>
      <c r="BG299" s="149">
        <f>IF(N299="zákl. přenesená",J299,0)</f>
        <v>0</v>
      </c>
      <c r="BH299" s="149">
        <f>IF(N299="sníž. přenesená",J299,0)</f>
        <v>0</v>
      </c>
      <c r="BI299" s="149">
        <f>IF(N299="nulová",J299,0)</f>
        <v>0</v>
      </c>
      <c r="BJ299" s="17" t="s">
        <v>82</v>
      </c>
      <c r="BK299" s="149">
        <f>ROUND(I299*H299,2)</f>
        <v>0</v>
      </c>
      <c r="BL299" s="17" t="s">
        <v>153</v>
      </c>
      <c r="BM299" s="148" t="s">
        <v>736</v>
      </c>
    </row>
    <row r="300" spans="2:51" s="13" customFormat="1" ht="12">
      <c r="B300" s="158"/>
      <c r="D300" s="151" t="s">
        <v>155</v>
      </c>
      <c r="E300" s="159" t="s">
        <v>1</v>
      </c>
      <c r="F300" s="160" t="s">
        <v>737</v>
      </c>
      <c r="H300" s="159" t="s">
        <v>1</v>
      </c>
      <c r="L300" s="158"/>
      <c r="M300" s="161"/>
      <c r="N300" s="162"/>
      <c r="O300" s="162"/>
      <c r="P300" s="162"/>
      <c r="Q300" s="162"/>
      <c r="R300" s="162"/>
      <c r="S300" s="162"/>
      <c r="T300" s="163"/>
      <c r="AT300" s="159" t="s">
        <v>155</v>
      </c>
      <c r="AU300" s="159" t="s">
        <v>82</v>
      </c>
      <c r="AV300" s="13" t="s">
        <v>82</v>
      </c>
      <c r="AW300" s="13" t="s">
        <v>30</v>
      </c>
      <c r="AX300" s="13" t="s">
        <v>74</v>
      </c>
      <c r="AY300" s="159" t="s">
        <v>148</v>
      </c>
    </row>
    <row r="301" spans="2:51" s="12" customFormat="1" ht="12">
      <c r="B301" s="150"/>
      <c r="D301" s="151" t="s">
        <v>155</v>
      </c>
      <c r="E301" s="152" t="s">
        <v>738</v>
      </c>
      <c r="F301" s="153" t="s">
        <v>739</v>
      </c>
      <c r="H301" s="154">
        <v>115</v>
      </c>
      <c r="L301" s="150"/>
      <c r="M301" s="155"/>
      <c r="N301" s="156"/>
      <c r="O301" s="156"/>
      <c r="P301" s="156"/>
      <c r="Q301" s="156"/>
      <c r="R301" s="156"/>
      <c r="S301" s="156"/>
      <c r="T301" s="157"/>
      <c r="AT301" s="152" t="s">
        <v>155</v>
      </c>
      <c r="AU301" s="152" t="s">
        <v>82</v>
      </c>
      <c r="AV301" s="12" t="s">
        <v>91</v>
      </c>
      <c r="AW301" s="12" t="s">
        <v>30</v>
      </c>
      <c r="AX301" s="12" t="s">
        <v>82</v>
      </c>
      <c r="AY301" s="152" t="s">
        <v>148</v>
      </c>
    </row>
    <row r="302" spans="1:65" s="2" customFormat="1" ht="14.45" customHeight="1">
      <c r="A302" s="29"/>
      <c r="B302" s="136"/>
      <c r="C302" s="137" t="s">
        <v>740</v>
      </c>
      <c r="D302" s="137" t="s">
        <v>149</v>
      </c>
      <c r="E302" s="138" t="s">
        <v>741</v>
      </c>
      <c r="F302" s="139" t="s">
        <v>742</v>
      </c>
      <c r="G302" s="140" t="s">
        <v>190</v>
      </c>
      <c r="H302" s="141">
        <v>25</v>
      </c>
      <c r="I302" s="142"/>
      <c r="J302" s="142">
        <f>ROUND(I302*H302,2)</f>
        <v>0</v>
      </c>
      <c r="K302" s="143"/>
      <c r="L302" s="30"/>
      <c r="M302" s="144" t="s">
        <v>1</v>
      </c>
      <c r="N302" s="145" t="s">
        <v>39</v>
      </c>
      <c r="O302" s="146">
        <v>0</v>
      </c>
      <c r="P302" s="146">
        <f>O302*H302</f>
        <v>0</v>
      </c>
      <c r="Q302" s="146">
        <v>0</v>
      </c>
      <c r="R302" s="146">
        <f>Q302*H302</f>
        <v>0</v>
      </c>
      <c r="S302" s="146">
        <v>0</v>
      </c>
      <c r="T302" s="147">
        <f>S302*H302</f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48" t="s">
        <v>153</v>
      </c>
      <c r="AT302" s="148" t="s">
        <v>149</v>
      </c>
      <c r="AU302" s="148" t="s">
        <v>82</v>
      </c>
      <c r="AY302" s="17" t="s">
        <v>148</v>
      </c>
      <c r="BE302" s="149">
        <f>IF(N302="základní",J302,0)</f>
        <v>0</v>
      </c>
      <c r="BF302" s="149">
        <f>IF(N302="snížená",J302,0)</f>
        <v>0</v>
      </c>
      <c r="BG302" s="149">
        <f>IF(N302="zákl. přenesená",J302,0)</f>
        <v>0</v>
      </c>
      <c r="BH302" s="149">
        <f>IF(N302="sníž. přenesená",J302,0)</f>
        <v>0</v>
      </c>
      <c r="BI302" s="149">
        <f>IF(N302="nulová",J302,0)</f>
        <v>0</v>
      </c>
      <c r="BJ302" s="17" t="s">
        <v>82</v>
      </c>
      <c r="BK302" s="149">
        <f>ROUND(I302*H302,2)</f>
        <v>0</v>
      </c>
      <c r="BL302" s="17" t="s">
        <v>153</v>
      </c>
      <c r="BM302" s="148" t="s">
        <v>743</v>
      </c>
    </row>
    <row r="303" spans="2:51" s="12" customFormat="1" ht="12">
      <c r="B303" s="150"/>
      <c r="D303" s="151" t="s">
        <v>155</v>
      </c>
      <c r="E303" s="152" t="s">
        <v>744</v>
      </c>
      <c r="F303" s="153" t="s">
        <v>439</v>
      </c>
      <c r="H303" s="154">
        <v>25</v>
      </c>
      <c r="L303" s="150"/>
      <c r="M303" s="155"/>
      <c r="N303" s="156"/>
      <c r="O303" s="156"/>
      <c r="P303" s="156"/>
      <c r="Q303" s="156"/>
      <c r="R303" s="156"/>
      <c r="S303" s="156"/>
      <c r="T303" s="157"/>
      <c r="AT303" s="152" t="s">
        <v>155</v>
      </c>
      <c r="AU303" s="152" t="s">
        <v>82</v>
      </c>
      <c r="AV303" s="12" t="s">
        <v>91</v>
      </c>
      <c r="AW303" s="12" t="s">
        <v>30</v>
      </c>
      <c r="AX303" s="12" t="s">
        <v>82</v>
      </c>
      <c r="AY303" s="152" t="s">
        <v>148</v>
      </c>
    </row>
    <row r="304" spans="1:65" s="2" customFormat="1" ht="24.2" customHeight="1">
      <c r="A304" s="29"/>
      <c r="B304" s="136"/>
      <c r="C304" s="137" t="s">
        <v>745</v>
      </c>
      <c r="D304" s="137" t="s">
        <v>149</v>
      </c>
      <c r="E304" s="138" t="s">
        <v>746</v>
      </c>
      <c r="F304" s="139" t="s">
        <v>747</v>
      </c>
      <c r="G304" s="140" t="s">
        <v>319</v>
      </c>
      <c r="H304" s="141">
        <v>101</v>
      </c>
      <c r="I304" s="142"/>
      <c r="J304" s="142">
        <f>ROUND(I304*H304,2)</f>
        <v>0</v>
      </c>
      <c r="K304" s="143"/>
      <c r="L304" s="30"/>
      <c r="M304" s="144" t="s">
        <v>1</v>
      </c>
      <c r="N304" s="145" t="s">
        <v>39</v>
      </c>
      <c r="O304" s="146">
        <v>0</v>
      </c>
      <c r="P304" s="146">
        <f>O304*H304</f>
        <v>0</v>
      </c>
      <c r="Q304" s="146">
        <v>0</v>
      </c>
      <c r="R304" s="146">
        <f>Q304*H304</f>
        <v>0</v>
      </c>
      <c r="S304" s="146">
        <v>0</v>
      </c>
      <c r="T304" s="147">
        <f>S304*H304</f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48" t="s">
        <v>153</v>
      </c>
      <c r="AT304" s="148" t="s">
        <v>149</v>
      </c>
      <c r="AU304" s="148" t="s">
        <v>82</v>
      </c>
      <c r="AY304" s="17" t="s">
        <v>148</v>
      </c>
      <c r="BE304" s="149">
        <f>IF(N304="základní",J304,0)</f>
        <v>0</v>
      </c>
      <c r="BF304" s="149">
        <f>IF(N304="snížená",J304,0)</f>
        <v>0</v>
      </c>
      <c r="BG304" s="149">
        <f>IF(N304="zákl. přenesená",J304,0)</f>
        <v>0</v>
      </c>
      <c r="BH304" s="149">
        <f>IF(N304="sníž. přenesená",J304,0)</f>
        <v>0</v>
      </c>
      <c r="BI304" s="149">
        <f>IF(N304="nulová",J304,0)</f>
        <v>0</v>
      </c>
      <c r="BJ304" s="17" t="s">
        <v>82</v>
      </c>
      <c r="BK304" s="149">
        <f>ROUND(I304*H304,2)</f>
        <v>0</v>
      </c>
      <c r="BL304" s="17" t="s">
        <v>153</v>
      </c>
      <c r="BM304" s="148" t="s">
        <v>748</v>
      </c>
    </row>
    <row r="305" spans="2:51" s="13" customFormat="1" ht="12">
      <c r="B305" s="158"/>
      <c r="D305" s="151" t="s">
        <v>155</v>
      </c>
      <c r="E305" s="159" t="s">
        <v>1</v>
      </c>
      <c r="F305" s="160" t="s">
        <v>737</v>
      </c>
      <c r="H305" s="159" t="s">
        <v>1</v>
      </c>
      <c r="L305" s="158"/>
      <c r="M305" s="161"/>
      <c r="N305" s="162"/>
      <c r="O305" s="162"/>
      <c r="P305" s="162"/>
      <c r="Q305" s="162"/>
      <c r="R305" s="162"/>
      <c r="S305" s="162"/>
      <c r="T305" s="163"/>
      <c r="AT305" s="159" t="s">
        <v>155</v>
      </c>
      <c r="AU305" s="159" t="s">
        <v>82</v>
      </c>
      <c r="AV305" s="13" t="s">
        <v>82</v>
      </c>
      <c r="AW305" s="13" t="s">
        <v>30</v>
      </c>
      <c r="AX305" s="13" t="s">
        <v>74</v>
      </c>
      <c r="AY305" s="159" t="s">
        <v>148</v>
      </c>
    </row>
    <row r="306" spans="2:51" s="12" customFormat="1" ht="12">
      <c r="B306" s="150"/>
      <c r="D306" s="151" t="s">
        <v>155</v>
      </c>
      <c r="E306" s="152" t="s">
        <v>160</v>
      </c>
      <c r="F306" s="153" t="s">
        <v>749</v>
      </c>
      <c r="H306" s="154">
        <v>101</v>
      </c>
      <c r="L306" s="150"/>
      <c r="M306" s="155"/>
      <c r="N306" s="156"/>
      <c r="O306" s="156"/>
      <c r="P306" s="156"/>
      <c r="Q306" s="156"/>
      <c r="R306" s="156"/>
      <c r="S306" s="156"/>
      <c r="T306" s="157"/>
      <c r="AT306" s="152" t="s">
        <v>155</v>
      </c>
      <c r="AU306" s="152" t="s">
        <v>82</v>
      </c>
      <c r="AV306" s="12" t="s">
        <v>91</v>
      </c>
      <c r="AW306" s="12" t="s">
        <v>30</v>
      </c>
      <c r="AX306" s="12" t="s">
        <v>82</v>
      </c>
      <c r="AY306" s="152" t="s">
        <v>148</v>
      </c>
    </row>
    <row r="307" spans="1:65" s="2" customFormat="1" ht="24.2" customHeight="1">
      <c r="A307" s="29"/>
      <c r="B307" s="136"/>
      <c r="C307" s="137" t="s">
        <v>750</v>
      </c>
      <c r="D307" s="137" t="s">
        <v>149</v>
      </c>
      <c r="E307" s="138" t="s">
        <v>751</v>
      </c>
      <c r="F307" s="139" t="s">
        <v>747</v>
      </c>
      <c r="G307" s="140" t="s">
        <v>319</v>
      </c>
      <c r="H307" s="141">
        <v>101</v>
      </c>
      <c r="I307" s="142"/>
      <c r="J307" s="142">
        <f>ROUND(I307*H307,2)</f>
        <v>0</v>
      </c>
      <c r="K307" s="143"/>
      <c r="L307" s="30"/>
      <c r="M307" s="144" t="s">
        <v>1</v>
      </c>
      <c r="N307" s="145" t="s">
        <v>39</v>
      </c>
      <c r="O307" s="146">
        <v>0</v>
      </c>
      <c r="P307" s="146">
        <f>O307*H307</f>
        <v>0</v>
      </c>
      <c r="Q307" s="146">
        <v>0</v>
      </c>
      <c r="R307" s="146">
        <f>Q307*H307</f>
        <v>0</v>
      </c>
      <c r="S307" s="146">
        <v>0</v>
      </c>
      <c r="T307" s="147">
        <f>S307*H307</f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48" t="s">
        <v>153</v>
      </c>
      <c r="AT307" s="148" t="s">
        <v>149</v>
      </c>
      <c r="AU307" s="148" t="s">
        <v>82</v>
      </c>
      <c r="AY307" s="17" t="s">
        <v>148</v>
      </c>
      <c r="BE307" s="149">
        <f>IF(N307="základní",J307,0)</f>
        <v>0</v>
      </c>
      <c r="BF307" s="149">
        <f>IF(N307="snížená",J307,0)</f>
        <v>0</v>
      </c>
      <c r="BG307" s="149">
        <f>IF(N307="zákl. přenesená",J307,0)</f>
        <v>0</v>
      </c>
      <c r="BH307" s="149">
        <f>IF(N307="sníž. přenesená",J307,0)</f>
        <v>0</v>
      </c>
      <c r="BI307" s="149">
        <f>IF(N307="nulová",J307,0)</f>
        <v>0</v>
      </c>
      <c r="BJ307" s="17" t="s">
        <v>82</v>
      </c>
      <c r="BK307" s="149">
        <f>ROUND(I307*H307,2)</f>
        <v>0</v>
      </c>
      <c r="BL307" s="17" t="s">
        <v>153</v>
      </c>
      <c r="BM307" s="148" t="s">
        <v>752</v>
      </c>
    </row>
    <row r="308" spans="2:51" s="13" customFormat="1" ht="12">
      <c r="B308" s="158"/>
      <c r="D308" s="151" t="s">
        <v>155</v>
      </c>
      <c r="E308" s="159" t="s">
        <v>1</v>
      </c>
      <c r="F308" s="160" t="s">
        <v>737</v>
      </c>
      <c r="H308" s="159" t="s">
        <v>1</v>
      </c>
      <c r="L308" s="158"/>
      <c r="M308" s="161"/>
      <c r="N308" s="162"/>
      <c r="O308" s="162"/>
      <c r="P308" s="162"/>
      <c r="Q308" s="162"/>
      <c r="R308" s="162"/>
      <c r="S308" s="162"/>
      <c r="T308" s="163"/>
      <c r="AT308" s="159" t="s">
        <v>155</v>
      </c>
      <c r="AU308" s="159" t="s">
        <v>82</v>
      </c>
      <c r="AV308" s="13" t="s">
        <v>82</v>
      </c>
      <c r="AW308" s="13" t="s">
        <v>30</v>
      </c>
      <c r="AX308" s="13" t="s">
        <v>74</v>
      </c>
      <c r="AY308" s="159" t="s">
        <v>148</v>
      </c>
    </row>
    <row r="309" spans="2:51" s="12" customFormat="1" ht="12">
      <c r="B309" s="150"/>
      <c r="D309" s="151" t="s">
        <v>155</v>
      </c>
      <c r="E309" s="152" t="s">
        <v>753</v>
      </c>
      <c r="F309" s="153" t="s">
        <v>749</v>
      </c>
      <c r="H309" s="154">
        <v>101</v>
      </c>
      <c r="L309" s="150"/>
      <c r="M309" s="155"/>
      <c r="N309" s="156"/>
      <c r="O309" s="156"/>
      <c r="P309" s="156"/>
      <c r="Q309" s="156"/>
      <c r="R309" s="156"/>
      <c r="S309" s="156"/>
      <c r="T309" s="157"/>
      <c r="AT309" s="152" t="s">
        <v>155</v>
      </c>
      <c r="AU309" s="152" t="s">
        <v>82</v>
      </c>
      <c r="AV309" s="12" t="s">
        <v>91</v>
      </c>
      <c r="AW309" s="12" t="s">
        <v>30</v>
      </c>
      <c r="AX309" s="12" t="s">
        <v>82</v>
      </c>
      <c r="AY309" s="152" t="s">
        <v>148</v>
      </c>
    </row>
    <row r="310" spans="1:65" s="2" customFormat="1" ht="24.2" customHeight="1">
      <c r="A310" s="29"/>
      <c r="B310" s="136"/>
      <c r="C310" s="137" t="s">
        <v>754</v>
      </c>
      <c r="D310" s="137" t="s">
        <v>149</v>
      </c>
      <c r="E310" s="138" t="s">
        <v>755</v>
      </c>
      <c r="F310" s="139" t="s">
        <v>756</v>
      </c>
      <c r="G310" s="140" t="s">
        <v>319</v>
      </c>
      <c r="H310" s="141">
        <v>2</v>
      </c>
      <c r="I310" s="142"/>
      <c r="J310" s="142">
        <f>ROUND(I310*H310,2)</f>
        <v>0</v>
      </c>
      <c r="K310" s="143"/>
      <c r="L310" s="30"/>
      <c r="M310" s="144" t="s">
        <v>1</v>
      </c>
      <c r="N310" s="145" t="s">
        <v>39</v>
      </c>
      <c r="O310" s="146">
        <v>0</v>
      </c>
      <c r="P310" s="146">
        <f>O310*H310</f>
        <v>0</v>
      </c>
      <c r="Q310" s="146">
        <v>0</v>
      </c>
      <c r="R310" s="146">
        <f>Q310*H310</f>
        <v>0</v>
      </c>
      <c r="S310" s="146">
        <v>0</v>
      </c>
      <c r="T310" s="147">
        <f>S310*H310</f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48" t="s">
        <v>153</v>
      </c>
      <c r="AT310" s="148" t="s">
        <v>149</v>
      </c>
      <c r="AU310" s="148" t="s">
        <v>82</v>
      </c>
      <c r="AY310" s="17" t="s">
        <v>148</v>
      </c>
      <c r="BE310" s="149">
        <f>IF(N310="základní",J310,0)</f>
        <v>0</v>
      </c>
      <c r="BF310" s="149">
        <f>IF(N310="snížená",J310,0)</f>
        <v>0</v>
      </c>
      <c r="BG310" s="149">
        <f>IF(N310="zákl. přenesená",J310,0)</f>
        <v>0</v>
      </c>
      <c r="BH310" s="149">
        <f>IF(N310="sníž. přenesená",J310,0)</f>
        <v>0</v>
      </c>
      <c r="BI310" s="149">
        <f>IF(N310="nulová",J310,0)</f>
        <v>0</v>
      </c>
      <c r="BJ310" s="17" t="s">
        <v>82</v>
      </c>
      <c r="BK310" s="149">
        <f>ROUND(I310*H310,2)</f>
        <v>0</v>
      </c>
      <c r="BL310" s="17" t="s">
        <v>153</v>
      </c>
      <c r="BM310" s="148" t="s">
        <v>757</v>
      </c>
    </row>
    <row r="311" spans="1:65" s="2" customFormat="1" ht="14.45" customHeight="1">
      <c r="A311" s="29"/>
      <c r="B311" s="136"/>
      <c r="C311" s="137" t="s">
        <v>758</v>
      </c>
      <c r="D311" s="137" t="s">
        <v>149</v>
      </c>
      <c r="E311" s="138" t="s">
        <v>759</v>
      </c>
      <c r="F311" s="139" t="s">
        <v>760</v>
      </c>
      <c r="G311" s="140" t="s">
        <v>319</v>
      </c>
      <c r="H311" s="141">
        <v>10.4</v>
      </c>
      <c r="I311" s="142"/>
      <c r="J311" s="142">
        <f>ROUND(I311*H311,2)</f>
        <v>0</v>
      </c>
      <c r="K311" s="143"/>
      <c r="L311" s="30"/>
      <c r="M311" s="144" t="s">
        <v>1</v>
      </c>
      <c r="N311" s="145" t="s">
        <v>39</v>
      </c>
      <c r="O311" s="146">
        <v>0</v>
      </c>
      <c r="P311" s="146">
        <f>O311*H311</f>
        <v>0</v>
      </c>
      <c r="Q311" s="146">
        <v>0</v>
      </c>
      <c r="R311" s="146">
        <f>Q311*H311</f>
        <v>0</v>
      </c>
      <c r="S311" s="146">
        <v>0</v>
      </c>
      <c r="T311" s="147">
        <f>S311*H311</f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48" t="s">
        <v>153</v>
      </c>
      <c r="AT311" s="148" t="s">
        <v>149</v>
      </c>
      <c r="AU311" s="148" t="s">
        <v>82</v>
      </c>
      <c r="AY311" s="17" t="s">
        <v>148</v>
      </c>
      <c r="BE311" s="149">
        <f>IF(N311="základní",J311,0)</f>
        <v>0</v>
      </c>
      <c r="BF311" s="149">
        <f>IF(N311="snížená",J311,0)</f>
        <v>0</v>
      </c>
      <c r="BG311" s="149">
        <f>IF(N311="zákl. přenesená",J311,0)</f>
        <v>0</v>
      </c>
      <c r="BH311" s="149">
        <f>IF(N311="sníž. přenesená",J311,0)</f>
        <v>0</v>
      </c>
      <c r="BI311" s="149">
        <f>IF(N311="nulová",J311,0)</f>
        <v>0</v>
      </c>
      <c r="BJ311" s="17" t="s">
        <v>82</v>
      </c>
      <c r="BK311" s="149">
        <f>ROUND(I311*H311,2)</f>
        <v>0</v>
      </c>
      <c r="BL311" s="17" t="s">
        <v>153</v>
      </c>
      <c r="BM311" s="148" t="s">
        <v>761</v>
      </c>
    </row>
    <row r="312" spans="2:51" s="13" customFormat="1" ht="12">
      <c r="B312" s="158"/>
      <c r="D312" s="151" t="s">
        <v>155</v>
      </c>
      <c r="E312" s="159" t="s">
        <v>1</v>
      </c>
      <c r="F312" s="160" t="s">
        <v>192</v>
      </c>
      <c r="H312" s="159" t="s">
        <v>1</v>
      </c>
      <c r="L312" s="158"/>
      <c r="M312" s="161"/>
      <c r="N312" s="162"/>
      <c r="O312" s="162"/>
      <c r="P312" s="162"/>
      <c r="Q312" s="162"/>
      <c r="R312" s="162"/>
      <c r="S312" s="162"/>
      <c r="T312" s="163"/>
      <c r="AT312" s="159" t="s">
        <v>155</v>
      </c>
      <c r="AU312" s="159" t="s">
        <v>82</v>
      </c>
      <c r="AV312" s="13" t="s">
        <v>82</v>
      </c>
      <c r="AW312" s="13" t="s">
        <v>30</v>
      </c>
      <c r="AX312" s="13" t="s">
        <v>74</v>
      </c>
      <c r="AY312" s="159" t="s">
        <v>148</v>
      </c>
    </row>
    <row r="313" spans="2:51" s="12" customFormat="1" ht="12">
      <c r="B313" s="150"/>
      <c r="D313" s="151" t="s">
        <v>155</v>
      </c>
      <c r="E313" s="152" t="s">
        <v>762</v>
      </c>
      <c r="F313" s="153" t="s">
        <v>763</v>
      </c>
      <c r="H313" s="154">
        <v>10.4</v>
      </c>
      <c r="L313" s="150"/>
      <c r="M313" s="155"/>
      <c r="N313" s="156"/>
      <c r="O313" s="156"/>
      <c r="P313" s="156"/>
      <c r="Q313" s="156"/>
      <c r="R313" s="156"/>
      <c r="S313" s="156"/>
      <c r="T313" s="157"/>
      <c r="AT313" s="152" t="s">
        <v>155</v>
      </c>
      <c r="AU313" s="152" t="s">
        <v>82</v>
      </c>
      <c r="AV313" s="12" t="s">
        <v>91</v>
      </c>
      <c r="AW313" s="12" t="s">
        <v>30</v>
      </c>
      <c r="AX313" s="12" t="s">
        <v>82</v>
      </c>
      <c r="AY313" s="152" t="s">
        <v>148</v>
      </c>
    </row>
    <row r="314" spans="1:65" s="2" customFormat="1" ht="14.45" customHeight="1">
      <c r="A314" s="29"/>
      <c r="B314" s="136"/>
      <c r="C314" s="137" t="s">
        <v>764</v>
      </c>
      <c r="D314" s="137" t="s">
        <v>149</v>
      </c>
      <c r="E314" s="138" t="s">
        <v>765</v>
      </c>
      <c r="F314" s="139" t="s">
        <v>766</v>
      </c>
      <c r="G314" s="140" t="s">
        <v>319</v>
      </c>
      <c r="H314" s="141">
        <v>127</v>
      </c>
      <c r="I314" s="142"/>
      <c r="J314" s="142">
        <f>ROUND(I314*H314,2)</f>
        <v>0</v>
      </c>
      <c r="K314" s="143"/>
      <c r="L314" s="30"/>
      <c r="M314" s="144" t="s">
        <v>1</v>
      </c>
      <c r="N314" s="145" t="s">
        <v>39</v>
      </c>
      <c r="O314" s="146">
        <v>0</v>
      </c>
      <c r="P314" s="146">
        <f>O314*H314</f>
        <v>0</v>
      </c>
      <c r="Q314" s="146">
        <v>0</v>
      </c>
      <c r="R314" s="146">
        <f>Q314*H314</f>
        <v>0</v>
      </c>
      <c r="S314" s="146">
        <v>0</v>
      </c>
      <c r="T314" s="147">
        <f>S314*H314</f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48" t="s">
        <v>153</v>
      </c>
      <c r="AT314" s="148" t="s">
        <v>149</v>
      </c>
      <c r="AU314" s="148" t="s">
        <v>82</v>
      </c>
      <c r="AY314" s="17" t="s">
        <v>148</v>
      </c>
      <c r="BE314" s="149">
        <f>IF(N314="základní",J314,0)</f>
        <v>0</v>
      </c>
      <c r="BF314" s="149">
        <f>IF(N314="snížená",J314,0)</f>
        <v>0</v>
      </c>
      <c r="BG314" s="149">
        <f>IF(N314="zákl. přenesená",J314,0)</f>
        <v>0</v>
      </c>
      <c r="BH314" s="149">
        <f>IF(N314="sníž. přenesená",J314,0)</f>
        <v>0</v>
      </c>
      <c r="BI314" s="149">
        <f>IF(N314="nulová",J314,0)</f>
        <v>0</v>
      </c>
      <c r="BJ314" s="17" t="s">
        <v>82</v>
      </c>
      <c r="BK314" s="149">
        <f>ROUND(I314*H314,2)</f>
        <v>0</v>
      </c>
      <c r="BL314" s="17" t="s">
        <v>153</v>
      </c>
      <c r="BM314" s="148" t="s">
        <v>767</v>
      </c>
    </row>
    <row r="315" spans="2:51" s="13" customFormat="1" ht="12">
      <c r="B315" s="158"/>
      <c r="D315" s="151" t="s">
        <v>155</v>
      </c>
      <c r="E315" s="159" t="s">
        <v>1</v>
      </c>
      <c r="F315" s="160" t="s">
        <v>768</v>
      </c>
      <c r="H315" s="159" t="s">
        <v>1</v>
      </c>
      <c r="L315" s="158"/>
      <c r="M315" s="161"/>
      <c r="N315" s="162"/>
      <c r="O315" s="162"/>
      <c r="P315" s="162"/>
      <c r="Q315" s="162"/>
      <c r="R315" s="162"/>
      <c r="S315" s="162"/>
      <c r="T315" s="163"/>
      <c r="AT315" s="159" t="s">
        <v>155</v>
      </c>
      <c r="AU315" s="159" t="s">
        <v>82</v>
      </c>
      <c r="AV315" s="13" t="s">
        <v>82</v>
      </c>
      <c r="AW315" s="13" t="s">
        <v>30</v>
      </c>
      <c r="AX315" s="13" t="s">
        <v>74</v>
      </c>
      <c r="AY315" s="159" t="s">
        <v>148</v>
      </c>
    </row>
    <row r="316" spans="2:51" s="12" customFormat="1" ht="12">
      <c r="B316" s="150"/>
      <c r="D316" s="151" t="s">
        <v>155</v>
      </c>
      <c r="E316" s="152" t="s">
        <v>769</v>
      </c>
      <c r="F316" s="153" t="s">
        <v>770</v>
      </c>
      <c r="H316" s="154">
        <v>127</v>
      </c>
      <c r="L316" s="150"/>
      <c r="M316" s="155"/>
      <c r="N316" s="156"/>
      <c r="O316" s="156"/>
      <c r="P316" s="156"/>
      <c r="Q316" s="156"/>
      <c r="R316" s="156"/>
      <c r="S316" s="156"/>
      <c r="T316" s="157"/>
      <c r="AT316" s="152" t="s">
        <v>155</v>
      </c>
      <c r="AU316" s="152" t="s">
        <v>82</v>
      </c>
      <c r="AV316" s="12" t="s">
        <v>91</v>
      </c>
      <c r="AW316" s="12" t="s">
        <v>30</v>
      </c>
      <c r="AX316" s="12" t="s">
        <v>82</v>
      </c>
      <c r="AY316" s="152" t="s">
        <v>148</v>
      </c>
    </row>
    <row r="317" spans="1:65" s="2" customFormat="1" ht="24.2" customHeight="1">
      <c r="A317" s="29"/>
      <c r="B317" s="136"/>
      <c r="C317" s="137" t="s">
        <v>771</v>
      </c>
      <c r="D317" s="137" t="s">
        <v>149</v>
      </c>
      <c r="E317" s="138" t="s">
        <v>772</v>
      </c>
      <c r="F317" s="139" t="s">
        <v>773</v>
      </c>
      <c r="G317" s="140" t="s">
        <v>319</v>
      </c>
      <c r="H317" s="141">
        <v>352.8</v>
      </c>
      <c r="I317" s="142"/>
      <c r="J317" s="142">
        <f>ROUND(I317*H317,2)</f>
        <v>0</v>
      </c>
      <c r="K317" s="143"/>
      <c r="L317" s="30"/>
      <c r="M317" s="144" t="s">
        <v>1</v>
      </c>
      <c r="N317" s="145" t="s">
        <v>39</v>
      </c>
      <c r="O317" s="146">
        <v>0</v>
      </c>
      <c r="P317" s="146">
        <f>O317*H317</f>
        <v>0</v>
      </c>
      <c r="Q317" s="146">
        <v>0</v>
      </c>
      <c r="R317" s="146">
        <f>Q317*H317</f>
        <v>0</v>
      </c>
      <c r="S317" s="146">
        <v>0</v>
      </c>
      <c r="T317" s="147">
        <f>S317*H317</f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48" t="s">
        <v>153</v>
      </c>
      <c r="AT317" s="148" t="s">
        <v>149</v>
      </c>
      <c r="AU317" s="148" t="s">
        <v>82</v>
      </c>
      <c r="AY317" s="17" t="s">
        <v>148</v>
      </c>
      <c r="BE317" s="149">
        <f>IF(N317="základní",J317,0)</f>
        <v>0</v>
      </c>
      <c r="BF317" s="149">
        <f>IF(N317="snížená",J317,0)</f>
        <v>0</v>
      </c>
      <c r="BG317" s="149">
        <f>IF(N317="zákl. přenesená",J317,0)</f>
        <v>0</v>
      </c>
      <c r="BH317" s="149">
        <f>IF(N317="sníž. přenesená",J317,0)</f>
        <v>0</v>
      </c>
      <c r="BI317" s="149">
        <f>IF(N317="nulová",J317,0)</f>
        <v>0</v>
      </c>
      <c r="BJ317" s="17" t="s">
        <v>82</v>
      </c>
      <c r="BK317" s="149">
        <f>ROUND(I317*H317,2)</f>
        <v>0</v>
      </c>
      <c r="BL317" s="17" t="s">
        <v>153</v>
      </c>
      <c r="BM317" s="148" t="s">
        <v>774</v>
      </c>
    </row>
    <row r="318" spans="2:51" s="13" customFormat="1" ht="12">
      <c r="B318" s="158"/>
      <c r="D318" s="151" t="s">
        <v>155</v>
      </c>
      <c r="E318" s="159" t="s">
        <v>1</v>
      </c>
      <c r="F318" s="160" t="s">
        <v>737</v>
      </c>
      <c r="H318" s="159" t="s">
        <v>1</v>
      </c>
      <c r="L318" s="158"/>
      <c r="M318" s="161"/>
      <c r="N318" s="162"/>
      <c r="O318" s="162"/>
      <c r="P318" s="162"/>
      <c r="Q318" s="162"/>
      <c r="R318" s="162"/>
      <c r="S318" s="162"/>
      <c r="T318" s="163"/>
      <c r="AT318" s="159" t="s">
        <v>155</v>
      </c>
      <c r="AU318" s="159" t="s">
        <v>82</v>
      </c>
      <c r="AV318" s="13" t="s">
        <v>82</v>
      </c>
      <c r="AW318" s="13" t="s">
        <v>30</v>
      </c>
      <c r="AX318" s="13" t="s">
        <v>74</v>
      </c>
      <c r="AY318" s="159" t="s">
        <v>148</v>
      </c>
    </row>
    <row r="319" spans="2:51" s="12" customFormat="1" ht="12">
      <c r="B319" s="150"/>
      <c r="D319" s="151" t="s">
        <v>155</v>
      </c>
      <c r="E319" s="152" t="s">
        <v>775</v>
      </c>
      <c r="F319" s="153" t="s">
        <v>776</v>
      </c>
      <c r="H319" s="154">
        <v>98.8</v>
      </c>
      <c r="L319" s="150"/>
      <c r="M319" s="155"/>
      <c r="N319" s="156"/>
      <c r="O319" s="156"/>
      <c r="P319" s="156"/>
      <c r="Q319" s="156"/>
      <c r="R319" s="156"/>
      <c r="S319" s="156"/>
      <c r="T319" s="157"/>
      <c r="AT319" s="152" t="s">
        <v>155</v>
      </c>
      <c r="AU319" s="152" t="s">
        <v>82</v>
      </c>
      <c r="AV319" s="12" t="s">
        <v>91</v>
      </c>
      <c r="AW319" s="12" t="s">
        <v>30</v>
      </c>
      <c r="AX319" s="12" t="s">
        <v>74</v>
      </c>
      <c r="AY319" s="152" t="s">
        <v>148</v>
      </c>
    </row>
    <row r="320" spans="2:51" s="12" customFormat="1" ht="12">
      <c r="B320" s="150"/>
      <c r="D320" s="151" t="s">
        <v>155</v>
      </c>
      <c r="E320" s="152" t="s">
        <v>335</v>
      </c>
      <c r="F320" s="153" t="s">
        <v>777</v>
      </c>
      <c r="H320" s="154">
        <v>254</v>
      </c>
      <c r="L320" s="150"/>
      <c r="M320" s="155"/>
      <c r="N320" s="156"/>
      <c r="O320" s="156"/>
      <c r="P320" s="156"/>
      <c r="Q320" s="156"/>
      <c r="R320" s="156"/>
      <c r="S320" s="156"/>
      <c r="T320" s="157"/>
      <c r="AT320" s="152" t="s">
        <v>155</v>
      </c>
      <c r="AU320" s="152" t="s">
        <v>82</v>
      </c>
      <c r="AV320" s="12" t="s">
        <v>91</v>
      </c>
      <c r="AW320" s="12" t="s">
        <v>30</v>
      </c>
      <c r="AX320" s="12" t="s">
        <v>74</v>
      </c>
      <c r="AY320" s="152" t="s">
        <v>148</v>
      </c>
    </row>
    <row r="321" spans="2:51" s="12" customFormat="1" ht="12">
      <c r="B321" s="150"/>
      <c r="D321" s="151" t="s">
        <v>155</v>
      </c>
      <c r="E321" s="152" t="s">
        <v>778</v>
      </c>
      <c r="F321" s="153" t="s">
        <v>779</v>
      </c>
      <c r="H321" s="154">
        <v>352.8</v>
      </c>
      <c r="L321" s="150"/>
      <c r="M321" s="155"/>
      <c r="N321" s="156"/>
      <c r="O321" s="156"/>
      <c r="P321" s="156"/>
      <c r="Q321" s="156"/>
      <c r="R321" s="156"/>
      <c r="S321" s="156"/>
      <c r="T321" s="157"/>
      <c r="AT321" s="152" t="s">
        <v>155</v>
      </c>
      <c r="AU321" s="152" t="s">
        <v>82</v>
      </c>
      <c r="AV321" s="12" t="s">
        <v>91</v>
      </c>
      <c r="AW321" s="12" t="s">
        <v>30</v>
      </c>
      <c r="AX321" s="12" t="s">
        <v>82</v>
      </c>
      <c r="AY321" s="152" t="s">
        <v>148</v>
      </c>
    </row>
    <row r="322" spans="1:65" s="2" customFormat="1" ht="24.2" customHeight="1">
      <c r="A322" s="29"/>
      <c r="B322" s="136"/>
      <c r="C322" s="137" t="s">
        <v>780</v>
      </c>
      <c r="D322" s="137" t="s">
        <v>149</v>
      </c>
      <c r="E322" s="138" t="s">
        <v>781</v>
      </c>
      <c r="F322" s="139" t="s">
        <v>782</v>
      </c>
      <c r="G322" s="140" t="s">
        <v>319</v>
      </c>
      <c r="H322" s="141">
        <v>176.4</v>
      </c>
      <c r="I322" s="142"/>
      <c r="J322" s="142">
        <f>ROUND(I322*H322,2)</f>
        <v>0</v>
      </c>
      <c r="K322" s="143"/>
      <c r="L322" s="30"/>
      <c r="M322" s="144" t="s">
        <v>1</v>
      </c>
      <c r="N322" s="145" t="s">
        <v>39</v>
      </c>
      <c r="O322" s="146">
        <v>0</v>
      </c>
      <c r="P322" s="146">
        <f>O322*H322</f>
        <v>0</v>
      </c>
      <c r="Q322" s="146">
        <v>0</v>
      </c>
      <c r="R322" s="146">
        <f>Q322*H322</f>
        <v>0</v>
      </c>
      <c r="S322" s="146">
        <v>0</v>
      </c>
      <c r="T322" s="147">
        <f>S322*H322</f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48" t="s">
        <v>153</v>
      </c>
      <c r="AT322" s="148" t="s">
        <v>149</v>
      </c>
      <c r="AU322" s="148" t="s">
        <v>82</v>
      </c>
      <c r="AY322" s="17" t="s">
        <v>148</v>
      </c>
      <c r="BE322" s="149">
        <f>IF(N322="základní",J322,0)</f>
        <v>0</v>
      </c>
      <c r="BF322" s="149">
        <f>IF(N322="snížená",J322,0)</f>
        <v>0</v>
      </c>
      <c r="BG322" s="149">
        <f>IF(N322="zákl. přenesená",J322,0)</f>
        <v>0</v>
      </c>
      <c r="BH322" s="149">
        <f>IF(N322="sníž. přenesená",J322,0)</f>
        <v>0</v>
      </c>
      <c r="BI322" s="149">
        <f>IF(N322="nulová",J322,0)</f>
        <v>0</v>
      </c>
      <c r="BJ322" s="17" t="s">
        <v>82</v>
      </c>
      <c r="BK322" s="149">
        <f>ROUND(I322*H322,2)</f>
        <v>0</v>
      </c>
      <c r="BL322" s="17" t="s">
        <v>153</v>
      </c>
      <c r="BM322" s="148" t="s">
        <v>783</v>
      </c>
    </row>
    <row r="323" spans="2:51" s="13" customFormat="1" ht="12">
      <c r="B323" s="158"/>
      <c r="D323" s="151" t="s">
        <v>155</v>
      </c>
      <c r="E323" s="159" t="s">
        <v>1</v>
      </c>
      <c r="F323" s="160" t="s">
        <v>737</v>
      </c>
      <c r="H323" s="159" t="s">
        <v>1</v>
      </c>
      <c r="L323" s="158"/>
      <c r="M323" s="161"/>
      <c r="N323" s="162"/>
      <c r="O323" s="162"/>
      <c r="P323" s="162"/>
      <c r="Q323" s="162"/>
      <c r="R323" s="162"/>
      <c r="S323" s="162"/>
      <c r="T323" s="163"/>
      <c r="AT323" s="159" t="s">
        <v>155</v>
      </c>
      <c r="AU323" s="159" t="s">
        <v>82</v>
      </c>
      <c r="AV323" s="13" t="s">
        <v>82</v>
      </c>
      <c r="AW323" s="13" t="s">
        <v>30</v>
      </c>
      <c r="AX323" s="13" t="s">
        <v>74</v>
      </c>
      <c r="AY323" s="159" t="s">
        <v>148</v>
      </c>
    </row>
    <row r="324" spans="2:51" s="12" customFormat="1" ht="12">
      <c r="B324" s="150"/>
      <c r="D324" s="151" t="s">
        <v>155</v>
      </c>
      <c r="E324" s="152" t="s">
        <v>784</v>
      </c>
      <c r="F324" s="153" t="s">
        <v>785</v>
      </c>
      <c r="H324" s="154">
        <v>49.4</v>
      </c>
      <c r="L324" s="150"/>
      <c r="M324" s="155"/>
      <c r="N324" s="156"/>
      <c r="O324" s="156"/>
      <c r="P324" s="156"/>
      <c r="Q324" s="156"/>
      <c r="R324" s="156"/>
      <c r="S324" s="156"/>
      <c r="T324" s="157"/>
      <c r="AT324" s="152" t="s">
        <v>155</v>
      </c>
      <c r="AU324" s="152" t="s">
        <v>82</v>
      </c>
      <c r="AV324" s="12" t="s">
        <v>91</v>
      </c>
      <c r="AW324" s="12" t="s">
        <v>30</v>
      </c>
      <c r="AX324" s="12" t="s">
        <v>74</v>
      </c>
      <c r="AY324" s="152" t="s">
        <v>148</v>
      </c>
    </row>
    <row r="325" spans="2:51" s="12" customFormat="1" ht="12">
      <c r="B325" s="150"/>
      <c r="D325" s="151" t="s">
        <v>155</v>
      </c>
      <c r="E325" s="152" t="s">
        <v>337</v>
      </c>
      <c r="F325" s="153" t="s">
        <v>786</v>
      </c>
      <c r="H325" s="154">
        <v>127</v>
      </c>
      <c r="L325" s="150"/>
      <c r="M325" s="155"/>
      <c r="N325" s="156"/>
      <c r="O325" s="156"/>
      <c r="P325" s="156"/>
      <c r="Q325" s="156"/>
      <c r="R325" s="156"/>
      <c r="S325" s="156"/>
      <c r="T325" s="157"/>
      <c r="AT325" s="152" t="s">
        <v>155</v>
      </c>
      <c r="AU325" s="152" t="s">
        <v>82</v>
      </c>
      <c r="AV325" s="12" t="s">
        <v>91</v>
      </c>
      <c r="AW325" s="12" t="s">
        <v>30</v>
      </c>
      <c r="AX325" s="12" t="s">
        <v>74</v>
      </c>
      <c r="AY325" s="152" t="s">
        <v>148</v>
      </c>
    </row>
    <row r="326" spans="2:51" s="12" customFormat="1" ht="12">
      <c r="B326" s="150"/>
      <c r="D326" s="151" t="s">
        <v>155</v>
      </c>
      <c r="E326" s="152" t="s">
        <v>787</v>
      </c>
      <c r="F326" s="153" t="s">
        <v>788</v>
      </c>
      <c r="H326" s="154">
        <v>176.4</v>
      </c>
      <c r="L326" s="150"/>
      <c r="M326" s="155"/>
      <c r="N326" s="156"/>
      <c r="O326" s="156"/>
      <c r="P326" s="156"/>
      <c r="Q326" s="156"/>
      <c r="R326" s="156"/>
      <c r="S326" s="156"/>
      <c r="T326" s="157"/>
      <c r="AT326" s="152" t="s">
        <v>155</v>
      </c>
      <c r="AU326" s="152" t="s">
        <v>82</v>
      </c>
      <c r="AV326" s="12" t="s">
        <v>91</v>
      </c>
      <c r="AW326" s="12" t="s">
        <v>30</v>
      </c>
      <c r="AX326" s="12" t="s">
        <v>82</v>
      </c>
      <c r="AY326" s="152" t="s">
        <v>148</v>
      </c>
    </row>
    <row r="327" spans="1:65" s="2" customFormat="1" ht="24.2" customHeight="1">
      <c r="A327" s="29"/>
      <c r="B327" s="136"/>
      <c r="C327" s="137" t="s">
        <v>789</v>
      </c>
      <c r="D327" s="137" t="s">
        <v>149</v>
      </c>
      <c r="E327" s="138" t="s">
        <v>790</v>
      </c>
      <c r="F327" s="139" t="s">
        <v>791</v>
      </c>
      <c r="G327" s="140" t="s">
        <v>319</v>
      </c>
      <c r="H327" s="141">
        <v>176.4</v>
      </c>
      <c r="I327" s="142"/>
      <c r="J327" s="142">
        <f>ROUND(I327*H327,2)</f>
        <v>0</v>
      </c>
      <c r="K327" s="143"/>
      <c r="L327" s="30"/>
      <c r="M327" s="144" t="s">
        <v>1</v>
      </c>
      <c r="N327" s="145" t="s">
        <v>39</v>
      </c>
      <c r="O327" s="146">
        <v>0</v>
      </c>
      <c r="P327" s="146">
        <f>O327*H327</f>
        <v>0</v>
      </c>
      <c r="Q327" s="146">
        <v>0</v>
      </c>
      <c r="R327" s="146">
        <f>Q327*H327</f>
        <v>0</v>
      </c>
      <c r="S327" s="146">
        <v>0</v>
      </c>
      <c r="T327" s="147">
        <f>S327*H327</f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48" t="s">
        <v>153</v>
      </c>
      <c r="AT327" s="148" t="s">
        <v>149</v>
      </c>
      <c r="AU327" s="148" t="s">
        <v>82</v>
      </c>
      <c r="AY327" s="17" t="s">
        <v>148</v>
      </c>
      <c r="BE327" s="149">
        <f>IF(N327="základní",J327,0)</f>
        <v>0</v>
      </c>
      <c r="BF327" s="149">
        <f>IF(N327="snížená",J327,0)</f>
        <v>0</v>
      </c>
      <c r="BG327" s="149">
        <f>IF(N327="zákl. přenesená",J327,0)</f>
        <v>0</v>
      </c>
      <c r="BH327" s="149">
        <f>IF(N327="sníž. přenesená",J327,0)</f>
        <v>0</v>
      </c>
      <c r="BI327" s="149">
        <f>IF(N327="nulová",J327,0)</f>
        <v>0</v>
      </c>
      <c r="BJ327" s="17" t="s">
        <v>82</v>
      </c>
      <c r="BK327" s="149">
        <f>ROUND(I327*H327,2)</f>
        <v>0</v>
      </c>
      <c r="BL327" s="17" t="s">
        <v>153</v>
      </c>
      <c r="BM327" s="148" t="s">
        <v>792</v>
      </c>
    </row>
    <row r="328" spans="2:51" s="13" customFormat="1" ht="12">
      <c r="B328" s="158"/>
      <c r="D328" s="151" t="s">
        <v>155</v>
      </c>
      <c r="E328" s="159" t="s">
        <v>1</v>
      </c>
      <c r="F328" s="160" t="s">
        <v>768</v>
      </c>
      <c r="H328" s="159" t="s">
        <v>1</v>
      </c>
      <c r="L328" s="158"/>
      <c r="M328" s="161"/>
      <c r="N328" s="162"/>
      <c r="O328" s="162"/>
      <c r="P328" s="162"/>
      <c r="Q328" s="162"/>
      <c r="R328" s="162"/>
      <c r="S328" s="162"/>
      <c r="T328" s="163"/>
      <c r="AT328" s="159" t="s">
        <v>155</v>
      </c>
      <c r="AU328" s="159" t="s">
        <v>82</v>
      </c>
      <c r="AV328" s="13" t="s">
        <v>82</v>
      </c>
      <c r="AW328" s="13" t="s">
        <v>30</v>
      </c>
      <c r="AX328" s="13" t="s">
        <v>74</v>
      </c>
      <c r="AY328" s="159" t="s">
        <v>148</v>
      </c>
    </row>
    <row r="329" spans="2:51" s="12" customFormat="1" ht="12">
      <c r="B329" s="150"/>
      <c r="D329" s="151" t="s">
        <v>155</v>
      </c>
      <c r="E329" s="152" t="s">
        <v>793</v>
      </c>
      <c r="F329" s="153" t="s">
        <v>785</v>
      </c>
      <c r="H329" s="154">
        <v>49.4</v>
      </c>
      <c r="L329" s="150"/>
      <c r="M329" s="155"/>
      <c r="N329" s="156"/>
      <c r="O329" s="156"/>
      <c r="P329" s="156"/>
      <c r="Q329" s="156"/>
      <c r="R329" s="156"/>
      <c r="S329" s="156"/>
      <c r="T329" s="157"/>
      <c r="AT329" s="152" t="s">
        <v>155</v>
      </c>
      <c r="AU329" s="152" t="s">
        <v>82</v>
      </c>
      <c r="AV329" s="12" t="s">
        <v>91</v>
      </c>
      <c r="AW329" s="12" t="s">
        <v>30</v>
      </c>
      <c r="AX329" s="12" t="s">
        <v>74</v>
      </c>
      <c r="AY329" s="152" t="s">
        <v>148</v>
      </c>
    </row>
    <row r="330" spans="2:51" s="12" customFormat="1" ht="12">
      <c r="B330" s="150"/>
      <c r="D330" s="151" t="s">
        <v>155</v>
      </c>
      <c r="E330" s="152" t="s">
        <v>339</v>
      </c>
      <c r="F330" s="153" t="s">
        <v>770</v>
      </c>
      <c r="H330" s="154">
        <v>127</v>
      </c>
      <c r="L330" s="150"/>
      <c r="M330" s="155"/>
      <c r="N330" s="156"/>
      <c r="O330" s="156"/>
      <c r="P330" s="156"/>
      <c r="Q330" s="156"/>
      <c r="R330" s="156"/>
      <c r="S330" s="156"/>
      <c r="T330" s="157"/>
      <c r="AT330" s="152" t="s">
        <v>155</v>
      </c>
      <c r="AU330" s="152" t="s">
        <v>82</v>
      </c>
      <c r="AV330" s="12" t="s">
        <v>91</v>
      </c>
      <c r="AW330" s="12" t="s">
        <v>30</v>
      </c>
      <c r="AX330" s="12" t="s">
        <v>74</v>
      </c>
      <c r="AY330" s="152" t="s">
        <v>148</v>
      </c>
    </row>
    <row r="331" spans="2:51" s="12" customFormat="1" ht="12">
      <c r="B331" s="150"/>
      <c r="D331" s="151" t="s">
        <v>155</v>
      </c>
      <c r="E331" s="152" t="s">
        <v>794</v>
      </c>
      <c r="F331" s="153" t="s">
        <v>795</v>
      </c>
      <c r="H331" s="154">
        <v>176.4</v>
      </c>
      <c r="L331" s="150"/>
      <c r="M331" s="155"/>
      <c r="N331" s="156"/>
      <c r="O331" s="156"/>
      <c r="P331" s="156"/>
      <c r="Q331" s="156"/>
      <c r="R331" s="156"/>
      <c r="S331" s="156"/>
      <c r="T331" s="157"/>
      <c r="AT331" s="152" t="s">
        <v>155</v>
      </c>
      <c r="AU331" s="152" t="s">
        <v>82</v>
      </c>
      <c r="AV331" s="12" t="s">
        <v>91</v>
      </c>
      <c r="AW331" s="12" t="s">
        <v>30</v>
      </c>
      <c r="AX331" s="12" t="s">
        <v>82</v>
      </c>
      <c r="AY331" s="152" t="s">
        <v>148</v>
      </c>
    </row>
    <row r="332" spans="1:65" s="2" customFormat="1" ht="24.2" customHeight="1">
      <c r="A332" s="29"/>
      <c r="B332" s="136"/>
      <c r="C332" s="137" t="s">
        <v>796</v>
      </c>
      <c r="D332" s="137" t="s">
        <v>149</v>
      </c>
      <c r="E332" s="138" t="s">
        <v>797</v>
      </c>
      <c r="F332" s="139" t="s">
        <v>798</v>
      </c>
      <c r="G332" s="140" t="s">
        <v>319</v>
      </c>
      <c r="H332" s="141">
        <v>127</v>
      </c>
      <c r="I332" s="142"/>
      <c r="J332" s="142">
        <f>ROUND(I332*H332,2)</f>
        <v>0</v>
      </c>
      <c r="K332" s="143"/>
      <c r="L332" s="30"/>
      <c r="M332" s="144" t="s">
        <v>1</v>
      </c>
      <c r="N332" s="145" t="s">
        <v>39</v>
      </c>
      <c r="O332" s="146">
        <v>0</v>
      </c>
      <c r="P332" s="146">
        <f>O332*H332</f>
        <v>0</v>
      </c>
      <c r="Q332" s="146">
        <v>0</v>
      </c>
      <c r="R332" s="146">
        <f>Q332*H332</f>
        <v>0</v>
      </c>
      <c r="S332" s="146">
        <v>0</v>
      </c>
      <c r="T332" s="147">
        <f>S332*H332</f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48" t="s">
        <v>153</v>
      </c>
      <c r="AT332" s="148" t="s">
        <v>149</v>
      </c>
      <c r="AU332" s="148" t="s">
        <v>82</v>
      </c>
      <c r="AY332" s="17" t="s">
        <v>148</v>
      </c>
      <c r="BE332" s="149">
        <f>IF(N332="základní",J332,0)</f>
        <v>0</v>
      </c>
      <c r="BF332" s="149">
        <f>IF(N332="snížená",J332,0)</f>
        <v>0</v>
      </c>
      <c r="BG332" s="149">
        <f>IF(N332="zákl. přenesená",J332,0)</f>
        <v>0</v>
      </c>
      <c r="BH332" s="149">
        <f>IF(N332="sníž. přenesená",J332,0)</f>
        <v>0</v>
      </c>
      <c r="BI332" s="149">
        <f>IF(N332="nulová",J332,0)</f>
        <v>0</v>
      </c>
      <c r="BJ332" s="17" t="s">
        <v>82</v>
      </c>
      <c r="BK332" s="149">
        <f>ROUND(I332*H332,2)</f>
        <v>0</v>
      </c>
      <c r="BL332" s="17" t="s">
        <v>153</v>
      </c>
      <c r="BM332" s="148" t="s">
        <v>799</v>
      </c>
    </row>
    <row r="333" spans="2:51" s="13" customFormat="1" ht="12">
      <c r="B333" s="158"/>
      <c r="D333" s="151" t="s">
        <v>155</v>
      </c>
      <c r="E333" s="159" t="s">
        <v>1</v>
      </c>
      <c r="F333" s="160" t="s">
        <v>768</v>
      </c>
      <c r="H333" s="159" t="s">
        <v>1</v>
      </c>
      <c r="L333" s="158"/>
      <c r="M333" s="161"/>
      <c r="N333" s="162"/>
      <c r="O333" s="162"/>
      <c r="P333" s="162"/>
      <c r="Q333" s="162"/>
      <c r="R333" s="162"/>
      <c r="S333" s="162"/>
      <c r="T333" s="163"/>
      <c r="AT333" s="159" t="s">
        <v>155</v>
      </c>
      <c r="AU333" s="159" t="s">
        <v>82</v>
      </c>
      <c r="AV333" s="13" t="s">
        <v>82</v>
      </c>
      <c r="AW333" s="13" t="s">
        <v>30</v>
      </c>
      <c r="AX333" s="13" t="s">
        <v>74</v>
      </c>
      <c r="AY333" s="159" t="s">
        <v>148</v>
      </c>
    </row>
    <row r="334" spans="2:51" s="12" customFormat="1" ht="12">
      <c r="B334" s="150"/>
      <c r="D334" s="151" t="s">
        <v>155</v>
      </c>
      <c r="E334" s="152" t="s">
        <v>800</v>
      </c>
      <c r="F334" s="153" t="s">
        <v>770</v>
      </c>
      <c r="H334" s="154">
        <v>127</v>
      </c>
      <c r="L334" s="150"/>
      <c r="M334" s="155"/>
      <c r="N334" s="156"/>
      <c r="O334" s="156"/>
      <c r="P334" s="156"/>
      <c r="Q334" s="156"/>
      <c r="R334" s="156"/>
      <c r="S334" s="156"/>
      <c r="T334" s="157"/>
      <c r="AT334" s="152" t="s">
        <v>155</v>
      </c>
      <c r="AU334" s="152" t="s">
        <v>82</v>
      </c>
      <c r="AV334" s="12" t="s">
        <v>91</v>
      </c>
      <c r="AW334" s="12" t="s">
        <v>30</v>
      </c>
      <c r="AX334" s="12" t="s">
        <v>82</v>
      </c>
      <c r="AY334" s="152" t="s">
        <v>148</v>
      </c>
    </row>
    <row r="335" spans="1:65" s="2" customFormat="1" ht="24.2" customHeight="1">
      <c r="A335" s="29"/>
      <c r="B335" s="136"/>
      <c r="C335" s="137" t="s">
        <v>801</v>
      </c>
      <c r="D335" s="137" t="s">
        <v>149</v>
      </c>
      <c r="E335" s="138" t="s">
        <v>802</v>
      </c>
      <c r="F335" s="139" t="s">
        <v>803</v>
      </c>
      <c r="G335" s="140" t="s">
        <v>319</v>
      </c>
      <c r="H335" s="141">
        <v>49.4</v>
      </c>
      <c r="I335" s="142"/>
      <c r="J335" s="142">
        <f>ROUND(I335*H335,2)</f>
        <v>0</v>
      </c>
      <c r="K335" s="143"/>
      <c r="L335" s="30"/>
      <c r="M335" s="144" t="s">
        <v>1</v>
      </c>
      <c r="N335" s="145" t="s">
        <v>39</v>
      </c>
      <c r="O335" s="146">
        <v>0</v>
      </c>
      <c r="P335" s="146">
        <f>O335*H335</f>
        <v>0</v>
      </c>
      <c r="Q335" s="146">
        <v>0</v>
      </c>
      <c r="R335" s="146">
        <f>Q335*H335</f>
        <v>0</v>
      </c>
      <c r="S335" s="146">
        <v>0</v>
      </c>
      <c r="T335" s="147">
        <f>S335*H335</f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48" t="s">
        <v>153</v>
      </c>
      <c r="AT335" s="148" t="s">
        <v>149</v>
      </c>
      <c r="AU335" s="148" t="s">
        <v>82</v>
      </c>
      <c r="AY335" s="17" t="s">
        <v>148</v>
      </c>
      <c r="BE335" s="149">
        <f>IF(N335="základní",J335,0)</f>
        <v>0</v>
      </c>
      <c r="BF335" s="149">
        <f>IF(N335="snížená",J335,0)</f>
        <v>0</v>
      </c>
      <c r="BG335" s="149">
        <f>IF(N335="zákl. přenesená",J335,0)</f>
        <v>0</v>
      </c>
      <c r="BH335" s="149">
        <f>IF(N335="sníž. přenesená",J335,0)</f>
        <v>0</v>
      </c>
      <c r="BI335" s="149">
        <f>IF(N335="nulová",J335,0)</f>
        <v>0</v>
      </c>
      <c r="BJ335" s="17" t="s">
        <v>82</v>
      </c>
      <c r="BK335" s="149">
        <f>ROUND(I335*H335,2)</f>
        <v>0</v>
      </c>
      <c r="BL335" s="17" t="s">
        <v>153</v>
      </c>
      <c r="BM335" s="148" t="s">
        <v>804</v>
      </c>
    </row>
    <row r="336" spans="2:51" s="13" customFormat="1" ht="12">
      <c r="B336" s="158"/>
      <c r="D336" s="151" t="s">
        <v>155</v>
      </c>
      <c r="E336" s="159" t="s">
        <v>1</v>
      </c>
      <c r="F336" s="160" t="s">
        <v>768</v>
      </c>
      <c r="H336" s="159" t="s">
        <v>1</v>
      </c>
      <c r="L336" s="158"/>
      <c r="M336" s="161"/>
      <c r="N336" s="162"/>
      <c r="O336" s="162"/>
      <c r="P336" s="162"/>
      <c r="Q336" s="162"/>
      <c r="R336" s="162"/>
      <c r="S336" s="162"/>
      <c r="T336" s="163"/>
      <c r="AT336" s="159" t="s">
        <v>155</v>
      </c>
      <c r="AU336" s="159" t="s">
        <v>82</v>
      </c>
      <c r="AV336" s="13" t="s">
        <v>82</v>
      </c>
      <c r="AW336" s="13" t="s">
        <v>30</v>
      </c>
      <c r="AX336" s="13" t="s">
        <v>74</v>
      </c>
      <c r="AY336" s="159" t="s">
        <v>148</v>
      </c>
    </row>
    <row r="337" spans="2:51" s="12" customFormat="1" ht="12">
      <c r="B337" s="150"/>
      <c r="D337" s="151" t="s">
        <v>155</v>
      </c>
      <c r="E337" s="152" t="s">
        <v>805</v>
      </c>
      <c r="F337" s="153" t="s">
        <v>785</v>
      </c>
      <c r="H337" s="154">
        <v>49.4</v>
      </c>
      <c r="L337" s="150"/>
      <c r="M337" s="155"/>
      <c r="N337" s="156"/>
      <c r="O337" s="156"/>
      <c r="P337" s="156"/>
      <c r="Q337" s="156"/>
      <c r="R337" s="156"/>
      <c r="S337" s="156"/>
      <c r="T337" s="157"/>
      <c r="AT337" s="152" t="s">
        <v>155</v>
      </c>
      <c r="AU337" s="152" t="s">
        <v>82</v>
      </c>
      <c r="AV337" s="12" t="s">
        <v>91</v>
      </c>
      <c r="AW337" s="12" t="s">
        <v>30</v>
      </c>
      <c r="AX337" s="12" t="s">
        <v>82</v>
      </c>
      <c r="AY337" s="152" t="s">
        <v>148</v>
      </c>
    </row>
    <row r="338" spans="1:65" s="2" customFormat="1" ht="14.45" customHeight="1">
      <c r="A338" s="29"/>
      <c r="B338" s="136"/>
      <c r="C338" s="137" t="s">
        <v>806</v>
      </c>
      <c r="D338" s="137" t="s">
        <v>149</v>
      </c>
      <c r="E338" s="138" t="s">
        <v>807</v>
      </c>
      <c r="F338" s="139" t="s">
        <v>808</v>
      </c>
      <c r="G338" s="140" t="s">
        <v>319</v>
      </c>
      <c r="H338" s="141">
        <v>49.4</v>
      </c>
      <c r="I338" s="142"/>
      <c r="J338" s="142">
        <f>ROUND(I338*H338,2)</f>
        <v>0</v>
      </c>
      <c r="K338" s="143"/>
      <c r="L338" s="30"/>
      <c r="M338" s="144" t="s">
        <v>1</v>
      </c>
      <c r="N338" s="145" t="s">
        <v>39</v>
      </c>
      <c r="O338" s="146">
        <v>0</v>
      </c>
      <c r="P338" s="146">
        <f>O338*H338</f>
        <v>0</v>
      </c>
      <c r="Q338" s="146">
        <v>0</v>
      </c>
      <c r="R338" s="146">
        <f>Q338*H338</f>
        <v>0</v>
      </c>
      <c r="S338" s="146">
        <v>0</v>
      </c>
      <c r="T338" s="147">
        <f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48" t="s">
        <v>153</v>
      </c>
      <c r="AT338" s="148" t="s">
        <v>149</v>
      </c>
      <c r="AU338" s="148" t="s">
        <v>82</v>
      </c>
      <c r="AY338" s="17" t="s">
        <v>148</v>
      </c>
      <c r="BE338" s="149">
        <f>IF(N338="základní",J338,0)</f>
        <v>0</v>
      </c>
      <c r="BF338" s="149">
        <f>IF(N338="snížená",J338,0)</f>
        <v>0</v>
      </c>
      <c r="BG338" s="149">
        <f>IF(N338="zákl. přenesená",J338,0)</f>
        <v>0</v>
      </c>
      <c r="BH338" s="149">
        <f>IF(N338="sníž. přenesená",J338,0)</f>
        <v>0</v>
      </c>
      <c r="BI338" s="149">
        <f>IF(N338="nulová",J338,0)</f>
        <v>0</v>
      </c>
      <c r="BJ338" s="17" t="s">
        <v>82</v>
      </c>
      <c r="BK338" s="149">
        <f>ROUND(I338*H338,2)</f>
        <v>0</v>
      </c>
      <c r="BL338" s="17" t="s">
        <v>153</v>
      </c>
      <c r="BM338" s="148" t="s">
        <v>809</v>
      </c>
    </row>
    <row r="339" spans="2:51" s="13" customFormat="1" ht="12">
      <c r="B339" s="158"/>
      <c r="D339" s="151" t="s">
        <v>155</v>
      </c>
      <c r="E339" s="159" t="s">
        <v>1</v>
      </c>
      <c r="F339" s="160" t="s">
        <v>737</v>
      </c>
      <c r="H339" s="159" t="s">
        <v>1</v>
      </c>
      <c r="L339" s="158"/>
      <c r="M339" s="161"/>
      <c r="N339" s="162"/>
      <c r="O339" s="162"/>
      <c r="P339" s="162"/>
      <c r="Q339" s="162"/>
      <c r="R339" s="162"/>
      <c r="S339" s="162"/>
      <c r="T339" s="163"/>
      <c r="AT339" s="159" t="s">
        <v>155</v>
      </c>
      <c r="AU339" s="159" t="s">
        <v>82</v>
      </c>
      <c r="AV339" s="13" t="s">
        <v>82</v>
      </c>
      <c r="AW339" s="13" t="s">
        <v>30</v>
      </c>
      <c r="AX339" s="13" t="s">
        <v>74</v>
      </c>
      <c r="AY339" s="159" t="s">
        <v>148</v>
      </c>
    </row>
    <row r="340" spans="2:51" s="12" customFormat="1" ht="12">
      <c r="B340" s="150"/>
      <c r="D340" s="151" t="s">
        <v>155</v>
      </c>
      <c r="E340" s="152" t="s">
        <v>810</v>
      </c>
      <c r="F340" s="153" t="s">
        <v>785</v>
      </c>
      <c r="H340" s="154">
        <v>49.4</v>
      </c>
      <c r="L340" s="150"/>
      <c r="M340" s="155"/>
      <c r="N340" s="156"/>
      <c r="O340" s="156"/>
      <c r="P340" s="156"/>
      <c r="Q340" s="156"/>
      <c r="R340" s="156"/>
      <c r="S340" s="156"/>
      <c r="T340" s="157"/>
      <c r="AT340" s="152" t="s">
        <v>155</v>
      </c>
      <c r="AU340" s="152" t="s">
        <v>82</v>
      </c>
      <c r="AV340" s="12" t="s">
        <v>91</v>
      </c>
      <c r="AW340" s="12" t="s">
        <v>30</v>
      </c>
      <c r="AX340" s="12" t="s">
        <v>82</v>
      </c>
      <c r="AY340" s="152" t="s">
        <v>148</v>
      </c>
    </row>
    <row r="341" spans="1:65" s="2" customFormat="1" ht="24.2" customHeight="1">
      <c r="A341" s="29"/>
      <c r="B341" s="136"/>
      <c r="C341" s="137" t="s">
        <v>811</v>
      </c>
      <c r="D341" s="137" t="s">
        <v>149</v>
      </c>
      <c r="E341" s="138" t="s">
        <v>812</v>
      </c>
      <c r="F341" s="139" t="s">
        <v>813</v>
      </c>
      <c r="G341" s="140" t="s">
        <v>319</v>
      </c>
      <c r="H341" s="141">
        <v>2</v>
      </c>
      <c r="I341" s="142"/>
      <c r="J341" s="142">
        <f>ROUND(I341*H341,2)</f>
        <v>0</v>
      </c>
      <c r="K341" s="143"/>
      <c r="L341" s="30"/>
      <c r="M341" s="144" t="s">
        <v>1</v>
      </c>
      <c r="N341" s="145" t="s">
        <v>39</v>
      </c>
      <c r="O341" s="146">
        <v>0</v>
      </c>
      <c r="P341" s="146">
        <f>O341*H341</f>
        <v>0</v>
      </c>
      <c r="Q341" s="146">
        <v>0</v>
      </c>
      <c r="R341" s="146">
        <f>Q341*H341</f>
        <v>0</v>
      </c>
      <c r="S341" s="146">
        <v>0</v>
      </c>
      <c r="T341" s="147">
        <f>S341*H341</f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48" t="s">
        <v>153</v>
      </c>
      <c r="AT341" s="148" t="s">
        <v>149</v>
      </c>
      <c r="AU341" s="148" t="s">
        <v>82</v>
      </c>
      <c r="AY341" s="17" t="s">
        <v>148</v>
      </c>
      <c r="BE341" s="149">
        <f>IF(N341="základní",J341,0)</f>
        <v>0</v>
      </c>
      <c r="BF341" s="149">
        <f>IF(N341="snížená",J341,0)</f>
        <v>0</v>
      </c>
      <c r="BG341" s="149">
        <f>IF(N341="zákl. přenesená",J341,0)</f>
        <v>0</v>
      </c>
      <c r="BH341" s="149">
        <f>IF(N341="sníž. přenesená",J341,0)</f>
        <v>0</v>
      </c>
      <c r="BI341" s="149">
        <f>IF(N341="nulová",J341,0)</f>
        <v>0</v>
      </c>
      <c r="BJ341" s="17" t="s">
        <v>82</v>
      </c>
      <c r="BK341" s="149">
        <f>ROUND(I341*H341,2)</f>
        <v>0</v>
      </c>
      <c r="BL341" s="17" t="s">
        <v>153</v>
      </c>
      <c r="BM341" s="148" t="s">
        <v>814</v>
      </c>
    </row>
    <row r="342" spans="1:65" s="2" customFormat="1" ht="14.45" customHeight="1">
      <c r="A342" s="29"/>
      <c r="B342" s="136"/>
      <c r="C342" s="137" t="s">
        <v>815</v>
      </c>
      <c r="D342" s="137" t="s">
        <v>149</v>
      </c>
      <c r="E342" s="138" t="s">
        <v>816</v>
      </c>
      <c r="F342" s="139" t="s">
        <v>817</v>
      </c>
      <c r="G342" s="140" t="s">
        <v>190</v>
      </c>
      <c r="H342" s="141">
        <v>7.5</v>
      </c>
      <c r="I342" s="142"/>
      <c r="J342" s="142">
        <f>ROUND(I342*H342,2)</f>
        <v>0</v>
      </c>
      <c r="K342" s="143"/>
      <c r="L342" s="30"/>
      <c r="M342" s="144" t="s">
        <v>1</v>
      </c>
      <c r="N342" s="145" t="s">
        <v>39</v>
      </c>
      <c r="O342" s="146">
        <v>0</v>
      </c>
      <c r="P342" s="146">
        <f>O342*H342</f>
        <v>0</v>
      </c>
      <c r="Q342" s="146">
        <v>0</v>
      </c>
      <c r="R342" s="146">
        <f>Q342*H342</f>
        <v>0</v>
      </c>
      <c r="S342" s="146">
        <v>0</v>
      </c>
      <c r="T342" s="147">
        <f>S342*H342</f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48" t="s">
        <v>153</v>
      </c>
      <c r="AT342" s="148" t="s">
        <v>149</v>
      </c>
      <c r="AU342" s="148" t="s">
        <v>82</v>
      </c>
      <c r="AY342" s="17" t="s">
        <v>148</v>
      </c>
      <c r="BE342" s="149">
        <f>IF(N342="základní",J342,0)</f>
        <v>0</v>
      </c>
      <c r="BF342" s="149">
        <f>IF(N342="snížená",J342,0)</f>
        <v>0</v>
      </c>
      <c r="BG342" s="149">
        <f>IF(N342="zákl. přenesená",J342,0)</f>
        <v>0</v>
      </c>
      <c r="BH342" s="149">
        <f>IF(N342="sníž. přenesená",J342,0)</f>
        <v>0</v>
      </c>
      <c r="BI342" s="149">
        <f>IF(N342="nulová",J342,0)</f>
        <v>0</v>
      </c>
      <c r="BJ342" s="17" t="s">
        <v>82</v>
      </c>
      <c r="BK342" s="149">
        <f>ROUND(I342*H342,2)</f>
        <v>0</v>
      </c>
      <c r="BL342" s="17" t="s">
        <v>153</v>
      </c>
      <c r="BM342" s="148" t="s">
        <v>818</v>
      </c>
    </row>
    <row r="343" spans="2:51" s="12" customFormat="1" ht="12">
      <c r="B343" s="150"/>
      <c r="D343" s="151" t="s">
        <v>155</v>
      </c>
      <c r="E343" s="152" t="s">
        <v>819</v>
      </c>
      <c r="F343" s="153" t="s">
        <v>434</v>
      </c>
      <c r="H343" s="154">
        <v>7.5</v>
      </c>
      <c r="L343" s="150"/>
      <c r="M343" s="155"/>
      <c r="N343" s="156"/>
      <c r="O343" s="156"/>
      <c r="P343" s="156"/>
      <c r="Q343" s="156"/>
      <c r="R343" s="156"/>
      <c r="S343" s="156"/>
      <c r="T343" s="157"/>
      <c r="AT343" s="152" t="s">
        <v>155</v>
      </c>
      <c r="AU343" s="152" t="s">
        <v>82</v>
      </c>
      <c r="AV343" s="12" t="s">
        <v>91</v>
      </c>
      <c r="AW343" s="12" t="s">
        <v>30</v>
      </c>
      <c r="AX343" s="12" t="s">
        <v>82</v>
      </c>
      <c r="AY343" s="152" t="s">
        <v>148</v>
      </c>
    </row>
    <row r="344" spans="2:63" s="11" customFormat="1" ht="25.9" customHeight="1">
      <c r="B344" s="126"/>
      <c r="D344" s="127" t="s">
        <v>73</v>
      </c>
      <c r="E344" s="128" t="s">
        <v>178</v>
      </c>
      <c r="F344" s="128" t="s">
        <v>820</v>
      </c>
      <c r="J344" s="129">
        <f>BK344</f>
        <v>0</v>
      </c>
      <c r="L344" s="126"/>
      <c r="M344" s="130"/>
      <c r="N344" s="131"/>
      <c r="O344" s="131"/>
      <c r="P344" s="132">
        <f>SUM(P345:P347)</f>
        <v>0</v>
      </c>
      <c r="Q344" s="131"/>
      <c r="R344" s="132">
        <f>SUM(R345:R347)</f>
        <v>0</v>
      </c>
      <c r="S344" s="131"/>
      <c r="T344" s="133">
        <f>SUM(T345:T347)</f>
        <v>0</v>
      </c>
      <c r="AR344" s="127" t="s">
        <v>82</v>
      </c>
      <c r="AT344" s="134" t="s">
        <v>73</v>
      </c>
      <c r="AU344" s="134" t="s">
        <v>74</v>
      </c>
      <c r="AY344" s="127" t="s">
        <v>148</v>
      </c>
      <c r="BK344" s="135">
        <f>SUM(BK345:BK347)</f>
        <v>0</v>
      </c>
    </row>
    <row r="345" spans="1:65" s="2" customFormat="1" ht="24.2" customHeight="1">
      <c r="A345" s="29"/>
      <c r="B345" s="136"/>
      <c r="C345" s="137" t="s">
        <v>821</v>
      </c>
      <c r="D345" s="137" t="s">
        <v>149</v>
      </c>
      <c r="E345" s="138" t="s">
        <v>822</v>
      </c>
      <c r="F345" s="139" t="s">
        <v>823</v>
      </c>
      <c r="G345" s="140" t="s">
        <v>319</v>
      </c>
      <c r="H345" s="141">
        <v>13.32</v>
      </c>
      <c r="I345" s="142"/>
      <c r="J345" s="142">
        <f>ROUND(I345*H345,2)</f>
        <v>0</v>
      </c>
      <c r="K345" s="143"/>
      <c r="L345" s="30"/>
      <c r="M345" s="144" t="s">
        <v>1</v>
      </c>
      <c r="N345" s="145" t="s">
        <v>39</v>
      </c>
      <c r="O345" s="146">
        <v>0</v>
      </c>
      <c r="P345" s="146">
        <f>O345*H345</f>
        <v>0</v>
      </c>
      <c r="Q345" s="146">
        <v>0</v>
      </c>
      <c r="R345" s="146">
        <f>Q345*H345</f>
        <v>0</v>
      </c>
      <c r="S345" s="146">
        <v>0</v>
      </c>
      <c r="T345" s="147">
        <f>S345*H345</f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48" t="s">
        <v>153</v>
      </c>
      <c r="AT345" s="148" t="s">
        <v>149</v>
      </c>
      <c r="AU345" s="148" t="s">
        <v>82</v>
      </c>
      <c r="AY345" s="17" t="s">
        <v>148</v>
      </c>
      <c r="BE345" s="149">
        <f>IF(N345="základní",J345,0)</f>
        <v>0</v>
      </c>
      <c r="BF345" s="149">
        <f>IF(N345="snížená",J345,0)</f>
        <v>0</v>
      </c>
      <c r="BG345" s="149">
        <f>IF(N345="zákl. přenesená",J345,0)</f>
        <v>0</v>
      </c>
      <c r="BH345" s="149">
        <f>IF(N345="sníž. přenesená",J345,0)</f>
        <v>0</v>
      </c>
      <c r="BI345" s="149">
        <f>IF(N345="nulová",J345,0)</f>
        <v>0</v>
      </c>
      <c r="BJ345" s="17" t="s">
        <v>82</v>
      </c>
      <c r="BK345" s="149">
        <f>ROUND(I345*H345,2)</f>
        <v>0</v>
      </c>
      <c r="BL345" s="17" t="s">
        <v>153</v>
      </c>
      <c r="BM345" s="148" t="s">
        <v>824</v>
      </c>
    </row>
    <row r="346" spans="2:51" s="13" customFormat="1" ht="12">
      <c r="B346" s="158"/>
      <c r="D346" s="151" t="s">
        <v>155</v>
      </c>
      <c r="E346" s="159" t="s">
        <v>1</v>
      </c>
      <c r="F346" s="160" t="s">
        <v>634</v>
      </c>
      <c r="H346" s="159" t="s">
        <v>1</v>
      </c>
      <c r="L346" s="158"/>
      <c r="M346" s="161"/>
      <c r="N346" s="162"/>
      <c r="O346" s="162"/>
      <c r="P346" s="162"/>
      <c r="Q346" s="162"/>
      <c r="R346" s="162"/>
      <c r="S346" s="162"/>
      <c r="T346" s="163"/>
      <c r="AT346" s="159" t="s">
        <v>155</v>
      </c>
      <c r="AU346" s="159" t="s">
        <v>82</v>
      </c>
      <c r="AV346" s="13" t="s">
        <v>82</v>
      </c>
      <c r="AW346" s="13" t="s">
        <v>30</v>
      </c>
      <c r="AX346" s="13" t="s">
        <v>74</v>
      </c>
      <c r="AY346" s="159" t="s">
        <v>148</v>
      </c>
    </row>
    <row r="347" spans="2:51" s="12" customFormat="1" ht="12">
      <c r="B347" s="150"/>
      <c r="D347" s="151" t="s">
        <v>155</v>
      </c>
      <c r="E347" s="152" t="s">
        <v>156</v>
      </c>
      <c r="F347" s="153" t="s">
        <v>825</v>
      </c>
      <c r="H347" s="154">
        <v>13.32</v>
      </c>
      <c r="L347" s="150"/>
      <c r="M347" s="155"/>
      <c r="N347" s="156"/>
      <c r="O347" s="156"/>
      <c r="P347" s="156"/>
      <c r="Q347" s="156"/>
      <c r="R347" s="156"/>
      <c r="S347" s="156"/>
      <c r="T347" s="157"/>
      <c r="AT347" s="152" t="s">
        <v>155</v>
      </c>
      <c r="AU347" s="152" t="s">
        <v>82</v>
      </c>
      <c r="AV347" s="12" t="s">
        <v>91</v>
      </c>
      <c r="AW347" s="12" t="s">
        <v>30</v>
      </c>
      <c r="AX347" s="12" t="s">
        <v>82</v>
      </c>
      <c r="AY347" s="152" t="s">
        <v>148</v>
      </c>
    </row>
    <row r="348" spans="2:63" s="11" customFormat="1" ht="25.9" customHeight="1">
      <c r="B348" s="126"/>
      <c r="D348" s="127" t="s">
        <v>73</v>
      </c>
      <c r="E348" s="128" t="s">
        <v>182</v>
      </c>
      <c r="F348" s="128" t="s">
        <v>826</v>
      </c>
      <c r="J348" s="129">
        <f>BK348</f>
        <v>0</v>
      </c>
      <c r="L348" s="126"/>
      <c r="M348" s="130"/>
      <c r="N348" s="131"/>
      <c r="O348" s="131"/>
      <c r="P348" s="132">
        <f>SUM(P349:P374)</f>
        <v>0</v>
      </c>
      <c r="Q348" s="131"/>
      <c r="R348" s="132">
        <f>SUM(R349:R374)</f>
        <v>0</v>
      </c>
      <c r="S348" s="131"/>
      <c r="T348" s="133">
        <f>SUM(T349:T374)</f>
        <v>0</v>
      </c>
      <c r="AR348" s="127" t="s">
        <v>91</v>
      </c>
      <c r="AT348" s="134" t="s">
        <v>73</v>
      </c>
      <c r="AU348" s="134" t="s">
        <v>74</v>
      </c>
      <c r="AY348" s="127" t="s">
        <v>148</v>
      </c>
      <c r="BK348" s="135">
        <f>SUM(BK349:BK374)</f>
        <v>0</v>
      </c>
    </row>
    <row r="349" spans="1:65" s="2" customFormat="1" ht="24.2" customHeight="1">
      <c r="A349" s="29"/>
      <c r="B349" s="136"/>
      <c r="C349" s="137" t="s">
        <v>827</v>
      </c>
      <c r="D349" s="137" t="s">
        <v>149</v>
      </c>
      <c r="E349" s="138" t="s">
        <v>828</v>
      </c>
      <c r="F349" s="139" t="s">
        <v>829</v>
      </c>
      <c r="G349" s="140" t="s">
        <v>319</v>
      </c>
      <c r="H349" s="141">
        <v>31.795</v>
      </c>
      <c r="I349" s="142"/>
      <c r="J349" s="142">
        <f>ROUND(I349*H349,2)</f>
        <v>0</v>
      </c>
      <c r="K349" s="143"/>
      <c r="L349" s="30"/>
      <c r="M349" s="144" t="s">
        <v>1</v>
      </c>
      <c r="N349" s="145" t="s">
        <v>39</v>
      </c>
      <c r="O349" s="146">
        <v>0</v>
      </c>
      <c r="P349" s="146">
        <f>O349*H349</f>
        <v>0</v>
      </c>
      <c r="Q349" s="146">
        <v>0</v>
      </c>
      <c r="R349" s="146">
        <f>Q349*H349</f>
        <v>0</v>
      </c>
      <c r="S349" s="146">
        <v>0</v>
      </c>
      <c r="T349" s="147">
        <f>S349*H349</f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48" t="s">
        <v>240</v>
      </c>
      <c r="AT349" s="148" t="s">
        <v>149</v>
      </c>
      <c r="AU349" s="148" t="s">
        <v>82</v>
      </c>
      <c r="AY349" s="17" t="s">
        <v>148</v>
      </c>
      <c r="BE349" s="149">
        <f>IF(N349="základní",J349,0)</f>
        <v>0</v>
      </c>
      <c r="BF349" s="149">
        <f>IF(N349="snížená",J349,0)</f>
        <v>0</v>
      </c>
      <c r="BG349" s="149">
        <f>IF(N349="zákl. přenesená",J349,0)</f>
        <v>0</v>
      </c>
      <c r="BH349" s="149">
        <f>IF(N349="sníž. přenesená",J349,0)</f>
        <v>0</v>
      </c>
      <c r="BI349" s="149">
        <f>IF(N349="nulová",J349,0)</f>
        <v>0</v>
      </c>
      <c r="BJ349" s="17" t="s">
        <v>82</v>
      </c>
      <c r="BK349" s="149">
        <f>ROUND(I349*H349,2)</f>
        <v>0</v>
      </c>
      <c r="BL349" s="17" t="s">
        <v>240</v>
      </c>
      <c r="BM349" s="148" t="s">
        <v>830</v>
      </c>
    </row>
    <row r="350" spans="2:51" s="13" customFormat="1" ht="12">
      <c r="B350" s="158"/>
      <c r="D350" s="151" t="s">
        <v>155</v>
      </c>
      <c r="E350" s="159" t="s">
        <v>1</v>
      </c>
      <c r="F350" s="160" t="s">
        <v>647</v>
      </c>
      <c r="H350" s="159" t="s">
        <v>1</v>
      </c>
      <c r="L350" s="158"/>
      <c r="M350" s="161"/>
      <c r="N350" s="162"/>
      <c r="O350" s="162"/>
      <c r="P350" s="162"/>
      <c r="Q350" s="162"/>
      <c r="R350" s="162"/>
      <c r="S350" s="162"/>
      <c r="T350" s="163"/>
      <c r="AT350" s="159" t="s">
        <v>155</v>
      </c>
      <c r="AU350" s="159" t="s">
        <v>82</v>
      </c>
      <c r="AV350" s="13" t="s">
        <v>82</v>
      </c>
      <c r="AW350" s="13" t="s">
        <v>30</v>
      </c>
      <c r="AX350" s="13" t="s">
        <v>74</v>
      </c>
      <c r="AY350" s="159" t="s">
        <v>148</v>
      </c>
    </row>
    <row r="351" spans="2:51" s="12" customFormat="1" ht="12">
      <c r="B351" s="150"/>
      <c r="D351" s="151" t="s">
        <v>155</v>
      </c>
      <c r="E351" s="152" t="s">
        <v>211</v>
      </c>
      <c r="F351" s="153" t="s">
        <v>831</v>
      </c>
      <c r="H351" s="154">
        <v>19.63</v>
      </c>
      <c r="L351" s="150"/>
      <c r="M351" s="155"/>
      <c r="N351" s="156"/>
      <c r="O351" s="156"/>
      <c r="P351" s="156"/>
      <c r="Q351" s="156"/>
      <c r="R351" s="156"/>
      <c r="S351" s="156"/>
      <c r="T351" s="157"/>
      <c r="AT351" s="152" t="s">
        <v>155</v>
      </c>
      <c r="AU351" s="152" t="s">
        <v>82</v>
      </c>
      <c r="AV351" s="12" t="s">
        <v>91</v>
      </c>
      <c r="AW351" s="12" t="s">
        <v>30</v>
      </c>
      <c r="AX351" s="12" t="s">
        <v>74</v>
      </c>
      <c r="AY351" s="152" t="s">
        <v>148</v>
      </c>
    </row>
    <row r="352" spans="2:51" s="12" customFormat="1" ht="12">
      <c r="B352" s="150"/>
      <c r="D352" s="151" t="s">
        <v>155</v>
      </c>
      <c r="E352" s="152" t="s">
        <v>328</v>
      </c>
      <c r="F352" s="153" t="s">
        <v>832</v>
      </c>
      <c r="H352" s="154">
        <v>12.165</v>
      </c>
      <c r="L352" s="150"/>
      <c r="M352" s="155"/>
      <c r="N352" s="156"/>
      <c r="O352" s="156"/>
      <c r="P352" s="156"/>
      <c r="Q352" s="156"/>
      <c r="R352" s="156"/>
      <c r="S352" s="156"/>
      <c r="T352" s="157"/>
      <c r="AT352" s="152" t="s">
        <v>155</v>
      </c>
      <c r="AU352" s="152" t="s">
        <v>82</v>
      </c>
      <c r="AV352" s="12" t="s">
        <v>91</v>
      </c>
      <c r="AW352" s="12" t="s">
        <v>30</v>
      </c>
      <c r="AX352" s="12" t="s">
        <v>74</v>
      </c>
      <c r="AY352" s="152" t="s">
        <v>148</v>
      </c>
    </row>
    <row r="353" spans="2:51" s="12" customFormat="1" ht="12">
      <c r="B353" s="150"/>
      <c r="D353" s="151" t="s">
        <v>155</v>
      </c>
      <c r="E353" s="152" t="s">
        <v>833</v>
      </c>
      <c r="F353" s="153" t="s">
        <v>834</v>
      </c>
      <c r="H353" s="154">
        <v>31.795</v>
      </c>
      <c r="L353" s="150"/>
      <c r="M353" s="155"/>
      <c r="N353" s="156"/>
      <c r="O353" s="156"/>
      <c r="P353" s="156"/>
      <c r="Q353" s="156"/>
      <c r="R353" s="156"/>
      <c r="S353" s="156"/>
      <c r="T353" s="157"/>
      <c r="AT353" s="152" t="s">
        <v>155</v>
      </c>
      <c r="AU353" s="152" t="s">
        <v>82</v>
      </c>
      <c r="AV353" s="12" t="s">
        <v>91</v>
      </c>
      <c r="AW353" s="12" t="s">
        <v>30</v>
      </c>
      <c r="AX353" s="12" t="s">
        <v>82</v>
      </c>
      <c r="AY353" s="152" t="s">
        <v>148</v>
      </c>
    </row>
    <row r="354" spans="1:65" s="2" customFormat="1" ht="24.2" customHeight="1">
      <c r="A354" s="29"/>
      <c r="B354" s="136"/>
      <c r="C354" s="137" t="s">
        <v>835</v>
      </c>
      <c r="D354" s="137" t="s">
        <v>149</v>
      </c>
      <c r="E354" s="138" t="s">
        <v>836</v>
      </c>
      <c r="F354" s="139" t="s">
        <v>837</v>
      </c>
      <c r="G354" s="140" t="s">
        <v>319</v>
      </c>
      <c r="H354" s="141">
        <v>4.57</v>
      </c>
      <c r="I354" s="142"/>
      <c r="J354" s="142">
        <f>ROUND(I354*H354,2)</f>
        <v>0</v>
      </c>
      <c r="K354" s="143"/>
      <c r="L354" s="30"/>
      <c r="M354" s="144" t="s">
        <v>1</v>
      </c>
      <c r="N354" s="145" t="s">
        <v>39</v>
      </c>
      <c r="O354" s="146">
        <v>0</v>
      </c>
      <c r="P354" s="146">
        <f>O354*H354</f>
        <v>0</v>
      </c>
      <c r="Q354" s="146">
        <v>0</v>
      </c>
      <c r="R354" s="146">
        <f>Q354*H354</f>
        <v>0</v>
      </c>
      <c r="S354" s="146">
        <v>0</v>
      </c>
      <c r="T354" s="147">
        <f>S354*H354</f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48" t="s">
        <v>240</v>
      </c>
      <c r="AT354" s="148" t="s">
        <v>149</v>
      </c>
      <c r="AU354" s="148" t="s">
        <v>82</v>
      </c>
      <c r="AY354" s="17" t="s">
        <v>148</v>
      </c>
      <c r="BE354" s="149">
        <f>IF(N354="základní",J354,0)</f>
        <v>0</v>
      </c>
      <c r="BF354" s="149">
        <f>IF(N354="snížená",J354,0)</f>
        <v>0</v>
      </c>
      <c r="BG354" s="149">
        <f>IF(N354="zákl. přenesená",J354,0)</f>
        <v>0</v>
      </c>
      <c r="BH354" s="149">
        <f>IF(N354="sníž. přenesená",J354,0)</f>
        <v>0</v>
      </c>
      <c r="BI354" s="149">
        <f>IF(N354="nulová",J354,0)</f>
        <v>0</v>
      </c>
      <c r="BJ354" s="17" t="s">
        <v>82</v>
      </c>
      <c r="BK354" s="149">
        <f>ROUND(I354*H354,2)</f>
        <v>0</v>
      </c>
      <c r="BL354" s="17" t="s">
        <v>240</v>
      </c>
      <c r="BM354" s="148" t="s">
        <v>838</v>
      </c>
    </row>
    <row r="355" spans="2:51" s="13" customFormat="1" ht="12">
      <c r="B355" s="158"/>
      <c r="D355" s="151" t="s">
        <v>155</v>
      </c>
      <c r="E355" s="159" t="s">
        <v>1</v>
      </c>
      <c r="F355" s="160" t="s">
        <v>647</v>
      </c>
      <c r="H355" s="159" t="s">
        <v>1</v>
      </c>
      <c r="L355" s="158"/>
      <c r="M355" s="161"/>
      <c r="N355" s="162"/>
      <c r="O355" s="162"/>
      <c r="P355" s="162"/>
      <c r="Q355" s="162"/>
      <c r="R355" s="162"/>
      <c r="S355" s="162"/>
      <c r="T355" s="163"/>
      <c r="AT355" s="159" t="s">
        <v>155</v>
      </c>
      <c r="AU355" s="159" t="s">
        <v>82</v>
      </c>
      <c r="AV355" s="13" t="s">
        <v>82</v>
      </c>
      <c r="AW355" s="13" t="s">
        <v>30</v>
      </c>
      <c r="AX355" s="13" t="s">
        <v>74</v>
      </c>
      <c r="AY355" s="159" t="s">
        <v>148</v>
      </c>
    </row>
    <row r="356" spans="2:51" s="12" customFormat="1" ht="12">
      <c r="B356" s="150"/>
      <c r="D356" s="151" t="s">
        <v>155</v>
      </c>
      <c r="E356" s="152" t="s">
        <v>244</v>
      </c>
      <c r="F356" s="153" t="s">
        <v>839</v>
      </c>
      <c r="H356" s="154">
        <v>4.57</v>
      </c>
      <c r="L356" s="150"/>
      <c r="M356" s="155"/>
      <c r="N356" s="156"/>
      <c r="O356" s="156"/>
      <c r="P356" s="156"/>
      <c r="Q356" s="156"/>
      <c r="R356" s="156"/>
      <c r="S356" s="156"/>
      <c r="T356" s="157"/>
      <c r="AT356" s="152" t="s">
        <v>155</v>
      </c>
      <c r="AU356" s="152" t="s">
        <v>82</v>
      </c>
      <c r="AV356" s="12" t="s">
        <v>91</v>
      </c>
      <c r="AW356" s="12" t="s">
        <v>30</v>
      </c>
      <c r="AX356" s="12" t="s">
        <v>82</v>
      </c>
      <c r="AY356" s="152" t="s">
        <v>148</v>
      </c>
    </row>
    <row r="357" spans="1:65" s="2" customFormat="1" ht="24.2" customHeight="1">
      <c r="A357" s="29"/>
      <c r="B357" s="136"/>
      <c r="C357" s="137" t="s">
        <v>840</v>
      </c>
      <c r="D357" s="137" t="s">
        <v>149</v>
      </c>
      <c r="E357" s="138" t="s">
        <v>841</v>
      </c>
      <c r="F357" s="139" t="s">
        <v>842</v>
      </c>
      <c r="G357" s="140" t="s">
        <v>319</v>
      </c>
      <c r="H357" s="141">
        <v>65.36</v>
      </c>
      <c r="I357" s="142"/>
      <c r="J357" s="142">
        <f>ROUND(I357*H357,2)</f>
        <v>0</v>
      </c>
      <c r="K357" s="143"/>
      <c r="L357" s="30"/>
      <c r="M357" s="144" t="s">
        <v>1</v>
      </c>
      <c r="N357" s="145" t="s">
        <v>39</v>
      </c>
      <c r="O357" s="146">
        <v>0</v>
      </c>
      <c r="P357" s="146">
        <f>O357*H357</f>
        <v>0</v>
      </c>
      <c r="Q357" s="146">
        <v>0</v>
      </c>
      <c r="R357" s="146">
        <f>Q357*H357</f>
        <v>0</v>
      </c>
      <c r="S357" s="146">
        <v>0</v>
      </c>
      <c r="T357" s="147">
        <f>S357*H357</f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48" t="s">
        <v>240</v>
      </c>
      <c r="AT357" s="148" t="s">
        <v>149</v>
      </c>
      <c r="AU357" s="148" t="s">
        <v>82</v>
      </c>
      <c r="AY357" s="17" t="s">
        <v>148</v>
      </c>
      <c r="BE357" s="149">
        <f>IF(N357="základní",J357,0)</f>
        <v>0</v>
      </c>
      <c r="BF357" s="149">
        <f>IF(N357="snížená",J357,0)</f>
        <v>0</v>
      </c>
      <c r="BG357" s="149">
        <f>IF(N357="zákl. přenesená",J357,0)</f>
        <v>0</v>
      </c>
      <c r="BH357" s="149">
        <f>IF(N357="sníž. přenesená",J357,0)</f>
        <v>0</v>
      </c>
      <c r="BI357" s="149">
        <f>IF(N357="nulová",J357,0)</f>
        <v>0</v>
      </c>
      <c r="BJ357" s="17" t="s">
        <v>82</v>
      </c>
      <c r="BK357" s="149">
        <f>ROUND(I357*H357,2)</f>
        <v>0</v>
      </c>
      <c r="BL357" s="17" t="s">
        <v>240</v>
      </c>
      <c r="BM357" s="148" t="s">
        <v>843</v>
      </c>
    </row>
    <row r="358" spans="2:51" s="13" customFormat="1" ht="12">
      <c r="B358" s="158"/>
      <c r="D358" s="151" t="s">
        <v>155</v>
      </c>
      <c r="E358" s="159" t="s">
        <v>1</v>
      </c>
      <c r="F358" s="160" t="s">
        <v>737</v>
      </c>
      <c r="H358" s="159" t="s">
        <v>1</v>
      </c>
      <c r="L358" s="158"/>
      <c r="M358" s="161"/>
      <c r="N358" s="162"/>
      <c r="O358" s="162"/>
      <c r="P358" s="162"/>
      <c r="Q358" s="162"/>
      <c r="R358" s="162"/>
      <c r="S358" s="162"/>
      <c r="T358" s="163"/>
      <c r="AT358" s="159" t="s">
        <v>155</v>
      </c>
      <c r="AU358" s="159" t="s">
        <v>82</v>
      </c>
      <c r="AV358" s="13" t="s">
        <v>82</v>
      </c>
      <c r="AW358" s="13" t="s">
        <v>30</v>
      </c>
      <c r="AX358" s="13" t="s">
        <v>74</v>
      </c>
      <c r="AY358" s="159" t="s">
        <v>148</v>
      </c>
    </row>
    <row r="359" spans="2:51" s="12" customFormat="1" ht="12">
      <c r="B359" s="150"/>
      <c r="D359" s="151" t="s">
        <v>155</v>
      </c>
      <c r="E359" s="152" t="s">
        <v>171</v>
      </c>
      <c r="F359" s="153" t="s">
        <v>844</v>
      </c>
      <c r="H359" s="154">
        <v>65.36</v>
      </c>
      <c r="L359" s="150"/>
      <c r="M359" s="155"/>
      <c r="N359" s="156"/>
      <c r="O359" s="156"/>
      <c r="P359" s="156"/>
      <c r="Q359" s="156"/>
      <c r="R359" s="156"/>
      <c r="S359" s="156"/>
      <c r="T359" s="157"/>
      <c r="AT359" s="152" t="s">
        <v>155</v>
      </c>
      <c r="AU359" s="152" t="s">
        <v>82</v>
      </c>
      <c r="AV359" s="12" t="s">
        <v>91</v>
      </c>
      <c r="AW359" s="12" t="s">
        <v>30</v>
      </c>
      <c r="AX359" s="12" t="s">
        <v>82</v>
      </c>
      <c r="AY359" s="152" t="s">
        <v>148</v>
      </c>
    </row>
    <row r="360" spans="1:65" s="2" customFormat="1" ht="24.2" customHeight="1">
      <c r="A360" s="29"/>
      <c r="B360" s="136"/>
      <c r="C360" s="137" t="s">
        <v>845</v>
      </c>
      <c r="D360" s="137" t="s">
        <v>149</v>
      </c>
      <c r="E360" s="138" t="s">
        <v>846</v>
      </c>
      <c r="F360" s="139" t="s">
        <v>847</v>
      </c>
      <c r="G360" s="140" t="s">
        <v>319</v>
      </c>
      <c r="H360" s="141">
        <v>24.11</v>
      </c>
      <c r="I360" s="142"/>
      <c r="J360" s="142">
        <f>ROUND(I360*H360,2)</f>
        <v>0</v>
      </c>
      <c r="K360" s="143"/>
      <c r="L360" s="30"/>
      <c r="M360" s="144" t="s">
        <v>1</v>
      </c>
      <c r="N360" s="145" t="s">
        <v>39</v>
      </c>
      <c r="O360" s="146">
        <v>0</v>
      </c>
      <c r="P360" s="146">
        <f>O360*H360</f>
        <v>0</v>
      </c>
      <c r="Q360" s="146">
        <v>0</v>
      </c>
      <c r="R360" s="146">
        <f>Q360*H360</f>
        <v>0</v>
      </c>
      <c r="S360" s="146">
        <v>0</v>
      </c>
      <c r="T360" s="147">
        <f>S360*H360</f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48" t="s">
        <v>240</v>
      </c>
      <c r="AT360" s="148" t="s">
        <v>149</v>
      </c>
      <c r="AU360" s="148" t="s">
        <v>82</v>
      </c>
      <c r="AY360" s="17" t="s">
        <v>148</v>
      </c>
      <c r="BE360" s="149">
        <f>IF(N360="základní",J360,0)</f>
        <v>0</v>
      </c>
      <c r="BF360" s="149">
        <f>IF(N360="snížená",J360,0)</f>
        <v>0</v>
      </c>
      <c r="BG360" s="149">
        <f>IF(N360="zákl. přenesená",J360,0)</f>
        <v>0</v>
      </c>
      <c r="BH360" s="149">
        <f>IF(N360="sníž. přenesená",J360,0)</f>
        <v>0</v>
      </c>
      <c r="BI360" s="149">
        <f>IF(N360="nulová",J360,0)</f>
        <v>0</v>
      </c>
      <c r="BJ360" s="17" t="s">
        <v>82</v>
      </c>
      <c r="BK360" s="149">
        <f>ROUND(I360*H360,2)</f>
        <v>0</v>
      </c>
      <c r="BL360" s="17" t="s">
        <v>240</v>
      </c>
      <c r="BM360" s="148" t="s">
        <v>848</v>
      </c>
    </row>
    <row r="361" spans="2:51" s="13" customFormat="1" ht="12">
      <c r="B361" s="158"/>
      <c r="D361" s="151" t="s">
        <v>155</v>
      </c>
      <c r="E361" s="159" t="s">
        <v>1</v>
      </c>
      <c r="F361" s="160" t="s">
        <v>647</v>
      </c>
      <c r="H361" s="159" t="s">
        <v>1</v>
      </c>
      <c r="L361" s="158"/>
      <c r="M361" s="161"/>
      <c r="N361" s="162"/>
      <c r="O361" s="162"/>
      <c r="P361" s="162"/>
      <c r="Q361" s="162"/>
      <c r="R361" s="162"/>
      <c r="S361" s="162"/>
      <c r="T361" s="163"/>
      <c r="AT361" s="159" t="s">
        <v>155</v>
      </c>
      <c r="AU361" s="159" t="s">
        <v>82</v>
      </c>
      <c r="AV361" s="13" t="s">
        <v>82</v>
      </c>
      <c r="AW361" s="13" t="s">
        <v>30</v>
      </c>
      <c r="AX361" s="13" t="s">
        <v>74</v>
      </c>
      <c r="AY361" s="159" t="s">
        <v>148</v>
      </c>
    </row>
    <row r="362" spans="2:51" s="12" customFormat="1" ht="12">
      <c r="B362" s="150"/>
      <c r="D362" s="151" t="s">
        <v>155</v>
      </c>
      <c r="E362" s="152" t="s">
        <v>230</v>
      </c>
      <c r="F362" s="153" t="s">
        <v>849</v>
      </c>
      <c r="H362" s="154">
        <v>18.81</v>
      </c>
      <c r="L362" s="150"/>
      <c r="M362" s="155"/>
      <c r="N362" s="156"/>
      <c r="O362" s="156"/>
      <c r="P362" s="156"/>
      <c r="Q362" s="156"/>
      <c r="R362" s="156"/>
      <c r="S362" s="156"/>
      <c r="T362" s="157"/>
      <c r="AT362" s="152" t="s">
        <v>155</v>
      </c>
      <c r="AU362" s="152" t="s">
        <v>82</v>
      </c>
      <c r="AV362" s="12" t="s">
        <v>91</v>
      </c>
      <c r="AW362" s="12" t="s">
        <v>30</v>
      </c>
      <c r="AX362" s="12" t="s">
        <v>74</v>
      </c>
      <c r="AY362" s="152" t="s">
        <v>148</v>
      </c>
    </row>
    <row r="363" spans="2:51" s="12" customFormat="1" ht="12">
      <c r="B363" s="150"/>
      <c r="D363" s="151" t="s">
        <v>155</v>
      </c>
      <c r="E363" s="152" t="s">
        <v>330</v>
      </c>
      <c r="F363" s="153" t="s">
        <v>850</v>
      </c>
      <c r="H363" s="154">
        <v>5.3</v>
      </c>
      <c r="L363" s="150"/>
      <c r="M363" s="155"/>
      <c r="N363" s="156"/>
      <c r="O363" s="156"/>
      <c r="P363" s="156"/>
      <c r="Q363" s="156"/>
      <c r="R363" s="156"/>
      <c r="S363" s="156"/>
      <c r="T363" s="157"/>
      <c r="AT363" s="152" t="s">
        <v>155</v>
      </c>
      <c r="AU363" s="152" t="s">
        <v>82</v>
      </c>
      <c r="AV363" s="12" t="s">
        <v>91</v>
      </c>
      <c r="AW363" s="12" t="s">
        <v>30</v>
      </c>
      <c r="AX363" s="12" t="s">
        <v>74</v>
      </c>
      <c r="AY363" s="152" t="s">
        <v>148</v>
      </c>
    </row>
    <row r="364" spans="2:51" s="12" customFormat="1" ht="12">
      <c r="B364" s="150"/>
      <c r="D364" s="151" t="s">
        <v>155</v>
      </c>
      <c r="E364" s="152" t="s">
        <v>851</v>
      </c>
      <c r="F364" s="153" t="s">
        <v>852</v>
      </c>
      <c r="H364" s="154">
        <v>24.11</v>
      </c>
      <c r="L364" s="150"/>
      <c r="M364" s="155"/>
      <c r="N364" s="156"/>
      <c r="O364" s="156"/>
      <c r="P364" s="156"/>
      <c r="Q364" s="156"/>
      <c r="R364" s="156"/>
      <c r="S364" s="156"/>
      <c r="T364" s="157"/>
      <c r="AT364" s="152" t="s">
        <v>155</v>
      </c>
      <c r="AU364" s="152" t="s">
        <v>82</v>
      </c>
      <c r="AV364" s="12" t="s">
        <v>91</v>
      </c>
      <c r="AW364" s="12" t="s">
        <v>30</v>
      </c>
      <c r="AX364" s="12" t="s">
        <v>82</v>
      </c>
      <c r="AY364" s="152" t="s">
        <v>148</v>
      </c>
    </row>
    <row r="365" spans="1:65" s="2" customFormat="1" ht="14.45" customHeight="1">
      <c r="A365" s="29"/>
      <c r="B365" s="136"/>
      <c r="C365" s="137" t="s">
        <v>853</v>
      </c>
      <c r="D365" s="137" t="s">
        <v>149</v>
      </c>
      <c r="E365" s="138" t="s">
        <v>854</v>
      </c>
      <c r="F365" s="139" t="s">
        <v>855</v>
      </c>
      <c r="G365" s="140" t="s">
        <v>319</v>
      </c>
      <c r="H365" s="141">
        <v>92.195</v>
      </c>
      <c r="I365" s="142"/>
      <c r="J365" s="142">
        <f>ROUND(I365*H365,2)</f>
        <v>0</v>
      </c>
      <c r="K365" s="143"/>
      <c r="L365" s="30"/>
      <c r="M365" s="144" t="s">
        <v>1</v>
      </c>
      <c r="N365" s="145" t="s">
        <v>39</v>
      </c>
      <c r="O365" s="146">
        <v>0</v>
      </c>
      <c r="P365" s="146">
        <f>O365*H365</f>
        <v>0</v>
      </c>
      <c r="Q365" s="146">
        <v>0</v>
      </c>
      <c r="R365" s="146">
        <f>Q365*H365</f>
        <v>0</v>
      </c>
      <c r="S365" s="146">
        <v>0</v>
      </c>
      <c r="T365" s="147">
        <f>S365*H365</f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48" t="s">
        <v>240</v>
      </c>
      <c r="AT365" s="148" t="s">
        <v>149</v>
      </c>
      <c r="AU365" s="148" t="s">
        <v>82</v>
      </c>
      <c r="AY365" s="17" t="s">
        <v>148</v>
      </c>
      <c r="BE365" s="149">
        <f>IF(N365="základní",J365,0)</f>
        <v>0</v>
      </c>
      <c r="BF365" s="149">
        <f>IF(N365="snížená",J365,0)</f>
        <v>0</v>
      </c>
      <c r="BG365" s="149">
        <f>IF(N365="zákl. přenesená",J365,0)</f>
        <v>0</v>
      </c>
      <c r="BH365" s="149">
        <f>IF(N365="sníž. přenesená",J365,0)</f>
        <v>0</v>
      </c>
      <c r="BI365" s="149">
        <f>IF(N365="nulová",J365,0)</f>
        <v>0</v>
      </c>
      <c r="BJ365" s="17" t="s">
        <v>82</v>
      </c>
      <c r="BK365" s="149">
        <f>ROUND(I365*H365,2)</f>
        <v>0</v>
      </c>
      <c r="BL365" s="17" t="s">
        <v>240</v>
      </c>
      <c r="BM365" s="148" t="s">
        <v>856</v>
      </c>
    </row>
    <row r="366" spans="2:51" s="12" customFormat="1" ht="12">
      <c r="B366" s="150"/>
      <c r="D366" s="151" t="s">
        <v>155</v>
      </c>
      <c r="E366" s="152" t="s">
        <v>857</v>
      </c>
      <c r="F366" s="153" t="s">
        <v>858</v>
      </c>
      <c r="H366" s="154">
        <v>31.795</v>
      </c>
      <c r="L366" s="150"/>
      <c r="M366" s="155"/>
      <c r="N366" s="156"/>
      <c r="O366" s="156"/>
      <c r="P366" s="156"/>
      <c r="Q366" s="156"/>
      <c r="R366" s="156"/>
      <c r="S366" s="156"/>
      <c r="T366" s="157"/>
      <c r="AT366" s="152" t="s">
        <v>155</v>
      </c>
      <c r="AU366" s="152" t="s">
        <v>82</v>
      </c>
      <c r="AV366" s="12" t="s">
        <v>91</v>
      </c>
      <c r="AW366" s="12" t="s">
        <v>30</v>
      </c>
      <c r="AX366" s="12" t="s">
        <v>74</v>
      </c>
      <c r="AY366" s="152" t="s">
        <v>148</v>
      </c>
    </row>
    <row r="367" spans="2:51" s="12" customFormat="1" ht="12">
      <c r="B367" s="150"/>
      <c r="D367" s="151" t="s">
        <v>155</v>
      </c>
      <c r="E367" s="152" t="s">
        <v>332</v>
      </c>
      <c r="F367" s="153" t="s">
        <v>859</v>
      </c>
      <c r="H367" s="154">
        <v>60.4</v>
      </c>
      <c r="L367" s="150"/>
      <c r="M367" s="155"/>
      <c r="N367" s="156"/>
      <c r="O367" s="156"/>
      <c r="P367" s="156"/>
      <c r="Q367" s="156"/>
      <c r="R367" s="156"/>
      <c r="S367" s="156"/>
      <c r="T367" s="157"/>
      <c r="AT367" s="152" t="s">
        <v>155</v>
      </c>
      <c r="AU367" s="152" t="s">
        <v>82</v>
      </c>
      <c r="AV367" s="12" t="s">
        <v>91</v>
      </c>
      <c r="AW367" s="12" t="s">
        <v>30</v>
      </c>
      <c r="AX367" s="12" t="s">
        <v>74</v>
      </c>
      <c r="AY367" s="152" t="s">
        <v>148</v>
      </c>
    </row>
    <row r="368" spans="2:51" s="12" customFormat="1" ht="12">
      <c r="B368" s="150"/>
      <c r="D368" s="151" t="s">
        <v>155</v>
      </c>
      <c r="E368" s="152" t="s">
        <v>860</v>
      </c>
      <c r="F368" s="153" t="s">
        <v>861</v>
      </c>
      <c r="H368" s="154">
        <v>92.195</v>
      </c>
      <c r="L368" s="150"/>
      <c r="M368" s="155"/>
      <c r="N368" s="156"/>
      <c r="O368" s="156"/>
      <c r="P368" s="156"/>
      <c r="Q368" s="156"/>
      <c r="R368" s="156"/>
      <c r="S368" s="156"/>
      <c r="T368" s="157"/>
      <c r="AT368" s="152" t="s">
        <v>155</v>
      </c>
      <c r="AU368" s="152" t="s">
        <v>82</v>
      </c>
      <c r="AV368" s="12" t="s">
        <v>91</v>
      </c>
      <c r="AW368" s="12" t="s">
        <v>30</v>
      </c>
      <c r="AX368" s="12" t="s">
        <v>82</v>
      </c>
      <c r="AY368" s="152" t="s">
        <v>148</v>
      </c>
    </row>
    <row r="369" spans="1:65" s="2" customFormat="1" ht="14.45" customHeight="1">
      <c r="A369" s="29"/>
      <c r="B369" s="136"/>
      <c r="C369" s="137" t="s">
        <v>862</v>
      </c>
      <c r="D369" s="137" t="s">
        <v>149</v>
      </c>
      <c r="E369" s="138" t="s">
        <v>863</v>
      </c>
      <c r="F369" s="139" t="s">
        <v>864</v>
      </c>
      <c r="G369" s="140" t="s">
        <v>319</v>
      </c>
      <c r="H369" s="141">
        <v>7.56</v>
      </c>
      <c r="I369" s="142"/>
      <c r="J369" s="142">
        <f>ROUND(I369*H369,2)</f>
        <v>0</v>
      </c>
      <c r="K369" s="143"/>
      <c r="L369" s="30"/>
      <c r="M369" s="144" t="s">
        <v>1</v>
      </c>
      <c r="N369" s="145" t="s">
        <v>39</v>
      </c>
      <c r="O369" s="146">
        <v>0</v>
      </c>
      <c r="P369" s="146">
        <f>O369*H369</f>
        <v>0</v>
      </c>
      <c r="Q369" s="146">
        <v>0</v>
      </c>
      <c r="R369" s="146">
        <f>Q369*H369</f>
        <v>0</v>
      </c>
      <c r="S369" s="146">
        <v>0</v>
      </c>
      <c r="T369" s="147">
        <f>S369*H369</f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48" t="s">
        <v>240</v>
      </c>
      <c r="AT369" s="148" t="s">
        <v>149</v>
      </c>
      <c r="AU369" s="148" t="s">
        <v>82</v>
      </c>
      <c r="AY369" s="17" t="s">
        <v>148</v>
      </c>
      <c r="BE369" s="149">
        <f>IF(N369="základní",J369,0)</f>
        <v>0</v>
      </c>
      <c r="BF369" s="149">
        <f>IF(N369="snížená",J369,0)</f>
        <v>0</v>
      </c>
      <c r="BG369" s="149">
        <f>IF(N369="zákl. přenesená",J369,0)</f>
        <v>0</v>
      </c>
      <c r="BH369" s="149">
        <f>IF(N369="sníž. přenesená",J369,0)</f>
        <v>0</v>
      </c>
      <c r="BI369" s="149">
        <f>IF(N369="nulová",J369,0)</f>
        <v>0</v>
      </c>
      <c r="BJ369" s="17" t="s">
        <v>82</v>
      </c>
      <c r="BK369" s="149">
        <f>ROUND(I369*H369,2)</f>
        <v>0</v>
      </c>
      <c r="BL369" s="17" t="s">
        <v>240</v>
      </c>
      <c r="BM369" s="148" t="s">
        <v>865</v>
      </c>
    </row>
    <row r="370" spans="2:51" s="13" customFormat="1" ht="12">
      <c r="B370" s="158"/>
      <c r="D370" s="151" t="s">
        <v>155</v>
      </c>
      <c r="E370" s="159" t="s">
        <v>1</v>
      </c>
      <c r="F370" s="160" t="s">
        <v>647</v>
      </c>
      <c r="H370" s="159" t="s">
        <v>1</v>
      </c>
      <c r="L370" s="158"/>
      <c r="M370" s="161"/>
      <c r="N370" s="162"/>
      <c r="O370" s="162"/>
      <c r="P370" s="162"/>
      <c r="Q370" s="162"/>
      <c r="R370" s="162"/>
      <c r="S370" s="162"/>
      <c r="T370" s="163"/>
      <c r="AT370" s="159" t="s">
        <v>155</v>
      </c>
      <c r="AU370" s="159" t="s">
        <v>82</v>
      </c>
      <c r="AV370" s="13" t="s">
        <v>82</v>
      </c>
      <c r="AW370" s="13" t="s">
        <v>30</v>
      </c>
      <c r="AX370" s="13" t="s">
        <v>74</v>
      </c>
      <c r="AY370" s="159" t="s">
        <v>148</v>
      </c>
    </row>
    <row r="371" spans="2:51" s="12" customFormat="1" ht="12">
      <c r="B371" s="150"/>
      <c r="D371" s="151" t="s">
        <v>155</v>
      </c>
      <c r="E371" s="152" t="s">
        <v>166</v>
      </c>
      <c r="F371" s="153" t="s">
        <v>866</v>
      </c>
      <c r="H371" s="154">
        <v>7.56</v>
      </c>
      <c r="L371" s="150"/>
      <c r="M371" s="155"/>
      <c r="N371" s="156"/>
      <c r="O371" s="156"/>
      <c r="P371" s="156"/>
      <c r="Q371" s="156"/>
      <c r="R371" s="156"/>
      <c r="S371" s="156"/>
      <c r="T371" s="157"/>
      <c r="AT371" s="152" t="s">
        <v>155</v>
      </c>
      <c r="AU371" s="152" t="s">
        <v>82</v>
      </c>
      <c r="AV371" s="12" t="s">
        <v>91</v>
      </c>
      <c r="AW371" s="12" t="s">
        <v>30</v>
      </c>
      <c r="AX371" s="12" t="s">
        <v>82</v>
      </c>
      <c r="AY371" s="152" t="s">
        <v>148</v>
      </c>
    </row>
    <row r="372" spans="1:65" s="2" customFormat="1" ht="14.45" customHeight="1">
      <c r="A372" s="29"/>
      <c r="B372" s="136"/>
      <c r="C372" s="137" t="s">
        <v>867</v>
      </c>
      <c r="D372" s="137" t="s">
        <v>149</v>
      </c>
      <c r="E372" s="138" t="s">
        <v>868</v>
      </c>
      <c r="F372" s="139" t="s">
        <v>869</v>
      </c>
      <c r="G372" s="140" t="s">
        <v>319</v>
      </c>
      <c r="H372" s="141">
        <v>6.75</v>
      </c>
      <c r="I372" s="142"/>
      <c r="J372" s="142">
        <f>ROUND(I372*H372,2)</f>
        <v>0</v>
      </c>
      <c r="K372" s="143"/>
      <c r="L372" s="30"/>
      <c r="M372" s="144" t="s">
        <v>1</v>
      </c>
      <c r="N372" s="145" t="s">
        <v>39</v>
      </c>
      <c r="O372" s="146">
        <v>0</v>
      </c>
      <c r="P372" s="146">
        <f>O372*H372</f>
        <v>0</v>
      </c>
      <c r="Q372" s="146">
        <v>0</v>
      </c>
      <c r="R372" s="146">
        <f>Q372*H372</f>
        <v>0</v>
      </c>
      <c r="S372" s="146">
        <v>0</v>
      </c>
      <c r="T372" s="147">
        <f>S372*H372</f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48" t="s">
        <v>240</v>
      </c>
      <c r="AT372" s="148" t="s">
        <v>149</v>
      </c>
      <c r="AU372" s="148" t="s">
        <v>82</v>
      </c>
      <c r="AY372" s="17" t="s">
        <v>148</v>
      </c>
      <c r="BE372" s="149">
        <f>IF(N372="základní",J372,0)</f>
        <v>0</v>
      </c>
      <c r="BF372" s="149">
        <f>IF(N372="snížená",J372,0)</f>
        <v>0</v>
      </c>
      <c r="BG372" s="149">
        <f>IF(N372="zákl. přenesená",J372,0)</f>
        <v>0</v>
      </c>
      <c r="BH372" s="149">
        <f>IF(N372="sníž. přenesená",J372,0)</f>
        <v>0</v>
      </c>
      <c r="BI372" s="149">
        <f>IF(N372="nulová",J372,0)</f>
        <v>0</v>
      </c>
      <c r="BJ372" s="17" t="s">
        <v>82</v>
      </c>
      <c r="BK372" s="149">
        <f>ROUND(I372*H372,2)</f>
        <v>0</v>
      </c>
      <c r="BL372" s="17" t="s">
        <v>240</v>
      </c>
      <c r="BM372" s="148" t="s">
        <v>870</v>
      </c>
    </row>
    <row r="373" spans="2:51" s="13" customFormat="1" ht="12">
      <c r="B373" s="158"/>
      <c r="D373" s="151" t="s">
        <v>155</v>
      </c>
      <c r="E373" s="159" t="s">
        <v>1</v>
      </c>
      <c r="F373" s="160" t="s">
        <v>737</v>
      </c>
      <c r="H373" s="159" t="s">
        <v>1</v>
      </c>
      <c r="L373" s="158"/>
      <c r="M373" s="161"/>
      <c r="N373" s="162"/>
      <c r="O373" s="162"/>
      <c r="P373" s="162"/>
      <c r="Q373" s="162"/>
      <c r="R373" s="162"/>
      <c r="S373" s="162"/>
      <c r="T373" s="163"/>
      <c r="AT373" s="159" t="s">
        <v>155</v>
      </c>
      <c r="AU373" s="159" t="s">
        <v>82</v>
      </c>
      <c r="AV373" s="13" t="s">
        <v>82</v>
      </c>
      <c r="AW373" s="13" t="s">
        <v>30</v>
      </c>
      <c r="AX373" s="13" t="s">
        <v>74</v>
      </c>
      <c r="AY373" s="159" t="s">
        <v>148</v>
      </c>
    </row>
    <row r="374" spans="2:51" s="12" customFormat="1" ht="12">
      <c r="B374" s="150"/>
      <c r="D374" s="151" t="s">
        <v>155</v>
      </c>
      <c r="E374" s="152" t="s">
        <v>871</v>
      </c>
      <c r="F374" s="153" t="s">
        <v>872</v>
      </c>
      <c r="H374" s="154">
        <v>6.75</v>
      </c>
      <c r="L374" s="150"/>
      <c r="M374" s="155"/>
      <c r="N374" s="156"/>
      <c r="O374" s="156"/>
      <c r="P374" s="156"/>
      <c r="Q374" s="156"/>
      <c r="R374" s="156"/>
      <c r="S374" s="156"/>
      <c r="T374" s="157"/>
      <c r="AT374" s="152" t="s">
        <v>155</v>
      </c>
      <c r="AU374" s="152" t="s">
        <v>82</v>
      </c>
      <c r="AV374" s="12" t="s">
        <v>91</v>
      </c>
      <c r="AW374" s="12" t="s">
        <v>30</v>
      </c>
      <c r="AX374" s="12" t="s">
        <v>82</v>
      </c>
      <c r="AY374" s="152" t="s">
        <v>148</v>
      </c>
    </row>
    <row r="375" spans="2:63" s="11" customFormat="1" ht="25.9" customHeight="1">
      <c r="B375" s="126"/>
      <c r="D375" s="127" t="s">
        <v>73</v>
      </c>
      <c r="E375" s="128" t="s">
        <v>187</v>
      </c>
      <c r="F375" s="128" t="s">
        <v>873</v>
      </c>
      <c r="J375" s="129">
        <f>BK375</f>
        <v>0</v>
      </c>
      <c r="L375" s="126"/>
      <c r="M375" s="130"/>
      <c r="N375" s="131"/>
      <c r="O375" s="131"/>
      <c r="P375" s="132">
        <f>SUM(P376:P380)</f>
        <v>0</v>
      </c>
      <c r="Q375" s="131"/>
      <c r="R375" s="132">
        <f>SUM(R376:R380)</f>
        <v>0</v>
      </c>
      <c r="S375" s="131"/>
      <c r="T375" s="133">
        <f>SUM(T376:T380)</f>
        <v>0</v>
      </c>
      <c r="AR375" s="127" t="s">
        <v>82</v>
      </c>
      <c r="AT375" s="134" t="s">
        <v>73</v>
      </c>
      <c r="AU375" s="134" t="s">
        <v>74</v>
      </c>
      <c r="AY375" s="127" t="s">
        <v>148</v>
      </c>
      <c r="BK375" s="135">
        <f>SUM(BK376:BK380)</f>
        <v>0</v>
      </c>
    </row>
    <row r="376" spans="1:65" s="2" customFormat="1" ht="14.45" customHeight="1">
      <c r="A376" s="29"/>
      <c r="B376" s="136"/>
      <c r="C376" s="137" t="s">
        <v>874</v>
      </c>
      <c r="D376" s="137" t="s">
        <v>149</v>
      </c>
      <c r="E376" s="138" t="s">
        <v>875</v>
      </c>
      <c r="F376" s="139" t="s">
        <v>876</v>
      </c>
      <c r="G376" s="140" t="s">
        <v>250</v>
      </c>
      <c r="H376" s="141">
        <v>18</v>
      </c>
      <c r="I376" s="142"/>
      <c r="J376" s="142">
        <f>ROUND(I376*H376,2)</f>
        <v>0</v>
      </c>
      <c r="K376" s="143"/>
      <c r="L376" s="30"/>
      <c r="M376" s="144" t="s">
        <v>1</v>
      </c>
      <c r="N376" s="145" t="s">
        <v>39</v>
      </c>
      <c r="O376" s="146">
        <v>0</v>
      </c>
      <c r="P376" s="146">
        <f>O376*H376</f>
        <v>0</v>
      </c>
      <c r="Q376" s="146">
        <v>0</v>
      </c>
      <c r="R376" s="146">
        <f>Q376*H376</f>
        <v>0</v>
      </c>
      <c r="S376" s="146">
        <v>0</v>
      </c>
      <c r="T376" s="147">
        <f>S376*H376</f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48" t="s">
        <v>153</v>
      </c>
      <c r="AT376" s="148" t="s">
        <v>149</v>
      </c>
      <c r="AU376" s="148" t="s">
        <v>82</v>
      </c>
      <c r="AY376" s="17" t="s">
        <v>148</v>
      </c>
      <c r="BE376" s="149">
        <f>IF(N376="základní",J376,0)</f>
        <v>0</v>
      </c>
      <c r="BF376" s="149">
        <f>IF(N376="snížená",J376,0)</f>
        <v>0</v>
      </c>
      <c r="BG376" s="149">
        <f>IF(N376="zákl. přenesená",J376,0)</f>
        <v>0</v>
      </c>
      <c r="BH376" s="149">
        <f>IF(N376="sníž. přenesená",J376,0)</f>
        <v>0</v>
      </c>
      <c r="BI376" s="149">
        <f>IF(N376="nulová",J376,0)</f>
        <v>0</v>
      </c>
      <c r="BJ376" s="17" t="s">
        <v>82</v>
      </c>
      <c r="BK376" s="149">
        <f>ROUND(I376*H376,2)</f>
        <v>0</v>
      </c>
      <c r="BL376" s="17" t="s">
        <v>153</v>
      </c>
      <c r="BM376" s="148" t="s">
        <v>877</v>
      </c>
    </row>
    <row r="377" spans="2:51" s="13" customFormat="1" ht="12">
      <c r="B377" s="158"/>
      <c r="D377" s="151" t="s">
        <v>155</v>
      </c>
      <c r="E377" s="159" t="s">
        <v>1</v>
      </c>
      <c r="F377" s="160" t="s">
        <v>192</v>
      </c>
      <c r="H377" s="159" t="s">
        <v>1</v>
      </c>
      <c r="L377" s="158"/>
      <c r="M377" s="161"/>
      <c r="N377" s="162"/>
      <c r="O377" s="162"/>
      <c r="P377" s="162"/>
      <c r="Q377" s="162"/>
      <c r="R377" s="162"/>
      <c r="S377" s="162"/>
      <c r="T377" s="163"/>
      <c r="AT377" s="159" t="s">
        <v>155</v>
      </c>
      <c r="AU377" s="159" t="s">
        <v>82</v>
      </c>
      <c r="AV377" s="13" t="s">
        <v>82</v>
      </c>
      <c r="AW377" s="13" t="s">
        <v>30</v>
      </c>
      <c r="AX377" s="13" t="s">
        <v>74</v>
      </c>
      <c r="AY377" s="159" t="s">
        <v>148</v>
      </c>
    </row>
    <row r="378" spans="2:51" s="12" customFormat="1" ht="12">
      <c r="B378" s="150"/>
      <c r="D378" s="151" t="s">
        <v>155</v>
      </c>
      <c r="E378" s="152" t="s">
        <v>125</v>
      </c>
      <c r="F378" s="153" t="s">
        <v>878</v>
      </c>
      <c r="H378" s="154">
        <v>18</v>
      </c>
      <c r="L378" s="150"/>
      <c r="M378" s="155"/>
      <c r="N378" s="156"/>
      <c r="O378" s="156"/>
      <c r="P378" s="156"/>
      <c r="Q378" s="156"/>
      <c r="R378" s="156"/>
      <c r="S378" s="156"/>
      <c r="T378" s="157"/>
      <c r="AT378" s="152" t="s">
        <v>155</v>
      </c>
      <c r="AU378" s="152" t="s">
        <v>82</v>
      </c>
      <c r="AV378" s="12" t="s">
        <v>91</v>
      </c>
      <c r="AW378" s="12" t="s">
        <v>30</v>
      </c>
      <c r="AX378" s="12" t="s">
        <v>82</v>
      </c>
      <c r="AY378" s="152" t="s">
        <v>148</v>
      </c>
    </row>
    <row r="379" spans="1:65" s="2" customFormat="1" ht="14.45" customHeight="1">
      <c r="A379" s="29"/>
      <c r="B379" s="136"/>
      <c r="C379" s="137" t="s">
        <v>879</v>
      </c>
      <c r="D379" s="137" t="s">
        <v>149</v>
      </c>
      <c r="E379" s="138" t="s">
        <v>880</v>
      </c>
      <c r="F379" s="139" t="s">
        <v>881</v>
      </c>
      <c r="G379" s="140" t="s">
        <v>250</v>
      </c>
      <c r="H379" s="141">
        <v>1.6</v>
      </c>
      <c r="I379" s="142"/>
      <c r="J379" s="142">
        <f>ROUND(I379*H379,2)</f>
        <v>0</v>
      </c>
      <c r="K379" s="143"/>
      <c r="L379" s="30"/>
      <c r="M379" s="144" t="s">
        <v>1</v>
      </c>
      <c r="N379" s="145" t="s">
        <v>39</v>
      </c>
      <c r="O379" s="146">
        <v>0</v>
      </c>
      <c r="P379" s="146">
        <f>O379*H379</f>
        <v>0</v>
      </c>
      <c r="Q379" s="146">
        <v>0</v>
      </c>
      <c r="R379" s="146">
        <f>Q379*H379</f>
        <v>0</v>
      </c>
      <c r="S379" s="146">
        <v>0</v>
      </c>
      <c r="T379" s="147">
        <f>S379*H379</f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48" t="s">
        <v>153</v>
      </c>
      <c r="AT379" s="148" t="s">
        <v>149</v>
      </c>
      <c r="AU379" s="148" t="s">
        <v>82</v>
      </c>
      <c r="AY379" s="17" t="s">
        <v>148</v>
      </c>
      <c r="BE379" s="149">
        <f>IF(N379="základní",J379,0)</f>
        <v>0</v>
      </c>
      <c r="BF379" s="149">
        <f>IF(N379="snížená",J379,0)</f>
        <v>0</v>
      </c>
      <c r="BG379" s="149">
        <f>IF(N379="zákl. přenesená",J379,0)</f>
        <v>0</v>
      </c>
      <c r="BH379" s="149">
        <f>IF(N379="sníž. přenesená",J379,0)</f>
        <v>0</v>
      </c>
      <c r="BI379" s="149">
        <f>IF(N379="nulová",J379,0)</f>
        <v>0</v>
      </c>
      <c r="BJ379" s="17" t="s">
        <v>82</v>
      </c>
      <c r="BK379" s="149">
        <f>ROUND(I379*H379,2)</f>
        <v>0</v>
      </c>
      <c r="BL379" s="17" t="s">
        <v>153</v>
      </c>
      <c r="BM379" s="148" t="s">
        <v>882</v>
      </c>
    </row>
    <row r="380" spans="2:51" s="12" customFormat="1" ht="12">
      <c r="B380" s="150"/>
      <c r="D380" s="151" t="s">
        <v>155</v>
      </c>
      <c r="E380" s="152" t="s">
        <v>200</v>
      </c>
      <c r="F380" s="153" t="s">
        <v>883</v>
      </c>
      <c r="H380" s="154">
        <v>1.6</v>
      </c>
      <c r="L380" s="150"/>
      <c r="M380" s="155"/>
      <c r="N380" s="156"/>
      <c r="O380" s="156"/>
      <c r="P380" s="156"/>
      <c r="Q380" s="156"/>
      <c r="R380" s="156"/>
      <c r="S380" s="156"/>
      <c r="T380" s="157"/>
      <c r="AT380" s="152" t="s">
        <v>155</v>
      </c>
      <c r="AU380" s="152" t="s">
        <v>82</v>
      </c>
      <c r="AV380" s="12" t="s">
        <v>91</v>
      </c>
      <c r="AW380" s="12" t="s">
        <v>30</v>
      </c>
      <c r="AX380" s="12" t="s">
        <v>82</v>
      </c>
      <c r="AY380" s="152" t="s">
        <v>148</v>
      </c>
    </row>
    <row r="381" spans="2:63" s="11" customFormat="1" ht="25.9" customHeight="1">
      <c r="B381" s="126"/>
      <c r="D381" s="127" t="s">
        <v>73</v>
      </c>
      <c r="E381" s="128" t="s">
        <v>195</v>
      </c>
      <c r="F381" s="128" t="s">
        <v>246</v>
      </c>
      <c r="J381" s="129">
        <f>BK381</f>
        <v>0</v>
      </c>
      <c r="L381" s="126"/>
      <c r="M381" s="130"/>
      <c r="N381" s="131"/>
      <c r="O381" s="131"/>
      <c r="P381" s="132">
        <f>SUM(P382:P415)</f>
        <v>0</v>
      </c>
      <c r="Q381" s="131"/>
      <c r="R381" s="132">
        <f>SUM(R382:R415)</f>
        <v>0</v>
      </c>
      <c r="S381" s="131"/>
      <c r="T381" s="133">
        <f>SUM(T382:T415)</f>
        <v>0</v>
      </c>
      <c r="AR381" s="127" t="s">
        <v>82</v>
      </c>
      <c r="AT381" s="134" t="s">
        <v>73</v>
      </c>
      <c r="AU381" s="134" t="s">
        <v>74</v>
      </c>
      <c r="AY381" s="127" t="s">
        <v>148</v>
      </c>
      <c r="BK381" s="135">
        <f>SUM(BK382:BK415)</f>
        <v>0</v>
      </c>
    </row>
    <row r="382" spans="1:65" s="2" customFormat="1" ht="24.2" customHeight="1">
      <c r="A382" s="29"/>
      <c r="B382" s="136"/>
      <c r="C382" s="137" t="s">
        <v>884</v>
      </c>
      <c r="D382" s="137" t="s">
        <v>149</v>
      </c>
      <c r="E382" s="138" t="s">
        <v>885</v>
      </c>
      <c r="F382" s="139" t="s">
        <v>886</v>
      </c>
      <c r="G382" s="140" t="s">
        <v>250</v>
      </c>
      <c r="H382" s="141">
        <v>22.5</v>
      </c>
      <c r="I382" s="142"/>
      <c r="J382" s="142">
        <f>ROUND(I382*H382,2)</f>
        <v>0</v>
      </c>
      <c r="K382" s="143"/>
      <c r="L382" s="30"/>
      <c r="M382" s="144" t="s">
        <v>1</v>
      </c>
      <c r="N382" s="145" t="s">
        <v>39</v>
      </c>
      <c r="O382" s="146">
        <v>0</v>
      </c>
      <c r="P382" s="146">
        <f>O382*H382</f>
        <v>0</v>
      </c>
      <c r="Q382" s="146">
        <v>0</v>
      </c>
      <c r="R382" s="146">
        <f>Q382*H382</f>
        <v>0</v>
      </c>
      <c r="S382" s="146">
        <v>0</v>
      </c>
      <c r="T382" s="147">
        <f>S382*H382</f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48" t="s">
        <v>153</v>
      </c>
      <c r="AT382" s="148" t="s">
        <v>149</v>
      </c>
      <c r="AU382" s="148" t="s">
        <v>82</v>
      </c>
      <c r="AY382" s="17" t="s">
        <v>148</v>
      </c>
      <c r="BE382" s="149">
        <f>IF(N382="základní",J382,0)</f>
        <v>0</v>
      </c>
      <c r="BF382" s="149">
        <f>IF(N382="snížená",J382,0)</f>
        <v>0</v>
      </c>
      <c r="BG382" s="149">
        <f>IF(N382="zákl. přenesená",J382,0)</f>
        <v>0</v>
      </c>
      <c r="BH382" s="149">
        <f>IF(N382="sníž. přenesená",J382,0)</f>
        <v>0</v>
      </c>
      <c r="BI382" s="149">
        <f>IF(N382="nulová",J382,0)</f>
        <v>0</v>
      </c>
      <c r="BJ382" s="17" t="s">
        <v>82</v>
      </c>
      <c r="BK382" s="149">
        <f>ROUND(I382*H382,2)</f>
        <v>0</v>
      </c>
      <c r="BL382" s="17" t="s">
        <v>153</v>
      </c>
      <c r="BM382" s="148" t="s">
        <v>887</v>
      </c>
    </row>
    <row r="383" spans="2:51" s="13" customFormat="1" ht="12">
      <c r="B383" s="158"/>
      <c r="D383" s="151" t="s">
        <v>155</v>
      </c>
      <c r="E383" s="159" t="s">
        <v>1</v>
      </c>
      <c r="F383" s="160" t="s">
        <v>192</v>
      </c>
      <c r="H383" s="159" t="s">
        <v>1</v>
      </c>
      <c r="L383" s="158"/>
      <c r="M383" s="161"/>
      <c r="N383" s="162"/>
      <c r="O383" s="162"/>
      <c r="P383" s="162"/>
      <c r="Q383" s="162"/>
      <c r="R383" s="162"/>
      <c r="S383" s="162"/>
      <c r="T383" s="163"/>
      <c r="AT383" s="159" t="s">
        <v>155</v>
      </c>
      <c r="AU383" s="159" t="s">
        <v>82</v>
      </c>
      <c r="AV383" s="13" t="s">
        <v>82</v>
      </c>
      <c r="AW383" s="13" t="s">
        <v>30</v>
      </c>
      <c r="AX383" s="13" t="s">
        <v>74</v>
      </c>
      <c r="AY383" s="159" t="s">
        <v>148</v>
      </c>
    </row>
    <row r="384" spans="2:51" s="12" customFormat="1" ht="12">
      <c r="B384" s="150"/>
      <c r="D384" s="151" t="s">
        <v>155</v>
      </c>
      <c r="E384" s="152" t="s">
        <v>252</v>
      </c>
      <c r="F384" s="153" t="s">
        <v>888</v>
      </c>
      <c r="H384" s="154">
        <v>22.5</v>
      </c>
      <c r="L384" s="150"/>
      <c r="M384" s="155"/>
      <c r="N384" s="156"/>
      <c r="O384" s="156"/>
      <c r="P384" s="156"/>
      <c r="Q384" s="156"/>
      <c r="R384" s="156"/>
      <c r="S384" s="156"/>
      <c r="T384" s="157"/>
      <c r="AT384" s="152" t="s">
        <v>155</v>
      </c>
      <c r="AU384" s="152" t="s">
        <v>82</v>
      </c>
      <c r="AV384" s="12" t="s">
        <v>91</v>
      </c>
      <c r="AW384" s="12" t="s">
        <v>30</v>
      </c>
      <c r="AX384" s="12" t="s">
        <v>82</v>
      </c>
      <c r="AY384" s="152" t="s">
        <v>148</v>
      </c>
    </row>
    <row r="385" spans="1:65" s="2" customFormat="1" ht="14.45" customHeight="1">
      <c r="A385" s="29"/>
      <c r="B385" s="136"/>
      <c r="C385" s="137" t="s">
        <v>889</v>
      </c>
      <c r="D385" s="137" t="s">
        <v>149</v>
      </c>
      <c r="E385" s="138" t="s">
        <v>890</v>
      </c>
      <c r="F385" s="139" t="s">
        <v>891</v>
      </c>
      <c r="G385" s="140" t="s">
        <v>257</v>
      </c>
      <c r="H385" s="141">
        <v>4</v>
      </c>
      <c r="I385" s="142"/>
      <c r="J385" s="142">
        <f>ROUND(I385*H385,2)</f>
        <v>0</v>
      </c>
      <c r="K385" s="143"/>
      <c r="L385" s="30"/>
      <c r="M385" s="144" t="s">
        <v>1</v>
      </c>
      <c r="N385" s="145" t="s">
        <v>39</v>
      </c>
      <c r="O385" s="146">
        <v>0</v>
      </c>
      <c r="P385" s="146">
        <f>O385*H385</f>
        <v>0</v>
      </c>
      <c r="Q385" s="146">
        <v>0</v>
      </c>
      <c r="R385" s="146">
        <f>Q385*H385</f>
        <v>0</v>
      </c>
      <c r="S385" s="146">
        <v>0</v>
      </c>
      <c r="T385" s="147">
        <f>S385*H385</f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48" t="s">
        <v>153</v>
      </c>
      <c r="AT385" s="148" t="s">
        <v>149</v>
      </c>
      <c r="AU385" s="148" t="s">
        <v>82</v>
      </c>
      <c r="AY385" s="17" t="s">
        <v>148</v>
      </c>
      <c r="BE385" s="149">
        <f>IF(N385="základní",J385,0)</f>
        <v>0</v>
      </c>
      <c r="BF385" s="149">
        <f>IF(N385="snížená",J385,0)</f>
        <v>0</v>
      </c>
      <c r="BG385" s="149">
        <f>IF(N385="zákl. přenesená",J385,0)</f>
        <v>0</v>
      </c>
      <c r="BH385" s="149">
        <f>IF(N385="sníž. přenesená",J385,0)</f>
        <v>0</v>
      </c>
      <c r="BI385" s="149">
        <f>IF(N385="nulová",J385,0)</f>
        <v>0</v>
      </c>
      <c r="BJ385" s="17" t="s">
        <v>82</v>
      </c>
      <c r="BK385" s="149">
        <f>ROUND(I385*H385,2)</f>
        <v>0</v>
      </c>
      <c r="BL385" s="17" t="s">
        <v>153</v>
      </c>
      <c r="BM385" s="148" t="s">
        <v>892</v>
      </c>
    </row>
    <row r="386" spans="1:65" s="2" customFormat="1" ht="24.2" customHeight="1">
      <c r="A386" s="29"/>
      <c r="B386" s="136"/>
      <c r="C386" s="137" t="s">
        <v>893</v>
      </c>
      <c r="D386" s="137" t="s">
        <v>149</v>
      </c>
      <c r="E386" s="138" t="s">
        <v>894</v>
      </c>
      <c r="F386" s="139" t="s">
        <v>895</v>
      </c>
      <c r="G386" s="140" t="s">
        <v>257</v>
      </c>
      <c r="H386" s="141">
        <v>2</v>
      </c>
      <c r="I386" s="142"/>
      <c r="J386" s="142">
        <f>ROUND(I386*H386,2)</f>
        <v>0</v>
      </c>
      <c r="K386" s="143"/>
      <c r="L386" s="30"/>
      <c r="M386" s="144" t="s">
        <v>1</v>
      </c>
      <c r="N386" s="145" t="s">
        <v>39</v>
      </c>
      <c r="O386" s="146">
        <v>0</v>
      </c>
      <c r="P386" s="146">
        <f>O386*H386</f>
        <v>0</v>
      </c>
      <c r="Q386" s="146">
        <v>0</v>
      </c>
      <c r="R386" s="146">
        <f>Q386*H386</f>
        <v>0</v>
      </c>
      <c r="S386" s="146">
        <v>0</v>
      </c>
      <c r="T386" s="147">
        <f>S386*H386</f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48" t="s">
        <v>153</v>
      </c>
      <c r="AT386" s="148" t="s">
        <v>149</v>
      </c>
      <c r="AU386" s="148" t="s">
        <v>82</v>
      </c>
      <c r="AY386" s="17" t="s">
        <v>148</v>
      </c>
      <c r="BE386" s="149">
        <f>IF(N386="základní",J386,0)</f>
        <v>0</v>
      </c>
      <c r="BF386" s="149">
        <f>IF(N386="snížená",J386,0)</f>
        <v>0</v>
      </c>
      <c r="BG386" s="149">
        <f>IF(N386="zákl. přenesená",J386,0)</f>
        <v>0</v>
      </c>
      <c r="BH386" s="149">
        <f>IF(N386="sníž. přenesená",J386,0)</f>
        <v>0</v>
      </c>
      <c r="BI386" s="149">
        <f>IF(N386="nulová",J386,0)</f>
        <v>0</v>
      </c>
      <c r="BJ386" s="17" t="s">
        <v>82</v>
      </c>
      <c r="BK386" s="149">
        <f>ROUND(I386*H386,2)</f>
        <v>0</v>
      </c>
      <c r="BL386" s="17" t="s">
        <v>153</v>
      </c>
      <c r="BM386" s="148" t="s">
        <v>896</v>
      </c>
    </row>
    <row r="387" spans="1:65" s="2" customFormat="1" ht="24.2" customHeight="1">
      <c r="A387" s="29"/>
      <c r="B387" s="136"/>
      <c r="C387" s="137" t="s">
        <v>897</v>
      </c>
      <c r="D387" s="137" t="s">
        <v>149</v>
      </c>
      <c r="E387" s="138" t="s">
        <v>898</v>
      </c>
      <c r="F387" s="139" t="s">
        <v>899</v>
      </c>
      <c r="G387" s="140" t="s">
        <v>257</v>
      </c>
      <c r="H387" s="141">
        <v>2</v>
      </c>
      <c r="I387" s="142"/>
      <c r="J387" s="142">
        <f>ROUND(I387*H387,2)</f>
        <v>0</v>
      </c>
      <c r="K387" s="143"/>
      <c r="L387" s="30"/>
      <c r="M387" s="144" t="s">
        <v>1</v>
      </c>
      <c r="N387" s="145" t="s">
        <v>39</v>
      </c>
      <c r="O387" s="146">
        <v>0</v>
      </c>
      <c r="P387" s="146">
        <f>O387*H387</f>
        <v>0</v>
      </c>
      <c r="Q387" s="146">
        <v>0</v>
      </c>
      <c r="R387" s="146">
        <f>Q387*H387</f>
        <v>0</v>
      </c>
      <c r="S387" s="146">
        <v>0</v>
      </c>
      <c r="T387" s="147">
        <f>S387*H387</f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48" t="s">
        <v>153</v>
      </c>
      <c r="AT387" s="148" t="s">
        <v>149</v>
      </c>
      <c r="AU387" s="148" t="s">
        <v>82</v>
      </c>
      <c r="AY387" s="17" t="s">
        <v>148</v>
      </c>
      <c r="BE387" s="149">
        <f>IF(N387="základní",J387,0)</f>
        <v>0</v>
      </c>
      <c r="BF387" s="149">
        <f>IF(N387="snížená",J387,0)</f>
        <v>0</v>
      </c>
      <c r="BG387" s="149">
        <f>IF(N387="zákl. přenesená",J387,0)</f>
        <v>0</v>
      </c>
      <c r="BH387" s="149">
        <f>IF(N387="sníž. přenesená",J387,0)</f>
        <v>0</v>
      </c>
      <c r="BI387" s="149">
        <f>IF(N387="nulová",J387,0)</f>
        <v>0</v>
      </c>
      <c r="BJ387" s="17" t="s">
        <v>82</v>
      </c>
      <c r="BK387" s="149">
        <f>ROUND(I387*H387,2)</f>
        <v>0</v>
      </c>
      <c r="BL387" s="17" t="s">
        <v>153</v>
      </c>
      <c r="BM387" s="148" t="s">
        <v>900</v>
      </c>
    </row>
    <row r="388" spans="1:65" s="2" customFormat="1" ht="24.2" customHeight="1">
      <c r="A388" s="29"/>
      <c r="B388" s="136"/>
      <c r="C388" s="137" t="s">
        <v>901</v>
      </c>
      <c r="D388" s="137" t="s">
        <v>149</v>
      </c>
      <c r="E388" s="138" t="s">
        <v>902</v>
      </c>
      <c r="F388" s="139" t="s">
        <v>903</v>
      </c>
      <c r="G388" s="140" t="s">
        <v>319</v>
      </c>
      <c r="H388" s="141">
        <v>14.25</v>
      </c>
      <c r="I388" s="142"/>
      <c r="J388" s="142">
        <f>ROUND(I388*H388,2)</f>
        <v>0</v>
      </c>
      <c r="K388" s="143"/>
      <c r="L388" s="30"/>
      <c r="M388" s="144" t="s">
        <v>1</v>
      </c>
      <c r="N388" s="145" t="s">
        <v>39</v>
      </c>
      <c r="O388" s="146">
        <v>0</v>
      </c>
      <c r="P388" s="146">
        <f>O388*H388</f>
        <v>0</v>
      </c>
      <c r="Q388" s="146">
        <v>0</v>
      </c>
      <c r="R388" s="146">
        <f>Q388*H388</f>
        <v>0</v>
      </c>
      <c r="S388" s="146">
        <v>0</v>
      </c>
      <c r="T388" s="147">
        <f>S388*H388</f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48" t="s">
        <v>153</v>
      </c>
      <c r="AT388" s="148" t="s">
        <v>149</v>
      </c>
      <c r="AU388" s="148" t="s">
        <v>82</v>
      </c>
      <c r="AY388" s="17" t="s">
        <v>148</v>
      </c>
      <c r="BE388" s="149">
        <f>IF(N388="základní",J388,0)</f>
        <v>0</v>
      </c>
      <c r="BF388" s="149">
        <f>IF(N388="snížená",J388,0)</f>
        <v>0</v>
      </c>
      <c r="BG388" s="149">
        <f>IF(N388="zákl. přenesená",J388,0)</f>
        <v>0</v>
      </c>
      <c r="BH388" s="149">
        <f>IF(N388="sníž. přenesená",J388,0)</f>
        <v>0</v>
      </c>
      <c r="BI388" s="149">
        <f>IF(N388="nulová",J388,0)</f>
        <v>0</v>
      </c>
      <c r="BJ388" s="17" t="s">
        <v>82</v>
      </c>
      <c r="BK388" s="149">
        <f>ROUND(I388*H388,2)</f>
        <v>0</v>
      </c>
      <c r="BL388" s="17" t="s">
        <v>153</v>
      </c>
      <c r="BM388" s="148" t="s">
        <v>904</v>
      </c>
    </row>
    <row r="389" spans="2:51" s="13" customFormat="1" ht="12">
      <c r="B389" s="158"/>
      <c r="D389" s="151" t="s">
        <v>155</v>
      </c>
      <c r="E389" s="159" t="s">
        <v>1</v>
      </c>
      <c r="F389" s="160" t="s">
        <v>192</v>
      </c>
      <c r="H389" s="159" t="s">
        <v>1</v>
      </c>
      <c r="L389" s="158"/>
      <c r="M389" s="161"/>
      <c r="N389" s="162"/>
      <c r="O389" s="162"/>
      <c r="P389" s="162"/>
      <c r="Q389" s="162"/>
      <c r="R389" s="162"/>
      <c r="S389" s="162"/>
      <c r="T389" s="163"/>
      <c r="AT389" s="159" t="s">
        <v>155</v>
      </c>
      <c r="AU389" s="159" t="s">
        <v>82</v>
      </c>
      <c r="AV389" s="13" t="s">
        <v>82</v>
      </c>
      <c r="AW389" s="13" t="s">
        <v>30</v>
      </c>
      <c r="AX389" s="13" t="s">
        <v>74</v>
      </c>
      <c r="AY389" s="159" t="s">
        <v>148</v>
      </c>
    </row>
    <row r="390" spans="2:51" s="12" customFormat="1" ht="12">
      <c r="B390" s="150"/>
      <c r="D390" s="151" t="s">
        <v>155</v>
      </c>
      <c r="E390" s="152" t="s">
        <v>218</v>
      </c>
      <c r="F390" s="153" t="s">
        <v>905</v>
      </c>
      <c r="H390" s="154">
        <v>14.25</v>
      </c>
      <c r="L390" s="150"/>
      <c r="M390" s="155"/>
      <c r="N390" s="156"/>
      <c r="O390" s="156"/>
      <c r="P390" s="156"/>
      <c r="Q390" s="156"/>
      <c r="R390" s="156"/>
      <c r="S390" s="156"/>
      <c r="T390" s="157"/>
      <c r="AT390" s="152" t="s">
        <v>155</v>
      </c>
      <c r="AU390" s="152" t="s">
        <v>82</v>
      </c>
      <c r="AV390" s="12" t="s">
        <v>91</v>
      </c>
      <c r="AW390" s="12" t="s">
        <v>30</v>
      </c>
      <c r="AX390" s="12" t="s">
        <v>82</v>
      </c>
      <c r="AY390" s="152" t="s">
        <v>148</v>
      </c>
    </row>
    <row r="391" spans="1:65" s="2" customFormat="1" ht="24.2" customHeight="1">
      <c r="A391" s="29"/>
      <c r="B391" s="136"/>
      <c r="C391" s="137" t="s">
        <v>906</v>
      </c>
      <c r="D391" s="137" t="s">
        <v>149</v>
      </c>
      <c r="E391" s="138" t="s">
        <v>907</v>
      </c>
      <c r="F391" s="139" t="s">
        <v>908</v>
      </c>
      <c r="G391" s="140" t="s">
        <v>319</v>
      </c>
      <c r="H391" s="141">
        <v>14.25</v>
      </c>
      <c r="I391" s="142"/>
      <c r="J391" s="142">
        <f>ROUND(I391*H391,2)</f>
        <v>0</v>
      </c>
      <c r="K391" s="143"/>
      <c r="L391" s="30"/>
      <c r="M391" s="144" t="s">
        <v>1</v>
      </c>
      <c r="N391" s="145" t="s">
        <v>39</v>
      </c>
      <c r="O391" s="146">
        <v>0</v>
      </c>
      <c r="P391" s="146">
        <f>O391*H391</f>
        <v>0</v>
      </c>
      <c r="Q391" s="146">
        <v>0</v>
      </c>
      <c r="R391" s="146">
        <f>Q391*H391</f>
        <v>0</v>
      </c>
      <c r="S391" s="146">
        <v>0</v>
      </c>
      <c r="T391" s="147">
        <f>S391*H391</f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48" t="s">
        <v>153</v>
      </c>
      <c r="AT391" s="148" t="s">
        <v>149</v>
      </c>
      <c r="AU391" s="148" t="s">
        <v>82</v>
      </c>
      <c r="AY391" s="17" t="s">
        <v>148</v>
      </c>
      <c r="BE391" s="149">
        <f>IF(N391="základní",J391,0)</f>
        <v>0</v>
      </c>
      <c r="BF391" s="149">
        <f>IF(N391="snížená",J391,0)</f>
        <v>0</v>
      </c>
      <c r="BG391" s="149">
        <f>IF(N391="zákl. přenesená",J391,0)</f>
        <v>0</v>
      </c>
      <c r="BH391" s="149">
        <f>IF(N391="sníž. přenesená",J391,0)</f>
        <v>0</v>
      </c>
      <c r="BI391" s="149">
        <f>IF(N391="nulová",J391,0)</f>
        <v>0</v>
      </c>
      <c r="BJ391" s="17" t="s">
        <v>82</v>
      </c>
      <c r="BK391" s="149">
        <f>ROUND(I391*H391,2)</f>
        <v>0</v>
      </c>
      <c r="BL391" s="17" t="s">
        <v>153</v>
      </c>
      <c r="BM391" s="148" t="s">
        <v>909</v>
      </c>
    </row>
    <row r="392" spans="2:51" s="13" customFormat="1" ht="12">
      <c r="B392" s="158"/>
      <c r="D392" s="151" t="s">
        <v>155</v>
      </c>
      <c r="E392" s="159" t="s">
        <v>1</v>
      </c>
      <c r="F392" s="160" t="s">
        <v>192</v>
      </c>
      <c r="H392" s="159" t="s">
        <v>1</v>
      </c>
      <c r="L392" s="158"/>
      <c r="M392" s="161"/>
      <c r="N392" s="162"/>
      <c r="O392" s="162"/>
      <c r="P392" s="162"/>
      <c r="Q392" s="162"/>
      <c r="R392" s="162"/>
      <c r="S392" s="162"/>
      <c r="T392" s="163"/>
      <c r="AT392" s="159" t="s">
        <v>155</v>
      </c>
      <c r="AU392" s="159" t="s">
        <v>82</v>
      </c>
      <c r="AV392" s="13" t="s">
        <v>82</v>
      </c>
      <c r="AW392" s="13" t="s">
        <v>30</v>
      </c>
      <c r="AX392" s="13" t="s">
        <v>74</v>
      </c>
      <c r="AY392" s="159" t="s">
        <v>148</v>
      </c>
    </row>
    <row r="393" spans="2:51" s="12" customFormat="1" ht="12">
      <c r="B393" s="150"/>
      <c r="D393" s="151" t="s">
        <v>155</v>
      </c>
      <c r="E393" s="152" t="s">
        <v>193</v>
      </c>
      <c r="F393" s="153" t="s">
        <v>905</v>
      </c>
      <c r="H393" s="154">
        <v>14.25</v>
      </c>
      <c r="L393" s="150"/>
      <c r="M393" s="155"/>
      <c r="N393" s="156"/>
      <c r="O393" s="156"/>
      <c r="P393" s="156"/>
      <c r="Q393" s="156"/>
      <c r="R393" s="156"/>
      <c r="S393" s="156"/>
      <c r="T393" s="157"/>
      <c r="AT393" s="152" t="s">
        <v>155</v>
      </c>
      <c r="AU393" s="152" t="s">
        <v>82</v>
      </c>
      <c r="AV393" s="12" t="s">
        <v>91</v>
      </c>
      <c r="AW393" s="12" t="s">
        <v>30</v>
      </c>
      <c r="AX393" s="12" t="s">
        <v>82</v>
      </c>
      <c r="AY393" s="152" t="s">
        <v>148</v>
      </c>
    </row>
    <row r="394" spans="1:65" s="2" customFormat="1" ht="24.2" customHeight="1">
      <c r="A394" s="29"/>
      <c r="B394" s="136"/>
      <c r="C394" s="137" t="s">
        <v>910</v>
      </c>
      <c r="D394" s="137" t="s">
        <v>149</v>
      </c>
      <c r="E394" s="138" t="s">
        <v>911</v>
      </c>
      <c r="F394" s="139" t="s">
        <v>912</v>
      </c>
      <c r="G394" s="140" t="s">
        <v>250</v>
      </c>
      <c r="H394" s="141">
        <v>19.8</v>
      </c>
      <c r="I394" s="142"/>
      <c r="J394" s="142">
        <f>ROUND(I394*H394,2)</f>
        <v>0</v>
      </c>
      <c r="K394" s="143"/>
      <c r="L394" s="30"/>
      <c r="M394" s="144" t="s">
        <v>1</v>
      </c>
      <c r="N394" s="145" t="s">
        <v>39</v>
      </c>
      <c r="O394" s="146">
        <v>0</v>
      </c>
      <c r="P394" s="146">
        <f>O394*H394</f>
        <v>0</v>
      </c>
      <c r="Q394" s="146">
        <v>0</v>
      </c>
      <c r="R394" s="146">
        <f>Q394*H394</f>
        <v>0</v>
      </c>
      <c r="S394" s="146">
        <v>0</v>
      </c>
      <c r="T394" s="147">
        <f>S394*H394</f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48" t="s">
        <v>153</v>
      </c>
      <c r="AT394" s="148" t="s">
        <v>149</v>
      </c>
      <c r="AU394" s="148" t="s">
        <v>82</v>
      </c>
      <c r="AY394" s="17" t="s">
        <v>148</v>
      </c>
      <c r="BE394" s="149">
        <f>IF(N394="základní",J394,0)</f>
        <v>0</v>
      </c>
      <c r="BF394" s="149">
        <f>IF(N394="snížená",J394,0)</f>
        <v>0</v>
      </c>
      <c r="BG394" s="149">
        <f>IF(N394="zákl. přenesená",J394,0)</f>
        <v>0</v>
      </c>
      <c r="BH394" s="149">
        <f>IF(N394="sníž. přenesená",J394,0)</f>
        <v>0</v>
      </c>
      <c r="BI394" s="149">
        <f>IF(N394="nulová",J394,0)</f>
        <v>0</v>
      </c>
      <c r="BJ394" s="17" t="s">
        <v>82</v>
      </c>
      <c r="BK394" s="149">
        <f>ROUND(I394*H394,2)</f>
        <v>0</v>
      </c>
      <c r="BL394" s="17" t="s">
        <v>153</v>
      </c>
      <c r="BM394" s="148" t="s">
        <v>913</v>
      </c>
    </row>
    <row r="395" spans="2:51" s="13" customFormat="1" ht="12">
      <c r="B395" s="158"/>
      <c r="D395" s="151" t="s">
        <v>155</v>
      </c>
      <c r="E395" s="159" t="s">
        <v>1</v>
      </c>
      <c r="F395" s="160" t="s">
        <v>192</v>
      </c>
      <c r="H395" s="159" t="s">
        <v>1</v>
      </c>
      <c r="L395" s="158"/>
      <c r="M395" s="161"/>
      <c r="N395" s="162"/>
      <c r="O395" s="162"/>
      <c r="P395" s="162"/>
      <c r="Q395" s="162"/>
      <c r="R395" s="162"/>
      <c r="S395" s="162"/>
      <c r="T395" s="163"/>
      <c r="AT395" s="159" t="s">
        <v>155</v>
      </c>
      <c r="AU395" s="159" t="s">
        <v>82</v>
      </c>
      <c r="AV395" s="13" t="s">
        <v>82</v>
      </c>
      <c r="AW395" s="13" t="s">
        <v>30</v>
      </c>
      <c r="AX395" s="13" t="s">
        <v>74</v>
      </c>
      <c r="AY395" s="159" t="s">
        <v>148</v>
      </c>
    </row>
    <row r="396" spans="2:51" s="12" customFormat="1" ht="12">
      <c r="B396" s="150"/>
      <c r="D396" s="151" t="s">
        <v>155</v>
      </c>
      <c r="E396" s="152" t="s">
        <v>322</v>
      </c>
      <c r="F396" s="153" t="s">
        <v>914</v>
      </c>
      <c r="H396" s="154">
        <v>19.8</v>
      </c>
      <c r="L396" s="150"/>
      <c r="M396" s="155"/>
      <c r="N396" s="156"/>
      <c r="O396" s="156"/>
      <c r="P396" s="156"/>
      <c r="Q396" s="156"/>
      <c r="R396" s="156"/>
      <c r="S396" s="156"/>
      <c r="T396" s="157"/>
      <c r="AT396" s="152" t="s">
        <v>155</v>
      </c>
      <c r="AU396" s="152" t="s">
        <v>82</v>
      </c>
      <c r="AV396" s="12" t="s">
        <v>91</v>
      </c>
      <c r="AW396" s="12" t="s">
        <v>30</v>
      </c>
      <c r="AX396" s="12" t="s">
        <v>82</v>
      </c>
      <c r="AY396" s="152" t="s">
        <v>148</v>
      </c>
    </row>
    <row r="397" spans="1:65" s="2" customFormat="1" ht="24.2" customHeight="1">
      <c r="A397" s="29"/>
      <c r="B397" s="136"/>
      <c r="C397" s="137" t="s">
        <v>915</v>
      </c>
      <c r="D397" s="137" t="s">
        <v>149</v>
      </c>
      <c r="E397" s="138" t="s">
        <v>916</v>
      </c>
      <c r="F397" s="139" t="s">
        <v>917</v>
      </c>
      <c r="G397" s="140" t="s">
        <v>250</v>
      </c>
      <c r="H397" s="141">
        <v>8.3</v>
      </c>
      <c r="I397" s="142"/>
      <c r="J397" s="142">
        <f>ROUND(I397*H397,2)</f>
        <v>0</v>
      </c>
      <c r="K397" s="143"/>
      <c r="L397" s="30"/>
      <c r="M397" s="144" t="s">
        <v>1</v>
      </c>
      <c r="N397" s="145" t="s">
        <v>39</v>
      </c>
      <c r="O397" s="146">
        <v>0</v>
      </c>
      <c r="P397" s="146">
        <f>O397*H397</f>
        <v>0</v>
      </c>
      <c r="Q397" s="146">
        <v>0</v>
      </c>
      <c r="R397" s="146">
        <f>Q397*H397</f>
        <v>0</v>
      </c>
      <c r="S397" s="146">
        <v>0</v>
      </c>
      <c r="T397" s="147">
        <f>S397*H397</f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48" t="s">
        <v>153</v>
      </c>
      <c r="AT397" s="148" t="s">
        <v>149</v>
      </c>
      <c r="AU397" s="148" t="s">
        <v>82</v>
      </c>
      <c r="AY397" s="17" t="s">
        <v>148</v>
      </c>
      <c r="BE397" s="149">
        <f>IF(N397="základní",J397,0)</f>
        <v>0</v>
      </c>
      <c r="BF397" s="149">
        <f>IF(N397="snížená",J397,0)</f>
        <v>0</v>
      </c>
      <c r="BG397" s="149">
        <f>IF(N397="zákl. přenesená",J397,0)</f>
        <v>0</v>
      </c>
      <c r="BH397" s="149">
        <f>IF(N397="sníž. přenesená",J397,0)</f>
        <v>0</v>
      </c>
      <c r="BI397" s="149">
        <f>IF(N397="nulová",J397,0)</f>
        <v>0</v>
      </c>
      <c r="BJ397" s="17" t="s">
        <v>82</v>
      </c>
      <c r="BK397" s="149">
        <f>ROUND(I397*H397,2)</f>
        <v>0</v>
      </c>
      <c r="BL397" s="17" t="s">
        <v>153</v>
      </c>
      <c r="BM397" s="148" t="s">
        <v>918</v>
      </c>
    </row>
    <row r="398" spans="2:51" s="13" customFormat="1" ht="12">
      <c r="B398" s="158"/>
      <c r="D398" s="151" t="s">
        <v>155</v>
      </c>
      <c r="E398" s="159" t="s">
        <v>1</v>
      </c>
      <c r="F398" s="160" t="s">
        <v>192</v>
      </c>
      <c r="H398" s="159" t="s">
        <v>1</v>
      </c>
      <c r="L398" s="158"/>
      <c r="M398" s="161"/>
      <c r="N398" s="162"/>
      <c r="O398" s="162"/>
      <c r="P398" s="162"/>
      <c r="Q398" s="162"/>
      <c r="R398" s="162"/>
      <c r="S398" s="162"/>
      <c r="T398" s="163"/>
      <c r="AT398" s="159" t="s">
        <v>155</v>
      </c>
      <c r="AU398" s="159" t="s">
        <v>82</v>
      </c>
      <c r="AV398" s="13" t="s">
        <v>82</v>
      </c>
      <c r="AW398" s="13" t="s">
        <v>30</v>
      </c>
      <c r="AX398" s="13" t="s">
        <v>74</v>
      </c>
      <c r="AY398" s="159" t="s">
        <v>148</v>
      </c>
    </row>
    <row r="399" spans="2:51" s="12" customFormat="1" ht="12">
      <c r="B399" s="150"/>
      <c r="D399" s="151" t="s">
        <v>155</v>
      </c>
      <c r="E399" s="152" t="s">
        <v>285</v>
      </c>
      <c r="F399" s="153" t="s">
        <v>919</v>
      </c>
      <c r="H399" s="154">
        <v>8.3</v>
      </c>
      <c r="L399" s="150"/>
      <c r="M399" s="155"/>
      <c r="N399" s="156"/>
      <c r="O399" s="156"/>
      <c r="P399" s="156"/>
      <c r="Q399" s="156"/>
      <c r="R399" s="156"/>
      <c r="S399" s="156"/>
      <c r="T399" s="157"/>
      <c r="AT399" s="152" t="s">
        <v>155</v>
      </c>
      <c r="AU399" s="152" t="s">
        <v>82</v>
      </c>
      <c r="AV399" s="12" t="s">
        <v>91</v>
      </c>
      <c r="AW399" s="12" t="s">
        <v>30</v>
      </c>
      <c r="AX399" s="12" t="s">
        <v>82</v>
      </c>
      <c r="AY399" s="152" t="s">
        <v>148</v>
      </c>
    </row>
    <row r="400" spans="1:65" s="2" customFormat="1" ht="24.2" customHeight="1">
      <c r="A400" s="29"/>
      <c r="B400" s="136"/>
      <c r="C400" s="137" t="s">
        <v>920</v>
      </c>
      <c r="D400" s="137" t="s">
        <v>149</v>
      </c>
      <c r="E400" s="138" t="s">
        <v>921</v>
      </c>
      <c r="F400" s="139" t="s">
        <v>922</v>
      </c>
      <c r="G400" s="140" t="s">
        <v>250</v>
      </c>
      <c r="H400" s="141">
        <v>65</v>
      </c>
      <c r="I400" s="142"/>
      <c r="J400" s="142">
        <f>ROUND(I400*H400,2)</f>
        <v>0</v>
      </c>
      <c r="K400" s="143"/>
      <c r="L400" s="30"/>
      <c r="M400" s="144" t="s">
        <v>1</v>
      </c>
      <c r="N400" s="145" t="s">
        <v>39</v>
      </c>
      <c r="O400" s="146">
        <v>0</v>
      </c>
      <c r="P400" s="146">
        <f>O400*H400</f>
        <v>0</v>
      </c>
      <c r="Q400" s="146">
        <v>0</v>
      </c>
      <c r="R400" s="146">
        <f>Q400*H400</f>
        <v>0</v>
      </c>
      <c r="S400" s="146">
        <v>0</v>
      </c>
      <c r="T400" s="147">
        <f>S400*H400</f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48" t="s">
        <v>153</v>
      </c>
      <c r="AT400" s="148" t="s">
        <v>149</v>
      </c>
      <c r="AU400" s="148" t="s">
        <v>82</v>
      </c>
      <c r="AY400" s="17" t="s">
        <v>148</v>
      </c>
      <c r="BE400" s="149">
        <f>IF(N400="základní",J400,0)</f>
        <v>0</v>
      </c>
      <c r="BF400" s="149">
        <f>IF(N400="snížená",J400,0)</f>
        <v>0</v>
      </c>
      <c r="BG400" s="149">
        <f>IF(N400="zákl. přenesená",J400,0)</f>
        <v>0</v>
      </c>
      <c r="BH400" s="149">
        <f>IF(N400="sníž. přenesená",J400,0)</f>
        <v>0</v>
      </c>
      <c r="BI400" s="149">
        <f>IF(N400="nulová",J400,0)</f>
        <v>0</v>
      </c>
      <c r="BJ400" s="17" t="s">
        <v>82</v>
      </c>
      <c r="BK400" s="149">
        <f>ROUND(I400*H400,2)</f>
        <v>0</v>
      </c>
      <c r="BL400" s="17" t="s">
        <v>153</v>
      </c>
      <c r="BM400" s="148" t="s">
        <v>923</v>
      </c>
    </row>
    <row r="401" spans="2:51" s="13" customFormat="1" ht="12">
      <c r="B401" s="158"/>
      <c r="D401" s="151" t="s">
        <v>155</v>
      </c>
      <c r="E401" s="159" t="s">
        <v>1</v>
      </c>
      <c r="F401" s="160" t="s">
        <v>192</v>
      </c>
      <c r="H401" s="159" t="s">
        <v>1</v>
      </c>
      <c r="L401" s="158"/>
      <c r="M401" s="161"/>
      <c r="N401" s="162"/>
      <c r="O401" s="162"/>
      <c r="P401" s="162"/>
      <c r="Q401" s="162"/>
      <c r="R401" s="162"/>
      <c r="S401" s="162"/>
      <c r="T401" s="163"/>
      <c r="AT401" s="159" t="s">
        <v>155</v>
      </c>
      <c r="AU401" s="159" t="s">
        <v>82</v>
      </c>
      <c r="AV401" s="13" t="s">
        <v>82</v>
      </c>
      <c r="AW401" s="13" t="s">
        <v>30</v>
      </c>
      <c r="AX401" s="13" t="s">
        <v>74</v>
      </c>
      <c r="AY401" s="159" t="s">
        <v>148</v>
      </c>
    </row>
    <row r="402" spans="2:51" s="12" customFormat="1" ht="22.5">
      <c r="B402" s="150"/>
      <c r="D402" s="151" t="s">
        <v>155</v>
      </c>
      <c r="E402" s="152" t="s">
        <v>311</v>
      </c>
      <c r="F402" s="153" t="s">
        <v>924</v>
      </c>
      <c r="H402" s="154">
        <v>22.3</v>
      </c>
      <c r="L402" s="150"/>
      <c r="M402" s="155"/>
      <c r="N402" s="156"/>
      <c r="O402" s="156"/>
      <c r="P402" s="156"/>
      <c r="Q402" s="156"/>
      <c r="R402" s="156"/>
      <c r="S402" s="156"/>
      <c r="T402" s="157"/>
      <c r="AT402" s="152" t="s">
        <v>155</v>
      </c>
      <c r="AU402" s="152" t="s">
        <v>82</v>
      </c>
      <c r="AV402" s="12" t="s">
        <v>91</v>
      </c>
      <c r="AW402" s="12" t="s">
        <v>30</v>
      </c>
      <c r="AX402" s="12" t="s">
        <v>74</v>
      </c>
      <c r="AY402" s="152" t="s">
        <v>148</v>
      </c>
    </row>
    <row r="403" spans="2:51" s="12" customFormat="1" ht="12">
      <c r="B403" s="150"/>
      <c r="D403" s="151" t="s">
        <v>155</v>
      </c>
      <c r="E403" s="152" t="s">
        <v>121</v>
      </c>
      <c r="F403" s="153" t="s">
        <v>925</v>
      </c>
      <c r="H403" s="154">
        <v>13</v>
      </c>
      <c r="L403" s="150"/>
      <c r="M403" s="155"/>
      <c r="N403" s="156"/>
      <c r="O403" s="156"/>
      <c r="P403" s="156"/>
      <c r="Q403" s="156"/>
      <c r="R403" s="156"/>
      <c r="S403" s="156"/>
      <c r="T403" s="157"/>
      <c r="AT403" s="152" t="s">
        <v>155</v>
      </c>
      <c r="AU403" s="152" t="s">
        <v>82</v>
      </c>
      <c r="AV403" s="12" t="s">
        <v>91</v>
      </c>
      <c r="AW403" s="12" t="s">
        <v>30</v>
      </c>
      <c r="AX403" s="12" t="s">
        <v>74</v>
      </c>
      <c r="AY403" s="152" t="s">
        <v>148</v>
      </c>
    </row>
    <row r="404" spans="2:51" s="12" customFormat="1" ht="12">
      <c r="B404" s="150"/>
      <c r="D404" s="151" t="s">
        <v>155</v>
      </c>
      <c r="E404" s="152" t="s">
        <v>314</v>
      </c>
      <c r="F404" s="153" t="s">
        <v>926</v>
      </c>
      <c r="H404" s="154">
        <v>23.6</v>
      </c>
      <c r="L404" s="150"/>
      <c r="M404" s="155"/>
      <c r="N404" s="156"/>
      <c r="O404" s="156"/>
      <c r="P404" s="156"/>
      <c r="Q404" s="156"/>
      <c r="R404" s="156"/>
      <c r="S404" s="156"/>
      <c r="T404" s="157"/>
      <c r="AT404" s="152" t="s">
        <v>155</v>
      </c>
      <c r="AU404" s="152" t="s">
        <v>82</v>
      </c>
      <c r="AV404" s="12" t="s">
        <v>91</v>
      </c>
      <c r="AW404" s="12" t="s">
        <v>30</v>
      </c>
      <c r="AX404" s="12" t="s">
        <v>74</v>
      </c>
      <c r="AY404" s="152" t="s">
        <v>148</v>
      </c>
    </row>
    <row r="405" spans="2:51" s="12" customFormat="1" ht="12">
      <c r="B405" s="150"/>
      <c r="D405" s="151" t="s">
        <v>155</v>
      </c>
      <c r="E405" s="152" t="s">
        <v>326</v>
      </c>
      <c r="F405" s="153" t="s">
        <v>927</v>
      </c>
      <c r="H405" s="154">
        <v>6.1</v>
      </c>
      <c r="L405" s="150"/>
      <c r="M405" s="155"/>
      <c r="N405" s="156"/>
      <c r="O405" s="156"/>
      <c r="P405" s="156"/>
      <c r="Q405" s="156"/>
      <c r="R405" s="156"/>
      <c r="S405" s="156"/>
      <c r="T405" s="157"/>
      <c r="AT405" s="152" t="s">
        <v>155</v>
      </c>
      <c r="AU405" s="152" t="s">
        <v>82</v>
      </c>
      <c r="AV405" s="12" t="s">
        <v>91</v>
      </c>
      <c r="AW405" s="12" t="s">
        <v>30</v>
      </c>
      <c r="AX405" s="12" t="s">
        <v>74</v>
      </c>
      <c r="AY405" s="152" t="s">
        <v>148</v>
      </c>
    </row>
    <row r="406" spans="2:51" s="12" customFormat="1" ht="12">
      <c r="B406" s="150"/>
      <c r="D406" s="151" t="s">
        <v>155</v>
      </c>
      <c r="E406" s="152" t="s">
        <v>928</v>
      </c>
      <c r="F406" s="153" t="s">
        <v>929</v>
      </c>
      <c r="H406" s="154">
        <v>65</v>
      </c>
      <c r="L406" s="150"/>
      <c r="M406" s="155"/>
      <c r="N406" s="156"/>
      <c r="O406" s="156"/>
      <c r="P406" s="156"/>
      <c r="Q406" s="156"/>
      <c r="R406" s="156"/>
      <c r="S406" s="156"/>
      <c r="T406" s="157"/>
      <c r="AT406" s="152" t="s">
        <v>155</v>
      </c>
      <c r="AU406" s="152" t="s">
        <v>82</v>
      </c>
      <c r="AV406" s="12" t="s">
        <v>91</v>
      </c>
      <c r="AW406" s="12" t="s">
        <v>30</v>
      </c>
      <c r="AX406" s="12" t="s">
        <v>82</v>
      </c>
      <c r="AY406" s="152" t="s">
        <v>148</v>
      </c>
    </row>
    <row r="407" spans="1:65" s="2" customFormat="1" ht="24.2" customHeight="1">
      <c r="A407" s="29"/>
      <c r="B407" s="136"/>
      <c r="C407" s="137" t="s">
        <v>930</v>
      </c>
      <c r="D407" s="137" t="s">
        <v>149</v>
      </c>
      <c r="E407" s="138" t="s">
        <v>931</v>
      </c>
      <c r="F407" s="139" t="s">
        <v>932</v>
      </c>
      <c r="G407" s="140" t="s">
        <v>250</v>
      </c>
      <c r="H407" s="141">
        <v>23.6</v>
      </c>
      <c r="I407" s="142"/>
      <c r="J407" s="142">
        <f>ROUND(I407*H407,2)</f>
        <v>0</v>
      </c>
      <c r="K407" s="143"/>
      <c r="L407" s="30"/>
      <c r="M407" s="144" t="s">
        <v>1</v>
      </c>
      <c r="N407" s="145" t="s">
        <v>39</v>
      </c>
      <c r="O407" s="146">
        <v>0</v>
      </c>
      <c r="P407" s="146">
        <f>O407*H407</f>
        <v>0</v>
      </c>
      <c r="Q407" s="146">
        <v>0</v>
      </c>
      <c r="R407" s="146">
        <f>Q407*H407</f>
        <v>0</v>
      </c>
      <c r="S407" s="146">
        <v>0</v>
      </c>
      <c r="T407" s="147">
        <f>S407*H407</f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48" t="s">
        <v>153</v>
      </c>
      <c r="AT407" s="148" t="s">
        <v>149</v>
      </c>
      <c r="AU407" s="148" t="s">
        <v>82</v>
      </c>
      <c r="AY407" s="17" t="s">
        <v>148</v>
      </c>
      <c r="BE407" s="149">
        <f>IF(N407="základní",J407,0)</f>
        <v>0</v>
      </c>
      <c r="BF407" s="149">
        <f>IF(N407="snížená",J407,0)</f>
        <v>0</v>
      </c>
      <c r="BG407" s="149">
        <f>IF(N407="zákl. přenesená",J407,0)</f>
        <v>0</v>
      </c>
      <c r="BH407" s="149">
        <f>IF(N407="sníž. přenesená",J407,0)</f>
        <v>0</v>
      </c>
      <c r="BI407" s="149">
        <f>IF(N407="nulová",J407,0)</f>
        <v>0</v>
      </c>
      <c r="BJ407" s="17" t="s">
        <v>82</v>
      </c>
      <c r="BK407" s="149">
        <f>ROUND(I407*H407,2)</f>
        <v>0</v>
      </c>
      <c r="BL407" s="17" t="s">
        <v>153</v>
      </c>
      <c r="BM407" s="148" t="s">
        <v>933</v>
      </c>
    </row>
    <row r="408" spans="2:51" s="13" customFormat="1" ht="12">
      <c r="B408" s="158"/>
      <c r="D408" s="151" t="s">
        <v>155</v>
      </c>
      <c r="E408" s="159" t="s">
        <v>1</v>
      </c>
      <c r="F408" s="160" t="s">
        <v>192</v>
      </c>
      <c r="H408" s="159" t="s">
        <v>1</v>
      </c>
      <c r="L408" s="158"/>
      <c r="M408" s="161"/>
      <c r="N408" s="162"/>
      <c r="O408" s="162"/>
      <c r="P408" s="162"/>
      <c r="Q408" s="162"/>
      <c r="R408" s="162"/>
      <c r="S408" s="162"/>
      <c r="T408" s="163"/>
      <c r="AT408" s="159" t="s">
        <v>155</v>
      </c>
      <c r="AU408" s="159" t="s">
        <v>82</v>
      </c>
      <c r="AV408" s="13" t="s">
        <v>82</v>
      </c>
      <c r="AW408" s="13" t="s">
        <v>30</v>
      </c>
      <c r="AX408" s="13" t="s">
        <v>74</v>
      </c>
      <c r="AY408" s="159" t="s">
        <v>148</v>
      </c>
    </row>
    <row r="409" spans="2:51" s="12" customFormat="1" ht="12">
      <c r="B409" s="150"/>
      <c r="D409" s="151" t="s">
        <v>155</v>
      </c>
      <c r="E409" s="152" t="s">
        <v>259</v>
      </c>
      <c r="F409" s="153" t="s">
        <v>934</v>
      </c>
      <c r="H409" s="154">
        <v>23.6</v>
      </c>
      <c r="L409" s="150"/>
      <c r="M409" s="155"/>
      <c r="N409" s="156"/>
      <c r="O409" s="156"/>
      <c r="P409" s="156"/>
      <c r="Q409" s="156"/>
      <c r="R409" s="156"/>
      <c r="S409" s="156"/>
      <c r="T409" s="157"/>
      <c r="AT409" s="152" t="s">
        <v>155</v>
      </c>
      <c r="AU409" s="152" t="s">
        <v>82</v>
      </c>
      <c r="AV409" s="12" t="s">
        <v>91</v>
      </c>
      <c r="AW409" s="12" t="s">
        <v>30</v>
      </c>
      <c r="AX409" s="12" t="s">
        <v>82</v>
      </c>
      <c r="AY409" s="152" t="s">
        <v>148</v>
      </c>
    </row>
    <row r="410" spans="1:65" s="2" customFormat="1" ht="24.2" customHeight="1">
      <c r="A410" s="29"/>
      <c r="B410" s="136"/>
      <c r="C410" s="137" t="s">
        <v>935</v>
      </c>
      <c r="D410" s="137" t="s">
        <v>149</v>
      </c>
      <c r="E410" s="138" t="s">
        <v>936</v>
      </c>
      <c r="F410" s="139" t="s">
        <v>937</v>
      </c>
      <c r="G410" s="140" t="s">
        <v>257</v>
      </c>
      <c r="H410" s="141">
        <v>12</v>
      </c>
      <c r="I410" s="142"/>
      <c r="J410" s="142">
        <f>ROUND(I410*H410,2)</f>
        <v>0</v>
      </c>
      <c r="K410" s="143"/>
      <c r="L410" s="30"/>
      <c r="M410" s="144" t="s">
        <v>1</v>
      </c>
      <c r="N410" s="145" t="s">
        <v>39</v>
      </c>
      <c r="O410" s="146">
        <v>0</v>
      </c>
      <c r="P410" s="146">
        <f>O410*H410</f>
        <v>0</v>
      </c>
      <c r="Q410" s="146">
        <v>0</v>
      </c>
      <c r="R410" s="146">
        <f>Q410*H410</f>
        <v>0</v>
      </c>
      <c r="S410" s="146">
        <v>0</v>
      </c>
      <c r="T410" s="147">
        <f>S410*H410</f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48" t="s">
        <v>153</v>
      </c>
      <c r="AT410" s="148" t="s">
        <v>149</v>
      </c>
      <c r="AU410" s="148" t="s">
        <v>82</v>
      </c>
      <c r="AY410" s="17" t="s">
        <v>148</v>
      </c>
      <c r="BE410" s="149">
        <f>IF(N410="základní",J410,0)</f>
        <v>0</v>
      </c>
      <c r="BF410" s="149">
        <f>IF(N410="snížená",J410,0)</f>
        <v>0</v>
      </c>
      <c r="BG410" s="149">
        <f>IF(N410="zákl. přenesená",J410,0)</f>
        <v>0</v>
      </c>
      <c r="BH410" s="149">
        <f>IF(N410="sníž. přenesená",J410,0)</f>
        <v>0</v>
      </c>
      <c r="BI410" s="149">
        <f>IF(N410="nulová",J410,0)</f>
        <v>0</v>
      </c>
      <c r="BJ410" s="17" t="s">
        <v>82</v>
      </c>
      <c r="BK410" s="149">
        <f>ROUND(I410*H410,2)</f>
        <v>0</v>
      </c>
      <c r="BL410" s="17" t="s">
        <v>153</v>
      </c>
      <c r="BM410" s="148" t="s">
        <v>938</v>
      </c>
    </row>
    <row r="411" spans="1:65" s="2" customFormat="1" ht="24.2" customHeight="1">
      <c r="A411" s="29"/>
      <c r="B411" s="136"/>
      <c r="C411" s="137" t="s">
        <v>939</v>
      </c>
      <c r="D411" s="137" t="s">
        <v>149</v>
      </c>
      <c r="E411" s="138" t="s">
        <v>940</v>
      </c>
      <c r="F411" s="139" t="s">
        <v>941</v>
      </c>
      <c r="G411" s="140" t="s">
        <v>250</v>
      </c>
      <c r="H411" s="141">
        <v>14.3</v>
      </c>
      <c r="I411" s="142"/>
      <c r="J411" s="142">
        <f>ROUND(I411*H411,2)</f>
        <v>0</v>
      </c>
      <c r="K411" s="143"/>
      <c r="L411" s="30"/>
      <c r="M411" s="144" t="s">
        <v>1</v>
      </c>
      <c r="N411" s="145" t="s">
        <v>39</v>
      </c>
      <c r="O411" s="146">
        <v>0</v>
      </c>
      <c r="P411" s="146">
        <f>O411*H411</f>
        <v>0</v>
      </c>
      <c r="Q411" s="146">
        <v>0</v>
      </c>
      <c r="R411" s="146">
        <f>Q411*H411</f>
        <v>0</v>
      </c>
      <c r="S411" s="146">
        <v>0</v>
      </c>
      <c r="T411" s="147">
        <f>S411*H411</f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48" t="s">
        <v>153</v>
      </c>
      <c r="AT411" s="148" t="s">
        <v>149</v>
      </c>
      <c r="AU411" s="148" t="s">
        <v>82</v>
      </c>
      <c r="AY411" s="17" t="s">
        <v>148</v>
      </c>
      <c r="BE411" s="149">
        <f>IF(N411="základní",J411,0)</f>
        <v>0</v>
      </c>
      <c r="BF411" s="149">
        <f>IF(N411="snížená",J411,0)</f>
        <v>0</v>
      </c>
      <c r="BG411" s="149">
        <f>IF(N411="zákl. přenesená",J411,0)</f>
        <v>0</v>
      </c>
      <c r="BH411" s="149">
        <f>IF(N411="sníž. přenesená",J411,0)</f>
        <v>0</v>
      </c>
      <c r="BI411" s="149">
        <f>IF(N411="nulová",J411,0)</f>
        <v>0</v>
      </c>
      <c r="BJ411" s="17" t="s">
        <v>82</v>
      </c>
      <c r="BK411" s="149">
        <f>ROUND(I411*H411,2)</f>
        <v>0</v>
      </c>
      <c r="BL411" s="17" t="s">
        <v>153</v>
      </c>
      <c r="BM411" s="148" t="s">
        <v>942</v>
      </c>
    </row>
    <row r="412" spans="2:51" s="13" customFormat="1" ht="12">
      <c r="B412" s="158"/>
      <c r="D412" s="151" t="s">
        <v>155</v>
      </c>
      <c r="E412" s="159" t="s">
        <v>1</v>
      </c>
      <c r="F412" s="160" t="s">
        <v>192</v>
      </c>
      <c r="H412" s="159" t="s">
        <v>1</v>
      </c>
      <c r="L412" s="158"/>
      <c r="M412" s="161"/>
      <c r="N412" s="162"/>
      <c r="O412" s="162"/>
      <c r="P412" s="162"/>
      <c r="Q412" s="162"/>
      <c r="R412" s="162"/>
      <c r="S412" s="162"/>
      <c r="T412" s="163"/>
      <c r="AT412" s="159" t="s">
        <v>155</v>
      </c>
      <c r="AU412" s="159" t="s">
        <v>82</v>
      </c>
      <c r="AV412" s="13" t="s">
        <v>82</v>
      </c>
      <c r="AW412" s="13" t="s">
        <v>30</v>
      </c>
      <c r="AX412" s="13" t="s">
        <v>74</v>
      </c>
      <c r="AY412" s="159" t="s">
        <v>148</v>
      </c>
    </row>
    <row r="413" spans="2:51" s="12" customFormat="1" ht="12">
      <c r="B413" s="150"/>
      <c r="D413" s="151" t="s">
        <v>155</v>
      </c>
      <c r="E413" s="152" t="s">
        <v>269</v>
      </c>
      <c r="F413" s="153" t="s">
        <v>943</v>
      </c>
      <c r="H413" s="154">
        <v>14.3</v>
      </c>
      <c r="L413" s="150"/>
      <c r="M413" s="155"/>
      <c r="N413" s="156"/>
      <c r="O413" s="156"/>
      <c r="P413" s="156"/>
      <c r="Q413" s="156"/>
      <c r="R413" s="156"/>
      <c r="S413" s="156"/>
      <c r="T413" s="157"/>
      <c r="AT413" s="152" t="s">
        <v>155</v>
      </c>
      <c r="AU413" s="152" t="s">
        <v>82</v>
      </c>
      <c r="AV413" s="12" t="s">
        <v>91</v>
      </c>
      <c r="AW413" s="12" t="s">
        <v>30</v>
      </c>
      <c r="AX413" s="12" t="s">
        <v>82</v>
      </c>
      <c r="AY413" s="152" t="s">
        <v>148</v>
      </c>
    </row>
    <row r="414" spans="1:65" s="2" customFormat="1" ht="14.45" customHeight="1">
      <c r="A414" s="29"/>
      <c r="B414" s="136"/>
      <c r="C414" s="137" t="s">
        <v>944</v>
      </c>
      <c r="D414" s="137" t="s">
        <v>149</v>
      </c>
      <c r="E414" s="138" t="s">
        <v>945</v>
      </c>
      <c r="F414" s="139" t="s">
        <v>946</v>
      </c>
      <c r="G414" s="140" t="s">
        <v>257</v>
      </c>
      <c r="H414" s="141">
        <v>1</v>
      </c>
      <c r="I414" s="142"/>
      <c r="J414" s="142">
        <f>ROUND(I414*H414,2)</f>
        <v>0</v>
      </c>
      <c r="K414" s="143"/>
      <c r="L414" s="30"/>
      <c r="M414" s="144" t="s">
        <v>1</v>
      </c>
      <c r="N414" s="145" t="s">
        <v>39</v>
      </c>
      <c r="O414" s="146">
        <v>0</v>
      </c>
      <c r="P414" s="146">
        <f>O414*H414</f>
        <v>0</v>
      </c>
      <c r="Q414" s="146">
        <v>0</v>
      </c>
      <c r="R414" s="146">
        <f>Q414*H414</f>
        <v>0</v>
      </c>
      <c r="S414" s="146">
        <v>0</v>
      </c>
      <c r="T414" s="147">
        <f>S414*H414</f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48" t="s">
        <v>153</v>
      </c>
      <c r="AT414" s="148" t="s">
        <v>149</v>
      </c>
      <c r="AU414" s="148" t="s">
        <v>82</v>
      </c>
      <c r="AY414" s="17" t="s">
        <v>148</v>
      </c>
      <c r="BE414" s="149">
        <f>IF(N414="základní",J414,0)</f>
        <v>0</v>
      </c>
      <c r="BF414" s="149">
        <f>IF(N414="snížená",J414,0)</f>
        <v>0</v>
      </c>
      <c r="BG414" s="149">
        <f>IF(N414="zákl. přenesená",J414,0)</f>
        <v>0</v>
      </c>
      <c r="BH414" s="149">
        <f>IF(N414="sníž. přenesená",J414,0)</f>
        <v>0</v>
      </c>
      <c r="BI414" s="149">
        <f>IF(N414="nulová",J414,0)</f>
        <v>0</v>
      </c>
      <c r="BJ414" s="17" t="s">
        <v>82</v>
      </c>
      <c r="BK414" s="149">
        <f>ROUND(I414*H414,2)</f>
        <v>0</v>
      </c>
      <c r="BL414" s="17" t="s">
        <v>153</v>
      </c>
      <c r="BM414" s="148" t="s">
        <v>947</v>
      </c>
    </row>
    <row r="415" spans="1:65" s="2" customFormat="1" ht="24.2" customHeight="1">
      <c r="A415" s="29"/>
      <c r="B415" s="136"/>
      <c r="C415" s="137" t="s">
        <v>948</v>
      </c>
      <c r="D415" s="137" t="s">
        <v>149</v>
      </c>
      <c r="E415" s="138" t="s">
        <v>949</v>
      </c>
      <c r="F415" s="139" t="s">
        <v>950</v>
      </c>
      <c r="G415" s="140" t="s">
        <v>257</v>
      </c>
      <c r="H415" s="141">
        <v>2</v>
      </c>
      <c r="I415" s="142"/>
      <c r="J415" s="142">
        <f>ROUND(I415*H415,2)</f>
        <v>0</v>
      </c>
      <c r="K415" s="143"/>
      <c r="L415" s="30"/>
      <c r="M415" s="168" t="s">
        <v>1</v>
      </c>
      <c r="N415" s="169" t="s">
        <v>39</v>
      </c>
      <c r="O415" s="170">
        <v>0</v>
      </c>
      <c r="P415" s="170">
        <f>O415*H415</f>
        <v>0</v>
      </c>
      <c r="Q415" s="170">
        <v>0</v>
      </c>
      <c r="R415" s="170">
        <f>Q415*H415</f>
        <v>0</v>
      </c>
      <c r="S415" s="170">
        <v>0</v>
      </c>
      <c r="T415" s="171">
        <f>S415*H415</f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48" t="s">
        <v>153</v>
      </c>
      <c r="AT415" s="148" t="s">
        <v>149</v>
      </c>
      <c r="AU415" s="148" t="s">
        <v>82</v>
      </c>
      <c r="AY415" s="17" t="s">
        <v>148</v>
      </c>
      <c r="BE415" s="149">
        <f>IF(N415="základní",J415,0)</f>
        <v>0</v>
      </c>
      <c r="BF415" s="149">
        <f>IF(N415="snížená",J415,0)</f>
        <v>0</v>
      </c>
      <c r="BG415" s="149">
        <f>IF(N415="zákl. přenesená",J415,0)</f>
        <v>0</v>
      </c>
      <c r="BH415" s="149">
        <f>IF(N415="sníž. přenesená",J415,0)</f>
        <v>0</v>
      </c>
      <c r="BI415" s="149">
        <f>IF(N415="nulová",J415,0)</f>
        <v>0</v>
      </c>
      <c r="BJ415" s="17" t="s">
        <v>82</v>
      </c>
      <c r="BK415" s="149">
        <f>ROUND(I415*H415,2)</f>
        <v>0</v>
      </c>
      <c r="BL415" s="17" t="s">
        <v>153</v>
      </c>
      <c r="BM415" s="148" t="s">
        <v>951</v>
      </c>
    </row>
    <row r="416" spans="1:31" s="2" customFormat="1" ht="6.95" customHeight="1">
      <c r="A416" s="29"/>
      <c r="B416" s="44"/>
      <c r="C416" s="45"/>
      <c r="D416" s="45"/>
      <c r="E416" s="45"/>
      <c r="F416" s="45"/>
      <c r="G416" s="45"/>
      <c r="H416" s="45"/>
      <c r="I416" s="45"/>
      <c r="J416" s="45"/>
      <c r="K416" s="45"/>
      <c r="L416" s="30"/>
      <c r="M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</row>
  </sheetData>
  <autoFilter ref="C125:K41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8"/>
  <sheetViews>
    <sheetView showGridLines="0" workbookViewId="0" topLeftCell="A1">
      <selection activeCell="L31" sqref="L3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56" s="1" customFormat="1" ht="36.95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90</v>
      </c>
      <c r="AZ2" s="91" t="s">
        <v>952</v>
      </c>
      <c r="BA2" s="91" t="s">
        <v>1</v>
      </c>
      <c r="BB2" s="91" t="s">
        <v>1</v>
      </c>
      <c r="BC2" s="91" t="s">
        <v>91</v>
      </c>
      <c r="BD2" s="91" t="s">
        <v>91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91</v>
      </c>
      <c r="AZ3" s="91" t="s">
        <v>953</v>
      </c>
      <c r="BA3" s="91" t="s">
        <v>1</v>
      </c>
      <c r="BB3" s="91" t="s">
        <v>1</v>
      </c>
      <c r="BC3" s="91" t="s">
        <v>954</v>
      </c>
      <c r="BD3" s="91" t="s">
        <v>91</v>
      </c>
    </row>
    <row r="4" spans="2:46" s="1" customFormat="1" ht="24.95" customHeight="1">
      <c r="B4" s="20"/>
      <c r="D4" s="21" t="s">
        <v>108</v>
      </c>
      <c r="L4" s="20"/>
      <c r="M4" s="92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38" t="str">
        <f>'Rekapitulace stavby'!K6</f>
        <v>II/102 Chotilsko, most ev. č. 102-019</v>
      </c>
      <c r="F7" s="239"/>
      <c r="G7" s="239"/>
      <c r="H7" s="239"/>
      <c r="L7" s="20"/>
    </row>
    <row r="8" spans="1:31" s="2" customFormat="1" ht="12" customHeight="1">
      <c r="A8" s="29"/>
      <c r="B8" s="30"/>
      <c r="C8" s="29"/>
      <c r="D8" s="26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28" t="s">
        <v>955</v>
      </c>
      <c r="F9" s="237"/>
      <c r="G9" s="237"/>
      <c r="H9" s="237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 t="str">
        <f>'Rekapitulace stavby'!AN8</f>
        <v>30. 10. 2020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24</v>
      </c>
      <c r="F15" s="29"/>
      <c r="G15" s="29"/>
      <c r="H15" s="29"/>
      <c r="I15" s="26" t="s">
        <v>25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2" t="str">
        <f>'Rekapitulace stavby'!E14</f>
        <v xml:space="preserve"> </v>
      </c>
      <c r="F18" s="212"/>
      <c r="G18" s="212"/>
      <c r="H18" s="212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23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29</v>
      </c>
      <c r="F21" s="29"/>
      <c r="G21" s="29"/>
      <c r="H21" s="29"/>
      <c r="I21" s="26" t="s">
        <v>25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31</v>
      </c>
      <c r="E23" s="29"/>
      <c r="F23" s="29"/>
      <c r="G23" s="29"/>
      <c r="H23" s="29"/>
      <c r="I23" s="26" t="s">
        <v>23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32</v>
      </c>
      <c r="F24" s="29"/>
      <c r="G24" s="29"/>
      <c r="H24" s="29"/>
      <c r="I24" s="26" t="s">
        <v>25</v>
      </c>
      <c r="J24" s="24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3"/>
      <c r="B27" s="94"/>
      <c r="C27" s="93"/>
      <c r="D27" s="93"/>
      <c r="E27" s="214" t="s">
        <v>1</v>
      </c>
      <c r="F27" s="214"/>
      <c r="G27" s="214"/>
      <c r="H27" s="214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34</v>
      </c>
      <c r="E30" s="29"/>
      <c r="F30" s="29"/>
      <c r="G30" s="29"/>
      <c r="H30" s="29"/>
      <c r="I30" s="29"/>
      <c r="J30" s="68">
        <f>ROUND(J120,2)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7" t="s">
        <v>38</v>
      </c>
      <c r="E33" s="26" t="s">
        <v>39</v>
      </c>
      <c r="F33" s="98">
        <f>ROUND((SUM(BE120:BE157)),2)</f>
        <v>0</v>
      </c>
      <c r="G33" s="29"/>
      <c r="H33" s="29"/>
      <c r="I33" s="99">
        <v>0.21</v>
      </c>
      <c r="J33" s="98">
        <f>ROUND(((SUM(BE120:BE157))*I33),2)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40</v>
      </c>
      <c r="F34" s="98">
        <f>ROUND((SUM(BF120:BF157)),2)</f>
        <v>0</v>
      </c>
      <c r="G34" s="29"/>
      <c r="H34" s="29"/>
      <c r="I34" s="99">
        <v>0.15</v>
      </c>
      <c r="J34" s="98">
        <f>ROUND(((SUM(BF120:BF157))*I34),2)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41</v>
      </c>
      <c r="F35" s="98">
        <f>ROUND((SUM(BG120:BG157)),2)</f>
        <v>0</v>
      </c>
      <c r="G35" s="29"/>
      <c r="H35" s="29"/>
      <c r="I35" s="99">
        <v>0.21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42</v>
      </c>
      <c r="F36" s="98">
        <f>ROUND((SUM(BH120:BH157)),2)</f>
        <v>0</v>
      </c>
      <c r="G36" s="29"/>
      <c r="H36" s="29"/>
      <c r="I36" s="99">
        <v>0.15</v>
      </c>
      <c r="J36" s="9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43</v>
      </c>
      <c r="F37" s="98">
        <f>ROUND((SUM(BI120:BI157)),2)</f>
        <v>0</v>
      </c>
      <c r="G37" s="29"/>
      <c r="H37" s="29"/>
      <c r="I37" s="99">
        <v>0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0"/>
      <c r="D39" s="101" t="s">
        <v>44</v>
      </c>
      <c r="E39" s="57"/>
      <c r="F39" s="57"/>
      <c r="G39" s="102" t="s">
        <v>45</v>
      </c>
      <c r="H39" s="103" t="s">
        <v>46</v>
      </c>
      <c r="I39" s="57"/>
      <c r="J39" s="104">
        <f>SUM(J30:J37)</f>
        <v>0</v>
      </c>
      <c r="K39" s="105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8" t="str">
        <f>E7</f>
        <v>II/102 Chotilsko, most ev. č. 102-019</v>
      </c>
      <c r="F85" s="239"/>
      <c r="G85" s="239"/>
      <c r="H85" s="23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28" t="str">
        <f>E9</f>
        <v>SO 301 - Přeložka vodovodu</v>
      </c>
      <c r="F87" s="237"/>
      <c r="G87" s="237"/>
      <c r="H87" s="237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18</v>
      </c>
      <c r="D89" s="29"/>
      <c r="E89" s="29"/>
      <c r="F89" s="24" t="str">
        <f>F12</f>
        <v>Chotilsko</v>
      </c>
      <c r="G89" s="29"/>
      <c r="H89" s="29"/>
      <c r="I89" s="26" t="s">
        <v>20</v>
      </c>
      <c r="J89" s="52" t="str">
        <f>IF(J12="","",J12)</f>
        <v>30. 10. 2020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6" t="s">
        <v>22</v>
      </c>
      <c r="D91" s="29"/>
      <c r="E91" s="29"/>
      <c r="F91" s="24" t="str">
        <f>E15</f>
        <v>KSÚS Středočeského kraje</v>
      </c>
      <c r="G91" s="29"/>
      <c r="H91" s="29"/>
      <c r="I91" s="26" t="s">
        <v>28</v>
      </c>
      <c r="J91" s="27" t="str">
        <f>E21</f>
        <v>INGUTIS, spol. s 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31</v>
      </c>
      <c r="J92" s="27" t="str">
        <f>E24</f>
        <v>Ing. J. Duben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8" t="s">
        <v>128</v>
      </c>
      <c r="D94" s="100"/>
      <c r="E94" s="100"/>
      <c r="F94" s="100"/>
      <c r="G94" s="100"/>
      <c r="H94" s="100"/>
      <c r="I94" s="100"/>
      <c r="J94" s="109" t="s">
        <v>129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130</v>
      </c>
      <c r="D96" s="29"/>
      <c r="E96" s="29"/>
      <c r="F96" s="29"/>
      <c r="G96" s="29"/>
      <c r="H96" s="29"/>
      <c r="I96" s="29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84</v>
      </c>
    </row>
    <row r="97" spans="2:12" s="9" customFormat="1" ht="24.95" customHeight="1">
      <c r="B97" s="111"/>
      <c r="D97" s="112" t="s">
        <v>956</v>
      </c>
      <c r="E97" s="113"/>
      <c r="F97" s="113"/>
      <c r="G97" s="113"/>
      <c r="H97" s="113"/>
      <c r="I97" s="113"/>
      <c r="J97" s="114">
        <f>J121</f>
        <v>0</v>
      </c>
      <c r="L97" s="111"/>
    </row>
    <row r="98" spans="2:12" s="14" customFormat="1" ht="19.9" customHeight="1">
      <c r="B98" s="172"/>
      <c r="D98" s="173" t="s">
        <v>957</v>
      </c>
      <c r="E98" s="174"/>
      <c r="F98" s="174"/>
      <c r="G98" s="174"/>
      <c r="H98" s="174"/>
      <c r="I98" s="174"/>
      <c r="J98" s="175">
        <f>J122</f>
        <v>0</v>
      </c>
      <c r="L98" s="172"/>
    </row>
    <row r="99" spans="2:12" s="14" customFormat="1" ht="19.9" customHeight="1">
      <c r="B99" s="172"/>
      <c r="D99" s="173" t="s">
        <v>958</v>
      </c>
      <c r="E99" s="174"/>
      <c r="F99" s="174"/>
      <c r="G99" s="174"/>
      <c r="H99" s="174"/>
      <c r="I99" s="174"/>
      <c r="J99" s="175">
        <f>J146</f>
        <v>0</v>
      </c>
      <c r="L99" s="172"/>
    </row>
    <row r="100" spans="2:12" s="14" customFormat="1" ht="19.9" customHeight="1">
      <c r="B100" s="172"/>
      <c r="D100" s="173" t="s">
        <v>959</v>
      </c>
      <c r="E100" s="174"/>
      <c r="F100" s="174"/>
      <c r="G100" s="174"/>
      <c r="H100" s="174"/>
      <c r="I100" s="174"/>
      <c r="J100" s="175">
        <f>J156</f>
        <v>0</v>
      </c>
      <c r="L100" s="172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21" t="s">
        <v>134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6" t="s">
        <v>14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38" t="str">
        <f>E7</f>
        <v>II/102 Chotilsko, most ev. č. 102-019</v>
      </c>
      <c r="F110" s="239"/>
      <c r="G110" s="239"/>
      <c r="H110" s="23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6" t="s">
        <v>117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28" t="str">
        <f>E9</f>
        <v>SO 301 - Přeložka vodovodu</v>
      </c>
      <c r="F112" s="237"/>
      <c r="G112" s="237"/>
      <c r="H112" s="237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6" t="s">
        <v>18</v>
      </c>
      <c r="D114" s="29"/>
      <c r="E114" s="29"/>
      <c r="F114" s="24" t="str">
        <f>F12</f>
        <v>Chotilsko</v>
      </c>
      <c r="G114" s="29"/>
      <c r="H114" s="29"/>
      <c r="I114" s="26" t="s">
        <v>20</v>
      </c>
      <c r="J114" s="52" t="str">
        <f>IF(J12="","",J12)</f>
        <v>30. 10. 2020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5.7" customHeight="1">
      <c r="A116" s="29"/>
      <c r="B116" s="30"/>
      <c r="C116" s="26" t="s">
        <v>22</v>
      </c>
      <c r="D116" s="29"/>
      <c r="E116" s="29"/>
      <c r="F116" s="24" t="str">
        <f>E15</f>
        <v>KSÚS Středočeského kraje</v>
      </c>
      <c r="G116" s="29"/>
      <c r="H116" s="29"/>
      <c r="I116" s="26" t="s">
        <v>28</v>
      </c>
      <c r="J116" s="27" t="str">
        <f>E21</f>
        <v>INGUTIS, spol. s r.o.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5.2" customHeight="1">
      <c r="A117" s="29"/>
      <c r="B117" s="30"/>
      <c r="C117" s="26" t="s">
        <v>26</v>
      </c>
      <c r="D117" s="29"/>
      <c r="E117" s="29"/>
      <c r="F117" s="24" t="str">
        <f>IF(E18="","",E18)</f>
        <v xml:space="preserve"> </v>
      </c>
      <c r="G117" s="29"/>
      <c r="H117" s="29"/>
      <c r="I117" s="26" t="s">
        <v>31</v>
      </c>
      <c r="J117" s="27" t="str">
        <f>E24</f>
        <v>Ing. J. Duben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0" customFormat="1" ht="29.25" customHeight="1">
      <c r="A119" s="115"/>
      <c r="B119" s="116"/>
      <c r="C119" s="117" t="s">
        <v>135</v>
      </c>
      <c r="D119" s="118" t="s">
        <v>59</v>
      </c>
      <c r="E119" s="118" t="s">
        <v>55</v>
      </c>
      <c r="F119" s="118" t="s">
        <v>56</v>
      </c>
      <c r="G119" s="118" t="s">
        <v>136</v>
      </c>
      <c r="H119" s="118" t="s">
        <v>137</v>
      </c>
      <c r="I119" s="118" t="s">
        <v>138</v>
      </c>
      <c r="J119" s="119" t="s">
        <v>129</v>
      </c>
      <c r="K119" s="120" t="s">
        <v>139</v>
      </c>
      <c r="L119" s="121"/>
      <c r="M119" s="59" t="s">
        <v>1</v>
      </c>
      <c r="N119" s="60" t="s">
        <v>38</v>
      </c>
      <c r="O119" s="60" t="s">
        <v>140</v>
      </c>
      <c r="P119" s="60" t="s">
        <v>141</v>
      </c>
      <c r="Q119" s="60" t="s">
        <v>142</v>
      </c>
      <c r="R119" s="60" t="s">
        <v>143</v>
      </c>
      <c r="S119" s="60" t="s">
        <v>144</v>
      </c>
      <c r="T119" s="61" t="s">
        <v>145</v>
      </c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</row>
    <row r="120" spans="1:63" s="2" customFormat="1" ht="22.9" customHeight="1">
      <c r="A120" s="29"/>
      <c r="B120" s="30"/>
      <c r="C120" s="66" t="s">
        <v>146</v>
      </c>
      <c r="D120" s="29"/>
      <c r="E120" s="29"/>
      <c r="F120" s="29"/>
      <c r="G120" s="29"/>
      <c r="H120" s="29"/>
      <c r="I120" s="29"/>
      <c r="J120" s="122">
        <f>BK120</f>
        <v>0</v>
      </c>
      <c r="K120" s="29"/>
      <c r="L120" s="30"/>
      <c r="M120" s="62"/>
      <c r="N120" s="53"/>
      <c r="O120" s="63"/>
      <c r="P120" s="123">
        <f>P121</f>
        <v>61.81288</v>
      </c>
      <c r="Q120" s="63"/>
      <c r="R120" s="123">
        <f>R121</f>
        <v>0.62052</v>
      </c>
      <c r="S120" s="63"/>
      <c r="T120" s="124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7" t="s">
        <v>73</v>
      </c>
      <c r="AU120" s="17" t="s">
        <v>84</v>
      </c>
      <c r="BK120" s="125">
        <f>BK121</f>
        <v>0</v>
      </c>
    </row>
    <row r="121" spans="2:63" s="11" customFormat="1" ht="25.9" customHeight="1">
      <c r="B121" s="126"/>
      <c r="D121" s="127" t="s">
        <v>73</v>
      </c>
      <c r="E121" s="128" t="s">
        <v>960</v>
      </c>
      <c r="F121" s="128" t="s">
        <v>961</v>
      </c>
      <c r="J121" s="129">
        <f>BK121</f>
        <v>0</v>
      </c>
      <c r="L121" s="126"/>
      <c r="M121" s="130"/>
      <c r="N121" s="131"/>
      <c r="O121" s="131"/>
      <c r="P121" s="132">
        <f>P122+P146+P156</f>
        <v>61.81288</v>
      </c>
      <c r="Q121" s="131"/>
      <c r="R121" s="132">
        <f>R122+R146+R156</f>
        <v>0.62052</v>
      </c>
      <c r="S121" s="131"/>
      <c r="T121" s="133">
        <f>T122+T146+T156</f>
        <v>0</v>
      </c>
      <c r="AR121" s="127" t="s">
        <v>82</v>
      </c>
      <c r="AT121" s="134" t="s">
        <v>73</v>
      </c>
      <c r="AU121" s="134" t="s">
        <v>74</v>
      </c>
      <c r="AY121" s="127" t="s">
        <v>148</v>
      </c>
      <c r="BK121" s="135">
        <f>BK122+BK146+BK156</f>
        <v>0</v>
      </c>
    </row>
    <row r="122" spans="2:63" s="11" customFormat="1" ht="22.9" customHeight="1">
      <c r="B122" s="126"/>
      <c r="D122" s="127" t="s">
        <v>73</v>
      </c>
      <c r="E122" s="176" t="s">
        <v>82</v>
      </c>
      <c r="F122" s="176" t="s">
        <v>186</v>
      </c>
      <c r="J122" s="177">
        <f>BK122</f>
        <v>0</v>
      </c>
      <c r="L122" s="126"/>
      <c r="M122" s="130"/>
      <c r="N122" s="131"/>
      <c r="O122" s="131"/>
      <c r="P122" s="132">
        <f>SUM(P123:P145)</f>
        <v>51.143299999999996</v>
      </c>
      <c r="Q122" s="131"/>
      <c r="R122" s="132">
        <f>SUM(R123:R145)</f>
        <v>0.52088</v>
      </c>
      <c r="S122" s="131"/>
      <c r="T122" s="133">
        <f>SUM(T123:T145)</f>
        <v>0</v>
      </c>
      <c r="AR122" s="127" t="s">
        <v>82</v>
      </c>
      <c r="AT122" s="134" t="s">
        <v>73</v>
      </c>
      <c r="AU122" s="134" t="s">
        <v>82</v>
      </c>
      <c r="AY122" s="127" t="s">
        <v>148</v>
      </c>
      <c r="BK122" s="135">
        <f>SUM(BK123:BK145)</f>
        <v>0</v>
      </c>
    </row>
    <row r="123" spans="1:65" s="2" customFormat="1" ht="14.45" customHeight="1">
      <c r="A123" s="29"/>
      <c r="B123" s="136"/>
      <c r="C123" s="137" t="s">
        <v>82</v>
      </c>
      <c r="D123" s="137" t="s">
        <v>149</v>
      </c>
      <c r="E123" s="138" t="s">
        <v>962</v>
      </c>
      <c r="F123" s="139" t="s">
        <v>963</v>
      </c>
      <c r="G123" s="140" t="s">
        <v>964</v>
      </c>
      <c r="H123" s="141">
        <v>25</v>
      </c>
      <c r="I123" s="142"/>
      <c r="J123" s="142">
        <f>ROUND(I123*H123,2)</f>
        <v>0</v>
      </c>
      <c r="K123" s="143"/>
      <c r="L123" s="30"/>
      <c r="M123" s="144" t="s">
        <v>1</v>
      </c>
      <c r="N123" s="145" t="s">
        <v>39</v>
      </c>
      <c r="O123" s="146">
        <v>0.303</v>
      </c>
      <c r="P123" s="146">
        <f>O123*H123</f>
        <v>7.575</v>
      </c>
      <c r="Q123" s="146">
        <v>0.00719</v>
      </c>
      <c r="R123" s="146">
        <f>Q123*H123</f>
        <v>0.17975</v>
      </c>
      <c r="S123" s="146">
        <v>0</v>
      </c>
      <c r="T123" s="147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8" t="s">
        <v>153</v>
      </c>
      <c r="AT123" s="148" t="s">
        <v>149</v>
      </c>
      <c r="AU123" s="148" t="s">
        <v>91</v>
      </c>
      <c r="AY123" s="17" t="s">
        <v>148</v>
      </c>
      <c r="BE123" s="149">
        <f>IF(N123="základní",J123,0)</f>
        <v>0</v>
      </c>
      <c r="BF123" s="149">
        <f>IF(N123="snížená",J123,0)</f>
        <v>0</v>
      </c>
      <c r="BG123" s="149">
        <f>IF(N123="zákl. přenesená",J123,0)</f>
        <v>0</v>
      </c>
      <c r="BH123" s="149">
        <f>IF(N123="sníž. přenesená",J123,0)</f>
        <v>0</v>
      </c>
      <c r="BI123" s="149">
        <f>IF(N123="nulová",J123,0)</f>
        <v>0</v>
      </c>
      <c r="BJ123" s="17" t="s">
        <v>82</v>
      </c>
      <c r="BK123" s="149">
        <f>ROUND(I123*H123,2)</f>
        <v>0</v>
      </c>
      <c r="BL123" s="17" t="s">
        <v>153</v>
      </c>
      <c r="BM123" s="148" t="s">
        <v>965</v>
      </c>
    </row>
    <row r="124" spans="2:51" s="12" customFormat="1" ht="12">
      <c r="B124" s="150"/>
      <c r="D124" s="151" t="s">
        <v>155</v>
      </c>
      <c r="E124" s="152" t="s">
        <v>1</v>
      </c>
      <c r="F124" s="153" t="s">
        <v>966</v>
      </c>
      <c r="H124" s="154">
        <v>25</v>
      </c>
      <c r="L124" s="150"/>
      <c r="M124" s="155"/>
      <c r="N124" s="156"/>
      <c r="O124" s="156"/>
      <c r="P124" s="156"/>
      <c r="Q124" s="156"/>
      <c r="R124" s="156"/>
      <c r="S124" s="156"/>
      <c r="T124" s="157"/>
      <c r="AT124" s="152" t="s">
        <v>155</v>
      </c>
      <c r="AU124" s="152" t="s">
        <v>91</v>
      </c>
      <c r="AV124" s="12" t="s">
        <v>91</v>
      </c>
      <c r="AW124" s="12" t="s">
        <v>30</v>
      </c>
      <c r="AX124" s="12" t="s">
        <v>82</v>
      </c>
      <c r="AY124" s="152" t="s">
        <v>148</v>
      </c>
    </row>
    <row r="125" spans="1:65" s="2" customFormat="1" ht="14.45" customHeight="1">
      <c r="A125" s="29"/>
      <c r="B125" s="136"/>
      <c r="C125" s="137" t="s">
        <v>91</v>
      </c>
      <c r="D125" s="137" t="s">
        <v>149</v>
      </c>
      <c r="E125" s="138" t="s">
        <v>967</v>
      </c>
      <c r="F125" s="139" t="s">
        <v>968</v>
      </c>
      <c r="G125" s="140" t="s">
        <v>964</v>
      </c>
      <c r="H125" s="141">
        <v>6</v>
      </c>
      <c r="I125" s="142"/>
      <c r="J125" s="142">
        <f>ROUND(I125*H125,2)</f>
        <v>0</v>
      </c>
      <c r="K125" s="143"/>
      <c r="L125" s="30"/>
      <c r="M125" s="144" t="s">
        <v>1</v>
      </c>
      <c r="N125" s="145" t="s">
        <v>39</v>
      </c>
      <c r="O125" s="146">
        <v>0.581</v>
      </c>
      <c r="P125" s="146">
        <f>O125*H125</f>
        <v>3.4859999999999998</v>
      </c>
      <c r="Q125" s="146">
        <v>0.0369</v>
      </c>
      <c r="R125" s="146">
        <f>Q125*H125</f>
        <v>0.2214</v>
      </c>
      <c r="S125" s="146">
        <v>0</v>
      </c>
      <c r="T125" s="147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8" t="s">
        <v>153</v>
      </c>
      <c r="AT125" s="148" t="s">
        <v>149</v>
      </c>
      <c r="AU125" s="148" t="s">
        <v>91</v>
      </c>
      <c r="AY125" s="17" t="s">
        <v>148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7" t="s">
        <v>82</v>
      </c>
      <c r="BK125" s="149">
        <f>ROUND(I125*H125,2)</f>
        <v>0</v>
      </c>
      <c r="BL125" s="17" t="s">
        <v>153</v>
      </c>
      <c r="BM125" s="148" t="s">
        <v>969</v>
      </c>
    </row>
    <row r="126" spans="2:51" s="12" customFormat="1" ht="12">
      <c r="B126" s="150"/>
      <c r="D126" s="151" t="s">
        <v>155</v>
      </c>
      <c r="E126" s="152" t="s">
        <v>1</v>
      </c>
      <c r="F126" s="153" t="s">
        <v>970</v>
      </c>
      <c r="H126" s="154">
        <v>6</v>
      </c>
      <c r="L126" s="150"/>
      <c r="M126" s="155"/>
      <c r="N126" s="156"/>
      <c r="O126" s="156"/>
      <c r="P126" s="156"/>
      <c r="Q126" s="156"/>
      <c r="R126" s="156"/>
      <c r="S126" s="156"/>
      <c r="T126" s="157"/>
      <c r="AT126" s="152" t="s">
        <v>155</v>
      </c>
      <c r="AU126" s="152" t="s">
        <v>91</v>
      </c>
      <c r="AV126" s="12" t="s">
        <v>91</v>
      </c>
      <c r="AW126" s="12" t="s">
        <v>30</v>
      </c>
      <c r="AX126" s="12" t="s">
        <v>82</v>
      </c>
      <c r="AY126" s="152" t="s">
        <v>148</v>
      </c>
    </row>
    <row r="127" spans="1:65" s="2" customFormat="1" ht="24.2" customHeight="1">
      <c r="A127" s="29"/>
      <c r="B127" s="136"/>
      <c r="C127" s="137" t="s">
        <v>162</v>
      </c>
      <c r="D127" s="137" t="s">
        <v>149</v>
      </c>
      <c r="E127" s="138" t="s">
        <v>971</v>
      </c>
      <c r="F127" s="139" t="s">
        <v>972</v>
      </c>
      <c r="G127" s="140" t="s">
        <v>973</v>
      </c>
      <c r="H127" s="141">
        <v>2</v>
      </c>
      <c r="I127" s="142"/>
      <c r="J127" s="142">
        <f>ROUND(I127*H127,2)</f>
        <v>0</v>
      </c>
      <c r="K127" s="143"/>
      <c r="L127" s="30"/>
      <c r="M127" s="144" t="s">
        <v>1</v>
      </c>
      <c r="N127" s="145" t="s">
        <v>39</v>
      </c>
      <c r="O127" s="146">
        <v>0.076</v>
      </c>
      <c r="P127" s="146">
        <f>O127*H127</f>
        <v>0.152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8" t="s">
        <v>153</v>
      </c>
      <c r="AT127" s="148" t="s">
        <v>149</v>
      </c>
      <c r="AU127" s="148" t="s">
        <v>91</v>
      </c>
      <c r="AY127" s="17" t="s">
        <v>148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7" t="s">
        <v>82</v>
      </c>
      <c r="BK127" s="149">
        <f>ROUND(I127*H127,2)</f>
        <v>0</v>
      </c>
      <c r="BL127" s="17" t="s">
        <v>153</v>
      </c>
      <c r="BM127" s="148" t="s">
        <v>974</v>
      </c>
    </row>
    <row r="128" spans="2:51" s="12" customFormat="1" ht="12">
      <c r="B128" s="150"/>
      <c r="D128" s="151" t="s">
        <v>155</v>
      </c>
      <c r="E128" s="152" t="s">
        <v>952</v>
      </c>
      <c r="F128" s="153" t="s">
        <v>975</v>
      </c>
      <c r="H128" s="154">
        <v>2</v>
      </c>
      <c r="L128" s="150"/>
      <c r="M128" s="155"/>
      <c r="N128" s="156"/>
      <c r="O128" s="156"/>
      <c r="P128" s="156"/>
      <c r="Q128" s="156"/>
      <c r="R128" s="156"/>
      <c r="S128" s="156"/>
      <c r="T128" s="157"/>
      <c r="AT128" s="152" t="s">
        <v>155</v>
      </c>
      <c r="AU128" s="152" t="s">
        <v>91</v>
      </c>
      <c r="AV128" s="12" t="s">
        <v>91</v>
      </c>
      <c r="AW128" s="12" t="s">
        <v>30</v>
      </c>
      <c r="AX128" s="12" t="s">
        <v>82</v>
      </c>
      <c r="AY128" s="152" t="s">
        <v>148</v>
      </c>
    </row>
    <row r="129" spans="1:65" s="2" customFormat="1" ht="24.2" customHeight="1">
      <c r="A129" s="29"/>
      <c r="B129" s="136"/>
      <c r="C129" s="137" t="s">
        <v>153</v>
      </c>
      <c r="D129" s="137" t="s">
        <v>149</v>
      </c>
      <c r="E129" s="138" t="s">
        <v>976</v>
      </c>
      <c r="F129" s="139" t="s">
        <v>977</v>
      </c>
      <c r="G129" s="140" t="s">
        <v>978</v>
      </c>
      <c r="H129" s="141">
        <v>5.4</v>
      </c>
      <c r="I129" s="142"/>
      <c r="J129" s="142">
        <f>ROUND(I129*H129,2)</f>
        <v>0</v>
      </c>
      <c r="K129" s="143"/>
      <c r="L129" s="30"/>
      <c r="M129" s="144" t="s">
        <v>1</v>
      </c>
      <c r="N129" s="145" t="s">
        <v>39</v>
      </c>
      <c r="O129" s="146">
        <v>3.609</v>
      </c>
      <c r="P129" s="146">
        <f>O129*H129</f>
        <v>19.4886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8" t="s">
        <v>153</v>
      </c>
      <c r="AT129" s="148" t="s">
        <v>149</v>
      </c>
      <c r="AU129" s="148" t="s">
        <v>91</v>
      </c>
      <c r="AY129" s="17" t="s">
        <v>148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7" t="s">
        <v>82</v>
      </c>
      <c r="BK129" s="149">
        <f>ROUND(I129*H129,2)</f>
        <v>0</v>
      </c>
      <c r="BL129" s="17" t="s">
        <v>153</v>
      </c>
      <c r="BM129" s="148" t="s">
        <v>979</v>
      </c>
    </row>
    <row r="130" spans="2:51" s="12" customFormat="1" ht="12">
      <c r="B130" s="150"/>
      <c r="D130" s="151" t="s">
        <v>155</v>
      </c>
      <c r="E130" s="152" t="s">
        <v>1</v>
      </c>
      <c r="F130" s="153" t="s">
        <v>980</v>
      </c>
      <c r="H130" s="154">
        <v>3.6</v>
      </c>
      <c r="L130" s="150"/>
      <c r="M130" s="155"/>
      <c r="N130" s="156"/>
      <c r="O130" s="156"/>
      <c r="P130" s="156"/>
      <c r="Q130" s="156"/>
      <c r="R130" s="156"/>
      <c r="S130" s="156"/>
      <c r="T130" s="157"/>
      <c r="AT130" s="152" t="s">
        <v>155</v>
      </c>
      <c r="AU130" s="152" t="s">
        <v>91</v>
      </c>
      <c r="AV130" s="12" t="s">
        <v>91</v>
      </c>
      <c r="AW130" s="12" t="s">
        <v>30</v>
      </c>
      <c r="AX130" s="12" t="s">
        <v>74</v>
      </c>
      <c r="AY130" s="152" t="s">
        <v>148</v>
      </c>
    </row>
    <row r="131" spans="2:51" s="12" customFormat="1" ht="12">
      <c r="B131" s="150"/>
      <c r="D131" s="151" t="s">
        <v>155</v>
      </c>
      <c r="E131" s="152" t="s">
        <v>1</v>
      </c>
      <c r="F131" s="153" t="s">
        <v>981</v>
      </c>
      <c r="H131" s="154">
        <v>1.8</v>
      </c>
      <c r="L131" s="150"/>
      <c r="M131" s="155"/>
      <c r="N131" s="156"/>
      <c r="O131" s="156"/>
      <c r="P131" s="156"/>
      <c r="Q131" s="156"/>
      <c r="R131" s="156"/>
      <c r="S131" s="156"/>
      <c r="T131" s="157"/>
      <c r="AT131" s="152" t="s">
        <v>155</v>
      </c>
      <c r="AU131" s="152" t="s">
        <v>91</v>
      </c>
      <c r="AV131" s="12" t="s">
        <v>91</v>
      </c>
      <c r="AW131" s="12" t="s">
        <v>30</v>
      </c>
      <c r="AX131" s="12" t="s">
        <v>74</v>
      </c>
      <c r="AY131" s="152" t="s">
        <v>148</v>
      </c>
    </row>
    <row r="132" spans="2:51" s="15" customFormat="1" ht="12">
      <c r="B132" s="178"/>
      <c r="D132" s="151" t="s">
        <v>155</v>
      </c>
      <c r="E132" s="179" t="s">
        <v>953</v>
      </c>
      <c r="F132" s="180" t="s">
        <v>982</v>
      </c>
      <c r="H132" s="181">
        <v>5.4</v>
      </c>
      <c r="L132" s="178"/>
      <c r="M132" s="182"/>
      <c r="N132" s="183"/>
      <c r="O132" s="183"/>
      <c r="P132" s="183"/>
      <c r="Q132" s="183"/>
      <c r="R132" s="183"/>
      <c r="S132" s="183"/>
      <c r="T132" s="184"/>
      <c r="AT132" s="179" t="s">
        <v>155</v>
      </c>
      <c r="AU132" s="179" t="s">
        <v>91</v>
      </c>
      <c r="AV132" s="15" t="s">
        <v>153</v>
      </c>
      <c r="AW132" s="15" t="s">
        <v>30</v>
      </c>
      <c r="AX132" s="15" t="s">
        <v>82</v>
      </c>
      <c r="AY132" s="179" t="s">
        <v>148</v>
      </c>
    </row>
    <row r="133" spans="1:65" s="2" customFormat="1" ht="37.9" customHeight="1">
      <c r="A133" s="29"/>
      <c r="B133" s="136"/>
      <c r="C133" s="137" t="s">
        <v>173</v>
      </c>
      <c r="D133" s="137" t="s">
        <v>149</v>
      </c>
      <c r="E133" s="138" t="s">
        <v>983</v>
      </c>
      <c r="F133" s="139" t="s">
        <v>984</v>
      </c>
      <c r="G133" s="140" t="s">
        <v>964</v>
      </c>
      <c r="H133" s="141">
        <v>17.5</v>
      </c>
      <c r="I133" s="142"/>
      <c r="J133" s="142">
        <f>ROUND(I133*H133,2)</f>
        <v>0</v>
      </c>
      <c r="K133" s="143"/>
      <c r="L133" s="30"/>
      <c r="M133" s="144" t="s">
        <v>1</v>
      </c>
      <c r="N133" s="145" t="s">
        <v>39</v>
      </c>
      <c r="O133" s="146">
        <v>0.703</v>
      </c>
      <c r="P133" s="146">
        <f>O133*H133</f>
        <v>12.302499999999998</v>
      </c>
      <c r="Q133" s="146">
        <v>0.0027</v>
      </c>
      <c r="R133" s="146">
        <f>Q133*H133</f>
        <v>0.04725</v>
      </c>
      <c r="S133" s="146">
        <v>0</v>
      </c>
      <c r="T133" s="147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8" t="s">
        <v>153</v>
      </c>
      <c r="AT133" s="148" t="s">
        <v>149</v>
      </c>
      <c r="AU133" s="148" t="s">
        <v>91</v>
      </c>
      <c r="AY133" s="17" t="s">
        <v>148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7" t="s">
        <v>82</v>
      </c>
      <c r="BK133" s="149">
        <f>ROUND(I133*H133,2)</f>
        <v>0</v>
      </c>
      <c r="BL133" s="17" t="s">
        <v>153</v>
      </c>
      <c r="BM133" s="148" t="s">
        <v>985</v>
      </c>
    </row>
    <row r="134" spans="1:65" s="2" customFormat="1" ht="14.45" customHeight="1">
      <c r="A134" s="29"/>
      <c r="B134" s="136"/>
      <c r="C134" s="185" t="s">
        <v>178</v>
      </c>
      <c r="D134" s="185" t="s">
        <v>250</v>
      </c>
      <c r="E134" s="186" t="s">
        <v>986</v>
      </c>
      <c r="F134" s="187" t="s">
        <v>987</v>
      </c>
      <c r="G134" s="188" t="s">
        <v>964</v>
      </c>
      <c r="H134" s="189">
        <v>17.5</v>
      </c>
      <c r="I134" s="190"/>
      <c r="J134" s="190">
        <f>ROUND(I134*H134,2)</f>
        <v>0</v>
      </c>
      <c r="K134" s="191"/>
      <c r="L134" s="192"/>
      <c r="M134" s="193" t="s">
        <v>1</v>
      </c>
      <c r="N134" s="194" t="s">
        <v>39</v>
      </c>
      <c r="O134" s="146">
        <v>0</v>
      </c>
      <c r="P134" s="146">
        <f>O134*H134</f>
        <v>0</v>
      </c>
      <c r="Q134" s="146">
        <v>0.00318</v>
      </c>
      <c r="R134" s="146">
        <f>Q134*H134</f>
        <v>0.055650000000000005</v>
      </c>
      <c r="S134" s="146">
        <v>0</v>
      </c>
      <c r="T134" s="147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8" t="s">
        <v>187</v>
      </c>
      <c r="AT134" s="148" t="s">
        <v>250</v>
      </c>
      <c r="AU134" s="148" t="s">
        <v>91</v>
      </c>
      <c r="AY134" s="17" t="s">
        <v>148</v>
      </c>
      <c r="BE134" s="149">
        <f>IF(N134="základní",J134,0)</f>
        <v>0</v>
      </c>
      <c r="BF134" s="149">
        <f>IF(N134="snížená",J134,0)</f>
        <v>0</v>
      </c>
      <c r="BG134" s="149">
        <f>IF(N134="zákl. přenesená",J134,0)</f>
        <v>0</v>
      </c>
      <c r="BH134" s="149">
        <f>IF(N134="sníž. přenesená",J134,0)</f>
        <v>0</v>
      </c>
      <c r="BI134" s="149">
        <f>IF(N134="nulová",J134,0)</f>
        <v>0</v>
      </c>
      <c r="BJ134" s="17" t="s">
        <v>82</v>
      </c>
      <c r="BK134" s="149">
        <f>ROUND(I134*H134,2)</f>
        <v>0</v>
      </c>
      <c r="BL134" s="17" t="s">
        <v>153</v>
      </c>
      <c r="BM134" s="148" t="s">
        <v>988</v>
      </c>
    </row>
    <row r="135" spans="1:65" s="2" customFormat="1" ht="14.45" customHeight="1">
      <c r="A135" s="29"/>
      <c r="B135" s="136"/>
      <c r="C135" s="137" t="s">
        <v>182</v>
      </c>
      <c r="D135" s="137" t="s">
        <v>149</v>
      </c>
      <c r="E135" s="138" t="s">
        <v>989</v>
      </c>
      <c r="F135" s="139" t="s">
        <v>990</v>
      </c>
      <c r="G135" s="140" t="s">
        <v>973</v>
      </c>
      <c r="H135" s="141">
        <v>24</v>
      </c>
      <c r="I135" s="142"/>
      <c r="J135" s="142">
        <f>ROUND(I135*H135,2)</f>
        <v>0</v>
      </c>
      <c r="K135" s="143"/>
      <c r="L135" s="30"/>
      <c r="M135" s="144" t="s">
        <v>1</v>
      </c>
      <c r="N135" s="145" t="s">
        <v>39</v>
      </c>
      <c r="O135" s="146">
        <v>0.156</v>
      </c>
      <c r="P135" s="146">
        <f>O135*H135</f>
        <v>3.7439999999999998</v>
      </c>
      <c r="Q135" s="146">
        <v>0.0007</v>
      </c>
      <c r="R135" s="146">
        <f>Q135*H135</f>
        <v>0.0168</v>
      </c>
      <c r="S135" s="146">
        <v>0</v>
      </c>
      <c r="T135" s="147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8" t="s">
        <v>153</v>
      </c>
      <c r="AT135" s="148" t="s">
        <v>149</v>
      </c>
      <c r="AU135" s="148" t="s">
        <v>91</v>
      </c>
      <c r="AY135" s="17" t="s">
        <v>148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82</v>
      </c>
      <c r="BK135" s="149">
        <f>ROUND(I135*H135,2)</f>
        <v>0</v>
      </c>
      <c r="BL135" s="17" t="s">
        <v>153</v>
      </c>
      <c r="BM135" s="148" t="s">
        <v>991</v>
      </c>
    </row>
    <row r="136" spans="2:51" s="12" customFormat="1" ht="12">
      <c r="B136" s="150"/>
      <c r="D136" s="151" t="s">
        <v>155</v>
      </c>
      <c r="E136" s="152" t="s">
        <v>1</v>
      </c>
      <c r="F136" s="153" t="s">
        <v>992</v>
      </c>
      <c r="H136" s="154">
        <v>24</v>
      </c>
      <c r="L136" s="150"/>
      <c r="M136" s="155"/>
      <c r="N136" s="156"/>
      <c r="O136" s="156"/>
      <c r="P136" s="156"/>
      <c r="Q136" s="156"/>
      <c r="R136" s="156"/>
      <c r="S136" s="156"/>
      <c r="T136" s="157"/>
      <c r="AT136" s="152" t="s">
        <v>155</v>
      </c>
      <c r="AU136" s="152" t="s">
        <v>91</v>
      </c>
      <c r="AV136" s="12" t="s">
        <v>91</v>
      </c>
      <c r="AW136" s="12" t="s">
        <v>30</v>
      </c>
      <c r="AX136" s="12" t="s">
        <v>82</v>
      </c>
      <c r="AY136" s="152" t="s">
        <v>148</v>
      </c>
    </row>
    <row r="137" spans="1:65" s="2" customFormat="1" ht="14.45" customHeight="1">
      <c r="A137" s="29"/>
      <c r="B137" s="136"/>
      <c r="C137" s="137" t="s">
        <v>187</v>
      </c>
      <c r="D137" s="137" t="s">
        <v>149</v>
      </c>
      <c r="E137" s="138" t="s">
        <v>993</v>
      </c>
      <c r="F137" s="139" t="s">
        <v>994</v>
      </c>
      <c r="G137" s="140" t="s">
        <v>973</v>
      </c>
      <c r="H137" s="141">
        <v>24</v>
      </c>
      <c r="I137" s="142"/>
      <c r="J137" s="142">
        <f>ROUND(I137*H137,2)</f>
        <v>0</v>
      </c>
      <c r="K137" s="143"/>
      <c r="L137" s="30"/>
      <c r="M137" s="144" t="s">
        <v>1</v>
      </c>
      <c r="N137" s="145" t="s">
        <v>39</v>
      </c>
      <c r="O137" s="146">
        <v>0.095</v>
      </c>
      <c r="P137" s="146">
        <f>O137*H137</f>
        <v>2.2800000000000002</v>
      </c>
      <c r="Q137" s="146">
        <v>0</v>
      </c>
      <c r="R137" s="146">
        <f>Q137*H137</f>
        <v>0</v>
      </c>
      <c r="S137" s="146">
        <v>0</v>
      </c>
      <c r="T137" s="147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8" t="s">
        <v>153</v>
      </c>
      <c r="AT137" s="148" t="s">
        <v>149</v>
      </c>
      <c r="AU137" s="148" t="s">
        <v>91</v>
      </c>
      <c r="AY137" s="17" t="s">
        <v>148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82</v>
      </c>
      <c r="BK137" s="149">
        <f>ROUND(I137*H137,2)</f>
        <v>0</v>
      </c>
      <c r="BL137" s="17" t="s">
        <v>153</v>
      </c>
      <c r="BM137" s="148" t="s">
        <v>995</v>
      </c>
    </row>
    <row r="138" spans="1:65" s="2" customFormat="1" ht="24.2" customHeight="1">
      <c r="A138" s="29"/>
      <c r="B138" s="136"/>
      <c r="C138" s="137" t="s">
        <v>195</v>
      </c>
      <c r="D138" s="137" t="s">
        <v>149</v>
      </c>
      <c r="E138" s="138" t="s">
        <v>996</v>
      </c>
      <c r="F138" s="139" t="s">
        <v>997</v>
      </c>
      <c r="G138" s="140" t="s">
        <v>978</v>
      </c>
      <c r="H138" s="141">
        <v>5.4</v>
      </c>
      <c r="I138" s="142"/>
      <c r="J138" s="142">
        <f>ROUND(I138*H138,2)</f>
        <v>0</v>
      </c>
      <c r="K138" s="143"/>
      <c r="L138" s="30"/>
      <c r="M138" s="144" t="s">
        <v>1</v>
      </c>
      <c r="N138" s="145" t="s">
        <v>39</v>
      </c>
      <c r="O138" s="146">
        <v>0.328</v>
      </c>
      <c r="P138" s="146">
        <f>O138*H138</f>
        <v>1.7712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8" t="s">
        <v>153</v>
      </c>
      <c r="AT138" s="148" t="s">
        <v>149</v>
      </c>
      <c r="AU138" s="148" t="s">
        <v>91</v>
      </c>
      <c r="AY138" s="17" t="s">
        <v>148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7" t="s">
        <v>82</v>
      </c>
      <c r="BK138" s="149">
        <f>ROUND(I138*H138,2)</f>
        <v>0</v>
      </c>
      <c r="BL138" s="17" t="s">
        <v>153</v>
      </c>
      <c r="BM138" s="148" t="s">
        <v>998</v>
      </c>
    </row>
    <row r="139" spans="2:51" s="12" customFormat="1" ht="12">
      <c r="B139" s="150"/>
      <c r="D139" s="151" t="s">
        <v>155</v>
      </c>
      <c r="E139" s="152" t="s">
        <v>1</v>
      </c>
      <c r="F139" s="153" t="s">
        <v>953</v>
      </c>
      <c r="H139" s="154">
        <v>5.4</v>
      </c>
      <c r="L139" s="150"/>
      <c r="M139" s="155"/>
      <c r="N139" s="156"/>
      <c r="O139" s="156"/>
      <c r="P139" s="156"/>
      <c r="Q139" s="156"/>
      <c r="R139" s="156"/>
      <c r="S139" s="156"/>
      <c r="T139" s="157"/>
      <c r="AT139" s="152" t="s">
        <v>155</v>
      </c>
      <c r="AU139" s="152" t="s">
        <v>91</v>
      </c>
      <c r="AV139" s="12" t="s">
        <v>91</v>
      </c>
      <c r="AW139" s="12" t="s">
        <v>30</v>
      </c>
      <c r="AX139" s="12" t="s">
        <v>82</v>
      </c>
      <c r="AY139" s="152" t="s">
        <v>148</v>
      </c>
    </row>
    <row r="140" spans="1:65" s="2" customFormat="1" ht="24.2" customHeight="1">
      <c r="A140" s="29"/>
      <c r="B140" s="136"/>
      <c r="C140" s="137" t="s">
        <v>202</v>
      </c>
      <c r="D140" s="137" t="s">
        <v>149</v>
      </c>
      <c r="E140" s="138" t="s">
        <v>999</v>
      </c>
      <c r="F140" s="139" t="s">
        <v>1000</v>
      </c>
      <c r="G140" s="140" t="s">
        <v>973</v>
      </c>
      <c r="H140" s="141">
        <v>2</v>
      </c>
      <c r="I140" s="142"/>
      <c r="J140" s="142">
        <f>ROUND(I140*H140,2)</f>
        <v>0</v>
      </c>
      <c r="K140" s="143"/>
      <c r="L140" s="30"/>
      <c r="M140" s="144" t="s">
        <v>1</v>
      </c>
      <c r="N140" s="145" t="s">
        <v>39</v>
      </c>
      <c r="O140" s="146">
        <v>0.114</v>
      </c>
      <c r="P140" s="146">
        <f>O140*H140</f>
        <v>0.228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8" t="s">
        <v>153</v>
      </c>
      <c r="AT140" s="148" t="s">
        <v>149</v>
      </c>
      <c r="AU140" s="148" t="s">
        <v>91</v>
      </c>
      <c r="AY140" s="17" t="s">
        <v>148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82</v>
      </c>
      <c r="BK140" s="149">
        <f>ROUND(I140*H140,2)</f>
        <v>0</v>
      </c>
      <c r="BL140" s="17" t="s">
        <v>153</v>
      </c>
      <c r="BM140" s="148" t="s">
        <v>1001</v>
      </c>
    </row>
    <row r="141" spans="2:51" s="12" customFormat="1" ht="12">
      <c r="B141" s="150"/>
      <c r="D141" s="151" t="s">
        <v>155</v>
      </c>
      <c r="E141" s="152" t="s">
        <v>1</v>
      </c>
      <c r="F141" s="153" t="s">
        <v>952</v>
      </c>
      <c r="H141" s="154">
        <v>2</v>
      </c>
      <c r="L141" s="150"/>
      <c r="M141" s="155"/>
      <c r="N141" s="156"/>
      <c r="O141" s="156"/>
      <c r="P141" s="156"/>
      <c r="Q141" s="156"/>
      <c r="R141" s="156"/>
      <c r="S141" s="156"/>
      <c r="T141" s="157"/>
      <c r="AT141" s="152" t="s">
        <v>155</v>
      </c>
      <c r="AU141" s="152" t="s">
        <v>91</v>
      </c>
      <c r="AV141" s="12" t="s">
        <v>91</v>
      </c>
      <c r="AW141" s="12" t="s">
        <v>30</v>
      </c>
      <c r="AX141" s="12" t="s">
        <v>82</v>
      </c>
      <c r="AY141" s="152" t="s">
        <v>148</v>
      </c>
    </row>
    <row r="142" spans="1:65" s="2" customFormat="1" ht="24.2" customHeight="1">
      <c r="A142" s="29"/>
      <c r="B142" s="136"/>
      <c r="C142" s="137" t="s">
        <v>207</v>
      </c>
      <c r="D142" s="137" t="s">
        <v>149</v>
      </c>
      <c r="E142" s="138" t="s">
        <v>1002</v>
      </c>
      <c r="F142" s="139" t="s">
        <v>1003</v>
      </c>
      <c r="G142" s="140" t="s">
        <v>973</v>
      </c>
      <c r="H142" s="141">
        <v>2</v>
      </c>
      <c r="I142" s="142"/>
      <c r="J142" s="142">
        <f>ROUND(I142*H142,2)</f>
        <v>0</v>
      </c>
      <c r="K142" s="143"/>
      <c r="L142" s="30"/>
      <c r="M142" s="144" t="s">
        <v>1</v>
      </c>
      <c r="N142" s="145" t="s">
        <v>39</v>
      </c>
      <c r="O142" s="146">
        <v>0.058</v>
      </c>
      <c r="P142" s="146">
        <f>O142*H142</f>
        <v>0.116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8" t="s">
        <v>153</v>
      </c>
      <c r="AT142" s="148" t="s">
        <v>149</v>
      </c>
      <c r="AU142" s="148" t="s">
        <v>91</v>
      </c>
      <c r="AY142" s="17" t="s">
        <v>148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82</v>
      </c>
      <c r="BK142" s="149">
        <f>ROUND(I142*H142,2)</f>
        <v>0</v>
      </c>
      <c r="BL142" s="17" t="s">
        <v>153</v>
      </c>
      <c r="BM142" s="148" t="s">
        <v>1004</v>
      </c>
    </row>
    <row r="143" spans="2:51" s="12" customFormat="1" ht="12">
      <c r="B143" s="150"/>
      <c r="D143" s="151" t="s">
        <v>155</v>
      </c>
      <c r="E143" s="152" t="s">
        <v>1</v>
      </c>
      <c r="F143" s="153" t="s">
        <v>952</v>
      </c>
      <c r="H143" s="154">
        <v>2</v>
      </c>
      <c r="L143" s="150"/>
      <c r="M143" s="155"/>
      <c r="N143" s="156"/>
      <c r="O143" s="156"/>
      <c r="P143" s="156"/>
      <c r="Q143" s="156"/>
      <c r="R143" s="156"/>
      <c r="S143" s="156"/>
      <c r="T143" s="157"/>
      <c r="AT143" s="152" t="s">
        <v>155</v>
      </c>
      <c r="AU143" s="152" t="s">
        <v>91</v>
      </c>
      <c r="AV143" s="12" t="s">
        <v>91</v>
      </c>
      <c r="AW143" s="12" t="s">
        <v>30</v>
      </c>
      <c r="AX143" s="12" t="s">
        <v>82</v>
      </c>
      <c r="AY143" s="152" t="s">
        <v>148</v>
      </c>
    </row>
    <row r="144" spans="1:65" s="2" customFormat="1" ht="14.45" customHeight="1">
      <c r="A144" s="29"/>
      <c r="B144" s="136"/>
      <c r="C144" s="185" t="s">
        <v>213</v>
      </c>
      <c r="D144" s="185" t="s">
        <v>250</v>
      </c>
      <c r="E144" s="186" t="s">
        <v>1005</v>
      </c>
      <c r="F144" s="187" t="s">
        <v>1006</v>
      </c>
      <c r="G144" s="188" t="s">
        <v>1007</v>
      </c>
      <c r="H144" s="189">
        <v>0.03</v>
      </c>
      <c r="I144" s="190"/>
      <c r="J144" s="190">
        <f>ROUND(I144*H144,2)</f>
        <v>0</v>
      </c>
      <c r="K144" s="191"/>
      <c r="L144" s="192"/>
      <c r="M144" s="193" t="s">
        <v>1</v>
      </c>
      <c r="N144" s="194" t="s">
        <v>39</v>
      </c>
      <c r="O144" s="146">
        <v>0</v>
      </c>
      <c r="P144" s="146">
        <f>O144*H144</f>
        <v>0</v>
      </c>
      <c r="Q144" s="146">
        <v>0.001</v>
      </c>
      <c r="R144" s="146">
        <f>Q144*H144</f>
        <v>3E-05</v>
      </c>
      <c r="S144" s="146">
        <v>0</v>
      </c>
      <c r="T144" s="147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8" t="s">
        <v>187</v>
      </c>
      <c r="AT144" s="148" t="s">
        <v>250</v>
      </c>
      <c r="AU144" s="148" t="s">
        <v>91</v>
      </c>
      <c r="AY144" s="17" t="s">
        <v>148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82</v>
      </c>
      <c r="BK144" s="149">
        <f>ROUND(I144*H144,2)</f>
        <v>0</v>
      </c>
      <c r="BL144" s="17" t="s">
        <v>153</v>
      </c>
      <c r="BM144" s="148" t="s">
        <v>1008</v>
      </c>
    </row>
    <row r="145" spans="2:51" s="12" customFormat="1" ht="12">
      <c r="B145" s="150"/>
      <c r="D145" s="151" t="s">
        <v>155</v>
      </c>
      <c r="F145" s="153" t="s">
        <v>1009</v>
      </c>
      <c r="H145" s="154">
        <v>0.03</v>
      </c>
      <c r="L145" s="150"/>
      <c r="M145" s="155"/>
      <c r="N145" s="156"/>
      <c r="O145" s="156"/>
      <c r="P145" s="156"/>
      <c r="Q145" s="156"/>
      <c r="R145" s="156"/>
      <c r="S145" s="156"/>
      <c r="T145" s="157"/>
      <c r="AT145" s="152" t="s">
        <v>155</v>
      </c>
      <c r="AU145" s="152" t="s">
        <v>91</v>
      </c>
      <c r="AV145" s="12" t="s">
        <v>91</v>
      </c>
      <c r="AW145" s="12" t="s">
        <v>3</v>
      </c>
      <c r="AX145" s="12" t="s">
        <v>82</v>
      </c>
      <c r="AY145" s="152" t="s">
        <v>148</v>
      </c>
    </row>
    <row r="146" spans="2:63" s="11" customFormat="1" ht="22.9" customHeight="1">
      <c r="B146" s="126"/>
      <c r="D146" s="127" t="s">
        <v>73</v>
      </c>
      <c r="E146" s="176" t="s">
        <v>187</v>
      </c>
      <c r="F146" s="176" t="s">
        <v>1010</v>
      </c>
      <c r="J146" s="177">
        <f>BK146</f>
        <v>0</v>
      </c>
      <c r="L146" s="126"/>
      <c r="M146" s="130"/>
      <c r="N146" s="131"/>
      <c r="O146" s="131"/>
      <c r="P146" s="132">
        <f>SUM(P147:P155)</f>
        <v>9.7505</v>
      </c>
      <c r="Q146" s="131"/>
      <c r="R146" s="132">
        <f>SUM(R147:R155)</f>
        <v>0.09964</v>
      </c>
      <c r="S146" s="131"/>
      <c r="T146" s="133">
        <f>SUM(T147:T155)</f>
        <v>0</v>
      </c>
      <c r="AR146" s="127" t="s">
        <v>82</v>
      </c>
      <c r="AT146" s="134" t="s">
        <v>73</v>
      </c>
      <c r="AU146" s="134" t="s">
        <v>82</v>
      </c>
      <c r="AY146" s="127" t="s">
        <v>148</v>
      </c>
      <c r="BK146" s="135">
        <f>SUM(BK147:BK155)</f>
        <v>0</v>
      </c>
    </row>
    <row r="147" spans="1:65" s="2" customFormat="1" ht="14.45" customHeight="1">
      <c r="A147" s="29"/>
      <c r="B147" s="136"/>
      <c r="C147" s="137" t="s">
        <v>220</v>
      </c>
      <c r="D147" s="137" t="s">
        <v>149</v>
      </c>
      <c r="E147" s="138" t="s">
        <v>1011</v>
      </c>
      <c r="F147" s="139" t="s">
        <v>1012</v>
      </c>
      <c r="G147" s="140" t="s">
        <v>1013</v>
      </c>
      <c r="H147" s="141">
        <v>2</v>
      </c>
      <c r="I147" s="142"/>
      <c r="J147" s="142">
        <f>ROUND(I147*H147,2)</f>
        <v>0</v>
      </c>
      <c r="K147" s="143"/>
      <c r="L147" s="30"/>
      <c r="M147" s="144" t="s">
        <v>1</v>
      </c>
      <c r="N147" s="145" t="s">
        <v>39</v>
      </c>
      <c r="O147" s="146">
        <v>1.866</v>
      </c>
      <c r="P147" s="146">
        <f>O147*H147</f>
        <v>3.732</v>
      </c>
      <c r="Q147" s="146">
        <v>0.00165</v>
      </c>
      <c r="R147" s="146">
        <f>Q147*H147</f>
        <v>0.0033</v>
      </c>
      <c r="S147" s="146">
        <v>0</v>
      </c>
      <c r="T147" s="147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8" t="s">
        <v>153</v>
      </c>
      <c r="AT147" s="148" t="s">
        <v>149</v>
      </c>
      <c r="AU147" s="148" t="s">
        <v>91</v>
      </c>
      <c r="AY147" s="17" t="s">
        <v>148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82</v>
      </c>
      <c r="BK147" s="149">
        <f>ROUND(I147*H147,2)</f>
        <v>0</v>
      </c>
      <c r="BL147" s="17" t="s">
        <v>153</v>
      </c>
      <c r="BM147" s="148" t="s">
        <v>1014</v>
      </c>
    </row>
    <row r="148" spans="2:51" s="12" customFormat="1" ht="12">
      <c r="B148" s="150"/>
      <c r="D148" s="151" t="s">
        <v>155</v>
      </c>
      <c r="E148" s="152" t="s">
        <v>1</v>
      </c>
      <c r="F148" s="153" t="s">
        <v>1015</v>
      </c>
      <c r="H148" s="154">
        <v>2</v>
      </c>
      <c r="L148" s="150"/>
      <c r="M148" s="155"/>
      <c r="N148" s="156"/>
      <c r="O148" s="156"/>
      <c r="P148" s="156"/>
      <c r="Q148" s="156"/>
      <c r="R148" s="156"/>
      <c r="S148" s="156"/>
      <c r="T148" s="157"/>
      <c r="AT148" s="152" t="s">
        <v>155</v>
      </c>
      <c r="AU148" s="152" t="s">
        <v>91</v>
      </c>
      <c r="AV148" s="12" t="s">
        <v>91</v>
      </c>
      <c r="AW148" s="12" t="s">
        <v>30</v>
      </c>
      <c r="AX148" s="12" t="s">
        <v>82</v>
      </c>
      <c r="AY148" s="152" t="s">
        <v>148</v>
      </c>
    </row>
    <row r="149" spans="1:65" s="2" customFormat="1" ht="24.2" customHeight="1">
      <c r="A149" s="29"/>
      <c r="B149" s="136"/>
      <c r="C149" s="185" t="s">
        <v>226</v>
      </c>
      <c r="D149" s="185" t="s">
        <v>250</v>
      </c>
      <c r="E149" s="186" t="s">
        <v>1016</v>
      </c>
      <c r="F149" s="187" t="s">
        <v>1017</v>
      </c>
      <c r="G149" s="188" t="s">
        <v>1013</v>
      </c>
      <c r="H149" s="189">
        <v>2</v>
      </c>
      <c r="I149" s="190"/>
      <c r="J149" s="190">
        <f>ROUND(I149*H149,2)</f>
        <v>0</v>
      </c>
      <c r="K149" s="191"/>
      <c r="L149" s="192"/>
      <c r="M149" s="193" t="s">
        <v>1</v>
      </c>
      <c r="N149" s="194" t="s">
        <v>39</v>
      </c>
      <c r="O149" s="146">
        <v>0</v>
      </c>
      <c r="P149" s="146">
        <f>O149*H149</f>
        <v>0</v>
      </c>
      <c r="Q149" s="146">
        <v>0.023</v>
      </c>
      <c r="R149" s="146">
        <f>Q149*H149</f>
        <v>0.046</v>
      </c>
      <c r="S149" s="146">
        <v>0</v>
      </c>
      <c r="T149" s="147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8" t="s">
        <v>187</v>
      </c>
      <c r="AT149" s="148" t="s">
        <v>250</v>
      </c>
      <c r="AU149" s="148" t="s">
        <v>91</v>
      </c>
      <c r="AY149" s="17" t="s">
        <v>148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82</v>
      </c>
      <c r="BK149" s="149">
        <f>ROUND(I149*H149,2)</f>
        <v>0</v>
      </c>
      <c r="BL149" s="17" t="s">
        <v>153</v>
      </c>
      <c r="BM149" s="148" t="s">
        <v>1018</v>
      </c>
    </row>
    <row r="150" spans="1:65" s="2" customFormat="1" ht="14.45" customHeight="1">
      <c r="A150" s="29"/>
      <c r="B150" s="136"/>
      <c r="C150" s="137" t="s">
        <v>8</v>
      </c>
      <c r="D150" s="137" t="s">
        <v>149</v>
      </c>
      <c r="E150" s="138" t="s">
        <v>1019</v>
      </c>
      <c r="F150" s="139" t="s">
        <v>1020</v>
      </c>
      <c r="G150" s="140" t="s">
        <v>1013</v>
      </c>
      <c r="H150" s="141">
        <v>1</v>
      </c>
      <c r="I150" s="142"/>
      <c r="J150" s="142">
        <f>ROUND(I150*H150,2)</f>
        <v>0</v>
      </c>
      <c r="K150" s="143"/>
      <c r="L150" s="30"/>
      <c r="M150" s="144" t="s">
        <v>1</v>
      </c>
      <c r="N150" s="145" t="s">
        <v>39</v>
      </c>
      <c r="O150" s="146">
        <v>0.791</v>
      </c>
      <c r="P150" s="146">
        <f>O150*H150</f>
        <v>0.791</v>
      </c>
      <c r="Q150" s="146">
        <v>0.00034</v>
      </c>
      <c r="R150" s="146">
        <f>Q150*H150</f>
        <v>0.00034</v>
      </c>
      <c r="S150" s="146">
        <v>0</v>
      </c>
      <c r="T150" s="147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8" t="s">
        <v>153</v>
      </c>
      <c r="AT150" s="148" t="s">
        <v>149</v>
      </c>
      <c r="AU150" s="148" t="s">
        <v>91</v>
      </c>
      <c r="AY150" s="17" t="s">
        <v>148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82</v>
      </c>
      <c r="BK150" s="149">
        <f>ROUND(I150*H150,2)</f>
        <v>0</v>
      </c>
      <c r="BL150" s="17" t="s">
        <v>153</v>
      </c>
      <c r="BM150" s="148" t="s">
        <v>1021</v>
      </c>
    </row>
    <row r="151" spans="1:65" s="2" customFormat="1" ht="24.2" customHeight="1">
      <c r="A151" s="29"/>
      <c r="B151" s="136"/>
      <c r="C151" s="185" t="s">
        <v>240</v>
      </c>
      <c r="D151" s="185" t="s">
        <v>250</v>
      </c>
      <c r="E151" s="186" t="s">
        <v>1022</v>
      </c>
      <c r="F151" s="187" t="s">
        <v>1023</v>
      </c>
      <c r="G151" s="188" t="s">
        <v>1013</v>
      </c>
      <c r="H151" s="189">
        <v>1</v>
      </c>
      <c r="I151" s="190"/>
      <c r="J151" s="190">
        <f>ROUND(I151*H151,2)</f>
        <v>0</v>
      </c>
      <c r="K151" s="191"/>
      <c r="L151" s="192"/>
      <c r="M151" s="193" t="s">
        <v>1</v>
      </c>
      <c r="N151" s="194" t="s">
        <v>39</v>
      </c>
      <c r="O151" s="146">
        <v>0</v>
      </c>
      <c r="P151" s="146">
        <f>O151*H151</f>
        <v>0</v>
      </c>
      <c r="Q151" s="146">
        <v>0.05</v>
      </c>
      <c r="R151" s="146">
        <f>Q151*H151</f>
        <v>0.05</v>
      </c>
      <c r="S151" s="146">
        <v>0</v>
      </c>
      <c r="T151" s="147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8" t="s">
        <v>187</v>
      </c>
      <c r="AT151" s="148" t="s">
        <v>250</v>
      </c>
      <c r="AU151" s="148" t="s">
        <v>91</v>
      </c>
      <c r="AY151" s="17" t="s">
        <v>148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82</v>
      </c>
      <c r="BK151" s="149">
        <f>ROUND(I151*H151,2)</f>
        <v>0</v>
      </c>
      <c r="BL151" s="17" t="s">
        <v>153</v>
      </c>
      <c r="BM151" s="148" t="s">
        <v>1024</v>
      </c>
    </row>
    <row r="152" spans="1:65" s="2" customFormat="1" ht="14.45" customHeight="1">
      <c r="A152" s="29"/>
      <c r="B152" s="136"/>
      <c r="C152" s="137" t="s">
        <v>247</v>
      </c>
      <c r="D152" s="137" t="s">
        <v>149</v>
      </c>
      <c r="E152" s="138" t="s">
        <v>1025</v>
      </c>
      <c r="F152" s="139" t="s">
        <v>1026</v>
      </c>
      <c r="G152" s="140" t="s">
        <v>964</v>
      </c>
      <c r="H152" s="141">
        <v>42.5</v>
      </c>
      <c r="I152" s="142"/>
      <c r="J152" s="142">
        <f>ROUND(I152*H152,2)</f>
        <v>0</v>
      </c>
      <c r="K152" s="143"/>
      <c r="L152" s="30"/>
      <c r="M152" s="144" t="s">
        <v>1</v>
      </c>
      <c r="N152" s="145" t="s">
        <v>39</v>
      </c>
      <c r="O152" s="146">
        <v>0.044</v>
      </c>
      <c r="P152" s="146">
        <f>O152*H152</f>
        <v>1.8699999999999999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8" t="s">
        <v>153</v>
      </c>
      <c r="AT152" s="148" t="s">
        <v>149</v>
      </c>
      <c r="AU152" s="148" t="s">
        <v>91</v>
      </c>
      <c r="AY152" s="17" t="s">
        <v>148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82</v>
      </c>
      <c r="BK152" s="149">
        <f>ROUND(I152*H152,2)</f>
        <v>0</v>
      </c>
      <c r="BL152" s="17" t="s">
        <v>153</v>
      </c>
      <c r="BM152" s="148" t="s">
        <v>1027</v>
      </c>
    </row>
    <row r="153" spans="2:51" s="12" customFormat="1" ht="12">
      <c r="B153" s="150"/>
      <c r="D153" s="151" t="s">
        <v>155</v>
      </c>
      <c r="E153" s="152" t="s">
        <v>1</v>
      </c>
      <c r="F153" s="153" t="s">
        <v>1028</v>
      </c>
      <c r="H153" s="154">
        <v>42.5</v>
      </c>
      <c r="L153" s="150"/>
      <c r="M153" s="155"/>
      <c r="N153" s="156"/>
      <c r="O153" s="156"/>
      <c r="P153" s="156"/>
      <c r="Q153" s="156"/>
      <c r="R153" s="156"/>
      <c r="S153" s="156"/>
      <c r="T153" s="157"/>
      <c r="AT153" s="152" t="s">
        <v>155</v>
      </c>
      <c r="AU153" s="152" t="s">
        <v>91</v>
      </c>
      <c r="AV153" s="12" t="s">
        <v>91</v>
      </c>
      <c r="AW153" s="12" t="s">
        <v>30</v>
      </c>
      <c r="AX153" s="12" t="s">
        <v>82</v>
      </c>
      <c r="AY153" s="152" t="s">
        <v>148</v>
      </c>
    </row>
    <row r="154" spans="1:65" s="2" customFormat="1" ht="24.2" customHeight="1">
      <c r="A154" s="29"/>
      <c r="B154" s="136"/>
      <c r="C154" s="137" t="s">
        <v>254</v>
      </c>
      <c r="D154" s="137" t="s">
        <v>149</v>
      </c>
      <c r="E154" s="138" t="s">
        <v>1029</v>
      </c>
      <c r="F154" s="139" t="s">
        <v>1030</v>
      </c>
      <c r="G154" s="140" t="s">
        <v>964</v>
      </c>
      <c r="H154" s="141">
        <v>42.5</v>
      </c>
      <c r="I154" s="142"/>
      <c r="J154" s="142">
        <f>ROUND(I154*H154,2)</f>
        <v>0</v>
      </c>
      <c r="K154" s="143"/>
      <c r="L154" s="30"/>
      <c r="M154" s="144" t="s">
        <v>1</v>
      </c>
      <c r="N154" s="145" t="s">
        <v>39</v>
      </c>
      <c r="O154" s="146">
        <v>0.079</v>
      </c>
      <c r="P154" s="146">
        <f>O154*H154</f>
        <v>3.3575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8" t="s">
        <v>153</v>
      </c>
      <c r="AT154" s="148" t="s">
        <v>149</v>
      </c>
      <c r="AU154" s="148" t="s">
        <v>91</v>
      </c>
      <c r="AY154" s="17" t="s">
        <v>148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82</v>
      </c>
      <c r="BK154" s="149">
        <f>ROUND(I154*H154,2)</f>
        <v>0</v>
      </c>
      <c r="BL154" s="17" t="s">
        <v>153</v>
      </c>
      <c r="BM154" s="148" t="s">
        <v>1031</v>
      </c>
    </row>
    <row r="155" spans="2:51" s="12" customFormat="1" ht="12">
      <c r="B155" s="150"/>
      <c r="D155" s="151" t="s">
        <v>155</v>
      </c>
      <c r="E155" s="152" t="s">
        <v>1</v>
      </c>
      <c r="F155" s="153" t="s">
        <v>1028</v>
      </c>
      <c r="H155" s="154">
        <v>42.5</v>
      </c>
      <c r="L155" s="150"/>
      <c r="M155" s="155"/>
      <c r="N155" s="156"/>
      <c r="O155" s="156"/>
      <c r="P155" s="156"/>
      <c r="Q155" s="156"/>
      <c r="R155" s="156"/>
      <c r="S155" s="156"/>
      <c r="T155" s="157"/>
      <c r="AT155" s="152" t="s">
        <v>155</v>
      </c>
      <c r="AU155" s="152" t="s">
        <v>91</v>
      </c>
      <c r="AV155" s="12" t="s">
        <v>91</v>
      </c>
      <c r="AW155" s="12" t="s">
        <v>30</v>
      </c>
      <c r="AX155" s="12" t="s">
        <v>82</v>
      </c>
      <c r="AY155" s="152" t="s">
        <v>148</v>
      </c>
    </row>
    <row r="156" spans="2:63" s="11" customFormat="1" ht="22.9" customHeight="1">
      <c r="B156" s="126"/>
      <c r="D156" s="127" t="s">
        <v>73</v>
      </c>
      <c r="E156" s="176" t="s">
        <v>1032</v>
      </c>
      <c r="F156" s="176" t="s">
        <v>1033</v>
      </c>
      <c r="J156" s="177">
        <f>BK156</f>
        <v>0</v>
      </c>
      <c r="L156" s="126"/>
      <c r="M156" s="130"/>
      <c r="N156" s="131"/>
      <c r="O156" s="131"/>
      <c r="P156" s="132">
        <f>P157</f>
        <v>0.91908</v>
      </c>
      <c r="Q156" s="131"/>
      <c r="R156" s="132">
        <f>R157</f>
        <v>0</v>
      </c>
      <c r="S156" s="131"/>
      <c r="T156" s="133">
        <f>T157</f>
        <v>0</v>
      </c>
      <c r="AR156" s="127" t="s">
        <v>82</v>
      </c>
      <c r="AT156" s="134" t="s">
        <v>73</v>
      </c>
      <c r="AU156" s="134" t="s">
        <v>82</v>
      </c>
      <c r="AY156" s="127" t="s">
        <v>148</v>
      </c>
      <c r="BK156" s="135">
        <f>BK157</f>
        <v>0</v>
      </c>
    </row>
    <row r="157" spans="1:65" s="2" customFormat="1" ht="24.2" customHeight="1">
      <c r="A157" s="29"/>
      <c r="B157" s="136"/>
      <c r="C157" s="137" t="s">
        <v>261</v>
      </c>
      <c r="D157" s="137" t="s">
        <v>149</v>
      </c>
      <c r="E157" s="138" t="s">
        <v>1034</v>
      </c>
      <c r="F157" s="139" t="s">
        <v>1035</v>
      </c>
      <c r="G157" s="140" t="s">
        <v>1036</v>
      </c>
      <c r="H157" s="141">
        <v>0.621</v>
      </c>
      <c r="I157" s="142"/>
      <c r="J157" s="142">
        <f>ROUND(I157*H157,2)</f>
        <v>0</v>
      </c>
      <c r="K157" s="143"/>
      <c r="L157" s="30"/>
      <c r="M157" s="168" t="s">
        <v>1</v>
      </c>
      <c r="N157" s="169" t="s">
        <v>39</v>
      </c>
      <c r="O157" s="170">
        <v>1.48</v>
      </c>
      <c r="P157" s="170">
        <f>O157*H157</f>
        <v>0.91908</v>
      </c>
      <c r="Q157" s="170">
        <v>0</v>
      </c>
      <c r="R157" s="170">
        <f>Q157*H157</f>
        <v>0</v>
      </c>
      <c r="S157" s="170">
        <v>0</v>
      </c>
      <c r="T157" s="171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8" t="s">
        <v>153</v>
      </c>
      <c r="AT157" s="148" t="s">
        <v>149</v>
      </c>
      <c r="AU157" s="148" t="s">
        <v>91</v>
      </c>
      <c r="AY157" s="17" t="s">
        <v>148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82</v>
      </c>
      <c r="BK157" s="149">
        <f>ROUND(I157*H157,2)</f>
        <v>0</v>
      </c>
      <c r="BL157" s="17" t="s">
        <v>153</v>
      </c>
      <c r="BM157" s="148" t="s">
        <v>1037</v>
      </c>
    </row>
    <row r="158" spans="1:31" s="2" customFormat="1" ht="6.95" customHeight="1">
      <c r="A158" s="29"/>
      <c r="B158" s="44"/>
      <c r="C158" s="45"/>
      <c r="D158" s="45"/>
      <c r="E158" s="45"/>
      <c r="F158" s="45"/>
      <c r="G158" s="45"/>
      <c r="H158" s="45"/>
      <c r="I158" s="45"/>
      <c r="J158" s="45"/>
      <c r="K158" s="45"/>
      <c r="L158" s="30"/>
      <c r="M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</row>
  </sheetData>
  <autoFilter ref="C119:K15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9"/>
  <sheetViews>
    <sheetView showGridLines="0" workbookViewId="0" topLeftCell="A1">
      <selection activeCell="V33" sqref="V3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56" s="1" customFormat="1" ht="36.95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94</v>
      </c>
      <c r="AZ2" s="91" t="s">
        <v>1038</v>
      </c>
      <c r="BA2" s="91" t="s">
        <v>1</v>
      </c>
      <c r="BB2" s="91" t="s">
        <v>1</v>
      </c>
      <c r="BC2" s="91" t="s">
        <v>1039</v>
      </c>
      <c r="BD2" s="91" t="s">
        <v>91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91</v>
      </c>
      <c r="AZ3" s="91" t="s">
        <v>1040</v>
      </c>
      <c r="BA3" s="91" t="s">
        <v>1</v>
      </c>
      <c r="BB3" s="91" t="s">
        <v>1</v>
      </c>
      <c r="BC3" s="91" t="s">
        <v>82</v>
      </c>
      <c r="BD3" s="91" t="s">
        <v>91</v>
      </c>
    </row>
    <row r="4" spans="2:56" s="1" customFormat="1" ht="24.95" customHeight="1">
      <c r="B4" s="20"/>
      <c r="D4" s="21" t="s">
        <v>108</v>
      </c>
      <c r="L4" s="20"/>
      <c r="M4" s="92" t="s">
        <v>10</v>
      </c>
      <c r="AT4" s="17" t="s">
        <v>3</v>
      </c>
      <c r="AZ4" s="91" t="s">
        <v>1041</v>
      </c>
      <c r="BA4" s="91" t="s">
        <v>1</v>
      </c>
      <c r="BB4" s="91" t="s">
        <v>1</v>
      </c>
      <c r="BC4" s="91" t="s">
        <v>1042</v>
      </c>
      <c r="BD4" s="91" t="s">
        <v>91</v>
      </c>
    </row>
    <row r="5" spans="2:56" s="1" customFormat="1" ht="6.95" customHeight="1">
      <c r="B5" s="20"/>
      <c r="L5" s="20"/>
      <c r="AZ5" s="91" t="s">
        <v>952</v>
      </c>
      <c r="BA5" s="91" t="s">
        <v>1</v>
      </c>
      <c r="BB5" s="91" t="s">
        <v>1</v>
      </c>
      <c r="BC5" s="91" t="s">
        <v>1039</v>
      </c>
      <c r="BD5" s="91" t="s">
        <v>91</v>
      </c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38" t="str">
        <f>'Rekapitulace stavby'!K6</f>
        <v>II/102 Chotilsko, most ev. č. 102-019</v>
      </c>
      <c r="F7" s="239"/>
      <c r="G7" s="239"/>
      <c r="H7" s="239"/>
      <c r="L7" s="20"/>
    </row>
    <row r="8" spans="1:31" s="2" customFormat="1" ht="12" customHeight="1">
      <c r="A8" s="29"/>
      <c r="B8" s="30"/>
      <c r="C8" s="29"/>
      <c r="D8" s="26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28" t="s">
        <v>1043</v>
      </c>
      <c r="F9" s="237"/>
      <c r="G9" s="237"/>
      <c r="H9" s="237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 t="str">
        <f>'Rekapitulace stavby'!AN8</f>
        <v>30. 10. 2020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24</v>
      </c>
      <c r="F15" s="29"/>
      <c r="G15" s="29"/>
      <c r="H15" s="29"/>
      <c r="I15" s="26" t="s">
        <v>25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2" t="str">
        <f>'Rekapitulace stavby'!E14</f>
        <v xml:space="preserve"> </v>
      </c>
      <c r="F18" s="212"/>
      <c r="G18" s="212"/>
      <c r="H18" s="212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23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29</v>
      </c>
      <c r="F21" s="29"/>
      <c r="G21" s="29"/>
      <c r="H21" s="29"/>
      <c r="I21" s="26" t="s">
        <v>25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31</v>
      </c>
      <c r="E23" s="29"/>
      <c r="F23" s="29"/>
      <c r="G23" s="29"/>
      <c r="H23" s="29"/>
      <c r="I23" s="26" t="s">
        <v>23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32</v>
      </c>
      <c r="F24" s="29"/>
      <c r="G24" s="29"/>
      <c r="H24" s="29"/>
      <c r="I24" s="26" t="s">
        <v>25</v>
      </c>
      <c r="J24" s="24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3"/>
      <c r="B27" s="94"/>
      <c r="C27" s="93"/>
      <c r="D27" s="93"/>
      <c r="E27" s="214" t="s">
        <v>1</v>
      </c>
      <c r="F27" s="214"/>
      <c r="G27" s="214"/>
      <c r="H27" s="214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34</v>
      </c>
      <c r="E30" s="29"/>
      <c r="F30" s="29"/>
      <c r="G30" s="29"/>
      <c r="H30" s="29"/>
      <c r="I30" s="29"/>
      <c r="J30" s="68">
        <f>ROUND(J121,2)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7" t="s">
        <v>38</v>
      </c>
      <c r="E33" s="26" t="s">
        <v>39</v>
      </c>
      <c r="F33" s="98">
        <f>ROUND((SUM(BE121:BE168)),2)</f>
        <v>0</v>
      </c>
      <c r="G33" s="29"/>
      <c r="H33" s="29"/>
      <c r="I33" s="99">
        <v>0.21</v>
      </c>
      <c r="J33" s="98">
        <f>ROUND(((SUM(BE121:BE168))*I33),2)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40</v>
      </c>
      <c r="F34" s="98">
        <f>ROUND((SUM(BF121:BF168)),2)</f>
        <v>0</v>
      </c>
      <c r="G34" s="29"/>
      <c r="H34" s="29"/>
      <c r="I34" s="99">
        <v>0.15</v>
      </c>
      <c r="J34" s="98">
        <f>ROUND(((SUM(BF121:BF168))*I34),2)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41</v>
      </c>
      <c r="F35" s="98">
        <f>ROUND((SUM(BG121:BG168)),2)</f>
        <v>0</v>
      </c>
      <c r="G35" s="29"/>
      <c r="H35" s="29"/>
      <c r="I35" s="99">
        <v>0.21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42</v>
      </c>
      <c r="F36" s="98">
        <f>ROUND((SUM(BH121:BH168)),2)</f>
        <v>0</v>
      </c>
      <c r="G36" s="29"/>
      <c r="H36" s="29"/>
      <c r="I36" s="99">
        <v>0.15</v>
      </c>
      <c r="J36" s="9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43</v>
      </c>
      <c r="F37" s="98">
        <f>ROUND((SUM(BI121:BI168)),2)</f>
        <v>0</v>
      </c>
      <c r="G37" s="29"/>
      <c r="H37" s="29"/>
      <c r="I37" s="99">
        <v>0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0"/>
      <c r="D39" s="101" t="s">
        <v>44</v>
      </c>
      <c r="E39" s="57"/>
      <c r="F39" s="57"/>
      <c r="G39" s="102" t="s">
        <v>45</v>
      </c>
      <c r="H39" s="103" t="s">
        <v>46</v>
      </c>
      <c r="I39" s="57"/>
      <c r="J39" s="104">
        <f>SUM(J30:J37)</f>
        <v>0</v>
      </c>
      <c r="K39" s="105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8" t="str">
        <f>E7</f>
        <v>II/102 Chotilsko, most ev. č. 102-019</v>
      </c>
      <c r="F85" s="239"/>
      <c r="G85" s="239"/>
      <c r="H85" s="23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28" t="str">
        <f>E9</f>
        <v>SO 302 - Přeložka dešťové kanalizace</v>
      </c>
      <c r="F87" s="237"/>
      <c r="G87" s="237"/>
      <c r="H87" s="237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18</v>
      </c>
      <c r="D89" s="29"/>
      <c r="E89" s="29"/>
      <c r="F89" s="24" t="str">
        <f>F12</f>
        <v>Chotilsko</v>
      </c>
      <c r="G89" s="29"/>
      <c r="H89" s="29"/>
      <c r="I89" s="26" t="s">
        <v>20</v>
      </c>
      <c r="J89" s="52" t="str">
        <f>IF(J12="","",J12)</f>
        <v>30. 10. 2020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6" t="s">
        <v>22</v>
      </c>
      <c r="D91" s="29"/>
      <c r="E91" s="29"/>
      <c r="F91" s="24" t="str">
        <f>E15</f>
        <v>KSÚS Středočeského kraje</v>
      </c>
      <c r="G91" s="29"/>
      <c r="H91" s="29"/>
      <c r="I91" s="26" t="s">
        <v>28</v>
      </c>
      <c r="J91" s="27" t="str">
        <f>E21</f>
        <v>INGUTIS, spol. s 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31</v>
      </c>
      <c r="J92" s="27" t="str">
        <f>E24</f>
        <v>Ing. J. Duben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8" t="s">
        <v>128</v>
      </c>
      <c r="D94" s="100"/>
      <c r="E94" s="100"/>
      <c r="F94" s="100"/>
      <c r="G94" s="100"/>
      <c r="H94" s="100"/>
      <c r="I94" s="100"/>
      <c r="J94" s="109" t="s">
        <v>129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130</v>
      </c>
      <c r="D96" s="29"/>
      <c r="E96" s="29"/>
      <c r="F96" s="29"/>
      <c r="G96" s="29"/>
      <c r="H96" s="29"/>
      <c r="I96" s="29"/>
      <c r="J96" s="68">
        <f>J121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84</v>
      </c>
    </row>
    <row r="97" spans="2:12" s="9" customFormat="1" ht="24.95" customHeight="1">
      <c r="B97" s="111"/>
      <c r="D97" s="112" t="s">
        <v>956</v>
      </c>
      <c r="E97" s="113"/>
      <c r="F97" s="113"/>
      <c r="G97" s="113"/>
      <c r="H97" s="113"/>
      <c r="I97" s="113"/>
      <c r="J97" s="114">
        <f>J122</f>
        <v>0</v>
      </c>
      <c r="L97" s="111"/>
    </row>
    <row r="98" spans="2:12" s="14" customFormat="1" ht="19.9" customHeight="1">
      <c r="B98" s="172"/>
      <c r="D98" s="173" t="s">
        <v>957</v>
      </c>
      <c r="E98" s="174"/>
      <c r="F98" s="174"/>
      <c r="G98" s="174"/>
      <c r="H98" s="174"/>
      <c r="I98" s="174"/>
      <c r="J98" s="175">
        <f>J123</f>
        <v>0</v>
      </c>
      <c r="L98" s="172"/>
    </row>
    <row r="99" spans="2:12" s="14" customFormat="1" ht="19.9" customHeight="1">
      <c r="B99" s="172"/>
      <c r="D99" s="173" t="s">
        <v>1044</v>
      </c>
      <c r="E99" s="174"/>
      <c r="F99" s="174"/>
      <c r="G99" s="174"/>
      <c r="H99" s="174"/>
      <c r="I99" s="174"/>
      <c r="J99" s="175">
        <f>J150</f>
        <v>0</v>
      </c>
      <c r="L99" s="172"/>
    </row>
    <row r="100" spans="2:12" s="14" customFormat="1" ht="19.9" customHeight="1">
      <c r="B100" s="172"/>
      <c r="D100" s="173" t="s">
        <v>958</v>
      </c>
      <c r="E100" s="174"/>
      <c r="F100" s="174"/>
      <c r="G100" s="174"/>
      <c r="H100" s="174"/>
      <c r="I100" s="174"/>
      <c r="J100" s="175">
        <f>J155</f>
        <v>0</v>
      </c>
      <c r="L100" s="172"/>
    </row>
    <row r="101" spans="2:12" s="14" customFormat="1" ht="19.9" customHeight="1">
      <c r="B101" s="172"/>
      <c r="D101" s="173" t="s">
        <v>959</v>
      </c>
      <c r="E101" s="174"/>
      <c r="F101" s="174"/>
      <c r="G101" s="174"/>
      <c r="H101" s="174"/>
      <c r="I101" s="174"/>
      <c r="J101" s="175">
        <f>J167</f>
        <v>0</v>
      </c>
      <c r="L101" s="172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21" t="s">
        <v>134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6" t="s">
        <v>14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38" t="str">
        <f>E7</f>
        <v>II/102 Chotilsko, most ev. č. 102-019</v>
      </c>
      <c r="F111" s="239"/>
      <c r="G111" s="239"/>
      <c r="H111" s="23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6" t="s">
        <v>117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6.5" customHeight="1">
      <c r="A113" s="29"/>
      <c r="B113" s="30"/>
      <c r="C113" s="29"/>
      <c r="D113" s="29"/>
      <c r="E113" s="228" t="str">
        <f>E9</f>
        <v>SO 302 - Přeložka dešťové kanalizace</v>
      </c>
      <c r="F113" s="237"/>
      <c r="G113" s="237"/>
      <c r="H113" s="237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6" t="s">
        <v>18</v>
      </c>
      <c r="D115" s="29"/>
      <c r="E115" s="29"/>
      <c r="F115" s="24" t="str">
        <f>F12</f>
        <v>Chotilsko</v>
      </c>
      <c r="G115" s="29"/>
      <c r="H115" s="29"/>
      <c r="I115" s="26" t="s">
        <v>20</v>
      </c>
      <c r="J115" s="52" t="str">
        <f>IF(J12="","",J12)</f>
        <v>30. 10. 2020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5.7" customHeight="1">
      <c r="A117" s="29"/>
      <c r="B117" s="30"/>
      <c r="C117" s="26" t="s">
        <v>22</v>
      </c>
      <c r="D117" s="29"/>
      <c r="E117" s="29"/>
      <c r="F117" s="24" t="str">
        <f>E15</f>
        <v>KSÚS Středočeského kraje</v>
      </c>
      <c r="G117" s="29"/>
      <c r="H117" s="29"/>
      <c r="I117" s="26" t="s">
        <v>28</v>
      </c>
      <c r="J117" s="27" t="str">
        <f>E21</f>
        <v>INGUTIS, spol. s r.o.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5.2" customHeight="1">
      <c r="A118" s="29"/>
      <c r="B118" s="30"/>
      <c r="C118" s="26" t="s">
        <v>26</v>
      </c>
      <c r="D118" s="29"/>
      <c r="E118" s="29"/>
      <c r="F118" s="24" t="str">
        <f>IF(E18="","",E18)</f>
        <v xml:space="preserve"> </v>
      </c>
      <c r="G118" s="29"/>
      <c r="H118" s="29"/>
      <c r="I118" s="26" t="s">
        <v>31</v>
      </c>
      <c r="J118" s="27" t="str">
        <f>E24</f>
        <v>Ing. J. Duben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10" customFormat="1" ht="29.25" customHeight="1">
      <c r="A120" s="115"/>
      <c r="B120" s="116"/>
      <c r="C120" s="117" t="s">
        <v>135</v>
      </c>
      <c r="D120" s="118" t="s">
        <v>59</v>
      </c>
      <c r="E120" s="118" t="s">
        <v>55</v>
      </c>
      <c r="F120" s="118" t="s">
        <v>56</v>
      </c>
      <c r="G120" s="118" t="s">
        <v>136</v>
      </c>
      <c r="H120" s="118" t="s">
        <v>137</v>
      </c>
      <c r="I120" s="118" t="s">
        <v>138</v>
      </c>
      <c r="J120" s="119" t="s">
        <v>129</v>
      </c>
      <c r="K120" s="120" t="s">
        <v>139</v>
      </c>
      <c r="L120" s="121"/>
      <c r="M120" s="59" t="s">
        <v>1</v>
      </c>
      <c r="N120" s="60" t="s">
        <v>38</v>
      </c>
      <c r="O120" s="60" t="s">
        <v>140</v>
      </c>
      <c r="P120" s="60" t="s">
        <v>141</v>
      </c>
      <c r="Q120" s="60" t="s">
        <v>142</v>
      </c>
      <c r="R120" s="60" t="s">
        <v>143</v>
      </c>
      <c r="S120" s="60" t="s">
        <v>144</v>
      </c>
      <c r="T120" s="61" t="s">
        <v>145</v>
      </c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</row>
    <row r="121" spans="1:63" s="2" customFormat="1" ht="22.9" customHeight="1">
      <c r="A121" s="29"/>
      <c r="B121" s="30"/>
      <c r="C121" s="66" t="s">
        <v>146</v>
      </c>
      <c r="D121" s="29"/>
      <c r="E121" s="29"/>
      <c r="F121" s="29"/>
      <c r="G121" s="29"/>
      <c r="H121" s="29"/>
      <c r="I121" s="29"/>
      <c r="J121" s="122">
        <f>BK121</f>
        <v>0</v>
      </c>
      <c r="K121" s="29"/>
      <c r="L121" s="30"/>
      <c r="M121" s="62"/>
      <c r="N121" s="53"/>
      <c r="O121" s="63"/>
      <c r="P121" s="123">
        <f>P122</f>
        <v>76.254157</v>
      </c>
      <c r="Q121" s="63"/>
      <c r="R121" s="123">
        <f>R122</f>
        <v>11.5895776</v>
      </c>
      <c r="S121" s="63"/>
      <c r="T121" s="124">
        <f>T122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7" t="s">
        <v>73</v>
      </c>
      <c r="AU121" s="17" t="s">
        <v>84</v>
      </c>
      <c r="BK121" s="125">
        <f>BK122</f>
        <v>0</v>
      </c>
    </row>
    <row r="122" spans="2:63" s="11" customFormat="1" ht="25.9" customHeight="1">
      <c r="B122" s="126"/>
      <c r="D122" s="127" t="s">
        <v>73</v>
      </c>
      <c r="E122" s="128" t="s">
        <v>960</v>
      </c>
      <c r="F122" s="128" t="s">
        <v>961</v>
      </c>
      <c r="J122" s="129">
        <f>BK122</f>
        <v>0</v>
      </c>
      <c r="L122" s="126"/>
      <c r="M122" s="130"/>
      <c r="N122" s="131"/>
      <c r="O122" s="131"/>
      <c r="P122" s="132">
        <f>P123+P150+P155+P167</f>
        <v>76.254157</v>
      </c>
      <c r="Q122" s="131"/>
      <c r="R122" s="132">
        <f>R123+R150+R155+R167</f>
        <v>11.5895776</v>
      </c>
      <c r="S122" s="131"/>
      <c r="T122" s="133">
        <f>T123+T150+T155+T167</f>
        <v>0</v>
      </c>
      <c r="AR122" s="127" t="s">
        <v>82</v>
      </c>
      <c r="AT122" s="134" t="s">
        <v>73</v>
      </c>
      <c r="AU122" s="134" t="s">
        <v>74</v>
      </c>
      <c r="AY122" s="127" t="s">
        <v>148</v>
      </c>
      <c r="BK122" s="135">
        <f>BK123+BK150+BK155+BK167</f>
        <v>0</v>
      </c>
    </row>
    <row r="123" spans="2:63" s="11" customFormat="1" ht="22.9" customHeight="1">
      <c r="B123" s="126"/>
      <c r="D123" s="127" t="s">
        <v>73</v>
      </c>
      <c r="E123" s="176" t="s">
        <v>82</v>
      </c>
      <c r="F123" s="176" t="s">
        <v>186</v>
      </c>
      <c r="J123" s="177">
        <f>BK123</f>
        <v>0</v>
      </c>
      <c r="L123" s="126"/>
      <c r="M123" s="130"/>
      <c r="N123" s="131"/>
      <c r="O123" s="131"/>
      <c r="P123" s="132">
        <f>SUM(P124:P149)</f>
        <v>30.589077</v>
      </c>
      <c r="Q123" s="131"/>
      <c r="R123" s="132">
        <f>SUM(R124:R149)</f>
        <v>9.393517800000001</v>
      </c>
      <c r="S123" s="131"/>
      <c r="T123" s="133">
        <f>SUM(T124:T149)</f>
        <v>0</v>
      </c>
      <c r="AR123" s="127" t="s">
        <v>82</v>
      </c>
      <c r="AT123" s="134" t="s">
        <v>73</v>
      </c>
      <c r="AU123" s="134" t="s">
        <v>82</v>
      </c>
      <c r="AY123" s="127" t="s">
        <v>148</v>
      </c>
      <c r="BK123" s="135">
        <f>SUM(BK124:BK149)</f>
        <v>0</v>
      </c>
    </row>
    <row r="124" spans="1:65" s="2" customFormat="1" ht="14.45" customHeight="1">
      <c r="A124" s="29"/>
      <c r="B124" s="136"/>
      <c r="C124" s="137" t="s">
        <v>82</v>
      </c>
      <c r="D124" s="137" t="s">
        <v>149</v>
      </c>
      <c r="E124" s="138" t="s">
        <v>1045</v>
      </c>
      <c r="F124" s="139" t="s">
        <v>1046</v>
      </c>
      <c r="G124" s="140" t="s">
        <v>964</v>
      </c>
      <c r="H124" s="141">
        <v>10</v>
      </c>
      <c r="I124" s="142"/>
      <c r="J124" s="142">
        <f>ROUND(I124*H124,2)</f>
        <v>0</v>
      </c>
      <c r="K124" s="143"/>
      <c r="L124" s="30"/>
      <c r="M124" s="144" t="s">
        <v>1</v>
      </c>
      <c r="N124" s="145" t="s">
        <v>39</v>
      </c>
      <c r="O124" s="146">
        <v>0.582</v>
      </c>
      <c r="P124" s="146">
        <f>O124*H124</f>
        <v>5.819999999999999</v>
      </c>
      <c r="Q124" s="146">
        <v>0.01004</v>
      </c>
      <c r="R124" s="146">
        <f>Q124*H124</f>
        <v>0.1004</v>
      </c>
      <c r="S124" s="146">
        <v>0</v>
      </c>
      <c r="T124" s="147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8" t="s">
        <v>153</v>
      </c>
      <c r="AT124" s="148" t="s">
        <v>149</v>
      </c>
      <c r="AU124" s="148" t="s">
        <v>91</v>
      </c>
      <c r="AY124" s="17" t="s">
        <v>148</v>
      </c>
      <c r="BE124" s="149">
        <f>IF(N124="základní",J124,0)</f>
        <v>0</v>
      </c>
      <c r="BF124" s="149">
        <f>IF(N124="snížená",J124,0)</f>
        <v>0</v>
      </c>
      <c r="BG124" s="149">
        <f>IF(N124="zákl. přenesená",J124,0)</f>
        <v>0</v>
      </c>
      <c r="BH124" s="149">
        <f>IF(N124="sníž. přenesená",J124,0)</f>
        <v>0</v>
      </c>
      <c r="BI124" s="149">
        <f>IF(N124="nulová",J124,0)</f>
        <v>0</v>
      </c>
      <c r="BJ124" s="17" t="s">
        <v>82</v>
      </c>
      <c r="BK124" s="149">
        <f>ROUND(I124*H124,2)</f>
        <v>0</v>
      </c>
      <c r="BL124" s="17" t="s">
        <v>153</v>
      </c>
      <c r="BM124" s="148" t="s">
        <v>965</v>
      </c>
    </row>
    <row r="125" spans="2:51" s="12" customFormat="1" ht="12">
      <c r="B125" s="150"/>
      <c r="D125" s="151" t="s">
        <v>155</v>
      </c>
      <c r="E125" s="152" t="s">
        <v>1</v>
      </c>
      <c r="F125" s="153" t="s">
        <v>1047</v>
      </c>
      <c r="H125" s="154">
        <v>10</v>
      </c>
      <c r="L125" s="150"/>
      <c r="M125" s="155"/>
      <c r="N125" s="156"/>
      <c r="O125" s="156"/>
      <c r="P125" s="156"/>
      <c r="Q125" s="156"/>
      <c r="R125" s="156"/>
      <c r="S125" s="156"/>
      <c r="T125" s="157"/>
      <c r="AT125" s="152" t="s">
        <v>155</v>
      </c>
      <c r="AU125" s="152" t="s">
        <v>91</v>
      </c>
      <c r="AV125" s="12" t="s">
        <v>91</v>
      </c>
      <c r="AW125" s="12" t="s">
        <v>30</v>
      </c>
      <c r="AX125" s="12" t="s">
        <v>82</v>
      </c>
      <c r="AY125" s="152" t="s">
        <v>148</v>
      </c>
    </row>
    <row r="126" spans="1:65" s="2" customFormat="1" ht="24.2" customHeight="1">
      <c r="A126" s="29"/>
      <c r="B126" s="136"/>
      <c r="C126" s="137" t="s">
        <v>91</v>
      </c>
      <c r="D126" s="137" t="s">
        <v>149</v>
      </c>
      <c r="E126" s="138" t="s">
        <v>971</v>
      </c>
      <c r="F126" s="139" t="s">
        <v>972</v>
      </c>
      <c r="G126" s="140" t="s">
        <v>973</v>
      </c>
      <c r="H126" s="141">
        <v>9.9</v>
      </c>
      <c r="I126" s="142"/>
      <c r="J126" s="142">
        <f>ROUND(I126*H126,2)</f>
        <v>0</v>
      </c>
      <c r="K126" s="143"/>
      <c r="L126" s="30"/>
      <c r="M126" s="144" t="s">
        <v>1</v>
      </c>
      <c r="N126" s="145" t="s">
        <v>39</v>
      </c>
      <c r="O126" s="146">
        <v>0.076</v>
      </c>
      <c r="P126" s="146">
        <f>O126*H126</f>
        <v>0.7524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8" t="s">
        <v>153</v>
      </c>
      <c r="AT126" s="148" t="s">
        <v>149</v>
      </c>
      <c r="AU126" s="148" t="s">
        <v>91</v>
      </c>
      <c r="AY126" s="17" t="s">
        <v>148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82</v>
      </c>
      <c r="BK126" s="149">
        <f>ROUND(I126*H126,2)</f>
        <v>0</v>
      </c>
      <c r="BL126" s="17" t="s">
        <v>153</v>
      </c>
      <c r="BM126" s="148" t="s">
        <v>974</v>
      </c>
    </row>
    <row r="127" spans="2:51" s="12" customFormat="1" ht="12">
      <c r="B127" s="150"/>
      <c r="D127" s="151" t="s">
        <v>155</v>
      </c>
      <c r="E127" s="152" t="s">
        <v>952</v>
      </c>
      <c r="F127" s="153" t="s">
        <v>1048</v>
      </c>
      <c r="H127" s="154">
        <v>9.9</v>
      </c>
      <c r="L127" s="150"/>
      <c r="M127" s="155"/>
      <c r="N127" s="156"/>
      <c r="O127" s="156"/>
      <c r="P127" s="156"/>
      <c r="Q127" s="156"/>
      <c r="R127" s="156"/>
      <c r="S127" s="156"/>
      <c r="T127" s="157"/>
      <c r="AT127" s="152" t="s">
        <v>155</v>
      </c>
      <c r="AU127" s="152" t="s">
        <v>91</v>
      </c>
      <c r="AV127" s="12" t="s">
        <v>91</v>
      </c>
      <c r="AW127" s="12" t="s">
        <v>30</v>
      </c>
      <c r="AX127" s="12" t="s">
        <v>82</v>
      </c>
      <c r="AY127" s="152" t="s">
        <v>148</v>
      </c>
    </row>
    <row r="128" spans="1:65" s="2" customFormat="1" ht="24.2" customHeight="1">
      <c r="A128" s="29"/>
      <c r="B128" s="136"/>
      <c r="C128" s="137" t="s">
        <v>162</v>
      </c>
      <c r="D128" s="137" t="s">
        <v>149</v>
      </c>
      <c r="E128" s="138" t="s">
        <v>1049</v>
      </c>
      <c r="F128" s="139" t="s">
        <v>1050</v>
      </c>
      <c r="G128" s="140" t="s">
        <v>978</v>
      </c>
      <c r="H128" s="141">
        <v>6.93</v>
      </c>
      <c r="I128" s="142"/>
      <c r="J128" s="142">
        <f>ROUND(I128*H128,2)</f>
        <v>0</v>
      </c>
      <c r="K128" s="143"/>
      <c r="L128" s="30"/>
      <c r="M128" s="144" t="s">
        <v>1</v>
      </c>
      <c r="N128" s="145" t="s">
        <v>39</v>
      </c>
      <c r="O128" s="146">
        <v>1.679</v>
      </c>
      <c r="P128" s="146">
        <f>O128*H128</f>
        <v>11.63547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8" t="s">
        <v>153</v>
      </c>
      <c r="AT128" s="148" t="s">
        <v>149</v>
      </c>
      <c r="AU128" s="148" t="s">
        <v>91</v>
      </c>
      <c r="AY128" s="17" t="s">
        <v>148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17" t="s">
        <v>82</v>
      </c>
      <c r="BK128" s="149">
        <f>ROUND(I128*H128,2)</f>
        <v>0</v>
      </c>
      <c r="BL128" s="17" t="s">
        <v>153</v>
      </c>
      <c r="BM128" s="148" t="s">
        <v>1051</v>
      </c>
    </row>
    <row r="129" spans="2:51" s="12" customFormat="1" ht="12">
      <c r="B129" s="150"/>
      <c r="D129" s="151" t="s">
        <v>155</v>
      </c>
      <c r="E129" s="152" t="s">
        <v>1038</v>
      </c>
      <c r="F129" s="153" t="s">
        <v>1052</v>
      </c>
      <c r="H129" s="154">
        <v>9.9</v>
      </c>
      <c r="L129" s="150"/>
      <c r="M129" s="155"/>
      <c r="N129" s="156"/>
      <c r="O129" s="156"/>
      <c r="P129" s="156"/>
      <c r="Q129" s="156"/>
      <c r="R129" s="156"/>
      <c r="S129" s="156"/>
      <c r="T129" s="157"/>
      <c r="AT129" s="152" t="s">
        <v>155</v>
      </c>
      <c r="AU129" s="152" t="s">
        <v>91</v>
      </c>
      <c r="AV129" s="12" t="s">
        <v>91</v>
      </c>
      <c r="AW129" s="12" t="s">
        <v>30</v>
      </c>
      <c r="AX129" s="12" t="s">
        <v>74</v>
      </c>
      <c r="AY129" s="152" t="s">
        <v>148</v>
      </c>
    </row>
    <row r="130" spans="2:51" s="12" customFormat="1" ht="12">
      <c r="B130" s="150"/>
      <c r="D130" s="151" t="s">
        <v>155</v>
      </c>
      <c r="E130" s="152" t="s">
        <v>1040</v>
      </c>
      <c r="F130" s="153" t="s">
        <v>82</v>
      </c>
      <c r="H130" s="154">
        <v>1</v>
      </c>
      <c r="L130" s="150"/>
      <c r="M130" s="155"/>
      <c r="N130" s="156"/>
      <c r="O130" s="156"/>
      <c r="P130" s="156"/>
      <c r="Q130" s="156"/>
      <c r="R130" s="156"/>
      <c r="S130" s="156"/>
      <c r="T130" s="157"/>
      <c r="AT130" s="152" t="s">
        <v>155</v>
      </c>
      <c r="AU130" s="152" t="s">
        <v>91</v>
      </c>
      <c r="AV130" s="12" t="s">
        <v>91</v>
      </c>
      <c r="AW130" s="12" t="s">
        <v>30</v>
      </c>
      <c r="AX130" s="12" t="s">
        <v>74</v>
      </c>
      <c r="AY130" s="152" t="s">
        <v>148</v>
      </c>
    </row>
    <row r="131" spans="2:51" s="12" customFormat="1" ht="12">
      <c r="B131" s="150"/>
      <c r="D131" s="151" t="s">
        <v>155</v>
      </c>
      <c r="E131" s="152" t="s">
        <v>1041</v>
      </c>
      <c r="F131" s="153" t="s">
        <v>1053</v>
      </c>
      <c r="H131" s="154">
        <v>0.9</v>
      </c>
      <c r="L131" s="150"/>
      <c r="M131" s="155"/>
      <c r="N131" s="156"/>
      <c r="O131" s="156"/>
      <c r="P131" s="156"/>
      <c r="Q131" s="156"/>
      <c r="R131" s="156"/>
      <c r="S131" s="156"/>
      <c r="T131" s="157"/>
      <c r="AT131" s="152" t="s">
        <v>155</v>
      </c>
      <c r="AU131" s="152" t="s">
        <v>91</v>
      </c>
      <c r="AV131" s="12" t="s">
        <v>91</v>
      </c>
      <c r="AW131" s="12" t="s">
        <v>30</v>
      </c>
      <c r="AX131" s="12" t="s">
        <v>74</v>
      </c>
      <c r="AY131" s="152" t="s">
        <v>148</v>
      </c>
    </row>
    <row r="132" spans="2:51" s="12" customFormat="1" ht="12">
      <c r="B132" s="150"/>
      <c r="D132" s="151" t="s">
        <v>155</v>
      </c>
      <c r="E132" s="152" t="s">
        <v>1054</v>
      </c>
      <c r="F132" s="153" t="s">
        <v>1055</v>
      </c>
      <c r="H132" s="154">
        <v>6.93</v>
      </c>
      <c r="L132" s="150"/>
      <c r="M132" s="155"/>
      <c r="N132" s="156"/>
      <c r="O132" s="156"/>
      <c r="P132" s="156"/>
      <c r="Q132" s="156"/>
      <c r="R132" s="156"/>
      <c r="S132" s="156"/>
      <c r="T132" s="157"/>
      <c r="AT132" s="152" t="s">
        <v>155</v>
      </c>
      <c r="AU132" s="152" t="s">
        <v>91</v>
      </c>
      <c r="AV132" s="12" t="s">
        <v>91</v>
      </c>
      <c r="AW132" s="12" t="s">
        <v>30</v>
      </c>
      <c r="AX132" s="12" t="s">
        <v>82</v>
      </c>
      <c r="AY132" s="152" t="s">
        <v>148</v>
      </c>
    </row>
    <row r="133" spans="1:65" s="2" customFormat="1" ht="24.2" customHeight="1">
      <c r="A133" s="29"/>
      <c r="B133" s="136"/>
      <c r="C133" s="137" t="s">
        <v>153</v>
      </c>
      <c r="D133" s="137" t="s">
        <v>149</v>
      </c>
      <c r="E133" s="138" t="s">
        <v>1056</v>
      </c>
      <c r="F133" s="139" t="s">
        <v>1057</v>
      </c>
      <c r="G133" s="140" t="s">
        <v>978</v>
      </c>
      <c r="H133" s="141">
        <v>0.079</v>
      </c>
      <c r="I133" s="142"/>
      <c r="J133" s="142">
        <f>ROUND(I133*H133,2)</f>
        <v>0</v>
      </c>
      <c r="K133" s="143"/>
      <c r="L133" s="30"/>
      <c r="M133" s="144" t="s">
        <v>1</v>
      </c>
      <c r="N133" s="145" t="s">
        <v>39</v>
      </c>
      <c r="O133" s="146">
        <v>3.558</v>
      </c>
      <c r="P133" s="146">
        <f>O133*H133</f>
        <v>0.281082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8" t="s">
        <v>153</v>
      </c>
      <c r="AT133" s="148" t="s">
        <v>149</v>
      </c>
      <c r="AU133" s="148" t="s">
        <v>91</v>
      </c>
      <c r="AY133" s="17" t="s">
        <v>148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7" t="s">
        <v>82</v>
      </c>
      <c r="BK133" s="149">
        <f>ROUND(I133*H133,2)</f>
        <v>0</v>
      </c>
      <c r="BL133" s="17" t="s">
        <v>153</v>
      </c>
      <c r="BM133" s="148" t="s">
        <v>1058</v>
      </c>
    </row>
    <row r="134" spans="2:51" s="12" customFormat="1" ht="22.5">
      <c r="B134" s="150"/>
      <c r="D134" s="151" t="s">
        <v>155</v>
      </c>
      <c r="E134" s="152" t="s">
        <v>1</v>
      </c>
      <c r="F134" s="153" t="s">
        <v>1059</v>
      </c>
      <c r="H134" s="154">
        <v>0.079</v>
      </c>
      <c r="L134" s="150"/>
      <c r="M134" s="155"/>
      <c r="N134" s="156"/>
      <c r="O134" s="156"/>
      <c r="P134" s="156"/>
      <c r="Q134" s="156"/>
      <c r="R134" s="156"/>
      <c r="S134" s="156"/>
      <c r="T134" s="157"/>
      <c r="AT134" s="152" t="s">
        <v>155</v>
      </c>
      <c r="AU134" s="152" t="s">
        <v>91</v>
      </c>
      <c r="AV134" s="12" t="s">
        <v>91</v>
      </c>
      <c r="AW134" s="12" t="s">
        <v>30</v>
      </c>
      <c r="AX134" s="12" t="s">
        <v>82</v>
      </c>
      <c r="AY134" s="152" t="s">
        <v>148</v>
      </c>
    </row>
    <row r="135" spans="1:65" s="2" customFormat="1" ht="14.45" customHeight="1">
      <c r="A135" s="29"/>
      <c r="B135" s="136"/>
      <c r="C135" s="137" t="s">
        <v>173</v>
      </c>
      <c r="D135" s="137" t="s">
        <v>149</v>
      </c>
      <c r="E135" s="138" t="s">
        <v>1060</v>
      </c>
      <c r="F135" s="139" t="s">
        <v>1061</v>
      </c>
      <c r="G135" s="140" t="s">
        <v>973</v>
      </c>
      <c r="H135" s="141">
        <v>17.82</v>
      </c>
      <c r="I135" s="142"/>
      <c r="J135" s="142">
        <f>ROUND(I135*H135,2)</f>
        <v>0</v>
      </c>
      <c r="K135" s="143"/>
      <c r="L135" s="30"/>
      <c r="M135" s="144" t="s">
        <v>1</v>
      </c>
      <c r="N135" s="145" t="s">
        <v>39</v>
      </c>
      <c r="O135" s="146">
        <v>0.236</v>
      </c>
      <c r="P135" s="146">
        <f>O135*H135</f>
        <v>4.20552</v>
      </c>
      <c r="Q135" s="146">
        <v>0.00084</v>
      </c>
      <c r="R135" s="146">
        <f>Q135*H135</f>
        <v>0.0149688</v>
      </c>
      <c r="S135" s="146">
        <v>0</v>
      </c>
      <c r="T135" s="147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8" t="s">
        <v>153</v>
      </c>
      <c r="AT135" s="148" t="s">
        <v>149</v>
      </c>
      <c r="AU135" s="148" t="s">
        <v>91</v>
      </c>
      <c r="AY135" s="17" t="s">
        <v>148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82</v>
      </c>
      <c r="BK135" s="149">
        <f>ROUND(I135*H135,2)</f>
        <v>0</v>
      </c>
      <c r="BL135" s="17" t="s">
        <v>153</v>
      </c>
      <c r="BM135" s="148" t="s">
        <v>991</v>
      </c>
    </row>
    <row r="136" spans="2:51" s="12" customFormat="1" ht="12">
      <c r="B136" s="150"/>
      <c r="D136" s="151" t="s">
        <v>155</v>
      </c>
      <c r="E136" s="152" t="s">
        <v>1</v>
      </c>
      <c r="F136" s="153" t="s">
        <v>1062</v>
      </c>
      <c r="H136" s="154">
        <v>17.82</v>
      </c>
      <c r="L136" s="150"/>
      <c r="M136" s="155"/>
      <c r="N136" s="156"/>
      <c r="O136" s="156"/>
      <c r="P136" s="156"/>
      <c r="Q136" s="156"/>
      <c r="R136" s="156"/>
      <c r="S136" s="156"/>
      <c r="T136" s="157"/>
      <c r="AT136" s="152" t="s">
        <v>155</v>
      </c>
      <c r="AU136" s="152" t="s">
        <v>91</v>
      </c>
      <c r="AV136" s="12" t="s">
        <v>91</v>
      </c>
      <c r="AW136" s="12" t="s">
        <v>30</v>
      </c>
      <c r="AX136" s="12" t="s">
        <v>82</v>
      </c>
      <c r="AY136" s="152" t="s">
        <v>148</v>
      </c>
    </row>
    <row r="137" spans="1:65" s="2" customFormat="1" ht="24.2" customHeight="1">
      <c r="A137" s="29"/>
      <c r="B137" s="136"/>
      <c r="C137" s="137" t="s">
        <v>178</v>
      </c>
      <c r="D137" s="137" t="s">
        <v>149</v>
      </c>
      <c r="E137" s="138" t="s">
        <v>1063</v>
      </c>
      <c r="F137" s="139" t="s">
        <v>1064</v>
      </c>
      <c r="G137" s="140" t="s">
        <v>973</v>
      </c>
      <c r="H137" s="141">
        <v>17.82</v>
      </c>
      <c r="I137" s="142"/>
      <c r="J137" s="142">
        <f>ROUND(I137*H137,2)</f>
        <v>0</v>
      </c>
      <c r="K137" s="143"/>
      <c r="L137" s="30"/>
      <c r="M137" s="144" t="s">
        <v>1</v>
      </c>
      <c r="N137" s="145" t="s">
        <v>39</v>
      </c>
      <c r="O137" s="146">
        <v>0.216</v>
      </c>
      <c r="P137" s="146">
        <f>O137*H137</f>
        <v>3.84912</v>
      </c>
      <c r="Q137" s="146">
        <v>0</v>
      </c>
      <c r="R137" s="146">
        <f>Q137*H137</f>
        <v>0</v>
      </c>
      <c r="S137" s="146">
        <v>0</v>
      </c>
      <c r="T137" s="147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8" t="s">
        <v>153</v>
      </c>
      <c r="AT137" s="148" t="s">
        <v>149</v>
      </c>
      <c r="AU137" s="148" t="s">
        <v>91</v>
      </c>
      <c r="AY137" s="17" t="s">
        <v>148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82</v>
      </c>
      <c r="BK137" s="149">
        <f>ROUND(I137*H137,2)</f>
        <v>0</v>
      </c>
      <c r="BL137" s="17" t="s">
        <v>153</v>
      </c>
      <c r="BM137" s="148" t="s">
        <v>995</v>
      </c>
    </row>
    <row r="138" spans="1:65" s="2" customFormat="1" ht="24.2" customHeight="1">
      <c r="A138" s="29"/>
      <c r="B138" s="136"/>
      <c r="C138" s="137" t="s">
        <v>182</v>
      </c>
      <c r="D138" s="137" t="s">
        <v>149</v>
      </c>
      <c r="E138" s="138" t="s">
        <v>996</v>
      </c>
      <c r="F138" s="139" t="s">
        <v>997</v>
      </c>
      <c r="G138" s="140" t="s">
        <v>978</v>
      </c>
      <c r="H138" s="141">
        <v>0.99</v>
      </c>
      <c r="I138" s="142"/>
      <c r="J138" s="142">
        <f>ROUND(I138*H138,2)</f>
        <v>0</v>
      </c>
      <c r="K138" s="143"/>
      <c r="L138" s="30"/>
      <c r="M138" s="144" t="s">
        <v>1</v>
      </c>
      <c r="N138" s="145" t="s">
        <v>39</v>
      </c>
      <c r="O138" s="146">
        <v>0.328</v>
      </c>
      <c r="P138" s="146">
        <f>O138*H138</f>
        <v>0.32472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8" t="s">
        <v>153</v>
      </c>
      <c r="AT138" s="148" t="s">
        <v>149</v>
      </c>
      <c r="AU138" s="148" t="s">
        <v>91</v>
      </c>
      <c r="AY138" s="17" t="s">
        <v>148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7" t="s">
        <v>82</v>
      </c>
      <c r="BK138" s="149">
        <f>ROUND(I138*H138,2)</f>
        <v>0</v>
      </c>
      <c r="BL138" s="17" t="s">
        <v>153</v>
      </c>
      <c r="BM138" s="148" t="s">
        <v>998</v>
      </c>
    </row>
    <row r="139" spans="2:51" s="12" customFormat="1" ht="12">
      <c r="B139" s="150"/>
      <c r="D139" s="151" t="s">
        <v>155</v>
      </c>
      <c r="E139" s="152" t="s">
        <v>1</v>
      </c>
      <c r="F139" s="153" t="s">
        <v>1065</v>
      </c>
      <c r="H139" s="154">
        <v>0.99</v>
      </c>
      <c r="L139" s="150"/>
      <c r="M139" s="155"/>
      <c r="N139" s="156"/>
      <c r="O139" s="156"/>
      <c r="P139" s="156"/>
      <c r="Q139" s="156"/>
      <c r="R139" s="156"/>
      <c r="S139" s="156"/>
      <c r="T139" s="157"/>
      <c r="AT139" s="152" t="s">
        <v>155</v>
      </c>
      <c r="AU139" s="152" t="s">
        <v>91</v>
      </c>
      <c r="AV139" s="12" t="s">
        <v>91</v>
      </c>
      <c r="AW139" s="12" t="s">
        <v>30</v>
      </c>
      <c r="AX139" s="12" t="s">
        <v>82</v>
      </c>
      <c r="AY139" s="152" t="s">
        <v>148</v>
      </c>
    </row>
    <row r="140" spans="1:65" s="2" customFormat="1" ht="24.2" customHeight="1">
      <c r="A140" s="29"/>
      <c r="B140" s="136"/>
      <c r="C140" s="137" t="s">
        <v>187</v>
      </c>
      <c r="D140" s="137" t="s">
        <v>149</v>
      </c>
      <c r="E140" s="138" t="s">
        <v>1066</v>
      </c>
      <c r="F140" s="139" t="s">
        <v>1067</v>
      </c>
      <c r="G140" s="140" t="s">
        <v>978</v>
      </c>
      <c r="H140" s="141">
        <v>4.639</v>
      </c>
      <c r="I140" s="142"/>
      <c r="J140" s="142">
        <f>ROUND(I140*H140,2)</f>
        <v>0</v>
      </c>
      <c r="K140" s="143"/>
      <c r="L140" s="30"/>
      <c r="M140" s="144" t="s">
        <v>1</v>
      </c>
      <c r="N140" s="145" t="s">
        <v>39</v>
      </c>
      <c r="O140" s="146">
        <v>0.435</v>
      </c>
      <c r="P140" s="146">
        <f>O140*H140</f>
        <v>2.0179650000000002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8" t="s">
        <v>153</v>
      </c>
      <c r="AT140" s="148" t="s">
        <v>149</v>
      </c>
      <c r="AU140" s="148" t="s">
        <v>91</v>
      </c>
      <c r="AY140" s="17" t="s">
        <v>148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82</v>
      </c>
      <c r="BK140" s="149">
        <f>ROUND(I140*H140,2)</f>
        <v>0</v>
      </c>
      <c r="BL140" s="17" t="s">
        <v>153</v>
      </c>
      <c r="BM140" s="148" t="s">
        <v>1068</v>
      </c>
    </row>
    <row r="141" spans="2:51" s="12" customFormat="1" ht="12">
      <c r="B141" s="150"/>
      <c r="D141" s="151" t="s">
        <v>155</v>
      </c>
      <c r="E141" s="152" t="s">
        <v>1</v>
      </c>
      <c r="F141" s="153" t="s">
        <v>1069</v>
      </c>
      <c r="H141" s="154">
        <v>4.639</v>
      </c>
      <c r="L141" s="150"/>
      <c r="M141" s="155"/>
      <c r="N141" s="156"/>
      <c r="O141" s="156"/>
      <c r="P141" s="156"/>
      <c r="Q141" s="156"/>
      <c r="R141" s="156"/>
      <c r="S141" s="156"/>
      <c r="T141" s="157"/>
      <c r="AT141" s="152" t="s">
        <v>155</v>
      </c>
      <c r="AU141" s="152" t="s">
        <v>91</v>
      </c>
      <c r="AV141" s="12" t="s">
        <v>91</v>
      </c>
      <c r="AW141" s="12" t="s">
        <v>30</v>
      </c>
      <c r="AX141" s="12" t="s">
        <v>82</v>
      </c>
      <c r="AY141" s="152" t="s">
        <v>148</v>
      </c>
    </row>
    <row r="142" spans="1:65" s="2" customFormat="1" ht="14.45" customHeight="1">
      <c r="A142" s="29"/>
      <c r="B142" s="136"/>
      <c r="C142" s="185" t="s">
        <v>195</v>
      </c>
      <c r="D142" s="185" t="s">
        <v>250</v>
      </c>
      <c r="E142" s="186" t="s">
        <v>1070</v>
      </c>
      <c r="F142" s="187" t="s">
        <v>1071</v>
      </c>
      <c r="G142" s="188" t="s">
        <v>1036</v>
      </c>
      <c r="H142" s="189">
        <v>9.278</v>
      </c>
      <c r="I142" s="190"/>
      <c r="J142" s="190">
        <f>ROUND(I142*H142,2)</f>
        <v>0</v>
      </c>
      <c r="K142" s="191"/>
      <c r="L142" s="192"/>
      <c r="M142" s="193" t="s">
        <v>1</v>
      </c>
      <c r="N142" s="194" t="s">
        <v>39</v>
      </c>
      <c r="O142" s="146">
        <v>0</v>
      </c>
      <c r="P142" s="146">
        <f>O142*H142</f>
        <v>0</v>
      </c>
      <c r="Q142" s="146">
        <v>1</v>
      </c>
      <c r="R142" s="146">
        <f>Q142*H142</f>
        <v>9.278</v>
      </c>
      <c r="S142" s="146">
        <v>0</v>
      </c>
      <c r="T142" s="147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8" t="s">
        <v>187</v>
      </c>
      <c r="AT142" s="148" t="s">
        <v>250</v>
      </c>
      <c r="AU142" s="148" t="s">
        <v>91</v>
      </c>
      <c r="AY142" s="17" t="s">
        <v>148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82</v>
      </c>
      <c r="BK142" s="149">
        <f>ROUND(I142*H142,2)</f>
        <v>0</v>
      </c>
      <c r="BL142" s="17" t="s">
        <v>153</v>
      </c>
      <c r="BM142" s="148" t="s">
        <v>1072</v>
      </c>
    </row>
    <row r="143" spans="2:51" s="12" customFormat="1" ht="12">
      <c r="B143" s="150"/>
      <c r="D143" s="151" t="s">
        <v>155</v>
      </c>
      <c r="F143" s="153" t="s">
        <v>1073</v>
      </c>
      <c r="H143" s="154">
        <v>9.278</v>
      </c>
      <c r="L143" s="150"/>
      <c r="M143" s="155"/>
      <c r="N143" s="156"/>
      <c r="O143" s="156"/>
      <c r="P143" s="156"/>
      <c r="Q143" s="156"/>
      <c r="R143" s="156"/>
      <c r="S143" s="156"/>
      <c r="T143" s="157"/>
      <c r="AT143" s="152" t="s">
        <v>155</v>
      </c>
      <c r="AU143" s="152" t="s">
        <v>91</v>
      </c>
      <c r="AV143" s="12" t="s">
        <v>91</v>
      </c>
      <c r="AW143" s="12" t="s">
        <v>3</v>
      </c>
      <c r="AX143" s="12" t="s">
        <v>82</v>
      </c>
      <c r="AY143" s="152" t="s">
        <v>148</v>
      </c>
    </row>
    <row r="144" spans="1:65" s="2" customFormat="1" ht="24.2" customHeight="1">
      <c r="A144" s="29"/>
      <c r="B144" s="136"/>
      <c r="C144" s="137" t="s">
        <v>202</v>
      </c>
      <c r="D144" s="137" t="s">
        <v>149</v>
      </c>
      <c r="E144" s="138" t="s">
        <v>999</v>
      </c>
      <c r="F144" s="139" t="s">
        <v>1000</v>
      </c>
      <c r="G144" s="140" t="s">
        <v>973</v>
      </c>
      <c r="H144" s="141">
        <v>9.9</v>
      </c>
      <c r="I144" s="142"/>
      <c r="J144" s="142">
        <f>ROUND(I144*H144,2)</f>
        <v>0</v>
      </c>
      <c r="K144" s="143"/>
      <c r="L144" s="30"/>
      <c r="M144" s="144" t="s">
        <v>1</v>
      </c>
      <c r="N144" s="145" t="s">
        <v>39</v>
      </c>
      <c r="O144" s="146">
        <v>0.114</v>
      </c>
      <c r="P144" s="146">
        <f>O144*H144</f>
        <v>1.1286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8" t="s">
        <v>153</v>
      </c>
      <c r="AT144" s="148" t="s">
        <v>149</v>
      </c>
      <c r="AU144" s="148" t="s">
        <v>91</v>
      </c>
      <c r="AY144" s="17" t="s">
        <v>148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82</v>
      </c>
      <c r="BK144" s="149">
        <f>ROUND(I144*H144,2)</f>
        <v>0</v>
      </c>
      <c r="BL144" s="17" t="s">
        <v>153</v>
      </c>
      <c r="BM144" s="148" t="s">
        <v>1001</v>
      </c>
    </row>
    <row r="145" spans="2:51" s="12" customFormat="1" ht="12">
      <c r="B145" s="150"/>
      <c r="D145" s="151" t="s">
        <v>155</v>
      </c>
      <c r="E145" s="152" t="s">
        <v>1</v>
      </c>
      <c r="F145" s="153" t="s">
        <v>952</v>
      </c>
      <c r="H145" s="154">
        <v>9.9</v>
      </c>
      <c r="L145" s="150"/>
      <c r="M145" s="155"/>
      <c r="N145" s="156"/>
      <c r="O145" s="156"/>
      <c r="P145" s="156"/>
      <c r="Q145" s="156"/>
      <c r="R145" s="156"/>
      <c r="S145" s="156"/>
      <c r="T145" s="157"/>
      <c r="AT145" s="152" t="s">
        <v>155</v>
      </c>
      <c r="AU145" s="152" t="s">
        <v>91</v>
      </c>
      <c r="AV145" s="12" t="s">
        <v>91</v>
      </c>
      <c r="AW145" s="12" t="s">
        <v>30</v>
      </c>
      <c r="AX145" s="12" t="s">
        <v>82</v>
      </c>
      <c r="AY145" s="152" t="s">
        <v>148</v>
      </c>
    </row>
    <row r="146" spans="1:65" s="2" customFormat="1" ht="24.2" customHeight="1">
      <c r="A146" s="29"/>
      <c r="B146" s="136"/>
      <c r="C146" s="137" t="s">
        <v>207</v>
      </c>
      <c r="D146" s="137" t="s">
        <v>149</v>
      </c>
      <c r="E146" s="138" t="s">
        <v>1002</v>
      </c>
      <c r="F146" s="139" t="s">
        <v>1003</v>
      </c>
      <c r="G146" s="140" t="s">
        <v>973</v>
      </c>
      <c r="H146" s="141">
        <v>9.9</v>
      </c>
      <c r="I146" s="142"/>
      <c r="J146" s="142">
        <f>ROUND(I146*H146,2)</f>
        <v>0</v>
      </c>
      <c r="K146" s="143"/>
      <c r="L146" s="30"/>
      <c r="M146" s="144" t="s">
        <v>1</v>
      </c>
      <c r="N146" s="145" t="s">
        <v>39</v>
      </c>
      <c r="O146" s="146">
        <v>0.058</v>
      </c>
      <c r="P146" s="146">
        <f>O146*H146</f>
        <v>0.5742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8" t="s">
        <v>153</v>
      </c>
      <c r="AT146" s="148" t="s">
        <v>149</v>
      </c>
      <c r="AU146" s="148" t="s">
        <v>91</v>
      </c>
      <c r="AY146" s="17" t="s">
        <v>148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82</v>
      </c>
      <c r="BK146" s="149">
        <f>ROUND(I146*H146,2)</f>
        <v>0</v>
      </c>
      <c r="BL146" s="17" t="s">
        <v>153</v>
      </c>
      <c r="BM146" s="148" t="s">
        <v>1004</v>
      </c>
    </row>
    <row r="147" spans="2:51" s="12" customFormat="1" ht="12">
      <c r="B147" s="150"/>
      <c r="D147" s="151" t="s">
        <v>155</v>
      </c>
      <c r="E147" s="152" t="s">
        <v>1</v>
      </c>
      <c r="F147" s="153" t="s">
        <v>952</v>
      </c>
      <c r="H147" s="154">
        <v>9.9</v>
      </c>
      <c r="L147" s="150"/>
      <c r="M147" s="155"/>
      <c r="N147" s="156"/>
      <c r="O147" s="156"/>
      <c r="P147" s="156"/>
      <c r="Q147" s="156"/>
      <c r="R147" s="156"/>
      <c r="S147" s="156"/>
      <c r="T147" s="157"/>
      <c r="AT147" s="152" t="s">
        <v>155</v>
      </c>
      <c r="AU147" s="152" t="s">
        <v>91</v>
      </c>
      <c r="AV147" s="12" t="s">
        <v>91</v>
      </c>
      <c r="AW147" s="12" t="s">
        <v>30</v>
      </c>
      <c r="AX147" s="12" t="s">
        <v>82</v>
      </c>
      <c r="AY147" s="152" t="s">
        <v>148</v>
      </c>
    </row>
    <row r="148" spans="1:65" s="2" customFormat="1" ht="14.45" customHeight="1">
      <c r="A148" s="29"/>
      <c r="B148" s="136"/>
      <c r="C148" s="185" t="s">
        <v>213</v>
      </c>
      <c r="D148" s="185" t="s">
        <v>250</v>
      </c>
      <c r="E148" s="186" t="s">
        <v>1005</v>
      </c>
      <c r="F148" s="187" t="s">
        <v>1006</v>
      </c>
      <c r="G148" s="188" t="s">
        <v>1007</v>
      </c>
      <c r="H148" s="189">
        <v>0.149</v>
      </c>
      <c r="I148" s="190"/>
      <c r="J148" s="190">
        <f>ROUND(I148*H148,2)</f>
        <v>0</v>
      </c>
      <c r="K148" s="191"/>
      <c r="L148" s="192"/>
      <c r="M148" s="193" t="s">
        <v>1</v>
      </c>
      <c r="N148" s="194" t="s">
        <v>39</v>
      </c>
      <c r="O148" s="146">
        <v>0</v>
      </c>
      <c r="P148" s="146">
        <f>O148*H148</f>
        <v>0</v>
      </c>
      <c r="Q148" s="146">
        <v>0.001</v>
      </c>
      <c r="R148" s="146">
        <f>Q148*H148</f>
        <v>0.000149</v>
      </c>
      <c r="S148" s="146">
        <v>0</v>
      </c>
      <c r="T148" s="147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8" t="s">
        <v>187</v>
      </c>
      <c r="AT148" s="148" t="s">
        <v>250</v>
      </c>
      <c r="AU148" s="148" t="s">
        <v>91</v>
      </c>
      <c r="AY148" s="17" t="s">
        <v>148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7" t="s">
        <v>82</v>
      </c>
      <c r="BK148" s="149">
        <f>ROUND(I148*H148,2)</f>
        <v>0</v>
      </c>
      <c r="BL148" s="17" t="s">
        <v>153</v>
      </c>
      <c r="BM148" s="148" t="s">
        <v>1008</v>
      </c>
    </row>
    <row r="149" spans="2:51" s="12" customFormat="1" ht="12">
      <c r="B149" s="150"/>
      <c r="D149" s="151" t="s">
        <v>155</v>
      </c>
      <c r="F149" s="153" t="s">
        <v>1074</v>
      </c>
      <c r="H149" s="154">
        <v>0.149</v>
      </c>
      <c r="L149" s="150"/>
      <c r="M149" s="155"/>
      <c r="N149" s="156"/>
      <c r="O149" s="156"/>
      <c r="P149" s="156"/>
      <c r="Q149" s="156"/>
      <c r="R149" s="156"/>
      <c r="S149" s="156"/>
      <c r="T149" s="157"/>
      <c r="AT149" s="152" t="s">
        <v>155</v>
      </c>
      <c r="AU149" s="152" t="s">
        <v>91</v>
      </c>
      <c r="AV149" s="12" t="s">
        <v>91</v>
      </c>
      <c r="AW149" s="12" t="s">
        <v>3</v>
      </c>
      <c r="AX149" s="12" t="s">
        <v>82</v>
      </c>
      <c r="AY149" s="152" t="s">
        <v>148</v>
      </c>
    </row>
    <row r="150" spans="2:63" s="11" customFormat="1" ht="22.9" customHeight="1">
      <c r="B150" s="126"/>
      <c r="D150" s="127" t="s">
        <v>73</v>
      </c>
      <c r="E150" s="176" t="s">
        <v>153</v>
      </c>
      <c r="F150" s="176" t="s">
        <v>668</v>
      </c>
      <c r="J150" s="177">
        <f>BK150</f>
        <v>0</v>
      </c>
      <c r="L150" s="126"/>
      <c r="M150" s="130"/>
      <c r="N150" s="131"/>
      <c r="O150" s="131"/>
      <c r="P150" s="132">
        <f>SUM(P151:P154)</f>
        <v>2.5328800000000005</v>
      </c>
      <c r="Q150" s="131"/>
      <c r="R150" s="132">
        <f>SUM(R151:R154)</f>
        <v>1.0443264</v>
      </c>
      <c r="S150" s="131"/>
      <c r="T150" s="133">
        <f>SUM(T151:T154)</f>
        <v>0</v>
      </c>
      <c r="AR150" s="127" t="s">
        <v>82</v>
      </c>
      <c r="AT150" s="134" t="s">
        <v>73</v>
      </c>
      <c r="AU150" s="134" t="s">
        <v>82</v>
      </c>
      <c r="AY150" s="127" t="s">
        <v>148</v>
      </c>
      <c r="BK150" s="135">
        <f>SUM(BK151:BK154)</f>
        <v>0</v>
      </c>
    </row>
    <row r="151" spans="1:65" s="2" customFormat="1" ht="14.45" customHeight="1">
      <c r="A151" s="29"/>
      <c r="B151" s="136"/>
      <c r="C151" s="137" t="s">
        <v>220</v>
      </c>
      <c r="D151" s="137" t="s">
        <v>149</v>
      </c>
      <c r="E151" s="138" t="s">
        <v>1075</v>
      </c>
      <c r="F151" s="139" t="s">
        <v>1076</v>
      </c>
      <c r="G151" s="140" t="s">
        <v>978</v>
      </c>
      <c r="H151" s="141">
        <v>0.99</v>
      </c>
      <c r="I151" s="142"/>
      <c r="J151" s="142">
        <f>ROUND(I151*H151,2)</f>
        <v>0</v>
      </c>
      <c r="K151" s="143"/>
      <c r="L151" s="30"/>
      <c r="M151" s="144" t="s">
        <v>1</v>
      </c>
      <c r="N151" s="145" t="s">
        <v>39</v>
      </c>
      <c r="O151" s="146">
        <v>1.317</v>
      </c>
      <c r="P151" s="146">
        <f>O151*H151</f>
        <v>1.30383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8" t="s">
        <v>153</v>
      </c>
      <c r="AT151" s="148" t="s">
        <v>149</v>
      </c>
      <c r="AU151" s="148" t="s">
        <v>91</v>
      </c>
      <c r="AY151" s="17" t="s">
        <v>148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82</v>
      </c>
      <c r="BK151" s="149">
        <f>ROUND(I151*H151,2)</f>
        <v>0</v>
      </c>
      <c r="BL151" s="17" t="s">
        <v>153</v>
      </c>
      <c r="BM151" s="148" t="s">
        <v>1077</v>
      </c>
    </row>
    <row r="152" spans="2:51" s="12" customFormat="1" ht="12">
      <c r="B152" s="150"/>
      <c r="D152" s="151" t="s">
        <v>155</v>
      </c>
      <c r="E152" s="152" t="s">
        <v>1</v>
      </c>
      <c r="F152" s="153" t="s">
        <v>1078</v>
      </c>
      <c r="H152" s="154">
        <v>0.99</v>
      </c>
      <c r="L152" s="150"/>
      <c r="M152" s="155"/>
      <c r="N152" s="156"/>
      <c r="O152" s="156"/>
      <c r="P152" s="156"/>
      <c r="Q152" s="156"/>
      <c r="R152" s="156"/>
      <c r="S152" s="156"/>
      <c r="T152" s="157"/>
      <c r="AT152" s="152" t="s">
        <v>155</v>
      </c>
      <c r="AU152" s="152" t="s">
        <v>91</v>
      </c>
      <c r="AV152" s="12" t="s">
        <v>91</v>
      </c>
      <c r="AW152" s="12" t="s">
        <v>30</v>
      </c>
      <c r="AX152" s="12" t="s">
        <v>82</v>
      </c>
      <c r="AY152" s="152" t="s">
        <v>148</v>
      </c>
    </row>
    <row r="153" spans="1:65" s="2" customFormat="1" ht="24.2" customHeight="1">
      <c r="A153" s="29"/>
      <c r="B153" s="136"/>
      <c r="C153" s="137" t="s">
        <v>226</v>
      </c>
      <c r="D153" s="137" t="s">
        <v>149</v>
      </c>
      <c r="E153" s="138" t="s">
        <v>1079</v>
      </c>
      <c r="F153" s="139" t="s">
        <v>1080</v>
      </c>
      <c r="G153" s="140" t="s">
        <v>978</v>
      </c>
      <c r="H153" s="141">
        <v>0.523</v>
      </c>
      <c r="I153" s="142"/>
      <c r="J153" s="142">
        <f>ROUND(I153*H153,2)</f>
        <v>0</v>
      </c>
      <c r="K153" s="143"/>
      <c r="L153" s="30"/>
      <c r="M153" s="144" t="s">
        <v>1</v>
      </c>
      <c r="N153" s="145" t="s">
        <v>39</v>
      </c>
      <c r="O153" s="146">
        <v>2.35</v>
      </c>
      <c r="P153" s="146">
        <f>O153*H153</f>
        <v>1.2290500000000002</v>
      </c>
      <c r="Q153" s="146">
        <v>1.9968</v>
      </c>
      <c r="R153" s="146">
        <f>Q153*H153</f>
        <v>1.0443264</v>
      </c>
      <c r="S153" s="146">
        <v>0</v>
      </c>
      <c r="T153" s="147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8" t="s">
        <v>153</v>
      </c>
      <c r="AT153" s="148" t="s">
        <v>149</v>
      </c>
      <c r="AU153" s="148" t="s">
        <v>91</v>
      </c>
      <c r="AY153" s="17" t="s">
        <v>148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7" t="s">
        <v>82</v>
      </c>
      <c r="BK153" s="149">
        <f>ROUND(I153*H153,2)</f>
        <v>0</v>
      </c>
      <c r="BL153" s="17" t="s">
        <v>153</v>
      </c>
      <c r="BM153" s="148" t="s">
        <v>1081</v>
      </c>
    </row>
    <row r="154" spans="2:51" s="12" customFormat="1" ht="12">
      <c r="B154" s="150"/>
      <c r="D154" s="151" t="s">
        <v>155</v>
      </c>
      <c r="E154" s="152" t="s">
        <v>1</v>
      </c>
      <c r="F154" s="153" t="s">
        <v>1082</v>
      </c>
      <c r="H154" s="154">
        <v>0.523</v>
      </c>
      <c r="L154" s="150"/>
      <c r="M154" s="155"/>
      <c r="N154" s="156"/>
      <c r="O154" s="156"/>
      <c r="P154" s="156"/>
      <c r="Q154" s="156"/>
      <c r="R154" s="156"/>
      <c r="S154" s="156"/>
      <c r="T154" s="157"/>
      <c r="AT154" s="152" t="s">
        <v>155</v>
      </c>
      <c r="AU154" s="152" t="s">
        <v>91</v>
      </c>
      <c r="AV154" s="12" t="s">
        <v>91</v>
      </c>
      <c r="AW154" s="12" t="s">
        <v>30</v>
      </c>
      <c r="AX154" s="12" t="s">
        <v>82</v>
      </c>
      <c r="AY154" s="152" t="s">
        <v>148</v>
      </c>
    </row>
    <row r="155" spans="2:63" s="11" customFormat="1" ht="22.9" customHeight="1">
      <c r="B155" s="126"/>
      <c r="D155" s="127" t="s">
        <v>73</v>
      </c>
      <c r="E155" s="176" t="s">
        <v>187</v>
      </c>
      <c r="F155" s="176" t="s">
        <v>1010</v>
      </c>
      <c r="J155" s="177">
        <f>BK155</f>
        <v>0</v>
      </c>
      <c r="L155" s="126"/>
      <c r="M155" s="130"/>
      <c r="N155" s="131"/>
      <c r="O155" s="131"/>
      <c r="P155" s="132">
        <f>SUM(P156:P166)</f>
        <v>25.979000000000003</v>
      </c>
      <c r="Q155" s="131"/>
      <c r="R155" s="132">
        <f>SUM(R156:R166)</f>
        <v>1.1517334</v>
      </c>
      <c r="S155" s="131"/>
      <c r="T155" s="133">
        <f>SUM(T156:T166)</f>
        <v>0</v>
      </c>
      <c r="AR155" s="127" t="s">
        <v>82</v>
      </c>
      <c r="AT155" s="134" t="s">
        <v>73</v>
      </c>
      <c r="AU155" s="134" t="s">
        <v>82</v>
      </c>
      <c r="AY155" s="127" t="s">
        <v>148</v>
      </c>
      <c r="BK155" s="135">
        <f>SUM(BK156:BK166)</f>
        <v>0</v>
      </c>
    </row>
    <row r="156" spans="1:65" s="2" customFormat="1" ht="24.2" customHeight="1">
      <c r="A156" s="29"/>
      <c r="B156" s="136"/>
      <c r="C156" s="137" t="s">
        <v>8</v>
      </c>
      <c r="D156" s="137" t="s">
        <v>149</v>
      </c>
      <c r="E156" s="138" t="s">
        <v>1083</v>
      </c>
      <c r="F156" s="139" t="s">
        <v>1084</v>
      </c>
      <c r="G156" s="140" t="s">
        <v>964</v>
      </c>
      <c r="H156" s="141">
        <v>9.4</v>
      </c>
      <c r="I156" s="142"/>
      <c r="J156" s="142">
        <f>ROUND(I156*H156,2)</f>
        <v>0</v>
      </c>
      <c r="K156" s="143"/>
      <c r="L156" s="30"/>
      <c r="M156" s="144" t="s">
        <v>1</v>
      </c>
      <c r="N156" s="145" t="s">
        <v>39</v>
      </c>
      <c r="O156" s="146">
        <v>0.34</v>
      </c>
      <c r="P156" s="146">
        <f>O156*H156</f>
        <v>3.196</v>
      </c>
      <c r="Q156" s="146">
        <v>1E-05</v>
      </c>
      <c r="R156" s="146">
        <f>Q156*H156</f>
        <v>9.400000000000001E-05</v>
      </c>
      <c r="S156" s="146">
        <v>0</v>
      </c>
      <c r="T156" s="147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8" t="s">
        <v>153</v>
      </c>
      <c r="AT156" s="148" t="s">
        <v>149</v>
      </c>
      <c r="AU156" s="148" t="s">
        <v>91</v>
      </c>
      <c r="AY156" s="17" t="s">
        <v>148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7" t="s">
        <v>82</v>
      </c>
      <c r="BK156" s="149">
        <f>ROUND(I156*H156,2)</f>
        <v>0</v>
      </c>
      <c r="BL156" s="17" t="s">
        <v>153</v>
      </c>
      <c r="BM156" s="148" t="s">
        <v>1085</v>
      </c>
    </row>
    <row r="157" spans="2:51" s="12" customFormat="1" ht="12">
      <c r="B157" s="150"/>
      <c r="D157" s="151" t="s">
        <v>155</v>
      </c>
      <c r="E157" s="152" t="s">
        <v>1</v>
      </c>
      <c r="F157" s="153" t="s">
        <v>1086</v>
      </c>
      <c r="H157" s="154">
        <v>9.4</v>
      </c>
      <c r="L157" s="150"/>
      <c r="M157" s="155"/>
      <c r="N157" s="156"/>
      <c r="O157" s="156"/>
      <c r="P157" s="156"/>
      <c r="Q157" s="156"/>
      <c r="R157" s="156"/>
      <c r="S157" s="156"/>
      <c r="T157" s="157"/>
      <c r="AT157" s="152" t="s">
        <v>155</v>
      </c>
      <c r="AU157" s="152" t="s">
        <v>91</v>
      </c>
      <c r="AV157" s="12" t="s">
        <v>91</v>
      </c>
      <c r="AW157" s="12" t="s">
        <v>30</v>
      </c>
      <c r="AX157" s="12" t="s">
        <v>82</v>
      </c>
      <c r="AY157" s="152" t="s">
        <v>148</v>
      </c>
    </row>
    <row r="158" spans="1:65" s="2" customFormat="1" ht="14.45" customHeight="1">
      <c r="A158" s="29"/>
      <c r="B158" s="136"/>
      <c r="C158" s="185" t="s">
        <v>240</v>
      </c>
      <c r="D158" s="185" t="s">
        <v>250</v>
      </c>
      <c r="E158" s="186" t="s">
        <v>1087</v>
      </c>
      <c r="F158" s="187" t="s">
        <v>1088</v>
      </c>
      <c r="G158" s="188" t="s">
        <v>964</v>
      </c>
      <c r="H158" s="189">
        <v>9.541</v>
      </c>
      <c r="I158" s="190"/>
      <c r="J158" s="190">
        <f>ROUND(I158*H158,2)</f>
        <v>0</v>
      </c>
      <c r="K158" s="191"/>
      <c r="L158" s="192"/>
      <c r="M158" s="193" t="s">
        <v>1</v>
      </c>
      <c r="N158" s="194" t="s">
        <v>39</v>
      </c>
      <c r="O158" s="146">
        <v>0</v>
      </c>
      <c r="P158" s="146">
        <f>O158*H158</f>
        <v>0</v>
      </c>
      <c r="Q158" s="146">
        <v>0.0034</v>
      </c>
      <c r="R158" s="146">
        <f>Q158*H158</f>
        <v>0.0324394</v>
      </c>
      <c r="S158" s="146">
        <v>0</v>
      </c>
      <c r="T158" s="147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8" t="s">
        <v>187</v>
      </c>
      <c r="AT158" s="148" t="s">
        <v>250</v>
      </c>
      <c r="AU158" s="148" t="s">
        <v>91</v>
      </c>
      <c r="AY158" s="17" t="s">
        <v>148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82</v>
      </c>
      <c r="BK158" s="149">
        <f>ROUND(I158*H158,2)</f>
        <v>0</v>
      </c>
      <c r="BL158" s="17" t="s">
        <v>153</v>
      </c>
      <c r="BM158" s="148" t="s">
        <v>1089</v>
      </c>
    </row>
    <row r="159" spans="2:51" s="12" customFormat="1" ht="12">
      <c r="B159" s="150"/>
      <c r="D159" s="151" t="s">
        <v>155</v>
      </c>
      <c r="F159" s="153" t="s">
        <v>1090</v>
      </c>
      <c r="H159" s="154">
        <v>9.541</v>
      </c>
      <c r="L159" s="150"/>
      <c r="M159" s="155"/>
      <c r="N159" s="156"/>
      <c r="O159" s="156"/>
      <c r="P159" s="156"/>
      <c r="Q159" s="156"/>
      <c r="R159" s="156"/>
      <c r="S159" s="156"/>
      <c r="T159" s="157"/>
      <c r="AT159" s="152" t="s">
        <v>155</v>
      </c>
      <c r="AU159" s="152" t="s">
        <v>91</v>
      </c>
      <c r="AV159" s="12" t="s">
        <v>91</v>
      </c>
      <c r="AW159" s="12" t="s">
        <v>3</v>
      </c>
      <c r="AX159" s="12" t="s">
        <v>82</v>
      </c>
      <c r="AY159" s="152" t="s">
        <v>148</v>
      </c>
    </row>
    <row r="160" spans="1:65" s="2" customFormat="1" ht="14.45" customHeight="1">
      <c r="A160" s="29"/>
      <c r="B160" s="136"/>
      <c r="C160" s="137" t="s">
        <v>247</v>
      </c>
      <c r="D160" s="137" t="s">
        <v>149</v>
      </c>
      <c r="E160" s="138" t="s">
        <v>1091</v>
      </c>
      <c r="F160" s="139" t="s">
        <v>1092</v>
      </c>
      <c r="G160" s="140" t="s">
        <v>964</v>
      </c>
      <c r="H160" s="141">
        <v>9.4</v>
      </c>
      <c r="I160" s="142"/>
      <c r="J160" s="142">
        <f aca="true" t="shared" si="0" ref="J160:J166">ROUND(I160*H160,2)</f>
        <v>0</v>
      </c>
      <c r="K160" s="143"/>
      <c r="L160" s="30"/>
      <c r="M160" s="144" t="s">
        <v>1</v>
      </c>
      <c r="N160" s="145" t="s">
        <v>39</v>
      </c>
      <c r="O160" s="146">
        <v>0.055</v>
      </c>
      <c r="P160" s="146">
        <f aca="true" t="shared" si="1" ref="P160:P166">O160*H160</f>
        <v>0.517</v>
      </c>
      <c r="Q160" s="146">
        <v>0</v>
      </c>
      <c r="R160" s="146">
        <f aca="true" t="shared" si="2" ref="R160:R166">Q160*H160</f>
        <v>0</v>
      </c>
      <c r="S160" s="146">
        <v>0</v>
      </c>
      <c r="T160" s="147">
        <f aca="true" t="shared" si="3" ref="T160:T166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8" t="s">
        <v>153</v>
      </c>
      <c r="AT160" s="148" t="s">
        <v>149</v>
      </c>
      <c r="AU160" s="148" t="s">
        <v>91</v>
      </c>
      <c r="AY160" s="17" t="s">
        <v>148</v>
      </c>
      <c r="BE160" s="149">
        <f aca="true" t="shared" si="4" ref="BE160:BE166">IF(N160="základní",J160,0)</f>
        <v>0</v>
      </c>
      <c r="BF160" s="149">
        <f aca="true" t="shared" si="5" ref="BF160:BF166">IF(N160="snížená",J160,0)</f>
        <v>0</v>
      </c>
      <c r="BG160" s="149">
        <f aca="true" t="shared" si="6" ref="BG160:BG166">IF(N160="zákl. přenesená",J160,0)</f>
        <v>0</v>
      </c>
      <c r="BH160" s="149">
        <f aca="true" t="shared" si="7" ref="BH160:BH166">IF(N160="sníž. přenesená",J160,0)</f>
        <v>0</v>
      </c>
      <c r="BI160" s="149">
        <f aca="true" t="shared" si="8" ref="BI160:BI166">IF(N160="nulová",J160,0)</f>
        <v>0</v>
      </c>
      <c r="BJ160" s="17" t="s">
        <v>82</v>
      </c>
      <c r="BK160" s="149">
        <f aca="true" t="shared" si="9" ref="BK160:BK166">ROUND(I160*H160,2)</f>
        <v>0</v>
      </c>
      <c r="BL160" s="17" t="s">
        <v>153</v>
      </c>
      <c r="BM160" s="148" t="s">
        <v>1093</v>
      </c>
    </row>
    <row r="161" spans="1:65" s="2" customFormat="1" ht="24.2" customHeight="1">
      <c r="A161" s="29"/>
      <c r="B161" s="136"/>
      <c r="C161" s="137" t="s">
        <v>254</v>
      </c>
      <c r="D161" s="137" t="s">
        <v>149</v>
      </c>
      <c r="E161" s="138" t="s">
        <v>1094</v>
      </c>
      <c r="F161" s="139" t="s">
        <v>1095</v>
      </c>
      <c r="G161" s="140" t="s">
        <v>1013</v>
      </c>
      <c r="H161" s="141">
        <v>2</v>
      </c>
      <c r="I161" s="142"/>
      <c r="J161" s="142">
        <f t="shared" si="0"/>
        <v>0</v>
      </c>
      <c r="K161" s="143"/>
      <c r="L161" s="30"/>
      <c r="M161" s="144" t="s">
        <v>1</v>
      </c>
      <c r="N161" s="145" t="s">
        <v>39</v>
      </c>
      <c r="O161" s="146">
        <v>10.3</v>
      </c>
      <c r="P161" s="146">
        <f t="shared" si="1"/>
        <v>20.6</v>
      </c>
      <c r="Q161" s="146">
        <v>0.45937</v>
      </c>
      <c r="R161" s="146">
        <f t="shared" si="2"/>
        <v>0.91874</v>
      </c>
      <c r="S161" s="146">
        <v>0</v>
      </c>
      <c r="T161" s="147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8" t="s">
        <v>153</v>
      </c>
      <c r="AT161" s="148" t="s">
        <v>149</v>
      </c>
      <c r="AU161" s="148" t="s">
        <v>91</v>
      </c>
      <c r="AY161" s="17" t="s">
        <v>148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17" t="s">
        <v>82</v>
      </c>
      <c r="BK161" s="149">
        <f t="shared" si="9"/>
        <v>0</v>
      </c>
      <c r="BL161" s="17" t="s">
        <v>153</v>
      </c>
      <c r="BM161" s="148" t="s">
        <v>1096</v>
      </c>
    </row>
    <row r="162" spans="1:65" s="2" customFormat="1" ht="24.2" customHeight="1">
      <c r="A162" s="29"/>
      <c r="B162" s="136"/>
      <c r="C162" s="137" t="s">
        <v>261</v>
      </c>
      <c r="D162" s="137" t="s">
        <v>149</v>
      </c>
      <c r="E162" s="138" t="s">
        <v>1097</v>
      </c>
      <c r="F162" s="139" t="s">
        <v>1098</v>
      </c>
      <c r="G162" s="140" t="s">
        <v>1013</v>
      </c>
      <c r="H162" s="141">
        <v>1</v>
      </c>
      <c r="I162" s="142"/>
      <c r="J162" s="142">
        <f t="shared" si="0"/>
        <v>0</v>
      </c>
      <c r="K162" s="143"/>
      <c r="L162" s="30"/>
      <c r="M162" s="144" t="s">
        <v>1</v>
      </c>
      <c r="N162" s="145" t="s">
        <v>39</v>
      </c>
      <c r="O162" s="146">
        <v>0.667</v>
      </c>
      <c r="P162" s="146">
        <f t="shared" si="1"/>
        <v>0.667</v>
      </c>
      <c r="Q162" s="146">
        <v>0.08612</v>
      </c>
      <c r="R162" s="146">
        <f t="shared" si="2"/>
        <v>0.08612</v>
      </c>
      <c r="S162" s="146">
        <v>0</v>
      </c>
      <c r="T162" s="147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8" t="s">
        <v>153</v>
      </c>
      <c r="AT162" s="148" t="s">
        <v>149</v>
      </c>
      <c r="AU162" s="148" t="s">
        <v>91</v>
      </c>
      <c r="AY162" s="17" t="s">
        <v>148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17" t="s">
        <v>82</v>
      </c>
      <c r="BK162" s="149">
        <f t="shared" si="9"/>
        <v>0</v>
      </c>
      <c r="BL162" s="17" t="s">
        <v>153</v>
      </c>
      <c r="BM162" s="148" t="s">
        <v>1099</v>
      </c>
    </row>
    <row r="163" spans="1:65" s="2" customFormat="1" ht="24.2" customHeight="1">
      <c r="A163" s="29"/>
      <c r="B163" s="136"/>
      <c r="C163" s="137" t="s">
        <v>265</v>
      </c>
      <c r="D163" s="137" t="s">
        <v>149</v>
      </c>
      <c r="E163" s="138" t="s">
        <v>1100</v>
      </c>
      <c r="F163" s="139" t="s">
        <v>1101</v>
      </c>
      <c r="G163" s="140" t="s">
        <v>1013</v>
      </c>
      <c r="H163" s="141">
        <v>1</v>
      </c>
      <c r="I163" s="142"/>
      <c r="J163" s="142">
        <f t="shared" si="0"/>
        <v>0</v>
      </c>
      <c r="K163" s="143"/>
      <c r="L163" s="30"/>
      <c r="M163" s="144" t="s">
        <v>1</v>
      </c>
      <c r="N163" s="145" t="s">
        <v>39</v>
      </c>
      <c r="O163" s="146">
        <v>0.166</v>
      </c>
      <c r="P163" s="146">
        <f t="shared" si="1"/>
        <v>0.166</v>
      </c>
      <c r="Q163" s="146">
        <v>0.01136</v>
      </c>
      <c r="R163" s="146">
        <f t="shared" si="2"/>
        <v>0.01136</v>
      </c>
      <c r="S163" s="146">
        <v>0</v>
      </c>
      <c r="T163" s="147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8" t="s">
        <v>153</v>
      </c>
      <c r="AT163" s="148" t="s">
        <v>149</v>
      </c>
      <c r="AU163" s="148" t="s">
        <v>91</v>
      </c>
      <c r="AY163" s="17" t="s">
        <v>148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17" t="s">
        <v>82</v>
      </c>
      <c r="BK163" s="149">
        <f t="shared" si="9"/>
        <v>0</v>
      </c>
      <c r="BL163" s="17" t="s">
        <v>153</v>
      </c>
      <c r="BM163" s="148" t="s">
        <v>1102</v>
      </c>
    </row>
    <row r="164" spans="1:65" s="2" customFormat="1" ht="24.2" customHeight="1">
      <c r="A164" s="29"/>
      <c r="B164" s="136"/>
      <c r="C164" s="137" t="s">
        <v>7</v>
      </c>
      <c r="D164" s="137" t="s">
        <v>149</v>
      </c>
      <c r="E164" s="138" t="s">
        <v>1103</v>
      </c>
      <c r="F164" s="139" t="s">
        <v>1104</v>
      </c>
      <c r="G164" s="140" t="s">
        <v>1013</v>
      </c>
      <c r="H164" s="141">
        <v>1</v>
      </c>
      <c r="I164" s="142"/>
      <c r="J164" s="142">
        <f t="shared" si="0"/>
        <v>0</v>
      </c>
      <c r="K164" s="143"/>
      <c r="L164" s="30"/>
      <c r="M164" s="144" t="s">
        <v>1</v>
      </c>
      <c r="N164" s="145" t="s">
        <v>39</v>
      </c>
      <c r="O164" s="146">
        <v>0.25</v>
      </c>
      <c r="P164" s="146">
        <f t="shared" si="1"/>
        <v>0.25</v>
      </c>
      <c r="Q164" s="146">
        <v>0.00622</v>
      </c>
      <c r="R164" s="146">
        <f t="shared" si="2"/>
        <v>0.00622</v>
      </c>
      <c r="S164" s="146">
        <v>0</v>
      </c>
      <c r="T164" s="147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8" t="s">
        <v>153</v>
      </c>
      <c r="AT164" s="148" t="s">
        <v>149</v>
      </c>
      <c r="AU164" s="148" t="s">
        <v>91</v>
      </c>
      <c r="AY164" s="17" t="s">
        <v>148</v>
      </c>
      <c r="BE164" s="149">
        <f t="shared" si="4"/>
        <v>0</v>
      </c>
      <c r="BF164" s="149">
        <f t="shared" si="5"/>
        <v>0</v>
      </c>
      <c r="BG164" s="149">
        <f t="shared" si="6"/>
        <v>0</v>
      </c>
      <c r="BH164" s="149">
        <f t="shared" si="7"/>
        <v>0</v>
      </c>
      <c r="BI164" s="149">
        <f t="shared" si="8"/>
        <v>0</v>
      </c>
      <c r="BJ164" s="17" t="s">
        <v>82</v>
      </c>
      <c r="BK164" s="149">
        <f t="shared" si="9"/>
        <v>0</v>
      </c>
      <c r="BL164" s="17" t="s">
        <v>153</v>
      </c>
      <c r="BM164" s="148" t="s">
        <v>1105</v>
      </c>
    </row>
    <row r="165" spans="1:65" s="2" customFormat="1" ht="24.2" customHeight="1">
      <c r="A165" s="29"/>
      <c r="B165" s="136"/>
      <c r="C165" s="137" t="s">
        <v>281</v>
      </c>
      <c r="D165" s="137" t="s">
        <v>149</v>
      </c>
      <c r="E165" s="138" t="s">
        <v>1106</v>
      </c>
      <c r="F165" s="139" t="s">
        <v>1107</v>
      </c>
      <c r="G165" s="140" t="s">
        <v>1013</v>
      </c>
      <c r="H165" s="141">
        <v>1</v>
      </c>
      <c r="I165" s="142"/>
      <c r="J165" s="142">
        <f t="shared" si="0"/>
        <v>0</v>
      </c>
      <c r="K165" s="143"/>
      <c r="L165" s="30"/>
      <c r="M165" s="144" t="s">
        <v>1</v>
      </c>
      <c r="N165" s="145" t="s">
        <v>39</v>
      </c>
      <c r="O165" s="146">
        <v>0.25</v>
      </c>
      <c r="P165" s="146">
        <f t="shared" si="1"/>
        <v>0.25</v>
      </c>
      <c r="Q165" s="146">
        <v>0</v>
      </c>
      <c r="R165" s="146">
        <f t="shared" si="2"/>
        <v>0</v>
      </c>
      <c r="S165" s="146">
        <v>0</v>
      </c>
      <c r="T165" s="147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8" t="s">
        <v>153</v>
      </c>
      <c r="AT165" s="148" t="s">
        <v>149</v>
      </c>
      <c r="AU165" s="148" t="s">
        <v>91</v>
      </c>
      <c r="AY165" s="17" t="s">
        <v>148</v>
      </c>
      <c r="BE165" s="149">
        <f t="shared" si="4"/>
        <v>0</v>
      </c>
      <c r="BF165" s="149">
        <f t="shared" si="5"/>
        <v>0</v>
      </c>
      <c r="BG165" s="149">
        <f t="shared" si="6"/>
        <v>0</v>
      </c>
      <c r="BH165" s="149">
        <f t="shared" si="7"/>
        <v>0</v>
      </c>
      <c r="BI165" s="149">
        <f t="shared" si="8"/>
        <v>0</v>
      </c>
      <c r="BJ165" s="17" t="s">
        <v>82</v>
      </c>
      <c r="BK165" s="149">
        <f t="shared" si="9"/>
        <v>0</v>
      </c>
      <c r="BL165" s="17" t="s">
        <v>153</v>
      </c>
      <c r="BM165" s="148" t="s">
        <v>1108</v>
      </c>
    </row>
    <row r="166" spans="1:65" s="2" customFormat="1" ht="24.2" customHeight="1">
      <c r="A166" s="29"/>
      <c r="B166" s="136"/>
      <c r="C166" s="137" t="s">
        <v>287</v>
      </c>
      <c r="D166" s="137" t="s">
        <v>149</v>
      </c>
      <c r="E166" s="138" t="s">
        <v>1109</v>
      </c>
      <c r="F166" s="139" t="s">
        <v>1110</v>
      </c>
      <c r="G166" s="140" t="s">
        <v>1013</v>
      </c>
      <c r="H166" s="141">
        <v>1</v>
      </c>
      <c r="I166" s="142"/>
      <c r="J166" s="142">
        <f t="shared" si="0"/>
        <v>0</v>
      </c>
      <c r="K166" s="143"/>
      <c r="L166" s="30"/>
      <c r="M166" s="144" t="s">
        <v>1</v>
      </c>
      <c r="N166" s="145" t="s">
        <v>39</v>
      </c>
      <c r="O166" s="146">
        <v>0.333</v>
      </c>
      <c r="P166" s="146">
        <f t="shared" si="1"/>
        <v>0.333</v>
      </c>
      <c r="Q166" s="146">
        <v>0.09676</v>
      </c>
      <c r="R166" s="146">
        <f t="shared" si="2"/>
        <v>0.09676</v>
      </c>
      <c r="S166" s="146">
        <v>0</v>
      </c>
      <c r="T166" s="147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8" t="s">
        <v>153</v>
      </c>
      <c r="AT166" s="148" t="s">
        <v>149</v>
      </c>
      <c r="AU166" s="148" t="s">
        <v>91</v>
      </c>
      <c r="AY166" s="17" t="s">
        <v>148</v>
      </c>
      <c r="BE166" s="149">
        <f t="shared" si="4"/>
        <v>0</v>
      </c>
      <c r="BF166" s="149">
        <f t="shared" si="5"/>
        <v>0</v>
      </c>
      <c r="BG166" s="149">
        <f t="shared" si="6"/>
        <v>0</v>
      </c>
      <c r="BH166" s="149">
        <f t="shared" si="7"/>
        <v>0</v>
      </c>
      <c r="BI166" s="149">
        <f t="shared" si="8"/>
        <v>0</v>
      </c>
      <c r="BJ166" s="17" t="s">
        <v>82</v>
      </c>
      <c r="BK166" s="149">
        <f t="shared" si="9"/>
        <v>0</v>
      </c>
      <c r="BL166" s="17" t="s">
        <v>153</v>
      </c>
      <c r="BM166" s="148" t="s">
        <v>1111</v>
      </c>
    </row>
    <row r="167" spans="2:63" s="11" customFormat="1" ht="22.9" customHeight="1">
      <c r="B167" s="126"/>
      <c r="D167" s="127" t="s">
        <v>73</v>
      </c>
      <c r="E167" s="176" t="s">
        <v>1032</v>
      </c>
      <c r="F167" s="176" t="s">
        <v>1033</v>
      </c>
      <c r="J167" s="177">
        <f>BK167</f>
        <v>0</v>
      </c>
      <c r="L167" s="126"/>
      <c r="M167" s="130"/>
      <c r="N167" s="131"/>
      <c r="O167" s="131"/>
      <c r="P167" s="132">
        <f>P168</f>
        <v>17.1532</v>
      </c>
      <c r="Q167" s="131"/>
      <c r="R167" s="132">
        <f>R168</f>
        <v>0</v>
      </c>
      <c r="S167" s="131"/>
      <c r="T167" s="133">
        <f>T168</f>
        <v>0</v>
      </c>
      <c r="AR167" s="127" t="s">
        <v>82</v>
      </c>
      <c r="AT167" s="134" t="s">
        <v>73</v>
      </c>
      <c r="AU167" s="134" t="s">
        <v>82</v>
      </c>
      <c r="AY167" s="127" t="s">
        <v>148</v>
      </c>
      <c r="BK167" s="135">
        <f>BK168</f>
        <v>0</v>
      </c>
    </row>
    <row r="168" spans="1:65" s="2" customFormat="1" ht="24.2" customHeight="1">
      <c r="A168" s="29"/>
      <c r="B168" s="136"/>
      <c r="C168" s="137" t="s">
        <v>301</v>
      </c>
      <c r="D168" s="137" t="s">
        <v>149</v>
      </c>
      <c r="E168" s="138" t="s">
        <v>1034</v>
      </c>
      <c r="F168" s="139" t="s">
        <v>1035</v>
      </c>
      <c r="G168" s="140" t="s">
        <v>1036</v>
      </c>
      <c r="H168" s="141">
        <v>11.59</v>
      </c>
      <c r="I168" s="142"/>
      <c r="J168" s="142">
        <f>ROUND(I168*H168,2)</f>
        <v>0</v>
      </c>
      <c r="K168" s="143"/>
      <c r="L168" s="30"/>
      <c r="M168" s="168" t="s">
        <v>1</v>
      </c>
      <c r="N168" s="169" t="s">
        <v>39</v>
      </c>
      <c r="O168" s="170">
        <v>1.48</v>
      </c>
      <c r="P168" s="170">
        <f>O168*H168</f>
        <v>17.1532</v>
      </c>
      <c r="Q168" s="170">
        <v>0</v>
      </c>
      <c r="R168" s="170">
        <f>Q168*H168</f>
        <v>0</v>
      </c>
      <c r="S168" s="170">
        <v>0</v>
      </c>
      <c r="T168" s="171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8" t="s">
        <v>153</v>
      </c>
      <c r="AT168" s="148" t="s">
        <v>149</v>
      </c>
      <c r="AU168" s="148" t="s">
        <v>91</v>
      </c>
      <c r="AY168" s="17" t="s">
        <v>148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82</v>
      </c>
      <c r="BK168" s="149">
        <f>ROUND(I168*H168,2)</f>
        <v>0</v>
      </c>
      <c r="BL168" s="17" t="s">
        <v>153</v>
      </c>
      <c r="BM168" s="148" t="s">
        <v>1037</v>
      </c>
    </row>
    <row r="169" spans="1:31" s="2" customFormat="1" ht="6.95" customHeight="1">
      <c r="A169" s="29"/>
      <c r="B169" s="44"/>
      <c r="C169" s="45"/>
      <c r="D169" s="45"/>
      <c r="E169" s="45"/>
      <c r="F169" s="45"/>
      <c r="G169" s="45"/>
      <c r="H169" s="45"/>
      <c r="I169" s="45"/>
      <c r="J169" s="45"/>
      <c r="K169" s="45"/>
      <c r="L169" s="30"/>
      <c r="M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</row>
  </sheetData>
  <autoFilter ref="C120:K16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2"/>
  <sheetViews>
    <sheetView showGridLines="0" workbookViewId="0" topLeftCell="A1">
      <selection activeCell="L19" sqref="L1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97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91</v>
      </c>
    </row>
    <row r="4" spans="2:46" s="1" customFormat="1" ht="24.95" customHeight="1">
      <c r="B4" s="20"/>
      <c r="D4" s="21" t="s">
        <v>108</v>
      </c>
      <c r="L4" s="20"/>
      <c r="M4" s="92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38" t="str">
        <f>'Rekapitulace stavby'!K6</f>
        <v>II/102 Chotilsko, most ev. č. 102-019</v>
      </c>
      <c r="F7" s="239"/>
      <c r="G7" s="239"/>
      <c r="H7" s="239"/>
      <c r="L7" s="20"/>
    </row>
    <row r="8" spans="1:31" s="2" customFormat="1" ht="12" customHeight="1">
      <c r="A8" s="29"/>
      <c r="B8" s="30"/>
      <c r="C8" s="29"/>
      <c r="D8" s="26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28" t="s">
        <v>1112</v>
      </c>
      <c r="F9" s="237"/>
      <c r="G9" s="237"/>
      <c r="H9" s="237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 t="str">
        <f>'Rekapitulace stavby'!AN8</f>
        <v>30. 10. 2020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24</v>
      </c>
      <c r="F15" s="29"/>
      <c r="G15" s="29"/>
      <c r="H15" s="29"/>
      <c r="I15" s="26" t="s">
        <v>25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2" t="str">
        <f>'Rekapitulace stavby'!E14</f>
        <v xml:space="preserve"> </v>
      </c>
      <c r="F18" s="212"/>
      <c r="G18" s="212"/>
      <c r="H18" s="212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23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29</v>
      </c>
      <c r="F21" s="29"/>
      <c r="G21" s="29"/>
      <c r="H21" s="29"/>
      <c r="I21" s="26" t="s">
        <v>25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31</v>
      </c>
      <c r="E23" s="29"/>
      <c r="F23" s="29"/>
      <c r="G23" s="29"/>
      <c r="H23" s="29"/>
      <c r="I23" s="26" t="s">
        <v>23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32</v>
      </c>
      <c r="F24" s="29"/>
      <c r="G24" s="29"/>
      <c r="H24" s="29"/>
      <c r="I24" s="26" t="s">
        <v>25</v>
      </c>
      <c r="J24" s="24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3"/>
      <c r="B27" s="94"/>
      <c r="C27" s="93"/>
      <c r="D27" s="93"/>
      <c r="E27" s="214" t="s">
        <v>1</v>
      </c>
      <c r="F27" s="214"/>
      <c r="G27" s="214"/>
      <c r="H27" s="214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34</v>
      </c>
      <c r="E30" s="29"/>
      <c r="F30" s="29"/>
      <c r="G30" s="29"/>
      <c r="H30" s="29"/>
      <c r="I30" s="29"/>
      <c r="J30" s="68">
        <f>ROUND(J118,2)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7" t="s">
        <v>38</v>
      </c>
      <c r="E33" s="26" t="s">
        <v>39</v>
      </c>
      <c r="F33" s="98">
        <f>ROUND((SUM(BE118:BE121)),2)</f>
        <v>0</v>
      </c>
      <c r="G33" s="29"/>
      <c r="H33" s="29"/>
      <c r="I33" s="99">
        <v>0.21</v>
      </c>
      <c r="J33" s="98">
        <f>ROUND(((SUM(BE118:BE121))*I33),2)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40</v>
      </c>
      <c r="F34" s="98">
        <f>ROUND((SUM(BF118:BF121)),2)</f>
        <v>0</v>
      </c>
      <c r="G34" s="29"/>
      <c r="H34" s="29"/>
      <c r="I34" s="99">
        <v>0.15</v>
      </c>
      <c r="J34" s="98">
        <f>ROUND(((SUM(BF118:BF121))*I34),2)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41</v>
      </c>
      <c r="F35" s="98">
        <f>ROUND((SUM(BG118:BG121)),2)</f>
        <v>0</v>
      </c>
      <c r="G35" s="29"/>
      <c r="H35" s="29"/>
      <c r="I35" s="99">
        <v>0.21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42</v>
      </c>
      <c r="F36" s="98">
        <f>ROUND((SUM(BH118:BH121)),2)</f>
        <v>0</v>
      </c>
      <c r="G36" s="29"/>
      <c r="H36" s="29"/>
      <c r="I36" s="99">
        <v>0.15</v>
      </c>
      <c r="J36" s="9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43</v>
      </c>
      <c r="F37" s="98">
        <f>ROUND((SUM(BI118:BI121)),2)</f>
        <v>0</v>
      </c>
      <c r="G37" s="29"/>
      <c r="H37" s="29"/>
      <c r="I37" s="99">
        <v>0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0"/>
      <c r="D39" s="101" t="s">
        <v>44</v>
      </c>
      <c r="E39" s="57"/>
      <c r="F39" s="57"/>
      <c r="G39" s="102" t="s">
        <v>45</v>
      </c>
      <c r="H39" s="103" t="s">
        <v>46</v>
      </c>
      <c r="I39" s="57"/>
      <c r="J39" s="104">
        <f>SUM(J30:J37)</f>
        <v>0</v>
      </c>
      <c r="K39" s="105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8" t="str">
        <f>E7</f>
        <v>II/102 Chotilsko, most ev. č. 102-019</v>
      </c>
      <c r="F85" s="239"/>
      <c r="G85" s="239"/>
      <c r="H85" s="23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28" t="str">
        <f>E9</f>
        <v>SO 401 - Přeložka veřejného osvětlení</v>
      </c>
      <c r="F87" s="237"/>
      <c r="G87" s="237"/>
      <c r="H87" s="237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18</v>
      </c>
      <c r="D89" s="29"/>
      <c r="E89" s="29"/>
      <c r="F89" s="24" t="str">
        <f>F12</f>
        <v>Chotilsko</v>
      </c>
      <c r="G89" s="29"/>
      <c r="H89" s="29"/>
      <c r="I89" s="26" t="s">
        <v>20</v>
      </c>
      <c r="J89" s="52" t="str">
        <f>IF(J12="","",J12)</f>
        <v>30. 10. 2020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6" t="s">
        <v>22</v>
      </c>
      <c r="D91" s="29"/>
      <c r="E91" s="29"/>
      <c r="F91" s="24" t="str">
        <f>E15</f>
        <v>KSÚS Středočeského kraje</v>
      </c>
      <c r="G91" s="29"/>
      <c r="H91" s="29"/>
      <c r="I91" s="26" t="s">
        <v>28</v>
      </c>
      <c r="J91" s="27" t="str">
        <f>E21</f>
        <v>INGUTIS, spol. s 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31</v>
      </c>
      <c r="J92" s="27" t="str">
        <f>E24</f>
        <v>Ing. J. Duben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8" t="s">
        <v>128</v>
      </c>
      <c r="D94" s="100"/>
      <c r="E94" s="100"/>
      <c r="F94" s="100"/>
      <c r="G94" s="100"/>
      <c r="H94" s="100"/>
      <c r="I94" s="100"/>
      <c r="J94" s="109" t="s">
        <v>129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130</v>
      </c>
      <c r="D96" s="29"/>
      <c r="E96" s="29"/>
      <c r="F96" s="29"/>
      <c r="G96" s="29"/>
      <c r="H96" s="29"/>
      <c r="I96" s="29"/>
      <c r="J96" s="68">
        <f>J118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84</v>
      </c>
    </row>
    <row r="97" spans="2:12" s="9" customFormat="1" ht="24.95" customHeight="1">
      <c r="B97" s="111"/>
      <c r="D97" s="112" t="s">
        <v>1113</v>
      </c>
      <c r="E97" s="113"/>
      <c r="F97" s="113"/>
      <c r="G97" s="113"/>
      <c r="H97" s="113"/>
      <c r="I97" s="113"/>
      <c r="J97" s="114">
        <f>J119</f>
        <v>0</v>
      </c>
      <c r="L97" s="111"/>
    </row>
    <row r="98" spans="2:12" s="14" customFormat="1" ht="19.9" customHeight="1">
      <c r="B98" s="172"/>
      <c r="D98" s="173" t="s">
        <v>1114</v>
      </c>
      <c r="E98" s="174"/>
      <c r="F98" s="174"/>
      <c r="G98" s="174"/>
      <c r="H98" s="174"/>
      <c r="I98" s="174"/>
      <c r="J98" s="175">
        <f>J120</f>
        <v>0</v>
      </c>
      <c r="L98" s="172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>
      <c r="A104" s="29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21" t="s">
        <v>134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6" t="s">
        <v>14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38" t="str">
        <f>E7</f>
        <v>II/102 Chotilsko, most ev. č. 102-019</v>
      </c>
      <c r="F108" s="239"/>
      <c r="G108" s="239"/>
      <c r="H108" s="23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6" t="s">
        <v>117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28" t="str">
        <f>E9</f>
        <v>SO 401 - Přeložka veřejného osvětlení</v>
      </c>
      <c r="F110" s="237"/>
      <c r="G110" s="237"/>
      <c r="H110" s="237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6" t="s">
        <v>18</v>
      </c>
      <c r="D112" s="29"/>
      <c r="E112" s="29"/>
      <c r="F112" s="24" t="str">
        <f>F12</f>
        <v>Chotilsko</v>
      </c>
      <c r="G112" s="29"/>
      <c r="H112" s="29"/>
      <c r="I112" s="26" t="s">
        <v>20</v>
      </c>
      <c r="J112" s="52" t="str">
        <f>IF(J12="","",J12)</f>
        <v>30. 10. 2020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5.7" customHeight="1">
      <c r="A114" s="29"/>
      <c r="B114" s="30"/>
      <c r="C114" s="26" t="s">
        <v>22</v>
      </c>
      <c r="D114" s="29"/>
      <c r="E114" s="29"/>
      <c r="F114" s="24" t="str">
        <f>E15</f>
        <v>KSÚS Středočeského kraje</v>
      </c>
      <c r="G114" s="29"/>
      <c r="H114" s="29"/>
      <c r="I114" s="26" t="s">
        <v>28</v>
      </c>
      <c r="J114" s="27" t="str">
        <f>E21</f>
        <v>INGUTIS, spol. s r.o.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.2" customHeight="1">
      <c r="A115" s="29"/>
      <c r="B115" s="30"/>
      <c r="C115" s="26" t="s">
        <v>26</v>
      </c>
      <c r="D115" s="29"/>
      <c r="E115" s="29"/>
      <c r="F115" s="24" t="str">
        <f>IF(E18="","",E18)</f>
        <v xml:space="preserve"> </v>
      </c>
      <c r="G115" s="29"/>
      <c r="H115" s="29"/>
      <c r="I115" s="26" t="s">
        <v>31</v>
      </c>
      <c r="J115" s="27" t="str">
        <f>E24</f>
        <v>Ing. J. Duben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10" customFormat="1" ht="29.25" customHeight="1">
      <c r="A117" s="115"/>
      <c r="B117" s="116"/>
      <c r="C117" s="117" t="s">
        <v>135</v>
      </c>
      <c r="D117" s="118" t="s">
        <v>59</v>
      </c>
      <c r="E117" s="118" t="s">
        <v>55</v>
      </c>
      <c r="F117" s="118" t="s">
        <v>56</v>
      </c>
      <c r="G117" s="118" t="s">
        <v>136</v>
      </c>
      <c r="H117" s="118" t="s">
        <v>137</v>
      </c>
      <c r="I117" s="118" t="s">
        <v>138</v>
      </c>
      <c r="J117" s="119" t="s">
        <v>129</v>
      </c>
      <c r="K117" s="120" t="s">
        <v>139</v>
      </c>
      <c r="L117" s="121"/>
      <c r="M117" s="59" t="s">
        <v>1</v>
      </c>
      <c r="N117" s="60" t="s">
        <v>38</v>
      </c>
      <c r="O117" s="60" t="s">
        <v>140</v>
      </c>
      <c r="P117" s="60" t="s">
        <v>141</v>
      </c>
      <c r="Q117" s="60" t="s">
        <v>142</v>
      </c>
      <c r="R117" s="60" t="s">
        <v>143</v>
      </c>
      <c r="S117" s="60" t="s">
        <v>144</v>
      </c>
      <c r="T117" s="61" t="s">
        <v>145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63" s="2" customFormat="1" ht="22.9" customHeight="1">
      <c r="A118" s="29"/>
      <c r="B118" s="30"/>
      <c r="C118" s="66" t="s">
        <v>146</v>
      </c>
      <c r="D118" s="29"/>
      <c r="E118" s="29"/>
      <c r="F118" s="29"/>
      <c r="G118" s="29"/>
      <c r="H118" s="29"/>
      <c r="I118" s="29"/>
      <c r="J118" s="122">
        <f>BK118</f>
        <v>0</v>
      </c>
      <c r="K118" s="29"/>
      <c r="L118" s="30"/>
      <c r="M118" s="62"/>
      <c r="N118" s="53"/>
      <c r="O118" s="63"/>
      <c r="P118" s="123">
        <f>P119</f>
        <v>0.302</v>
      </c>
      <c r="Q118" s="63"/>
      <c r="R118" s="123">
        <f>R119</f>
        <v>0</v>
      </c>
      <c r="S118" s="63"/>
      <c r="T118" s="124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7" t="s">
        <v>73</v>
      </c>
      <c r="AU118" s="17" t="s">
        <v>84</v>
      </c>
      <c r="BK118" s="125">
        <f>BK119</f>
        <v>0</v>
      </c>
    </row>
    <row r="119" spans="2:63" s="11" customFormat="1" ht="25.9" customHeight="1">
      <c r="B119" s="126"/>
      <c r="D119" s="127" t="s">
        <v>73</v>
      </c>
      <c r="E119" s="128" t="s">
        <v>1115</v>
      </c>
      <c r="F119" s="128" t="s">
        <v>1116</v>
      </c>
      <c r="J119" s="129">
        <f>BK119</f>
        <v>0</v>
      </c>
      <c r="L119" s="126"/>
      <c r="M119" s="130"/>
      <c r="N119" s="131"/>
      <c r="O119" s="131"/>
      <c r="P119" s="132">
        <f>P120</f>
        <v>0.302</v>
      </c>
      <c r="Q119" s="131"/>
      <c r="R119" s="132">
        <f>R120</f>
        <v>0</v>
      </c>
      <c r="S119" s="131"/>
      <c r="T119" s="133">
        <f>T120</f>
        <v>0</v>
      </c>
      <c r="AR119" s="127" t="s">
        <v>91</v>
      </c>
      <c r="AT119" s="134" t="s">
        <v>73</v>
      </c>
      <c r="AU119" s="134" t="s">
        <v>74</v>
      </c>
      <c r="AY119" s="127" t="s">
        <v>148</v>
      </c>
      <c r="BK119" s="135">
        <f>BK120</f>
        <v>0</v>
      </c>
    </row>
    <row r="120" spans="2:63" s="11" customFormat="1" ht="22.9" customHeight="1">
      <c r="B120" s="126"/>
      <c r="D120" s="127" t="s">
        <v>73</v>
      </c>
      <c r="E120" s="176" t="s">
        <v>1117</v>
      </c>
      <c r="F120" s="176" t="s">
        <v>1118</v>
      </c>
      <c r="J120" s="177">
        <f>BK120</f>
        <v>0</v>
      </c>
      <c r="L120" s="126"/>
      <c r="M120" s="130"/>
      <c r="N120" s="131"/>
      <c r="O120" s="131"/>
      <c r="P120" s="132">
        <f>P121</f>
        <v>0.302</v>
      </c>
      <c r="Q120" s="131"/>
      <c r="R120" s="132">
        <f>R121</f>
        <v>0</v>
      </c>
      <c r="S120" s="131"/>
      <c r="T120" s="133">
        <f>T121</f>
        <v>0</v>
      </c>
      <c r="AR120" s="127" t="s">
        <v>91</v>
      </c>
      <c r="AT120" s="134" t="s">
        <v>73</v>
      </c>
      <c r="AU120" s="134" t="s">
        <v>82</v>
      </c>
      <c r="AY120" s="127" t="s">
        <v>148</v>
      </c>
      <c r="BK120" s="135">
        <f>BK121</f>
        <v>0</v>
      </c>
    </row>
    <row r="121" spans="1:65" s="2" customFormat="1" ht="24.2" customHeight="1">
      <c r="A121" s="29"/>
      <c r="B121" s="136"/>
      <c r="C121" s="137" t="s">
        <v>82</v>
      </c>
      <c r="D121" s="137" t="s">
        <v>149</v>
      </c>
      <c r="E121" s="138" t="s">
        <v>1119</v>
      </c>
      <c r="F121" s="139" t="s">
        <v>1120</v>
      </c>
      <c r="G121" s="140" t="s">
        <v>1121</v>
      </c>
      <c r="H121" s="141">
        <v>1</v>
      </c>
      <c r="I121" s="142"/>
      <c r="J121" s="142">
        <f>ROUND(I121*H121,2)</f>
        <v>0</v>
      </c>
      <c r="K121" s="143"/>
      <c r="L121" s="30"/>
      <c r="M121" s="168" t="s">
        <v>1</v>
      </c>
      <c r="N121" s="169" t="s">
        <v>39</v>
      </c>
      <c r="O121" s="170">
        <v>0.302</v>
      </c>
      <c r="P121" s="170">
        <f>O121*H121</f>
        <v>0.302</v>
      </c>
      <c r="Q121" s="170">
        <v>0</v>
      </c>
      <c r="R121" s="170">
        <f>Q121*H121</f>
        <v>0</v>
      </c>
      <c r="S121" s="170">
        <v>0</v>
      </c>
      <c r="T121" s="171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48" t="s">
        <v>240</v>
      </c>
      <c r="AT121" s="148" t="s">
        <v>149</v>
      </c>
      <c r="AU121" s="148" t="s">
        <v>91</v>
      </c>
      <c r="AY121" s="17" t="s">
        <v>148</v>
      </c>
      <c r="BE121" s="149">
        <f>IF(N121="základní",J121,0)</f>
        <v>0</v>
      </c>
      <c r="BF121" s="149">
        <f>IF(N121="snížená",J121,0)</f>
        <v>0</v>
      </c>
      <c r="BG121" s="149">
        <f>IF(N121="zákl. přenesená",J121,0)</f>
        <v>0</v>
      </c>
      <c r="BH121" s="149">
        <f>IF(N121="sníž. přenesená",J121,0)</f>
        <v>0</v>
      </c>
      <c r="BI121" s="149">
        <f>IF(N121="nulová",J121,0)</f>
        <v>0</v>
      </c>
      <c r="BJ121" s="17" t="s">
        <v>82</v>
      </c>
      <c r="BK121" s="149">
        <f>ROUND(I121*H121,2)</f>
        <v>0</v>
      </c>
      <c r="BL121" s="17" t="s">
        <v>240</v>
      </c>
      <c r="BM121" s="148" t="s">
        <v>1122</v>
      </c>
    </row>
    <row r="122" spans="1:31" s="2" customFormat="1" ht="6.95" customHeight="1">
      <c r="A122" s="29"/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30"/>
      <c r="M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3"/>
  <sheetViews>
    <sheetView showGridLines="0" workbookViewId="0" topLeftCell="A98">
      <selection activeCell="I121" sqref="I121:I12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100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91</v>
      </c>
    </row>
    <row r="4" spans="2:46" s="1" customFormat="1" ht="24.95" customHeight="1">
      <c r="B4" s="20"/>
      <c r="D4" s="21" t="s">
        <v>108</v>
      </c>
      <c r="L4" s="20"/>
      <c r="M4" s="92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38" t="str">
        <f>'Rekapitulace stavby'!K6</f>
        <v>II/102 Chotilsko, most ev. č. 102-019</v>
      </c>
      <c r="F7" s="239"/>
      <c r="G7" s="239"/>
      <c r="H7" s="239"/>
      <c r="L7" s="20"/>
    </row>
    <row r="8" spans="1:31" s="2" customFormat="1" ht="12" customHeight="1">
      <c r="A8" s="29"/>
      <c r="B8" s="30"/>
      <c r="C8" s="29"/>
      <c r="D8" s="26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28" t="s">
        <v>1123</v>
      </c>
      <c r="F9" s="237"/>
      <c r="G9" s="237"/>
      <c r="H9" s="237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 t="str">
        <f>'Rekapitulace stavby'!AN8</f>
        <v>30. 10. 2020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24</v>
      </c>
      <c r="F15" s="29"/>
      <c r="G15" s="29"/>
      <c r="H15" s="29"/>
      <c r="I15" s="26" t="s">
        <v>25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2" t="str">
        <f>'Rekapitulace stavby'!E14</f>
        <v xml:space="preserve"> </v>
      </c>
      <c r="F18" s="212"/>
      <c r="G18" s="212"/>
      <c r="H18" s="212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23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29</v>
      </c>
      <c r="F21" s="29"/>
      <c r="G21" s="29"/>
      <c r="H21" s="29"/>
      <c r="I21" s="26" t="s">
        <v>25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31</v>
      </c>
      <c r="E23" s="29"/>
      <c r="F23" s="29"/>
      <c r="G23" s="29"/>
      <c r="H23" s="29"/>
      <c r="I23" s="26" t="s">
        <v>23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32</v>
      </c>
      <c r="F24" s="29"/>
      <c r="G24" s="29"/>
      <c r="H24" s="29"/>
      <c r="I24" s="26" t="s">
        <v>25</v>
      </c>
      <c r="J24" s="24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3"/>
      <c r="B27" s="94"/>
      <c r="C27" s="93"/>
      <c r="D27" s="93"/>
      <c r="E27" s="214" t="s">
        <v>1</v>
      </c>
      <c r="F27" s="214"/>
      <c r="G27" s="214"/>
      <c r="H27" s="214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34</v>
      </c>
      <c r="E30" s="29"/>
      <c r="F30" s="29"/>
      <c r="G30" s="29"/>
      <c r="H30" s="29"/>
      <c r="I30" s="29"/>
      <c r="J30" s="68">
        <f>ROUND(J118,2)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7" t="s">
        <v>38</v>
      </c>
      <c r="E33" s="26" t="s">
        <v>39</v>
      </c>
      <c r="F33" s="98">
        <f>ROUND((SUM(BE118:BE122)),2)</f>
        <v>0</v>
      </c>
      <c r="G33" s="29"/>
      <c r="H33" s="29"/>
      <c r="I33" s="99">
        <v>0.21</v>
      </c>
      <c r="J33" s="98">
        <f>ROUND(((SUM(BE118:BE122))*I33),2)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40</v>
      </c>
      <c r="F34" s="98">
        <f>ROUND((SUM(BF118:BF122)),2)</f>
        <v>0</v>
      </c>
      <c r="G34" s="29"/>
      <c r="H34" s="29"/>
      <c r="I34" s="99">
        <v>0.15</v>
      </c>
      <c r="J34" s="98">
        <f>ROUND(((SUM(BF118:BF122))*I34),2)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41</v>
      </c>
      <c r="F35" s="98">
        <f>ROUND((SUM(BG118:BG122)),2)</f>
        <v>0</v>
      </c>
      <c r="G35" s="29"/>
      <c r="H35" s="29"/>
      <c r="I35" s="99">
        <v>0.21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42</v>
      </c>
      <c r="F36" s="98">
        <f>ROUND((SUM(BH118:BH122)),2)</f>
        <v>0</v>
      </c>
      <c r="G36" s="29"/>
      <c r="H36" s="29"/>
      <c r="I36" s="99">
        <v>0.15</v>
      </c>
      <c r="J36" s="9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43</v>
      </c>
      <c r="F37" s="98">
        <f>ROUND((SUM(BI118:BI122)),2)</f>
        <v>0</v>
      </c>
      <c r="G37" s="29"/>
      <c r="H37" s="29"/>
      <c r="I37" s="99">
        <v>0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0"/>
      <c r="D39" s="101" t="s">
        <v>44</v>
      </c>
      <c r="E39" s="57"/>
      <c r="F39" s="57"/>
      <c r="G39" s="102" t="s">
        <v>45</v>
      </c>
      <c r="H39" s="103" t="s">
        <v>46</v>
      </c>
      <c r="I39" s="57"/>
      <c r="J39" s="104">
        <f>SUM(J30:J37)</f>
        <v>0</v>
      </c>
      <c r="K39" s="105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8" t="str">
        <f>E7</f>
        <v>II/102 Chotilsko, most ev. č. 102-019</v>
      </c>
      <c r="F85" s="239"/>
      <c r="G85" s="239"/>
      <c r="H85" s="23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28" t="str">
        <f>E9</f>
        <v>SO 901 - Dopravně-inženýrská opatření</v>
      </c>
      <c r="F87" s="237"/>
      <c r="G87" s="237"/>
      <c r="H87" s="237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18</v>
      </c>
      <c r="D89" s="29"/>
      <c r="E89" s="29"/>
      <c r="F89" s="24" t="str">
        <f>F12</f>
        <v>Chotilsko</v>
      </c>
      <c r="G89" s="29"/>
      <c r="H89" s="29"/>
      <c r="I89" s="26" t="s">
        <v>20</v>
      </c>
      <c r="J89" s="52" t="str">
        <f>IF(J12="","",J12)</f>
        <v>30. 10. 2020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6" t="s">
        <v>22</v>
      </c>
      <c r="D91" s="29"/>
      <c r="E91" s="29"/>
      <c r="F91" s="24" t="str">
        <f>E15</f>
        <v>KSÚS Středočeského kraje</v>
      </c>
      <c r="G91" s="29"/>
      <c r="H91" s="29"/>
      <c r="I91" s="26" t="s">
        <v>28</v>
      </c>
      <c r="J91" s="27" t="str">
        <f>E21</f>
        <v>INGUTIS, spol. s 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31</v>
      </c>
      <c r="J92" s="27" t="str">
        <f>E24</f>
        <v>Ing. J. Duben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8" t="s">
        <v>128</v>
      </c>
      <c r="D94" s="100"/>
      <c r="E94" s="100"/>
      <c r="F94" s="100"/>
      <c r="G94" s="100"/>
      <c r="H94" s="100"/>
      <c r="I94" s="100"/>
      <c r="J94" s="109" t="s">
        <v>129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130</v>
      </c>
      <c r="D96" s="29"/>
      <c r="E96" s="29"/>
      <c r="F96" s="29"/>
      <c r="G96" s="29"/>
      <c r="H96" s="29"/>
      <c r="I96" s="29"/>
      <c r="J96" s="68">
        <f>J118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84</v>
      </c>
    </row>
    <row r="97" spans="2:12" s="9" customFormat="1" ht="24.95" customHeight="1">
      <c r="B97" s="111"/>
      <c r="D97" s="112" t="s">
        <v>1124</v>
      </c>
      <c r="E97" s="113"/>
      <c r="F97" s="113"/>
      <c r="G97" s="113"/>
      <c r="H97" s="113"/>
      <c r="I97" s="113"/>
      <c r="J97" s="114">
        <f>J119</f>
        <v>0</v>
      </c>
      <c r="L97" s="111"/>
    </row>
    <row r="98" spans="2:12" s="14" customFormat="1" ht="19.9" customHeight="1">
      <c r="B98" s="172"/>
      <c r="D98" s="173" t="s">
        <v>1125</v>
      </c>
      <c r="E98" s="174"/>
      <c r="F98" s="174"/>
      <c r="G98" s="174"/>
      <c r="H98" s="174"/>
      <c r="I98" s="174"/>
      <c r="J98" s="175">
        <f>J120</f>
        <v>0</v>
      </c>
      <c r="L98" s="172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>
      <c r="A104" s="29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21" t="s">
        <v>134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6" t="s">
        <v>14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38" t="str">
        <f>E7</f>
        <v>II/102 Chotilsko, most ev. č. 102-019</v>
      </c>
      <c r="F108" s="239"/>
      <c r="G108" s="239"/>
      <c r="H108" s="23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6" t="s">
        <v>117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28" t="str">
        <f>E9</f>
        <v>SO 901 - Dopravně-inženýrská opatření</v>
      </c>
      <c r="F110" s="237"/>
      <c r="G110" s="237"/>
      <c r="H110" s="237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6" t="s">
        <v>18</v>
      </c>
      <c r="D112" s="29"/>
      <c r="E112" s="29"/>
      <c r="F112" s="24" t="str">
        <f>F12</f>
        <v>Chotilsko</v>
      </c>
      <c r="G112" s="29"/>
      <c r="H112" s="29"/>
      <c r="I112" s="26" t="s">
        <v>20</v>
      </c>
      <c r="J112" s="52" t="str">
        <f>IF(J12="","",J12)</f>
        <v>30. 10. 2020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5.7" customHeight="1">
      <c r="A114" s="29"/>
      <c r="B114" s="30"/>
      <c r="C114" s="26" t="s">
        <v>22</v>
      </c>
      <c r="D114" s="29"/>
      <c r="E114" s="29"/>
      <c r="F114" s="24" t="str">
        <f>E15</f>
        <v>KSÚS Středočeského kraje</v>
      </c>
      <c r="G114" s="29"/>
      <c r="H114" s="29"/>
      <c r="I114" s="26" t="s">
        <v>28</v>
      </c>
      <c r="J114" s="27" t="str">
        <f>E21</f>
        <v>INGUTIS, spol. s r.o.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.2" customHeight="1">
      <c r="A115" s="29"/>
      <c r="B115" s="30"/>
      <c r="C115" s="26" t="s">
        <v>26</v>
      </c>
      <c r="D115" s="29"/>
      <c r="E115" s="29"/>
      <c r="F115" s="24" t="str">
        <f>IF(E18="","",E18)</f>
        <v xml:space="preserve"> </v>
      </c>
      <c r="G115" s="29"/>
      <c r="H115" s="29"/>
      <c r="I115" s="26" t="s">
        <v>31</v>
      </c>
      <c r="J115" s="27" t="str">
        <f>E24</f>
        <v>Ing. J. Duben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10" customFormat="1" ht="29.25" customHeight="1">
      <c r="A117" s="115"/>
      <c r="B117" s="116"/>
      <c r="C117" s="117" t="s">
        <v>135</v>
      </c>
      <c r="D117" s="118" t="s">
        <v>59</v>
      </c>
      <c r="E117" s="118" t="s">
        <v>55</v>
      </c>
      <c r="F117" s="118" t="s">
        <v>56</v>
      </c>
      <c r="G117" s="118" t="s">
        <v>136</v>
      </c>
      <c r="H117" s="118" t="s">
        <v>137</v>
      </c>
      <c r="I117" s="118" t="s">
        <v>138</v>
      </c>
      <c r="J117" s="119" t="s">
        <v>129</v>
      </c>
      <c r="K117" s="120" t="s">
        <v>139</v>
      </c>
      <c r="L117" s="121"/>
      <c r="M117" s="59" t="s">
        <v>1</v>
      </c>
      <c r="N117" s="60" t="s">
        <v>38</v>
      </c>
      <c r="O117" s="60" t="s">
        <v>140</v>
      </c>
      <c r="P117" s="60" t="s">
        <v>141</v>
      </c>
      <c r="Q117" s="60" t="s">
        <v>142</v>
      </c>
      <c r="R117" s="60" t="s">
        <v>143</v>
      </c>
      <c r="S117" s="60" t="s">
        <v>144</v>
      </c>
      <c r="T117" s="61" t="s">
        <v>145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63" s="2" customFormat="1" ht="22.9" customHeight="1">
      <c r="A118" s="29"/>
      <c r="B118" s="30"/>
      <c r="C118" s="66" t="s">
        <v>146</v>
      </c>
      <c r="D118" s="29"/>
      <c r="E118" s="29"/>
      <c r="F118" s="29"/>
      <c r="G118" s="29"/>
      <c r="H118" s="29"/>
      <c r="I118" s="29"/>
      <c r="J118" s="122">
        <f>BK118</f>
        <v>0</v>
      </c>
      <c r="K118" s="29"/>
      <c r="L118" s="30"/>
      <c r="M118" s="62"/>
      <c r="N118" s="53"/>
      <c r="O118" s="63"/>
      <c r="P118" s="123">
        <f>P119</f>
        <v>0</v>
      </c>
      <c r="Q118" s="63"/>
      <c r="R118" s="123">
        <f>R119</f>
        <v>0</v>
      </c>
      <c r="S118" s="63"/>
      <c r="T118" s="124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7" t="s">
        <v>73</v>
      </c>
      <c r="AU118" s="17" t="s">
        <v>84</v>
      </c>
      <c r="BK118" s="125">
        <f>BK119</f>
        <v>0</v>
      </c>
    </row>
    <row r="119" spans="2:63" s="11" customFormat="1" ht="25.9" customHeight="1">
      <c r="B119" s="126"/>
      <c r="D119" s="127" t="s">
        <v>73</v>
      </c>
      <c r="E119" s="128" t="s">
        <v>1126</v>
      </c>
      <c r="F119" s="128" t="s">
        <v>1127</v>
      </c>
      <c r="J119" s="129">
        <f>BK119</f>
        <v>0</v>
      </c>
      <c r="L119" s="126"/>
      <c r="M119" s="130"/>
      <c r="N119" s="131"/>
      <c r="O119" s="131"/>
      <c r="P119" s="132">
        <f>P120</f>
        <v>0</v>
      </c>
      <c r="Q119" s="131"/>
      <c r="R119" s="132">
        <f>R120</f>
        <v>0</v>
      </c>
      <c r="S119" s="131"/>
      <c r="T119" s="133">
        <f>T120</f>
        <v>0</v>
      </c>
      <c r="AR119" s="127" t="s">
        <v>173</v>
      </c>
      <c r="AT119" s="134" t="s">
        <v>73</v>
      </c>
      <c r="AU119" s="134" t="s">
        <v>74</v>
      </c>
      <c r="AY119" s="127" t="s">
        <v>148</v>
      </c>
      <c r="BK119" s="135">
        <f>BK120</f>
        <v>0</v>
      </c>
    </row>
    <row r="120" spans="2:63" s="11" customFormat="1" ht="22.9" customHeight="1">
      <c r="B120" s="126"/>
      <c r="D120" s="127" t="s">
        <v>73</v>
      </c>
      <c r="E120" s="176" t="s">
        <v>1128</v>
      </c>
      <c r="F120" s="176" t="s">
        <v>1129</v>
      </c>
      <c r="J120" s="177">
        <f>BK120</f>
        <v>0</v>
      </c>
      <c r="L120" s="126"/>
      <c r="M120" s="130"/>
      <c r="N120" s="131"/>
      <c r="O120" s="131"/>
      <c r="P120" s="132">
        <f>SUM(P121:P122)</f>
        <v>0</v>
      </c>
      <c r="Q120" s="131"/>
      <c r="R120" s="132">
        <f>SUM(R121:R122)</f>
        <v>0</v>
      </c>
      <c r="S120" s="131"/>
      <c r="T120" s="133">
        <f>SUM(T121:T122)</f>
        <v>0</v>
      </c>
      <c r="AR120" s="127" t="s">
        <v>173</v>
      </c>
      <c r="AT120" s="134" t="s">
        <v>73</v>
      </c>
      <c r="AU120" s="134" t="s">
        <v>82</v>
      </c>
      <c r="AY120" s="127" t="s">
        <v>148</v>
      </c>
      <c r="BK120" s="135">
        <f>SUM(BK121:BK122)</f>
        <v>0</v>
      </c>
    </row>
    <row r="121" spans="1:65" s="2" customFormat="1" ht="14.45" customHeight="1">
      <c r="A121" s="29"/>
      <c r="B121" s="136"/>
      <c r="C121" s="137" t="s">
        <v>82</v>
      </c>
      <c r="D121" s="137" t="s">
        <v>149</v>
      </c>
      <c r="E121" s="138" t="s">
        <v>1130</v>
      </c>
      <c r="F121" s="139" t="s">
        <v>1131</v>
      </c>
      <c r="G121" s="140" t="s">
        <v>1132</v>
      </c>
      <c r="H121" s="141">
        <v>1</v>
      </c>
      <c r="I121" s="142"/>
      <c r="J121" s="142">
        <f>ROUND(I121*H121,2)</f>
        <v>0</v>
      </c>
      <c r="K121" s="143"/>
      <c r="L121" s="30"/>
      <c r="M121" s="144" t="s">
        <v>1</v>
      </c>
      <c r="N121" s="145" t="s">
        <v>39</v>
      </c>
      <c r="O121" s="146">
        <v>0</v>
      </c>
      <c r="P121" s="146">
        <f>O121*H121</f>
        <v>0</v>
      </c>
      <c r="Q121" s="146">
        <v>0</v>
      </c>
      <c r="R121" s="146">
        <f>Q121*H121</f>
        <v>0</v>
      </c>
      <c r="S121" s="146">
        <v>0</v>
      </c>
      <c r="T121" s="147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48" t="s">
        <v>1133</v>
      </c>
      <c r="AT121" s="148" t="s">
        <v>149</v>
      </c>
      <c r="AU121" s="148" t="s">
        <v>91</v>
      </c>
      <c r="AY121" s="17" t="s">
        <v>148</v>
      </c>
      <c r="BE121" s="149">
        <f>IF(N121="základní",J121,0)</f>
        <v>0</v>
      </c>
      <c r="BF121" s="149">
        <f>IF(N121="snížená",J121,0)</f>
        <v>0</v>
      </c>
      <c r="BG121" s="149">
        <f>IF(N121="zákl. přenesená",J121,0)</f>
        <v>0</v>
      </c>
      <c r="BH121" s="149">
        <f>IF(N121="sníž. přenesená",J121,0)</f>
        <v>0</v>
      </c>
      <c r="BI121" s="149">
        <f>IF(N121="nulová",J121,0)</f>
        <v>0</v>
      </c>
      <c r="BJ121" s="17" t="s">
        <v>82</v>
      </c>
      <c r="BK121" s="149">
        <f>ROUND(I121*H121,2)</f>
        <v>0</v>
      </c>
      <c r="BL121" s="17" t="s">
        <v>1133</v>
      </c>
      <c r="BM121" s="148" t="s">
        <v>1134</v>
      </c>
    </row>
    <row r="122" spans="1:65" s="2" customFormat="1" ht="24.2" customHeight="1">
      <c r="A122" s="29"/>
      <c r="B122" s="136"/>
      <c r="C122" s="137" t="s">
        <v>91</v>
      </c>
      <c r="D122" s="137" t="s">
        <v>149</v>
      </c>
      <c r="E122" s="138" t="s">
        <v>1135</v>
      </c>
      <c r="F122" s="139" t="s">
        <v>1136</v>
      </c>
      <c r="G122" s="140" t="s">
        <v>1132</v>
      </c>
      <c r="H122" s="141">
        <v>1</v>
      </c>
      <c r="I122" s="142"/>
      <c r="J122" s="142">
        <f>ROUND(I122*H122,2)</f>
        <v>0</v>
      </c>
      <c r="K122" s="143"/>
      <c r="L122" s="30"/>
      <c r="M122" s="168" t="s">
        <v>1</v>
      </c>
      <c r="N122" s="169" t="s">
        <v>39</v>
      </c>
      <c r="O122" s="170">
        <v>0</v>
      </c>
      <c r="P122" s="170">
        <f>O122*H122</f>
        <v>0</v>
      </c>
      <c r="Q122" s="170">
        <v>0</v>
      </c>
      <c r="R122" s="170">
        <f>Q122*H122</f>
        <v>0</v>
      </c>
      <c r="S122" s="170">
        <v>0</v>
      </c>
      <c r="T122" s="171">
        <f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48" t="s">
        <v>1133</v>
      </c>
      <c r="AT122" s="148" t="s">
        <v>149</v>
      </c>
      <c r="AU122" s="148" t="s">
        <v>91</v>
      </c>
      <c r="AY122" s="17" t="s">
        <v>148</v>
      </c>
      <c r="BE122" s="149">
        <f>IF(N122="základní",J122,0)</f>
        <v>0</v>
      </c>
      <c r="BF122" s="149">
        <f>IF(N122="snížená",J122,0)</f>
        <v>0</v>
      </c>
      <c r="BG122" s="149">
        <f>IF(N122="zákl. přenesená",J122,0)</f>
        <v>0</v>
      </c>
      <c r="BH122" s="149">
        <f>IF(N122="sníž. přenesená",J122,0)</f>
        <v>0</v>
      </c>
      <c r="BI122" s="149">
        <f>IF(N122="nulová",J122,0)</f>
        <v>0</v>
      </c>
      <c r="BJ122" s="17" t="s">
        <v>82</v>
      </c>
      <c r="BK122" s="149">
        <f>ROUND(I122*H122,2)</f>
        <v>0</v>
      </c>
      <c r="BL122" s="17" t="s">
        <v>1133</v>
      </c>
      <c r="BM122" s="148" t="s">
        <v>1137</v>
      </c>
    </row>
    <row r="123" spans="1:31" s="2" customFormat="1" ht="6.95" customHeight="1">
      <c r="A123" s="29"/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30"/>
      <c r="M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</sheetData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9"/>
  <sheetViews>
    <sheetView showGridLines="0" workbookViewId="0" topLeftCell="A1">
      <selection activeCell="J2" sqref="J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103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91</v>
      </c>
    </row>
    <row r="4" spans="2:46" s="1" customFormat="1" ht="24.95" customHeight="1">
      <c r="B4" s="20"/>
      <c r="D4" s="21" t="s">
        <v>108</v>
      </c>
      <c r="L4" s="20"/>
      <c r="M4" s="92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38" t="str">
        <f>'Rekapitulace stavby'!K6</f>
        <v>II/102 Chotilsko, most ev. č. 102-019</v>
      </c>
      <c r="F7" s="239"/>
      <c r="G7" s="239"/>
      <c r="H7" s="239"/>
      <c r="L7" s="20"/>
    </row>
    <row r="8" spans="1:31" s="2" customFormat="1" ht="12" customHeight="1">
      <c r="A8" s="29"/>
      <c r="B8" s="30"/>
      <c r="C8" s="29"/>
      <c r="D8" s="26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28" t="s">
        <v>1138</v>
      </c>
      <c r="F9" s="237"/>
      <c r="G9" s="237"/>
      <c r="H9" s="237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 t="str">
        <f>'Rekapitulace stavby'!AN8</f>
        <v>30. 10. 2020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24</v>
      </c>
      <c r="F15" s="29"/>
      <c r="G15" s="29"/>
      <c r="H15" s="29"/>
      <c r="I15" s="26" t="s">
        <v>25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2" t="str">
        <f>'Rekapitulace stavby'!E14</f>
        <v xml:space="preserve"> </v>
      </c>
      <c r="F18" s="212"/>
      <c r="G18" s="212"/>
      <c r="H18" s="212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23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29</v>
      </c>
      <c r="F21" s="29"/>
      <c r="G21" s="29"/>
      <c r="H21" s="29"/>
      <c r="I21" s="26" t="s">
        <v>25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31</v>
      </c>
      <c r="E23" s="29"/>
      <c r="F23" s="29"/>
      <c r="G23" s="29"/>
      <c r="H23" s="29"/>
      <c r="I23" s="26" t="s">
        <v>23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32</v>
      </c>
      <c r="F24" s="29"/>
      <c r="G24" s="29"/>
      <c r="H24" s="29"/>
      <c r="I24" s="26" t="s">
        <v>25</v>
      </c>
      <c r="J24" s="24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3"/>
      <c r="B27" s="94"/>
      <c r="C27" s="93"/>
      <c r="D27" s="93"/>
      <c r="E27" s="214" t="s">
        <v>1</v>
      </c>
      <c r="F27" s="214"/>
      <c r="G27" s="214"/>
      <c r="H27" s="214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34</v>
      </c>
      <c r="E30" s="29"/>
      <c r="F30" s="29"/>
      <c r="G30" s="29"/>
      <c r="H30" s="29"/>
      <c r="I30" s="29"/>
      <c r="J30" s="68">
        <f>ROUND(J118,2)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7" t="s">
        <v>38</v>
      </c>
      <c r="E33" s="26" t="s">
        <v>39</v>
      </c>
      <c r="F33" s="98">
        <f>ROUND((SUM(BE118:BE138)),2)</f>
        <v>0</v>
      </c>
      <c r="G33" s="29"/>
      <c r="H33" s="29"/>
      <c r="I33" s="99">
        <v>0.21</v>
      </c>
      <c r="J33" s="98">
        <f>ROUND(((SUM(BE118:BE138))*I33),2)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40</v>
      </c>
      <c r="F34" s="98">
        <f>ROUND((SUM(BF118:BF138)),2)</f>
        <v>0</v>
      </c>
      <c r="G34" s="29"/>
      <c r="H34" s="29"/>
      <c r="I34" s="99">
        <v>0.15</v>
      </c>
      <c r="J34" s="98">
        <f>ROUND(((SUM(BF118:BF138))*I34),2)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41</v>
      </c>
      <c r="F35" s="98">
        <f>ROUND((SUM(BG118:BG138)),2)</f>
        <v>0</v>
      </c>
      <c r="G35" s="29"/>
      <c r="H35" s="29"/>
      <c r="I35" s="99">
        <v>0.21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42</v>
      </c>
      <c r="F36" s="98">
        <f>ROUND((SUM(BH118:BH138)),2)</f>
        <v>0</v>
      </c>
      <c r="G36" s="29"/>
      <c r="H36" s="29"/>
      <c r="I36" s="99">
        <v>0.15</v>
      </c>
      <c r="J36" s="9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43</v>
      </c>
      <c r="F37" s="98">
        <f>ROUND((SUM(BI118:BI138)),2)</f>
        <v>0</v>
      </c>
      <c r="G37" s="29"/>
      <c r="H37" s="29"/>
      <c r="I37" s="99">
        <v>0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0"/>
      <c r="D39" s="101" t="s">
        <v>44</v>
      </c>
      <c r="E39" s="57"/>
      <c r="F39" s="57"/>
      <c r="G39" s="102" t="s">
        <v>45</v>
      </c>
      <c r="H39" s="103" t="s">
        <v>46</v>
      </c>
      <c r="I39" s="57"/>
      <c r="J39" s="104">
        <f>SUM(J30:J37)</f>
        <v>0</v>
      </c>
      <c r="K39" s="105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127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8" t="str">
        <f>E7</f>
        <v>II/102 Chotilsko, most ev. č. 102-019</v>
      </c>
      <c r="F85" s="239"/>
      <c r="G85" s="239"/>
      <c r="H85" s="23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28" t="str">
        <f>E9</f>
        <v>VON - Vedlejší a ostatní náklady</v>
      </c>
      <c r="F87" s="237"/>
      <c r="G87" s="237"/>
      <c r="H87" s="237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18</v>
      </c>
      <c r="D89" s="29"/>
      <c r="E89" s="29"/>
      <c r="F89" s="24" t="str">
        <f>F12</f>
        <v>Chotilsko</v>
      </c>
      <c r="G89" s="29"/>
      <c r="H89" s="29"/>
      <c r="I89" s="26" t="s">
        <v>20</v>
      </c>
      <c r="J89" s="52" t="str">
        <f>IF(J12="","",J12)</f>
        <v>30. 10. 2020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6" t="s">
        <v>22</v>
      </c>
      <c r="D91" s="29"/>
      <c r="E91" s="29"/>
      <c r="F91" s="24" t="str">
        <f>E15</f>
        <v>KSÚS Středočeského kraje</v>
      </c>
      <c r="G91" s="29"/>
      <c r="H91" s="29"/>
      <c r="I91" s="26" t="s">
        <v>28</v>
      </c>
      <c r="J91" s="27" t="str">
        <f>E21</f>
        <v>INGUTIS, spol. s 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31</v>
      </c>
      <c r="J92" s="27" t="str">
        <f>E24</f>
        <v>Ing. J. Duben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8" t="s">
        <v>128</v>
      </c>
      <c r="D94" s="100"/>
      <c r="E94" s="100"/>
      <c r="F94" s="100"/>
      <c r="G94" s="100"/>
      <c r="H94" s="100"/>
      <c r="I94" s="100"/>
      <c r="J94" s="109" t="s">
        <v>129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130</v>
      </c>
      <c r="D96" s="29"/>
      <c r="E96" s="29"/>
      <c r="F96" s="29"/>
      <c r="G96" s="29"/>
      <c r="H96" s="29"/>
      <c r="I96" s="29"/>
      <c r="J96" s="68">
        <f>J118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84</v>
      </c>
    </row>
    <row r="97" spans="2:12" s="9" customFormat="1" ht="24.95" customHeight="1">
      <c r="B97" s="111"/>
      <c r="D97" s="112" t="s">
        <v>1139</v>
      </c>
      <c r="E97" s="113"/>
      <c r="F97" s="113"/>
      <c r="G97" s="113"/>
      <c r="H97" s="113"/>
      <c r="I97" s="113"/>
      <c r="J97" s="114">
        <f>J119</f>
        <v>0</v>
      </c>
      <c r="L97" s="111"/>
    </row>
    <row r="98" spans="2:12" s="14" customFormat="1" ht="19.9" customHeight="1">
      <c r="B98" s="172"/>
      <c r="D98" s="173" t="s">
        <v>1140</v>
      </c>
      <c r="E98" s="174"/>
      <c r="F98" s="174"/>
      <c r="G98" s="174"/>
      <c r="H98" s="174"/>
      <c r="I98" s="174"/>
      <c r="J98" s="175">
        <f>J120</f>
        <v>0</v>
      </c>
      <c r="L98" s="172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>
      <c r="A104" s="29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21" t="s">
        <v>134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6" t="s">
        <v>14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38" t="str">
        <f>E7</f>
        <v>II/102 Chotilsko, most ev. č. 102-019</v>
      </c>
      <c r="F108" s="239"/>
      <c r="G108" s="239"/>
      <c r="H108" s="23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6" t="s">
        <v>117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28" t="str">
        <f>E9</f>
        <v>VON - Vedlejší a ostatní náklady</v>
      </c>
      <c r="F110" s="237"/>
      <c r="G110" s="237"/>
      <c r="H110" s="237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6" t="s">
        <v>18</v>
      </c>
      <c r="D112" s="29"/>
      <c r="E112" s="29"/>
      <c r="F112" s="24" t="str">
        <f>F12</f>
        <v>Chotilsko</v>
      </c>
      <c r="G112" s="29"/>
      <c r="H112" s="29"/>
      <c r="I112" s="26" t="s">
        <v>20</v>
      </c>
      <c r="J112" s="52" t="str">
        <f>IF(J12="","",J12)</f>
        <v>30. 10. 2020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5.7" customHeight="1">
      <c r="A114" s="29"/>
      <c r="B114" s="30"/>
      <c r="C114" s="26" t="s">
        <v>22</v>
      </c>
      <c r="D114" s="29"/>
      <c r="E114" s="29"/>
      <c r="F114" s="24" t="str">
        <f>E15</f>
        <v>KSÚS Středočeského kraje</v>
      </c>
      <c r="G114" s="29"/>
      <c r="H114" s="29"/>
      <c r="I114" s="26" t="s">
        <v>28</v>
      </c>
      <c r="J114" s="27" t="str">
        <f>E21</f>
        <v>INGUTIS, spol. s r.o.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.2" customHeight="1">
      <c r="A115" s="29"/>
      <c r="B115" s="30"/>
      <c r="C115" s="26" t="s">
        <v>26</v>
      </c>
      <c r="D115" s="29"/>
      <c r="E115" s="29"/>
      <c r="F115" s="24" t="str">
        <f>IF(E18="","",E18)</f>
        <v xml:space="preserve"> </v>
      </c>
      <c r="G115" s="29"/>
      <c r="H115" s="29"/>
      <c r="I115" s="26" t="s">
        <v>31</v>
      </c>
      <c r="J115" s="27" t="str">
        <f>E24</f>
        <v>Ing. J. Duben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10" customFormat="1" ht="29.25" customHeight="1">
      <c r="A117" s="115"/>
      <c r="B117" s="116"/>
      <c r="C117" s="117" t="s">
        <v>135</v>
      </c>
      <c r="D117" s="118" t="s">
        <v>59</v>
      </c>
      <c r="E117" s="118" t="s">
        <v>55</v>
      </c>
      <c r="F117" s="118" t="s">
        <v>56</v>
      </c>
      <c r="G117" s="118" t="s">
        <v>136</v>
      </c>
      <c r="H117" s="118" t="s">
        <v>137</v>
      </c>
      <c r="I117" s="118" t="s">
        <v>138</v>
      </c>
      <c r="J117" s="119" t="s">
        <v>129</v>
      </c>
      <c r="K117" s="120" t="s">
        <v>139</v>
      </c>
      <c r="L117" s="121"/>
      <c r="M117" s="59" t="s">
        <v>1</v>
      </c>
      <c r="N117" s="60" t="s">
        <v>38</v>
      </c>
      <c r="O117" s="60" t="s">
        <v>140</v>
      </c>
      <c r="P117" s="60" t="s">
        <v>141</v>
      </c>
      <c r="Q117" s="60" t="s">
        <v>142</v>
      </c>
      <c r="R117" s="60" t="s">
        <v>143</v>
      </c>
      <c r="S117" s="60" t="s">
        <v>144</v>
      </c>
      <c r="T117" s="61" t="s">
        <v>145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63" s="2" customFormat="1" ht="22.9" customHeight="1">
      <c r="A118" s="29"/>
      <c r="B118" s="30"/>
      <c r="C118" s="66" t="s">
        <v>146</v>
      </c>
      <c r="D118" s="29"/>
      <c r="E118" s="29"/>
      <c r="F118" s="29"/>
      <c r="G118" s="29"/>
      <c r="H118" s="29"/>
      <c r="I118" s="29"/>
      <c r="J118" s="122">
        <f>BK118</f>
        <v>0</v>
      </c>
      <c r="K118" s="29"/>
      <c r="L118" s="30"/>
      <c r="M118" s="62"/>
      <c r="N118" s="53"/>
      <c r="O118" s="63"/>
      <c r="P118" s="123">
        <f>P119</f>
        <v>0</v>
      </c>
      <c r="Q118" s="63"/>
      <c r="R118" s="123">
        <f>R119</f>
        <v>0</v>
      </c>
      <c r="S118" s="63"/>
      <c r="T118" s="124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7" t="s">
        <v>73</v>
      </c>
      <c r="AU118" s="17" t="s">
        <v>84</v>
      </c>
      <c r="BK118" s="125">
        <f>BK119</f>
        <v>0</v>
      </c>
    </row>
    <row r="119" spans="2:63" s="11" customFormat="1" ht="25.9" customHeight="1">
      <c r="B119" s="126"/>
      <c r="D119" s="127" t="s">
        <v>73</v>
      </c>
      <c r="E119" s="128" t="s">
        <v>1126</v>
      </c>
      <c r="F119" s="128" t="s">
        <v>1126</v>
      </c>
      <c r="J119" s="129">
        <f>BK119</f>
        <v>0</v>
      </c>
      <c r="L119" s="126"/>
      <c r="M119" s="130"/>
      <c r="N119" s="131"/>
      <c r="O119" s="131"/>
      <c r="P119" s="132">
        <f>P120</f>
        <v>0</v>
      </c>
      <c r="Q119" s="131"/>
      <c r="R119" s="132">
        <f>R120</f>
        <v>0</v>
      </c>
      <c r="S119" s="131"/>
      <c r="T119" s="133">
        <f>T120</f>
        <v>0</v>
      </c>
      <c r="AR119" s="127" t="s">
        <v>173</v>
      </c>
      <c r="AT119" s="134" t="s">
        <v>73</v>
      </c>
      <c r="AU119" s="134" t="s">
        <v>74</v>
      </c>
      <c r="AY119" s="127" t="s">
        <v>148</v>
      </c>
      <c r="BK119" s="135">
        <f>BK120</f>
        <v>0</v>
      </c>
    </row>
    <row r="120" spans="2:63" s="11" customFormat="1" ht="22.9" customHeight="1">
      <c r="B120" s="126"/>
      <c r="D120" s="127" t="s">
        <v>73</v>
      </c>
      <c r="E120" s="176" t="s">
        <v>74</v>
      </c>
      <c r="F120" s="176" t="s">
        <v>147</v>
      </c>
      <c r="J120" s="177">
        <f>BK120</f>
        <v>0</v>
      </c>
      <c r="L120" s="126"/>
      <c r="M120" s="130"/>
      <c r="N120" s="131"/>
      <c r="O120" s="131"/>
      <c r="P120" s="132">
        <f>SUM(P121:P138)</f>
        <v>0</v>
      </c>
      <c r="Q120" s="131"/>
      <c r="R120" s="132">
        <f>SUM(R121:R138)</f>
        <v>0</v>
      </c>
      <c r="S120" s="131"/>
      <c r="T120" s="133">
        <f>SUM(T121:T138)</f>
        <v>0</v>
      </c>
      <c r="AR120" s="127" t="s">
        <v>173</v>
      </c>
      <c r="AT120" s="134" t="s">
        <v>73</v>
      </c>
      <c r="AU120" s="134" t="s">
        <v>82</v>
      </c>
      <c r="AY120" s="127" t="s">
        <v>148</v>
      </c>
      <c r="BK120" s="135">
        <f>SUM(BK121:BK138)</f>
        <v>0</v>
      </c>
    </row>
    <row r="121" spans="1:65" s="2" customFormat="1" ht="24.2" customHeight="1">
      <c r="A121" s="29"/>
      <c r="B121" s="136"/>
      <c r="C121" s="137" t="s">
        <v>82</v>
      </c>
      <c r="D121" s="137" t="s">
        <v>149</v>
      </c>
      <c r="E121" s="138" t="s">
        <v>1141</v>
      </c>
      <c r="F121" s="139" t="s">
        <v>1142</v>
      </c>
      <c r="G121" s="140" t="s">
        <v>1132</v>
      </c>
      <c r="H121" s="141">
        <v>1</v>
      </c>
      <c r="I121" s="142"/>
      <c r="J121" s="142">
        <f aca="true" t="shared" si="0" ref="J121:J138">ROUND(I121*H121,2)</f>
        <v>0</v>
      </c>
      <c r="K121" s="143"/>
      <c r="L121" s="30"/>
      <c r="M121" s="144" t="s">
        <v>1</v>
      </c>
      <c r="N121" s="145" t="s">
        <v>39</v>
      </c>
      <c r="O121" s="146">
        <v>0</v>
      </c>
      <c r="P121" s="146">
        <f aca="true" t="shared" si="1" ref="P121:P138">O121*H121</f>
        <v>0</v>
      </c>
      <c r="Q121" s="146">
        <v>0</v>
      </c>
      <c r="R121" s="146">
        <f aca="true" t="shared" si="2" ref="R121:R138">Q121*H121</f>
        <v>0</v>
      </c>
      <c r="S121" s="146">
        <v>0</v>
      </c>
      <c r="T121" s="147">
        <f aca="true" t="shared" si="3" ref="T121:T138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48" t="s">
        <v>153</v>
      </c>
      <c r="AT121" s="148" t="s">
        <v>149</v>
      </c>
      <c r="AU121" s="148" t="s">
        <v>91</v>
      </c>
      <c r="AY121" s="17" t="s">
        <v>148</v>
      </c>
      <c r="BE121" s="149">
        <f aca="true" t="shared" si="4" ref="BE121:BE138">IF(N121="základní",J121,0)</f>
        <v>0</v>
      </c>
      <c r="BF121" s="149">
        <f aca="true" t="shared" si="5" ref="BF121:BF138">IF(N121="snížená",J121,0)</f>
        <v>0</v>
      </c>
      <c r="BG121" s="149">
        <f aca="true" t="shared" si="6" ref="BG121:BG138">IF(N121="zákl. přenesená",J121,0)</f>
        <v>0</v>
      </c>
      <c r="BH121" s="149">
        <f aca="true" t="shared" si="7" ref="BH121:BH138">IF(N121="sníž. přenesená",J121,0)</f>
        <v>0</v>
      </c>
      <c r="BI121" s="149">
        <f aca="true" t="shared" si="8" ref="BI121:BI138">IF(N121="nulová",J121,0)</f>
        <v>0</v>
      </c>
      <c r="BJ121" s="17" t="s">
        <v>82</v>
      </c>
      <c r="BK121" s="149">
        <f aca="true" t="shared" si="9" ref="BK121:BK138">ROUND(I121*H121,2)</f>
        <v>0</v>
      </c>
      <c r="BL121" s="17" t="s">
        <v>153</v>
      </c>
      <c r="BM121" s="148" t="s">
        <v>1143</v>
      </c>
    </row>
    <row r="122" spans="1:65" s="2" customFormat="1" ht="24.2" customHeight="1">
      <c r="A122" s="29"/>
      <c r="B122" s="136"/>
      <c r="C122" s="137" t="s">
        <v>91</v>
      </c>
      <c r="D122" s="137" t="s">
        <v>149</v>
      </c>
      <c r="E122" s="138" t="s">
        <v>1144</v>
      </c>
      <c r="F122" s="139" t="s">
        <v>1145</v>
      </c>
      <c r="G122" s="140" t="s">
        <v>1132</v>
      </c>
      <c r="H122" s="141">
        <v>1</v>
      </c>
      <c r="I122" s="142"/>
      <c r="J122" s="142">
        <f t="shared" si="0"/>
        <v>0</v>
      </c>
      <c r="K122" s="143"/>
      <c r="L122" s="30"/>
      <c r="M122" s="144" t="s">
        <v>1</v>
      </c>
      <c r="N122" s="145" t="s">
        <v>39</v>
      </c>
      <c r="O122" s="146">
        <v>0</v>
      </c>
      <c r="P122" s="146">
        <f t="shared" si="1"/>
        <v>0</v>
      </c>
      <c r="Q122" s="146">
        <v>0</v>
      </c>
      <c r="R122" s="146">
        <f t="shared" si="2"/>
        <v>0</v>
      </c>
      <c r="S122" s="146">
        <v>0</v>
      </c>
      <c r="T122" s="147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48" t="s">
        <v>153</v>
      </c>
      <c r="AT122" s="148" t="s">
        <v>149</v>
      </c>
      <c r="AU122" s="148" t="s">
        <v>91</v>
      </c>
      <c r="AY122" s="17" t="s">
        <v>148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17" t="s">
        <v>82</v>
      </c>
      <c r="BK122" s="149">
        <f t="shared" si="9"/>
        <v>0</v>
      </c>
      <c r="BL122" s="17" t="s">
        <v>153</v>
      </c>
      <c r="BM122" s="148" t="s">
        <v>1146</v>
      </c>
    </row>
    <row r="123" spans="1:65" s="2" customFormat="1" ht="14.45" customHeight="1">
      <c r="A123" s="29"/>
      <c r="B123" s="136"/>
      <c r="C123" s="137" t="s">
        <v>162</v>
      </c>
      <c r="D123" s="137" t="s">
        <v>149</v>
      </c>
      <c r="E123" s="138" t="s">
        <v>1147</v>
      </c>
      <c r="F123" s="139" t="s">
        <v>1148</v>
      </c>
      <c r="G123" s="140" t="s">
        <v>176</v>
      </c>
      <c r="H123" s="141">
        <v>1</v>
      </c>
      <c r="I123" s="142"/>
      <c r="J123" s="142">
        <f t="shared" si="0"/>
        <v>0</v>
      </c>
      <c r="K123" s="143"/>
      <c r="L123" s="30"/>
      <c r="M123" s="144" t="s">
        <v>1</v>
      </c>
      <c r="N123" s="145" t="s">
        <v>39</v>
      </c>
      <c r="O123" s="146">
        <v>0</v>
      </c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8" t="s">
        <v>153</v>
      </c>
      <c r="AT123" s="148" t="s">
        <v>149</v>
      </c>
      <c r="AU123" s="148" t="s">
        <v>91</v>
      </c>
      <c r="AY123" s="17" t="s">
        <v>148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7" t="s">
        <v>82</v>
      </c>
      <c r="BK123" s="149">
        <f t="shared" si="9"/>
        <v>0</v>
      </c>
      <c r="BL123" s="17" t="s">
        <v>153</v>
      </c>
      <c r="BM123" s="148" t="s">
        <v>1149</v>
      </c>
    </row>
    <row r="124" spans="1:65" s="2" customFormat="1" ht="24.2" customHeight="1">
      <c r="A124" s="29"/>
      <c r="B124" s="136"/>
      <c r="C124" s="137" t="s">
        <v>153</v>
      </c>
      <c r="D124" s="137" t="s">
        <v>149</v>
      </c>
      <c r="E124" s="138" t="s">
        <v>1150</v>
      </c>
      <c r="F124" s="139" t="s">
        <v>1151</v>
      </c>
      <c r="G124" s="140" t="s">
        <v>176</v>
      </c>
      <c r="H124" s="141">
        <v>1</v>
      </c>
      <c r="I124" s="142"/>
      <c r="J124" s="142">
        <f t="shared" si="0"/>
        <v>0</v>
      </c>
      <c r="K124" s="143"/>
      <c r="L124" s="30"/>
      <c r="M124" s="144" t="s">
        <v>1</v>
      </c>
      <c r="N124" s="145" t="s">
        <v>39</v>
      </c>
      <c r="O124" s="146">
        <v>0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8" t="s">
        <v>153</v>
      </c>
      <c r="AT124" s="148" t="s">
        <v>149</v>
      </c>
      <c r="AU124" s="148" t="s">
        <v>91</v>
      </c>
      <c r="AY124" s="17" t="s">
        <v>148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7" t="s">
        <v>82</v>
      </c>
      <c r="BK124" s="149">
        <f t="shared" si="9"/>
        <v>0</v>
      </c>
      <c r="BL124" s="17" t="s">
        <v>153</v>
      </c>
      <c r="BM124" s="148" t="s">
        <v>1152</v>
      </c>
    </row>
    <row r="125" spans="1:65" s="2" customFormat="1" ht="24.2" customHeight="1">
      <c r="A125" s="29"/>
      <c r="B125" s="136"/>
      <c r="C125" s="137" t="s">
        <v>173</v>
      </c>
      <c r="D125" s="137" t="s">
        <v>149</v>
      </c>
      <c r="E125" s="138" t="s">
        <v>1153</v>
      </c>
      <c r="F125" s="139" t="s">
        <v>1154</v>
      </c>
      <c r="G125" s="140" t="s">
        <v>176</v>
      </c>
      <c r="H125" s="141">
        <v>1</v>
      </c>
      <c r="I125" s="142"/>
      <c r="J125" s="142">
        <f t="shared" si="0"/>
        <v>0</v>
      </c>
      <c r="K125" s="143"/>
      <c r="L125" s="30"/>
      <c r="M125" s="144" t="s">
        <v>1</v>
      </c>
      <c r="N125" s="145" t="s">
        <v>39</v>
      </c>
      <c r="O125" s="146">
        <v>0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8" t="s">
        <v>153</v>
      </c>
      <c r="AT125" s="148" t="s">
        <v>149</v>
      </c>
      <c r="AU125" s="148" t="s">
        <v>91</v>
      </c>
      <c r="AY125" s="17" t="s">
        <v>148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7" t="s">
        <v>82</v>
      </c>
      <c r="BK125" s="149">
        <f t="shared" si="9"/>
        <v>0</v>
      </c>
      <c r="BL125" s="17" t="s">
        <v>153</v>
      </c>
      <c r="BM125" s="148" t="s">
        <v>1155</v>
      </c>
    </row>
    <row r="126" spans="1:65" s="2" customFormat="1" ht="24.2" customHeight="1">
      <c r="A126" s="29"/>
      <c r="B126" s="136"/>
      <c r="C126" s="137" t="s">
        <v>178</v>
      </c>
      <c r="D126" s="137" t="s">
        <v>149</v>
      </c>
      <c r="E126" s="138" t="s">
        <v>1156</v>
      </c>
      <c r="F126" s="139" t="s">
        <v>1157</v>
      </c>
      <c r="G126" s="140" t="s">
        <v>176</v>
      </c>
      <c r="H126" s="141">
        <v>1</v>
      </c>
      <c r="I126" s="142"/>
      <c r="J126" s="142">
        <f t="shared" si="0"/>
        <v>0</v>
      </c>
      <c r="K126" s="143"/>
      <c r="L126" s="30"/>
      <c r="M126" s="144" t="s">
        <v>1</v>
      </c>
      <c r="N126" s="145" t="s">
        <v>39</v>
      </c>
      <c r="O126" s="146">
        <v>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8" t="s">
        <v>153</v>
      </c>
      <c r="AT126" s="148" t="s">
        <v>149</v>
      </c>
      <c r="AU126" s="148" t="s">
        <v>91</v>
      </c>
      <c r="AY126" s="17" t="s">
        <v>148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7" t="s">
        <v>82</v>
      </c>
      <c r="BK126" s="149">
        <f t="shared" si="9"/>
        <v>0</v>
      </c>
      <c r="BL126" s="17" t="s">
        <v>153</v>
      </c>
      <c r="BM126" s="148" t="s">
        <v>1158</v>
      </c>
    </row>
    <row r="127" spans="1:65" s="2" customFormat="1" ht="24.2" customHeight="1">
      <c r="A127" s="29"/>
      <c r="B127" s="136"/>
      <c r="C127" s="137" t="s">
        <v>182</v>
      </c>
      <c r="D127" s="137" t="s">
        <v>149</v>
      </c>
      <c r="E127" s="138" t="s">
        <v>1159</v>
      </c>
      <c r="F127" s="139" t="s">
        <v>1160</v>
      </c>
      <c r="G127" s="140" t="s">
        <v>176</v>
      </c>
      <c r="H127" s="141">
        <v>1</v>
      </c>
      <c r="I127" s="142"/>
      <c r="J127" s="142">
        <f t="shared" si="0"/>
        <v>0</v>
      </c>
      <c r="K127" s="143"/>
      <c r="L127" s="30"/>
      <c r="M127" s="144" t="s">
        <v>1</v>
      </c>
      <c r="N127" s="145" t="s">
        <v>39</v>
      </c>
      <c r="O127" s="146">
        <v>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8" t="s">
        <v>153</v>
      </c>
      <c r="AT127" s="148" t="s">
        <v>149</v>
      </c>
      <c r="AU127" s="148" t="s">
        <v>91</v>
      </c>
      <c r="AY127" s="17" t="s">
        <v>148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7" t="s">
        <v>82</v>
      </c>
      <c r="BK127" s="149">
        <f t="shared" si="9"/>
        <v>0</v>
      </c>
      <c r="BL127" s="17" t="s">
        <v>153</v>
      </c>
      <c r="BM127" s="148" t="s">
        <v>1161</v>
      </c>
    </row>
    <row r="128" spans="1:65" s="2" customFormat="1" ht="14.45" customHeight="1">
      <c r="A128" s="29"/>
      <c r="B128" s="136"/>
      <c r="C128" s="137" t="s">
        <v>187</v>
      </c>
      <c r="D128" s="137" t="s">
        <v>149</v>
      </c>
      <c r="E128" s="138" t="s">
        <v>396</v>
      </c>
      <c r="F128" s="139" t="s">
        <v>397</v>
      </c>
      <c r="G128" s="140" t="s">
        <v>176</v>
      </c>
      <c r="H128" s="141">
        <v>1</v>
      </c>
      <c r="I128" s="142"/>
      <c r="J128" s="142">
        <f t="shared" si="0"/>
        <v>0</v>
      </c>
      <c r="K128" s="143"/>
      <c r="L128" s="30"/>
      <c r="M128" s="144" t="s">
        <v>1</v>
      </c>
      <c r="N128" s="145" t="s">
        <v>39</v>
      </c>
      <c r="O128" s="146">
        <v>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8" t="s">
        <v>153</v>
      </c>
      <c r="AT128" s="148" t="s">
        <v>149</v>
      </c>
      <c r="AU128" s="148" t="s">
        <v>91</v>
      </c>
      <c r="AY128" s="17" t="s">
        <v>148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7" t="s">
        <v>82</v>
      </c>
      <c r="BK128" s="149">
        <f t="shared" si="9"/>
        <v>0</v>
      </c>
      <c r="BL128" s="17" t="s">
        <v>153</v>
      </c>
      <c r="BM128" s="148" t="s">
        <v>1162</v>
      </c>
    </row>
    <row r="129" spans="1:65" s="2" customFormat="1" ht="14.45" customHeight="1">
      <c r="A129" s="29"/>
      <c r="B129" s="136"/>
      <c r="C129" s="137" t="s">
        <v>195</v>
      </c>
      <c r="D129" s="137" t="s">
        <v>149</v>
      </c>
      <c r="E129" s="138" t="s">
        <v>1163</v>
      </c>
      <c r="F129" s="139" t="s">
        <v>400</v>
      </c>
      <c r="G129" s="140" t="s">
        <v>1164</v>
      </c>
      <c r="H129" s="141">
        <v>1</v>
      </c>
      <c r="I129" s="142"/>
      <c r="J129" s="142">
        <f t="shared" si="0"/>
        <v>0</v>
      </c>
      <c r="K129" s="143"/>
      <c r="L129" s="30"/>
      <c r="M129" s="144" t="s">
        <v>1</v>
      </c>
      <c r="N129" s="145" t="s">
        <v>39</v>
      </c>
      <c r="O129" s="146">
        <v>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8" t="s">
        <v>153</v>
      </c>
      <c r="AT129" s="148" t="s">
        <v>149</v>
      </c>
      <c r="AU129" s="148" t="s">
        <v>91</v>
      </c>
      <c r="AY129" s="17" t="s">
        <v>148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7" t="s">
        <v>82</v>
      </c>
      <c r="BK129" s="149">
        <f t="shared" si="9"/>
        <v>0</v>
      </c>
      <c r="BL129" s="17" t="s">
        <v>153</v>
      </c>
      <c r="BM129" s="148" t="s">
        <v>1165</v>
      </c>
    </row>
    <row r="130" spans="1:65" s="2" customFormat="1" ht="24.2" customHeight="1">
      <c r="A130" s="29"/>
      <c r="B130" s="136"/>
      <c r="C130" s="137" t="s">
        <v>202</v>
      </c>
      <c r="D130" s="137" t="s">
        <v>149</v>
      </c>
      <c r="E130" s="138" t="s">
        <v>410</v>
      </c>
      <c r="F130" s="139" t="s">
        <v>411</v>
      </c>
      <c r="G130" s="140" t="s">
        <v>257</v>
      </c>
      <c r="H130" s="141">
        <v>1</v>
      </c>
      <c r="I130" s="142"/>
      <c r="J130" s="142">
        <f t="shared" si="0"/>
        <v>0</v>
      </c>
      <c r="K130" s="143"/>
      <c r="L130" s="30"/>
      <c r="M130" s="144" t="s">
        <v>1</v>
      </c>
      <c r="N130" s="145" t="s">
        <v>39</v>
      </c>
      <c r="O130" s="146">
        <v>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8" t="s">
        <v>153</v>
      </c>
      <c r="AT130" s="148" t="s">
        <v>149</v>
      </c>
      <c r="AU130" s="148" t="s">
        <v>91</v>
      </c>
      <c r="AY130" s="17" t="s">
        <v>148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7" t="s">
        <v>82</v>
      </c>
      <c r="BK130" s="149">
        <f t="shared" si="9"/>
        <v>0</v>
      </c>
      <c r="BL130" s="17" t="s">
        <v>153</v>
      </c>
      <c r="BM130" s="148" t="s">
        <v>1166</v>
      </c>
    </row>
    <row r="131" spans="1:65" s="2" customFormat="1" ht="14.45" customHeight="1">
      <c r="A131" s="29"/>
      <c r="B131" s="136"/>
      <c r="C131" s="137" t="s">
        <v>207</v>
      </c>
      <c r="D131" s="137" t="s">
        <v>149</v>
      </c>
      <c r="E131" s="138" t="s">
        <v>179</v>
      </c>
      <c r="F131" s="139" t="s">
        <v>180</v>
      </c>
      <c r="G131" s="140" t="s">
        <v>176</v>
      </c>
      <c r="H131" s="141">
        <v>1</v>
      </c>
      <c r="I131" s="142"/>
      <c r="J131" s="142">
        <f t="shared" si="0"/>
        <v>0</v>
      </c>
      <c r="K131" s="143"/>
      <c r="L131" s="30"/>
      <c r="M131" s="144" t="s">
        <v>1</v>
      </c>
      <c r="N131" s="145" t="s">
        <v>39</v>
      </c>
      <c r="O131" s="146">
        <v>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8" t="s">
        <v>153</v>
      </c>
      <c r="AT131" s="148" t="s">
        <v>149</v>
      </c>
      <c r="AU131" s="148" t="s">
        <v>91</v>
      </c>
      <c r="AY131" s="17" t="s">
        <v>148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7" t="s">
        <v>82</v>
      </c>
      <c r="BK131" s="149">
        <f t="shared" si="9"/>
        <v>0</v>
      </c>
      <c r="BL131" s="17" t="s">
        <v>153</v>
      </c>
      <c r="BM131" s="148" t="s">
        <v>1167</v>
      </c>
    </row>
    <row r="132" spans="1:65" s="2" customFormat="1" ht="24.2" customHeight="1">
      <c r="A132" s="29"/>
      <c r="B132" s="136"/>
      <c r="C132" s="137" t="s">
        <v>213</v>
      </c>
      <c r="D132" s="137" t="s">
        <v>149</v>
      </c>
      <c r="E132" s="138" t="s">
        <v>414</v>
      </c>
      <c r="F132" s="139" t="s">
        <v>415</v>
      </c>
      <c r="G132" s="140" t="s">
        <v>176</v>
      </c>
      <c r="H132" s="141">
        <v>1</v>
      </c>
      <c r="I132" s="142"/>
      <c r="J132" s="142">
        <f t="shared" si="0"/>
        <v>0</v>
      </c>
      <c r="K132" s="143"/>
      <c r="L132" s="30"/>
      <c r="M132" s="144" t="s">
        <v>1</v>
      </c>
      <c r="N132" s="145" t="s">
        <v>39</v>
      </c>
      <c r="O132" s="146">
        <v>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8" t="s">
        <v>153</v>
      </c>
      <c r="AT132" s="148" t="s">
        <v>149</v>
      </c>
      <c r="AU132" s="148" t="s">
        <v>91</v>
      </c>
      <c r="AY132" s="17" t="s">
        <v>148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7" t="s">
        <v>82</v>
      </c>
      <c r="BK132" s="149">
        <f t="shared" si="9"/>
        <v>0</v>
      </c>
      <c r="BL132" s="17" t="s">
        <v>153</v>
      </c>
      <c r="BM132" s="148" t="s">
        <v>1168</v>
      </c>
    </row>
    <row r="133" spans="1:65" s="2" customFormat="1" ht="24.2" customHeight="1">
      <c r="A133" s="29"/>
      <c r="B133" s="136"/>
      <c r="C133" s="137" t="s">
        <v>220</v>
      </c>
      <c r="D133" s="137" t="s">
        <v>149</v>
      </c>
      <c r="E133" s="138" t="s">
        <v>1169</v>
      </c>
      <c r="F133" s="139" t="s">
        <v>1170</v>
      </c>
      <c r="G133" s="140" t="s">
        <v>176</v>
      </c>
      <c r="H133" s="141">
        <v>1</v>
      </c>
      <c r="I133" s="142"/>
      <c r="J133" s="142">
        <f t="shared" si="0"/>
        <v>0</v>
      </c>
      <c r="K133" s="143"/>
      <c r="L133" s="30"/>
      <c r="M133" s="144" t="s">
        <v>1</v>
      </c>
      <c r="N133" s="145" t="s">
        <v>39</v>
      </c>
      <c r="O133" s="146">
        <v>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8" t="s">
        <v>153</v>
      </c>
      <c r="AT133" s="148" t="s">
        <v>149</v>
      </c>
      <c r="AU133" s="148" t="s">
        <v>91</v>
      </c>
      <c r="AY133" s="17" t="s">
        <v>148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7" t="s">
        <v>82</v>
      </c>
      <c r="BK133" s="149">
        <f t="shared" si="9"/>
        <v>0</v>
      </c>
      <c r="BL133" s="17" t="s">
        <v>153</v>
      </c>
      <c r="BM133" s="148" t="s">
        <v>1171</v>
      </c>
    </row>
    <row r="134" spans="1:65" s="2" customFormat="1" ht="14.45" customHeight="1">
      <c r="A134" s="29"/>
      <c r="B134" s="136"/>
      <c r="C134" s="137" t="s">
        <v>226</v>
      </c>
      <c r="D134" s="137" t="s">
        <v>149</v>
      </c>
      <c r="E134" s="138" t="s">
        <v>417</v>
      </c>
      <c r="F134" s="139" t="s">
        <v>418</v>
      </c>
      <c r="G134" s="140" t="s">
        <v>257</v>
      </c>
      <c r="H134" s="141">
        <v>1</v>
      </c>
      <c r="I134" s="142"/>
      <c r="J134" s="142">
        <f t="shared" si="0"/>
        <v>0</v>
      </c>
      <c r="K134" s="143"/>
      <c r="L134" s="30"/>
      <c r="M134" s="144" t="s">
        <v>1</v>
      </c>
      <c r="N134" s="145" t="s">
        <v>39</v>
      </c>
      <c r="O134" s="146">
        <v>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8" t="s">
        <v>153</v>
      </c>
      <c r="AT134" s="148" t="s">
        <v>149</v>
      </c>
      <c r="AU134" s="148" t="s">
        <v>91</v>
      </c>
      <c r="AY134" s="17" t="s">
        <v>148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7" t="s">
        <v>82</v>
      </c>
      <c r="BK134" s="149">
        <f t="shared" si="9"/>
        <v>0</v>
      </c>
      <c r="BL134" s="17" t="s">
        <v>153</v>
      </c>
      <c r="BM134" s="148" t="s">
        <v>1172</v>
      </c>
    </row>
    <row r="135" spans="1:65" s="2" customFormat="1" ht="14.45" customHeight="1">
      <c r="A135" s="29"/>
      <c r="B135" s="136"/>
      <c r="C135" s="137" t="s">
        <v>8</v>
      </c>
      <c r="D135" s="137" t="s">
        <v>149</v>
      </c>
      <c r="E135" s="138" t="s">
        <v>183</v>
      </c>
      <c r="F135" s="139" t="s">
        <v>184</v>
      </c>
      <c r="G135" s="140" t="s">
        <v>176</v>
      </c>
      <c r="H135" s="141">
        <v>1</v>
      </c>
      <c r="I135" s="142"/>
      <c r="J135" s="142">
        <f t="shared" si="0"/>
        <v>0</v>
      </c>
      <c r="K135" s="143"/>
      <c r="L135" s="30"/>
      <c r="M135" s="144" t="s">
        <v>1</v>
      </c>
      <c r="N135" s="145" t="s">
        <v>39</v>
      </c>
      <c r="O135" s="146">
        <v>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8" t="s">
        <v>153</v>
      </c>
      <c r="AT135" s="148" t="s">
        <v>149</v>
      </c>
      <c r="AU135" s="148" t="s">
        <v>91</v>
      </c>
      <c r="AY135" s="17" t="s">
        <v>148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7" t="s">
        <v>82</v>
      </c>
      <c r="BK135" s="149">
        <f t="shared" si="9"/>
        <v>0</v>
      </c>
      <c r="BL135" s="17" t="s">
        <v>153</v>
      </c>
      <c r="BM135" s="148" t="s">
        <v>1173</v>
      </c>
    </row>
    <row r="136" spans="1:65" s="2" customFormat="1" ht="24.2" customHeight="1">
      <c r="A136" s="29"/>
      <c r="B136" s="136"/>
      <c r="C136" s="137" t="s">
        <v>240</v>
      </c>
      <c r="D136" s="137" t="s">
        <v>149</v>
      </c>
      <c r="E136" s="138" t="s">
        <v>421</v>
      </c>
      <c r="F136" s="139" t="s">
        <v>422</v>
      </c>
      <c r="G136" s="140" t="s">
        <v>257</v>
      </c>
      <c r="H136" s="141">
        <v>3</v>
      </c>
      <c r="I136" s="142"/>
      <c r="J136" s="142">
        <f t="shared" si="0"/>
        <v>0</v>
      </c>
      <c r="K136" s="143"/>
      <c r="L136" s="30"/>
      <c r="M136" s="144" t="s">
        <v>1</v>
      </c>
      <c r="N136" s="145" t="s">
        <v>39</v>
      </c>
      <c r="O136" s="146">
        <v>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8" t="s">
        <v>153</v>
      </c>
      <c r="AT136" s="148" t="s">
        <v>149</v>
      </c>
      <c r="AU136" s="148" t="s">
        <v>91</v>
      </c>
      <c r="AY136" s="17" t="s">
        <v>148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7" t="s">
        <v>82</v>
      </c>
      <c r="BK136" s="149">
        <f t="shared" si="9"/>
        <v>0</v>
      </c>
      <c r="BL136" s="17" t="s">
        <v>153</v>
      </c>
      <c r="BM136" s="148" t="s">
        <v>1174</v>
      </c>
    </row>
    <row r="137" spans="1:65" s="2" customFormat="1" ht="24.2" customHeight="1">
      <c r="A137" s="29"/>
      <c r="B137" s="136"/>
      <c r="C137" s="137" t="s">
        <v>247</v>
      </c>
      <c r="D137" s="137" t="s">
        <v>149</v>
      </c>
      <c r="E137" s="138" t="s">
        <v>424</v>
      </c>
      <c r="F137" s="139" t="s">
        <v>425</v>
      </c>
      <c r="G137" s="140" t="s">
        <v>176</v>
      </c>
      <c r="H137" s="141">
        <v>1</v>
      </c>
      <c r="I137" s="142"/>
      <c r="J137" s="142">
        <f t="shared" si="0"/>
        <v>0</v>
      </c>
      <c r="K137" s="143"/>
      <c r="L137" s="30"/>
      <c r="M137" s="144" t="s">
        <v>1</v>
      </c>
      <c r="N137" s="145" t="s">
        <v>39</v>
      </c>
      <c r="O137" s="146">
        <v>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8" t="s">
        <v>153</v>
      </c>
      <c r="AT137" s="148" t="s">
        <v>149</v>
      </c>
      <c r="AU137" s="148" t="s">
        <v>91</v>
      </c>
      <c r="AY137" s="17" t="s">
        <v>148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7" t="s">
        <v>82</v>
      </c>
      <c r="BK137" s="149">
        <f t="shared" si="9"/>
        <v>0</v>
      </c>
      <c r="BL137" s="17" t="s">
        <v>153</v>
      </c>
      <c r="BM137" s="148" t="s">
        <v>1175</v>
      </c>
    </row>
    <row r="138" spans="1:65" s="2" customFormat="1" ht="14.45" customHeight="1">
      <c r="A138" s="29"/>
      <c r="B138" s="136"/>
      <c r="C138" s="137" t="s">
        <v>254</v>
      </c>
      <c r="D138" s="137" t="s">
        <v>149</v>
      </c>
      <c r="E138" s="138" t="s">
        <v>1176</v>
      </c>
      <c r="F138" s="139" t="s">
        <v>1177</v>
      </c>
      <c r="G138" s="140" t="s">
        <v>1132</v>
      </c>
      <c r="H138" s="141">
        <v>1</v>
      </c>
      <c r="I138" s="142"/>
      <c r="J138" s="142">
        <f t="shared" si="0"/>
        <v>0</v>
      </c>
      <c r="K138" s="143"/>
      <c r="L138" s="30"/>
      <c r="M138" s="168" t="s">
        <v>1</v>
      </c>
      <c r="N138" s="169" t="s">
        <v>39</v>
      </c>
      <c r="O138" s="170">
        <v>0</v>
      </c>
      <c r="P138" s="170">
        <f t="shared" si="1"/>
        <v>0</v>
      </c>
      <c r="Q138" s="170">
        <v>0</v>
      </c>
      <c r="R138" s="170">
        <f t="shared" si="2"/>
        <v>0</v>
      </c>
      <c r="S138" s="170">
        <v>0</v>
      </c>
      <c r="T138" s="171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8" t="s">
        <v>153</v>
      </c>
      <c r="AT138" s="148" t="s">
        <v>149</v>
      </c>
      <c r="AU138" s="148" t="s">
        <v>91</v>
      </c>
      <c r="AY138" s="17" t="s">
        <v>148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7" t="s">
        <v>82</v>
      </c>
      <c r="BK138" s="149">
        <f t="shared" si="9"/>
        <v>0</v>
      </c>
      <c r="BL138" s="17" t="s">
        <v>153</v>
      </c>
      <c r="BM138" s="148" t="s">
        <v>1178</v>
      </c>
    </row>
    <row r="139" spans="1:31" s="2" customFormat="1" ht="6.95" customHeight="1">
      <c r="A139" s="29"/>
      <c r="B139" s="44"/>
      <c r="C139" s="45"/>
      <c r="D139" s="45"/>
      <c r="E139" s="45"/>
      <c r="F139" s="45"/>
      <c r="G139" s="45"/>
      <c r="H139" s="45"/>
      <c r="I139" s="45"/>
      <c r="J139" s="45"/>
      <c r="K139" s="45"/>
      <c r="L139" s="30"/>
      <c r="M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</sheetData>
  <autoFilter ref="C117:K13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73"/>
  <sheetViews>
    <sheetView showGridLines="0" workbookViewId="0" topLeftCell="A7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8"/>
      <c r="C3" s="19"/>
      <c r="D3" s="19"/>
      <c r="E3" s="19"/>
      <c r="F3" s="19"/>
      <c r="G3" s="19"/>
      <c r="H3" s="20"/>
    </row>
    <row r="4" spans="2:8" s="1" customFormat="1" ht="24.95" customHeight="1">
      <c r="B4" s="20"/>
      <c r="C4" s="21" t="s">
        <v>1179</v>
      </c>
      <c r="H4" s="20"/>
    </row>
    <row r="5" spans="2:8" s="1" customFormat="1" ht="12" customHeight="1">
      <c r="B5" s="20"/>
      <c r="C5" s="23" t="s">
        <v>12</v>
      </c>
      <c r="D5" s="214" t="s">
        <v>13</v>
      </c>
      <c r="E5" s="204"/>
      <c r="F5" s="204"/>
      <c r="H5" s="20"/>
    </row>
    <row r="6" spans="2:8" s="1" customFormat="1" ht="36.95" customHeight="1">
      <c r="B6" s="20"/>
      <c r="C6" s="25" t="s">
        <v>14</v>
      </c>
      <c r="D6" s="213" t="s">
        <v>15</v>
      </c>
      <c r="E6" s="204"/>
      <c r="F6" s="204"/>
      <c r="H6" s="20"/>
    </row>
    <row r="7" spans="2:8" s="1" customFormat="1" ht="16.5" customHeight="1">
      <c r="B7" s="20"/>
      <c r="C7" s="26" t="s">
        <v>20</v>
      </c>
      <c r="D7" s="52" t="str">
        <f>'Rekapitulace stavby'!AN8</f>
        <v>30. 10. 2020</v>
      </c>
      <c r="H7" s="20"/>
    </row>
    <row r="8" spans="1:8" s="2" customFormat="1" ht="10.9" customHeight="1">
      <c r="A8" s="29"/>
      <c r="B8" s="30"/>
      <c r="C8" s="29"/>
      <c r="D8" s="29"/>
      <c r="E8" s="29"/>
      <c r="F8" s="29"/>
      <c r="G8" s="29"/>
      <c r="H8" s="30"/>
    </row>
    <row r="9" spans="1:8" s="10" customFormat="1" ht="29.25" customHeight="1">
      <c r="A9" s="115"/>
      <c r="B9" s="116"/>
      <c r="C9" s="117" t="s">
        <v>55</v>
      </c>
      <c r="D9" s="118" t="s">
        <v>56</v>
      </c>
      <c r="E9" s="118" t="s">
        <v>136</v>
      </c>
      <c r="F9" s="119" t="s">
        <v>1180</v>
      </c>
      <c r="G9" s="115"/>
      <c r="H9" s="116"/>
    </row>
    <row r="10" spans="1:8" s="2" customFormat="1" ht="26.45" customHeight="1">
      <c r="A10" s="29"/>
      <c r="B10" s="30"/>
      <c r="C10" s="195" t="s">
        <v>1181</v>
      </c>
      <c r="D10" s="195" t="s">
        <v>80</v>
      </c>
      <c r="E10" s="29"/>
      <c r="F10" s="29"/>
      <c r="G10" s="29"/>
      <c r="H10" s="30"/>
    </row>
    <row r="11" spans="1:8" s="2" customFormat="1" ht="16.9" customHeight="1">
      <c r="A11" s="29"/>
      <c r="B11" s="30"/>
      <c r="C11" s="196" t="s">
        <v>252</v>
      </c>
      <c r="D11" s="197" t="s">
        <v>252</v>
      </c>
      <c r="E11" s="198" t="s">
        <v>1</v>
      </c>
      <c r="F11" s="199">
        <v>12.1</v>
      </c>
      <c r="G11" s="29"/>
      <c r="H11" s="30"/>
    </row>
    <row r="12" spans="1:8" s="2" customFormat="1" ht="16.9" customHeight="1">
      <c r="A12" s="29"/>
      <c r="B12" s="30"/>
      <c r="C12" s="200" t="s">
        <v>1</v>
      </c>
      <c r="D12" s="200" t="s">
        <v>192</v>
      </c>
      <c r="E12" s="17" t="s">
        <v>1</v>
      </c>
      <c r="F12" s="201">
        <v>0</v>
      </c>
      <c r="G12" s="29"/>
      <c r="H12" s="30"/>
    </row>
    <row r="13" spans="1:8" s="2" customFormat="1" ht="16.9" customHeight="1">
      <c r="A13" s="29"/>
      <c r="B13" s="30"/>
      <c r="C13" s="200" t="s">
        <v>252</v>
      </c>
      <c r="D13" s="200" t="s">
        <v>253</v>
      </c>
      <c r="E13" s="17" t="s">
        <v>1</v>
      </c>
      <c r="F13" s="201">
        <v>12.1</v>
      </c>
      <c r="G13" s="29"/>
      <c r="H13" s="30"/>
    </row>
    <row r="14" spans="1:8" s="2" customFormat="1" ht="16.9" customHeight="1">
      <c r="A14" s="29"/>
      <c r="B14" s="30"/>
      <c r="C14" s="196" t="s">
        <v>285</v>
      </c>
      <c r="D14" s="197" t="s">
        <v>285</v>
      </c>
      <c r="E14" s="198" t="s">
        <v>1</v>
      </c>
      <c r="F14" s="199">
        <v>791.128</v>
      </c>
      <c r="G14" s="29"/>
      <c r="H14" s="30"/>
    </row>
    <row r="15" spans="1:8" s="2" customFormat="1" ht="16.9" customHeight="1">
      <c r="A15" s="29"/>
      <c r="B15" s="30"/>
      <c r="C15" s="200" t="s">
        <v>285</v>
      </c>
      <c r="D15" s="200" t="s">
        <v>286</v>
      </c>
      <c r="E15" s="17" t="s">
        <v>1</v>
      </c>
      <c r="F15" s="201">
        <v>791.128</v>
      </c>
      <c r="G15" s="29"/>
      <c r="H15" s="30"/>
    </row>
    <row r="16" spans="1:8" s="2" customFormat="1" ht="16.9" customHeight="1">
      <c r="A16" s="29"/>
      <c r="B16" s="30"/>
      <c r="C16" s="196" t="s">
        <v>224</v>
      </c>
      <c r="D16" s="197" t="s">
        <v>224</v>
      </c>
      <c r="E16" s="198" t="s">
        <v>1</v>
      </c>
      <c r="F16" s="199">
        <v>143.01</v>
      </c>
      <c r="G16" s="29"/>
      <c r="H16" s="30"/>
    </row>
    <row r="17" spans="1:8" s="2" customFormat="1" ht="16.9" customHeight="1">
      <c r="A17" s="29"/>
      <c r="B17" s="30"/>
      <c r="C17" s="200" t="s">
        <v>1</v>
      </c>
      <c r="D17" s="200" t="s">
        <v>192</v>
      </c>
      <c r="E17" s="17" t="s">
        <v>1</v>
      </c>
      <c r="F17" s="201">
        <v>0</v>
      </c>
      <c r="G17" s="29"/>
      <c r="H17" s="30"/>
    </row>
    <row r="18" spans="1:8" s="2" customFormat="1" ht="16.9" customHeight="1">
      <c r="A18" s="29"/>
      <c r="B18" s="30"/>
      <c r="C18" s="200" t="s">
        <v>224</v>
      </c>
      <c r="D18" s="200" t="s">
        <v>225</v>
      </c>
      <c r="E18" s="17" t="s">
        <v>1</v>
      </c>
      <c r="F18" s="201">
        <v>143.01</v>
      </c>
      <c r="G18" s="29"/>
      <c r="H18" s="30"/>
    </row>
    <row r="19" spans="1:8" s="2" customFormat="1" ht="16.9" customHeight="1">
      <c r="A19" s="29"/>
      <c r="B19" s="30"/>
      <c r="C19" s="196" t="s">
        <v>235</v>
      </c>
      <c r="D19" s="197" t="s">
        <v>235</v>
      </c>
      <c r="E19" s="198" t="s">
        <v>1</v>
      </c>
      <c r="F19" s="199">
        <v>13.23</v>
      </c>
      <c r="G19" s="29"/>
      <c r="H19" s="30"/>
    </row>
    <row r="20" spans="1:8" s="2" customFormat="1" ht="16.9" customHeight="1">
      <c r="A20" s="29"/>
      <c r="B20" s="30"/>
      <c r="C20" s="200" t="s">
        <v>235</v>
      </c>
      <c r="D20" s="200" t="s">
        <v>236</v>
      </c>
      <c r="E20" s="17" t="s">
        <v>1</v>
      </c>
      <c r="F20" s="201">
        <v>13.23</v>
      </c>
      <c r="G20" s="29"/>
      <c r="H20" s="30"/>
    </row>
    <row r="21" spans="1:8" s="2" customFormat="1" ht="16.9" customHeight="1">
      <c r="A21" s="29"/>
      <c r="B21" s="30"/>
      <c r="C21" s="202" t="s">
        <v>1182</v>
      </c>
      <c r="D21" s="29"/>
      <c r="E21" s="29"/>
      <c r="F21" s="29"/>
      <c r="G21" s="29"/>
      <c r="H21" s="30"/>
    </row>
    <row r="22" spans="1:8" s="2" customFormat="1" ht="16.9" customHeight="1">
      <c r="A22" s="29"/>
      <c r="B22" s="30"/>
      <c r="C22" s="200" t="s">
        <v>232</v>
      </c>
      <c r="D22" s="200" t="s">
        <v>233</v>
      </c>
      <c r="E22" s="17" t="s">
        <v>190</v>
      </c>
      <c r="F22" s="201">
        <v>156.24</v>
      </c>
      <c r="G22" s="29"/>
      <c r="H22" s="30"/>
    </row>
    <row r="23" spans="1:8" s="2" customFormat="1" ht="16.9" customHeight="1">
      <c r="A23" s="29"/>
      <c r="B23" s="30"/>
      <c r="C23" s="196" t="s">
        <v>218</v>
      </c>
      <c r="D23" s="197" t="s">
        <v>218</v>
      </c>
      <c r="E23" s="198" t="s">
        <v>1</v>
      </c>
      <c r="F23" s="199">
        <v>13.23</v>
      </c>
      <c r="G23" s="29"/>
      <c r="H23" s="30"/>
    </row>
    <row r="24" spans="1:8" s="2" customFormat="1" ht="16.9" customHeight="1">
      <c r="A24" s="29"/>
      <c r="B24" s="30"/>
      <c r="C24" s="200" t="s">
        <v>1</v>
      </c>
      <c r="D24" s="200" t="s">
        <v>217</v>
      </c>
      <c r="E24" s="17" t="s">
        <v>1</v>
      </c>
      <c r="F24" s="201">
        <v>0</v>
      </c>
      <c r="G24" s="29"/>
      <c r="H24" s="30"/>
    </row>
    <row r="25" spans="1:8" s="2" customFormat="1" ht="16.9" customHeight="1">
      <c r="A25" s="29"/>
      <c r="B25" s="30"/>
      <c r="C25" s="200" t="s">
        <v>218</v>
      </c>
      <c r="D25" s="200" t="s">
        <v>219</v>
      </c>
      <c r="E25" s="17" t="s">
        <v>1</v>
      </c>
      <c r="F25" s="201">
        <v>13.23</v>
      </c>
      <c r="G25" s="29"/>
      <c r="H25" s="30"/>
    </row>
    <row r="26" spans="1:8" s="2" customFormat="1" ht="16.9" customHeight="1">
      <c r="A26" s="29"/>
      <c r="B26" s="30"/>
      <c r="C26" s="196" t="s">
        <v>193</v>
      </c>
      <c r="D26" s="197" t="s">
        <v>193</v>
      </c>
      <c r="E26" s="198" t="s">
        <v>1</v>
      </c>
      <c r="F26" s="199">
        <v>54.115</v>
      </c>
      <c r="G26" s="29"/>
      <c r="H26" s="30"/>
    </row>
    <row r="27" spans="1:8" s="2" customFormat="1" ht="16.9" customHeight="1">
      <c r="A27" s="29"/>
      <c r="B27" s="30"/>
      <c r="C27" s="200" t="s">
        <v>1</v>
      </c>
      <c r="D27" s="200" t="s">
        <v>192</v>
      </c>
      <c r="E27" s="17" t="s">
        <v>1</v>
      </c>
      <c r="F27" s="201">
        <v>0</v>
      </c>
      <c r="G27" s="29"/>
      <c r="H27" s="30"/>
    </row>
    <row r="28" spans="1:8" s="2" customFormat="1" ht="16.9" customHeight="1">
      <c r="A28" s="29"/>
      <c r="B28" s="30"/>
      <c r="C28" s="200" t="s">
        <v>193</v>
      </c>
      <c r="D28" s="200" t="s">
        <v>194</v>
      </c>
      <c r="E28" s="17" t="s">
        <v>1</v>
      </c>
      <c r="F28" s="201">
        <v>54.115</v>
      </c>
      <c r="G28" s="29"/>
      <c r="H28" s="30"/>
    </row>
    <row r="29" spans="1:8" s="2" customFormat="1" ht="16.9" customHeight="1">
      <c r="A29" s="29"/>
      <c r="B29" s="30"/>
      <c r="C29" s="196" t="s">
        <v>125</v>
      </c>
      <c r="D29" s="197" t="s">
        <v>125</v>
      </c>
      <c r="E29" s="198" t="s">
        <v>1</v>
      </c>
      <c r="F29" s="199">
        <v>19.5</v>
      </c>
      <c r="G29" s="29"/>
      <c r="H29" s="30"/>
    </row>
    <row r="30" spans="1:8" s="2" customFormat="1" ht="16.9" customHeight="1">
      <c r="A30" s="29"/>
      <c r="B30" s="30"/>
      <c r="C30" s="200" t="s">
        <v>1</v>
      </c>
      <c r="D30" s="200" t="s">
        <v>192</v>
      </c>
      <c r="E30" s="17" t="s">
        <v>1</v>
      </c>
      <c r="F30" s="201">
        <v>0</v>
      </c>
      <c r="G30" s="29"/>
      <c r="H30" s="30"/>
    </row>
    <row r="31" spans="1:8" s="2" customFormat="1" ht="16.9" customHeight="1">
      <c r="A31" s="29"/>
      <c r="B31" s="30"/>
      <c r="C31" s="200" t="s">
        <v>125</v>
      </c>
      <c r="D31" s="200" t="s">
        <v>206</v>
      </c>
      <c r="E31" s="17" t="s">
        <v>1</v>
      </c>
      <c r="F31" s="201">
        <v>19.5</v>
      </c>
      <c r="G31" s="29"/>
      <c r="H31" s="30"/>
    </row>
    <row r="32" spans="1:8" s="2" customFormat="1" ht="16.9" customHeight="1">
      <c r="A32" s="29"/>
      <c r="B32" s="30"/>
      <c r="C32" s="196" t="s">
        <v>200</v>
      </c>
      <c r="D32" s="197" t="s">
        <v>200</v>
      </c>
      <c r="E32" s="198" t="s">
        <v>1</v>
      </c>
      <c r="F32" s="199">
        <v>1028.185</v>
      </c>
      <c r="G32" s="29"/>
      <c r="H32" s="30"/>
    </row>
    <row r="33" spans="1:8" s="2" customFormat="1" ht="16.9" customHeight="1">
      <c r="A33" s="29"/>
      <c r="B33" s="30"/>
      <c r="C33" s="200" t="s">
        <v>200</v>
      </c>
      <c r="D33" s="200" t="s">
        <v>201</v>
      </c>
      <c r="E33" s="17" t="s">
        <v>1</v>
      </c>
      <c r="F33" s="201">
        <v>1028.185</v>
      </c>
      <c r="G33" s="29"/>
      <c r="H33" s="30"/>
    </row>
    <row r="34" spans="1:8" s="2" customFormat="1" ht="16.9" customHeight="1">
      <c r="A34" s="29"/>
      <c r="B34" s="30"/>
      <c r="C34" s="196" t="s">
        <v>211</v>
      </c>
      <c r="D34" s="197" t="s">
        <v>211</v>
      </c>
      <c r="E34" s="198" t="s">
        <v>1</v>
      </c>
      <c r="F34" s="199">
        <v>468</v>
      </c>
      <c r="G34" s="29"/>
      <c r="H34" s="30"/>
    </row>
    <row r="35" spans="1:8" s="2" customFormat="1" ht="16.9" customHeight="1">
      <c r="A35" s="29"/>
      <c r="B35" s="30"/>
      <c r="C35" s="200" t="s">
        <v>211</v>
      </c>
      <c r="D35" s="200" t="s">
        <v>212</v>
      </c>
      <c r="E35" s="17" t="s">
        <v>1</v>
      </c>
      <c r="F35" s="201">
        <v>468</v>
      </c>
      <c r="G35" s="29"/>
      <c r="H35" s="30"/>
    </row>
    <row r="36" spans="1:8" s="2" customFormat="1" ht="16.9" customHeight="1">
      <c r="A36" s="29"/>
      <c r="B36" s="30"/>
      <c r="C36" s="196" t="s">
        <v>244</v>
      </c>
      <c r="D36" s="197" t="s">
        <v>244</v>
      </c>
      <c r="E36" s="198" t="s">
        <v>1</v>
      </c>
      <c r="F36" s="199">
        <v>143.01</v>
      </c>
      <c r="G36" s="29"/>
      <c r="H36" s="30"/>
    </row>
    <row r="37" spans="1:8" s="2" customFormat="1" ht="16.9" customHeight="1">
      <c r="A37" s="29"/>
      <c r="B37" s="30"/>
      <c r="C37" s="200" t="s">
        <v>244</v>
      </c>
      <c r="D37" s="200" t="s">
        <v>245</v>
      </c>
      <c r="E37" s="17" t="s">
        <v>1</v>
      </c>
      <c r="F37" s="201">
        <v>143.01</v>
      </c>
      <c r="G37" s="29"/>
      <c r="H37" s="30"/>
    </row>
    <row r="38" spans="1:8" s="2" customFormat="1" ht="16.9" customHeight="1">
      <c r="A38" s="29"/>
      <c r="B38" s="30"/>
      <c r="C38" s="196" t="s">
        <v>230</v>
      </c>
      <c r="D38" s="197" t="s">
        <v>230</v>
      </c>
      <c r="E38" s="198" t="s">
        <v>1</v>
      </c>
      <c r="F38" s="199">
        <v>143.01</v>
      </c>
      <c r="G38" s="29"/>
      <c r="H38" s="30"/>
    </row>
    <row r="39" spans="1:8" s="2" customFormat="1" ht="16.9" customHeight="1">
      <c r="A39" s="29"/>
      <c r="B39" s="30"/>
      <c r="C39" s="200" t="s">
        <v>230</v>
      </c>
      <c r="D39" s="200" t="s">
        <v>231</v>
      </c>
      <c r="E39" s="17" t="s">
        <v>1</v>
      </c>
      <c r="F39" s="201">
        <v>143.01</v>
      </c>
      <c r="G39" s="29"/>
      <c r="H39" s="30"/>
    </row>
    <row r="40" spans="1:8" s="2" customFormat="1" ht="16.9" customHeight="1">
      <c r="A40" s="29"/>
      <c r="B40" s="30"/>
      <c r="C40" s="196" t="s">
        <v>275</v>
      </c>
      <c r="D40" s="197" t="s">
        <v>275</v>
      </c>
      <c r="E40" s="198" t="s">
        <v>1</v>
      </c>
      <c r="F40" s="199">
        <v>14.874</v>
      </c>
      <c r="G40" s="29"/>
      <c r="H40" s="30"/>
    </row>
    <row r="41" spans="1:8" s="2" customFormat="1" ht="16.9" customHeight="1">
      <c r="A41" s="29"/>
      <c r="B41" s="30"/>
      <c r="C41" s="200" t="s">
        <v>1</v>
      </c>
      <c r="D41" s="200" t="s">
        <v>274</v>
      </c>
      <c r="E41" s="17" t="s">
        <v>1</v>
      </c>
      <c r="F41" s="201">
        <v>0</v>
      </c>
      <c r="G41" s="29"/>
      <c r="H41" s="30"/>
    </row>
    <row r="42" spans="1:8" s="2" customFormat="1" ht="16.9" customHeight="1">
      <c r="A42" s="29"/>
      <c r="B42" s="30"/>
      <c r="C42" s="200" t="s">
        <v>275</v>
      </c>
      <c r="D42" s="200" t="s">
        <v>276</v>
      </c>
      <c r="E42" s="17" t="s">
        <v>1</v>
      </c>
      <c r="F42" s="201">
        <v>14.874</v>
      </c>
      <c r="G42" s="29"/>
      <c r="H42" s="30"/>
    </row>
    <row r="43" spans="1:8" s="2" customFormat="1" ht="16.9" customHeight="1">
      <c r="A43" s="29"/>
      <c r="B43" s="30"/>
      <c r="C43" s="202" t="s">
        <v>1182</v>
      </c>
      <c r="D43" s="29"/>
      <c r="E43" s="29"/>
      <c r="F43" s="29"/>
      <c r="G43" s="29"/>
      <c r="H43" s="30"/>
    </row>
    <row r="44" spans="1:8" s="2" customFormat="1" ht="16.9" customHeight="1">
      <c r="A44" s="29"/>
      <c r="B44" s="30"/>
      <c r="C44" s="200" t="s">
        <v>271</v>
      </c>
      <c r="D44" s="200" t="s">
        <v>272</v>
      </c>
      <c r="E44" s="17" t="s">
        <v>190</v>
      </c>
      <c r="F44" s="201">
        <v>30.428</v>
      </c>
      <c r="G44" s="29"/>
      <c r="H44" s="30"/>
    </row>
    <row r="45" spans="1:8" s="2" customFormat="1" ht="16.9" customHeight="1">
      <c r="A45" s="29"/>
      <c r="B45" s="30"/>
      <c r="C45" s="196" t="s">
        <v>171</v>
      </c>
      <c r="D45" s="197" t="s">
        <v>171</v>
      </c>
      <c r="E45" s="198" t="s">
        <v>1</v>
      </c>
      <c r="F45" s="199">
        <v>0.561</v>
      </c>
      <c r="G45" s="29"/>
      <c r="H45" s="30"/>
    </row>
    <row r="46" spans="1:8" s="2" customFormat="1" ht="16.9" customHeight="1">
      <c r="A46" s="29"/>
      <c r="B46" s="30"/>
      <c r="C46" s="200" t="s">
        <v>171</v>
      </c>
      <c r="D46" s="200" t="s">
        <v>172</v>
      </c>
      <c r="E46" s="17" t="s">
        <v>1</v>
      </c>
      <c r="F46" s="201">
        <v>0.561</v>
      </c>
      <c r="G46" s="29"/>
      <c r="H46" s="30"/>
    </row>
    <row r="47" spans="1:8" s="2" customFormat="1" ht="16.9" customHeight="1">
      <c r="A47" s="29"/>
      <c r="B47" s="30"/>
      <c r="C47" s="196" t="s">
        <v>166</v>
      </c>
      <c r="D47" s="197" t="s">
        <v>166</v>
      </c>
      <c r="E47" s="198" t="s">
        <v>1</v>
      </c>
      <c r="F47" s="199">
        <v>102.819</v>
      </c>
      <c r="G47" s="29"/>
      <c r="H47" s="30"/>
    </row>
    <row r="48" spans="1:8" s="2" customFormat="1" ht="16.9" customHeight="1">
      <c r="A48" s="29"/>
      <c r="B48" s="30"/>
      <c r="C48" s="200" t="s">
        <v>166</v>
      </c>
      <c r="D48" s="200" t="s">
        <v>167</v>
      </c>
      <c r="E48" s="17" t="s">
        <v>1</v>
      </c>
      <c r="F48" s="201">
        <v>102.819</v>
      </c>
      <c r="G48" s="29"/>
      <c r="H48" s="30"/>
    </row>
    <row r="49" spans="1:8" s="2" customFormat="1" ht="16.9" customHeight="1">
      <c r="A49" s="29"/>
      <c r="B49" s="30"/>
      <c r="C49" s="196" t="s">
        <v>156</v>
      </c>
      <c r="D49" s="197" t="s">
        <v>156</v>
      </c>
      <c r="E49" s="198" t="s">
        <v>1</v>
      </c>
      <c r="F49" s="199">
        <v>97.788</v>
      </c>
      <c r="G49" s="29"/>
      <c r="H49" s="30"/>
    </row>
    <row r="50" spans="1:8" s="2" customFormat="1" ht="16.9" customHeight="1">
      <c r="A50" s="29"/>
      <c r="B50" s="30"/>
      <c r="C50" s="200" t="s">
        <v>156</v>
      </c>
      <c r="D50" s="200" t="s">
        <v>157</v>
      </c>
      <c r="E50" s="17" t="s">
        <v>1</v>
      </c>
      <c r="F50" s="201">
        <v>97.788</v>
      </c>
      <c r="G50" s="29"/>
      <c r="H50" s="30"/>
    </row>
    <row r="51" spans="1:8" s="2" customFormat="1" ht="16.9" customHeight="1">
      <c r="A51" s="29"/>
      <c r="B51" s="30"/>
      <c r="C51" s="196" t="s">
        <v>160</v>
      </c>
      <c r="D51" s="197" t="s">
        <v>160</v>
      </c>
      <c r="E51" s="198" t="s">
        <v>1</v>
      </c>
      <c r="F51" s="199">
        <v>46.8</v>
      </c>
      <c r="G51" s="29"/>
      <c r="H51" s="30"/>
    </row>
    <row r="52" spans="1:8" s="2" customFormat="1" ht="16.9" customHeight="1">
      <c r="A52" s="29"/>
      <c r="B52" s="30"/>
      <c r="C52" s="200" t="s">
        <v>160</v>
      </c>
      <c r="D52" s="200" t="s">
        <v>161</v>
      </c>
      <c r="E52" s="17" t="s">
        <v>1</v>
      </c>
      <c r="F52" s="201">
        <v>46.8</v>
      </c>
      <c r="G52" s="29"/>
      <c r="H52" s="30"/>
    </row>
    <row r="53" spans="1:8" s="2" customFormat="1" ht="16.9" customHeight="1">
      <c r="A53" s="29"/>
      <c r="B53" s="30"/>
      <c r="C53" s="196" t="s">
        <v>292</v>
      </c>
      <c r="D53" s="197" t="s">
        <v>292</v>
      </c>
      <c r="E53" s="198" t="s">
        <v>1</v>
      </c>
      <c r="F53" s="199">
        <v>1.676</v>
      </c>
      <c r="G53" s="29"/>
      <c r="H53" s="30"/>
    </row>
    <row r="54" spans="1:8" s="2" customFormat="1" ht="16.9" customHeight="1">
      <c r="A54" s="29"/>
      <c r="B54" s="30"/>
      <c r="C54" s="200" t="s">
        <v>1</v>
      </c>
      <c r="D54" s="200" t="s">
        <v>291</v>
      </c>
      <c r="E54" s="17" t="s">
        <v>1</v>
      </c>
      <c r="F54" s="201">
        <v>0</v>
      </c>
      <c r="G54" s="29"/>
      <c r="H54" s="30"/>
    </row>
    <row r="55" spans="1:8" s="2" customFormat="1" ht="16.9" customHeight="1">
      <c r="A55" s="29"/>
      <c r="B55" s="30"/>
      <c r="C55" s="200" t="s">
        <v>292</v>
      </c>
      <c r="D55" s="200" t="s">
        <v>293</v>
      </c>
      <c r="E55" s="17" t="s">
        <v>1</v>
      </c>
      <c r="F55" s="201">
        <v>1.676</v>
      </c>
      <c r="G55" s="29"/>
      <c r="H55" s="30"/>
    </row>
    <row r="56" spans="1:8" s="2" customFormat="1" ht="16.9" customHeight="1">
      <c r="A56" s="29"/>
      <c r="B56" s="30"/>
      <c r="C56" s="202" t="s">
        <v>1182</v>
      </c>
      <c r="D56" s="29"/>
      <c r="E56" s="29"/>
      <c r="F56" s="29"/>
      <c r="G56" s="29"/>
      <c r="H56" s="30"/>
    </row>
    <row r="57" spans="1:8" s="2" customFormat="1" ht="16.9" customHeight="1">
      <c r="A57" s="29"/>
      <c r="B57" s="30"/>
      <c r="C57" s="200" t="s">
        <v>288</v>
      </c>
      <c r="D57" s="200" t="s">
        <v>289</v>
      </c>
      <c r="E57" s="17" t="s">
        <v>190</v>
      </c>
      <c r="F57" s="201">
        <v>39.115</v>
      </c>
      <c r="G57" s="29"/>
      <c r="H57" s="30"/>
    </row>
    <row r="58" spans="1:8" s="2" customFormat="1" ht="16.9" customHeight="1">
      <c r="A58" s="29"/>
      <c r="B58" s="30"/>
      <c r="C58" s="196" t="s">
        <v>322</v>
      </c>
      <c r="D58" s="197" t="s">
        <v>322</v>
      </c>
      <c r="E58" s="198" t="s">
        <v>1</v>
      </c>
      <c r="F58" s="199">
        <v>50.96</v>
      </c>
      <c r="G58" s="29"/>
      <c r="H58" s="30"/>
    </row>
    <row r="59" spans="1:8" s="2" customFormat="1" ht="16.9" customHeight="1">
      <c r="A59" s="29"/>
      <c r="B59" s="30"/>
      <c r="C59" s="200" t="s">
        <v>1</v>
      </c>
      <c r="D59" s="200" t="s">
        <v>321</v>
      </c>
      <c r="E59" s="17" t="s">
        <v>1</v>
      </c>
      <c r="F59" s="201">
        <v>0</v>
      </c>
      <c r="G59" s="29"/>
      <c r="H59" s="30"/>
    </row>
    <row r="60" spans="1:8" s="2" customFormat="1" ht="16.9" customHeight="1">
      <c r="A60" s="29"/>
      <c r="B60" s="30"/>
      <c r="C60" s="200" t="s">
        <v>322</v>
      </c>
      <c r="D60" s="200" t="s">
        <v>323</v>
      </c>
      <c r="E60" s="17" t="s">
        <v>1</v>
      </c>
      <c r="F60" s="201">
        <v>50.96</v>
      </c>
      <c r="G60" s="29"/>
      <c r="H60" s="30"/>
    </row>
    <row r="61" spans="1:8" s="2" customFormat="1" ht="16.9" customHeight="1">
      <c r="A61" s="29"/>
      <c r="B61" s="30"/>
      <c r="C61" s="196" t="s">
        <v>259</v>
      </c>
      <c r="D61" s="197" t="s">
        <v>259</v>
      </c>
      <c r="E61" s="198" t="s">
        <v>1</v>
      </c>
      <c r="F61" s="199">
        <v>2</v>
      </c>
      <c r="G61" s="29"/>
      <c r="H61" s="30"/>
    </row>
    <row r="62" spans="1:8" s="2" customFormat="1" ht="16.9" customHeight="1">
      <c r="A62" s="29"/>
      <c r="B62" s="30"/>
      <c r="C62" s="200" t="s">
        <v>1</v>
      </c>
      <c r="D62" s="200" t="s">
        <v>192</v>
      </c>
      <c r="E62" s="17" t="s">
        <v>1</v>
      </c>
      <c r="F62" s="201">
        <v>0</v>
      </c>
      <c r="G62" s="29"/>
      <c r="H62" s="30"/>
    </row>
    <row r="63" spans="1:8" s="2" customFormat="1" ht="16.9" customHeight="1">
      <c r="A63" s="29"/>
      <c r="B63" s="30"/>
      <c r="C63" s="200" t="s">
        <v>259</v>
      </c>
      <c r="D63" s="200" t="s">
        <v>260</v>
      </c>
      <c r="E63" s="17" t="s">
        <v>1</v>
      </c>
      <c r="F63" s="201">
        <v>2</v>
      </c>
      <c r="G63" s="29"/>
      <c r="H63" s="30"/>
    </row>
    <row r="64" spans="1:8" s="2" customFormat="1" ht="16.9" customHeight="1">
      <c r="A64" s="29"/>
      <c r="B64" s="30"/>
      <c r="C64" s="196" t="s">
        <v>311</v>
      </c>
      <c r="D64" s="197" t="s">
        <v>311</v>
      </c>
      <c r="E64" s="198" t="s">
        <v>1</v>
      </c>
      <c r="F64" s="199">
        <v>1.635</v>
      </c>
      <c r="G64" s="29"/>
      <c r="H64" s="30"/>
    </row>
    <row r="65" spans="1:8" s="2" customFormat="1" ht="16.9" customHeight="1">
      <c r="A65" s="29"/>
      <c r="B65" s="30"/>
      <c r="C65" s="200" t="s">
        <v>1</v>
      </c>
      <c r="D65" s="200" t="s">
        <v>192</v>
      </c>
      <c r="E65" s="17" t="s">
        <v>1</v>
      </c>
      <c r="F65" s="201">
        <v>0</v>
      </c>
      <c r="G65" s="29"/>
      <c r="H65" s="30"/>
    </row>
    <row r="66" spans="1:8" s="2" customFormat="1" ht="16.9" customHeight="1">
      <c r="A66" s="29"/>
      <c r="B66" s="30"/>
      <c r="C66" s="200" t="s">
        <v>311</v>
      </c>
      <c r="D66" s="200" t="s">
        <v>312</v>
      </c>
      <c r="E66" s="17" t="s">
        <v>1</v>
      </c>
      <c r="F66" s="201">
        <v>1.635</v>
      </c>
      <c r="G66" s="29"/>
      <c r="H66" s="30"/>
    </row>
    <row r="67" spans="1:8" s="2" customFormat="1" ht="16.9" customHeight="1">
      <c r="A67" s="29"/>
      <c r="B67" s="30"/>
      <c r="C67" s="202" t="s">
        <v>1182</v>
      </c>
      <c r="D67" s="29"/>
      <c r="E67" s="29"/>
      <c r="F67" s="29"/>
      <c r="G67" s="29"/>
      <c r="H67" s="30"/>
    </row>
    <row r="68" spans="1:8" s="2" customFormat="1" ht="16.9" customHeight="1">
      <c r="A68" s="29"/>
      <c r="B68" s="30"/>
      <c r="C68" s="200" t="s">
        <v>308</v>
      </c>
      <c r="D68" s="200" t="s">
        <v>309</v>
      </c>
      <c r="E68" s="17" t="s">
        <v>152</v>
      </c>
      <c r="F68" s="201">
        <v>1.734</v>
      </c>
      <c r="G68" s="29"/>
      <c r="H68" s="30"/>
    </row>
    <row r="69" spans="1:8" s="2" customFormat="1" ht="16.9" customHeight="1">
      <c r="A69" s="29"/>
      <c r="B69" s="30"/>
      <c r="C69" s="196" t="s">
        <v>269</v>
      </c>
      <c r="D69" s="197" t="s">
        <v>269</v>
      </c>
      <c r="E69" s="198" t="s">
        <v>1</v>
      </c>
      <c r="F69" s="199">
        <v>22.3</v>
      </c>
      <c r="G69" s="29"/>
      <c r="H69" s="30"/>
    </row>
    <row r="70" spans="1:8" s="2" customFormat="1" ht="16.9" customHeight="1">
      <c r="A70" s="29"/>
      <c r="B70" s="30"/>
      <c r="C70" s="200" t="s">
        <v>1</v>
      </c>
      <c r="D70" s="200" t="s">
        <v>192</v>
      </c>
      <c r="E70" s="17" t="s">
        <v>1</v>
      </c>
      <c r="F70" s="201">
        <v>0</v>
      </c>
      <c r="G70" s="29"/>
      <c r="H70" s="30"/>
    </row>
    <row r="71" spans="1:8" s="2" customFormat="1" ht="16.9" customHeight="1">
      <c r="A71" s="29"/>
      <c r="B71" s="30"/>
      <c r="C71" s="200" t="s">
        <v>269</v>
      </c>
      <c r="D71" s="200" t="s">
        <v>270</v>
      </c>
      <c r="E71" s="17" t="s">
        <v>1</v>
      </c>
      <c r="F71" s="201">
        <v>22.3</v>
      </c>
      <c r="G71" s="29"/>
      <c r="H71" s="30"/>
    </row>
    <row r="72" spans="1:8" s="2" customFormat="1" ht="16.9" customHeight="1">
      <c r="A72" s="29"/>
      <c r="B72" s="30"/>
      <c r="C72" s="196" t="s">
        <v>305</v>
      </c>
      <c r="D72" s="197" t="s">
        <v>305</v>
      </c>
      <c r="E72" s="198" t="s">
        <v>1</v>
      </c>
      <c r="F72" s="199">
        <v>977.875</v>
      </c>
      <c r="G72" s="29"/>
      <c r="H72" s="30"/>
    </row>
    <row r="73" spans="1:8" s="2" customFormat="1" ht="16.9" customHeight="1">
      <c r="A73" s="29"/>
      <c r="B73" s="30"/>
      <c r="C73" s="200" t="s">
        <v>305</v>
      </c>
      <c r="D73" s="200" t="s">
        <v>306</v>
      </c>
      <c r="E73" s="17" t="s">
        <v>1</v>
      </c>
      <c r="F73" s="201">
        <v>977.875</v>
      </c>
      <c r="G73" s="29"/>
      <c r="H73" s="30"/>
    </row>
    <row r="74" spans="1:8" s="2" customFormat="1" ht="16.9" customHeight="1">
      <c r="A74" s="29"/>
      <c r="B74" s="30"/>
      <c r="C74" s="196" t="s">
        <v>123</v>
      </c>
      <c r="D74" s="197" t="s">
        <v>123</v>
      </c>
      <c r="E74" s="198" t="s">
        <v>1</v>
      </c>
      <c r="F74" s="199">
        <v>143.01</v>
      </c>
      <c r="G74" s="29"/>
      <c r="H74" s="30"/>
    </row>
    <row r="75" spans="1:8" s="2" customFormat="1" ht="16.9" customHeight="1">
      <c r="A75" s="29"/>
      <c r="B75" s="30"/>
      <c r="C75" s="200" t="s">
        <v>123</v>
      </c>
      <c r="D75" s="200" t="s">
        <v>237</v>
      </c>
      <c r="E75" s="17" t="s">
        <v>1</v>
      </c>
      <c r="F75" s="201">
        <v>143.01</v>
      </c>
      <c r="G75" s="29"/>
      <c r="H75" s="30"/>
    </row>
    <row r="76" spans="1:8" s="2" customFormat="1" ht="16.9" customHeight="1">
      <c r="A76" s="29"/>
      <c r="B76" s="30"/>
      <c r="C76" s="202" t="s">
        <v>1182</v>
      </c>
      <c r="D76" s="29"/>
      <c r="E76" s="29"/>
      <c r="F76" s="29"/>
      <c r="G76" s="29"/>
      <c r="H76" s="30"/>
    </row>
    <row r="77" spans="1:8" s="2" customFormat="1" ht="16.9" customHeight="1">
      <c r="A77" s="29"/>
      <c r="B77" s="30"/>
      <c r="C77" s="200" t="s">
        <v>232</v>
      </c>
      <c r="D77" s="200" t="s">
        <v>233</v>
      </c>
      <c r="E77" s="17" t="s">
        <v>190</v>
      </c>
      <c r="F77" s="201">
        <v>156.24</v>
      </c>
      <c r="G77" s="29"/>
      <c r="H77" s="30"/>
    </row>
    <row r="78" spans="1:8" s="2" customFormat="1" ht="16.9" customHeight="1">
      <c r="A78" s="29"/>
      <c r="B78" s="30"/>
      <c r="C78" s="196" t="s">
        <v>104</v>
      </c>
      <c r="D78" s="197" t="s">
        <v>104</v>
      </c>
      <c r="E78" s="198" t="s">
        <v>1</v>
      </c>
      <c r="F78" s="199">
        <v>9.216</v>
      </c>
      <c r="G78" s="29"/>
      <c r="H78" s="30"/>
    </row>
    <row r="79" spans="1:8" s="2" customFormat="1" ht="16.9" customHeight="1">
      <c r="A79" s="29"/>
      <c r="B79" s="30"/>
      <c r="C79" s="200" t="s">
        <v>104</v>
      </c>
      <c r="D79" s="200" t="s">
        <v>277</v>
      </c>
      <c r="E79" s="17" t="s">
        <v>1</v>
      </c>
      <c r="F79" s="201">
        <v>9.216</v>
      </c>
      <c r="G79" s="29"/>
      <c r="H79" s="30"/>
    </row>
    <row r="80" spans="1:8" s="2" customFormat="1" ht="16.9" customHeight="1">
      <c r="A80" s="29"/>
      <c r="B80" s="30"/>
      <c r="C80" s="202" t="s">
        <v>1182</v>
      </c>
      <c r="D80" s="29"/>
      <c r="E80" s="29"/>
      <c r="F80" s="29"/>
      <c r="G80" s="29"/>
      <c r="H80" s="30"/>
    </row>
    <row r="81" spans="1:8" s="2" customFormat="1" ht="16.9" customHeight="1">
      <c r="A81" s="29"/>
      <c r="B81" s="30"/>
      <c r="C81" s="200" t="s">
        <v>271</v>
      </c>
      <c r="D81" s="200" t="s">
        <v>272</v>
      </c>
      <c r="E81" s="17" t="s">
        <v>190</v>
      </c>
      <c r="F81" s="201">
        <v>30.428</v>
      </c>
      <c r="G81" s="29"/>
      <c r="H81" s="30"/>
    </row>
    <row r="82" spans="1:8" s="2" customFormat="1" ht="16.9" customHeight="1">
      <c r="A82" s="29"/>
      <c r="B82" s="30"/>
      <c r="C82" s="196" t="s">
        <v>109</v>
      </c>
      <c r="D82" s="197" t="s">
        <v>109</v>
      </c>
      <c r="E82" s="198" t="s">
        <v>1</v>
      </c>
      <c r="F82" s="199">
        <v>2.525</v>
      </c>
      <c r="G82" s="29"/>
      <c r="H82" s="30"/>
    </row>
    <row r="83" spans="1:8" s="2" customFormat="1" ht="16.9" customHeight="1">
      <c r="A83" s="29"/>
      <c r="B83" s="30"/>
      <c r="C83" s="200" t="s">
        <v>109</v>
      </c>
      <c r="D83" s="200" t="s">
        <v>294</v>
      </c>
      <c r="E83" s="17" t="s">
        <v>1</v>
      </c>
      <c r="F83" s="201">
        <v>2.525</v>
      </c>
      <c r="G83" s="29"/>
      <c r="H83" s="30"/>
    </row>
    <row r="84" spans="1:8" s="2" customFormat="1" ht="16.9" customHeight="1">
      <c r="A84" s="29"/>
      <c r="B84" s="30"/>
      <c r="C84" s="202" t="s">
        <v>1182</v>
      </c>
      <c r="D84" s="29"/>
      <c r="E84" s="29"/>
      <c r="F84" s="29"/>
      <c r="G84" s="29"/>
      <c r="H84" s="30"/>
    </row>
    <row r="85" spans="1:8" s="2" customFormat="1" ht="16.9" customHeight="1">
      <c r="A85" s="29"/>
      <c r="B85" s="30"/>
      <c r="C85" s="200" t="s">
        <v>288</v>
      </c>
      <c r="D85" s="200" t="s">
        <v>289</v>
      </c>
      <c r="E85" s="17" t="s">
        <v>190</v>
      </c>
      <c r="F85" s="201">
        <v>39.115</v>
      </c>
      <c r="G85" s="29"/>
      <c r="H85" s="30"/>
    </row>
    <row r="86" spans="1:8" s="2" customFormat="1" ht="16.9" customHeight="1">
      <c r="A86" s="29"/>
      <c r="B86" s="30"/>
      <c r="C86" s="196" t="s">
        <v>121</v>
      </c>
      <c r="D86" s="197" t="s">
        <v>121</v>
      </c>
      <c r="E86" s="198" t="s">
        <v>1</v>
      </c>
      <c r="F86" s="199">
        <v>0.099</v>
      </c>
      <c r="G86" s="29"/>
      <c r="H86" s="30"/>
    </row>
    <row r="87" spans="1:8" s="2" customFormat="1" ht="16.9" customHeight="1">
      <c r="A87" s="29"/>
      <c r="B87" s="30"/>
      <c r="C87" s="200" t="s">
        <v>121</v>
      </c>
      <c r="D87" s="200" t="s">
        <v>313</v>
      </c>
      <c r="E87" s="17" t="s">
        <v>1</v>
      </c>
      <c r="F87" s="201">
        <v>0.099</v>
      </c>
      <c r="G87" s="29"/>
      <c r="H87" s="30"/>
    </row>
    <row r="88" spans="1:8" s="2" customFormat="1" ht="16.9" customHeight="1">
      <c r="A88" s="29"/>
      <c r="B88" s="30"/>
      <c r="C88" s="202" t="s">
        <v>1182</v>
      </c>
      <c r="D88" s="29"/>
      <c r="E88" s="29"/>
      <c r="F88" s="29"/>
      <c r="G88" s="29"/>
      <c r="H88" s="30"/>
    </row>
    <row r="89" spans="1:8" s="2" customFormat="1" ht="16.9" customHeight="1">
      <c r="A89" s="29"/>
      <c r="B89" s="30"/>
      <c r="C89" s="200" t="s">
        <v>308</v>
      </c>
      <c r="D89" s="200" t="s">
        <v>309</v>
      </c>
      <c r="E89" s="17" t="s">
        <v>152</v>
      </c>
      <c r="F89" s="201">
        <v>1.734</v>
      </c>
      <c r="G89" s="29"/>
      <c r="H89" s="30"/>
    </row>
    <row r="90" spans="1:8" s="2" customFormat="1" ht="16.9" customHeight="1">
      <c r="A90" s="29"/>
      <c r="B90" s="30"/>
      <c r="C90" s="196" t="s">
        <v>238</v>
      </c>
      <c r="D90" s="197" t="s">
        <v>238</v>
      </c>
      <c r="E90" s="198" t="s">
        <v>1</v>
      </c>
      <c r="F90" s="199">
        <v>156.24</v>
      </c>
      <c r="G90" s="29"/>
      <c r="H90" s="30"/>
    </row>
    <row r="91" spans="1:8" s="2" customFormat="1" ht="16.9" customHeight="1">
      <c r="A91" s="29"/>
      <c r="B91" s="30"/>
      <c r="C91" s="200" t="s">
        <v>238</v>
      </c>
      <c r="D91" s="200" t="s">
        <v>239</v>
      </c>
      <c r="E91" s="17" t="s">
        <v>1</v>
      </c>
      <c r="F91" s="201">
        <v>156.24</v>
      </c>
      <c r="G91" s="29"/>
      <c r="H91" s="30"/>
    </row>
    <row r="92" spans="1:8" s="2" customFormat="1" ht="16.9" customHeight="1">
      <c r="A92" s="29"/>
      <c r="B92" s="30"/>
      <c r="C92" s="196" t="s">
        <v>106</v>
      </c>
      <c r="D92" s="197" t="s">
        <v>106</v>
      </c>
      <c r="E92" s="198" t="s">
        <v>1</v>
      </c>
      <c r="F92" s="199">
        <v>6.338</v>
      </c>
      <c r="G92" s="29"/>
      <c r="H92" s="30"/>
    </row>
    <row r="93" spans="1:8" s="2" customFormat="1" ht="16.9" customHeight="1">
      <c r="A93" s="29"/>
      <c r="B93" s="30"/>
      <c r="C93" s="200" t="s">
        <v>106</v>
      </c>
      <c r="D93" s="200" t="s">
        <v>278</v>
      </c>
      <c r="E93" s="17" t="s">
        <v>1</v>
      </c>
      <c r="F93" s="201">
        <v>6.338</v>
      </c>
      <c r="G93" s="29"/>
      <c r="H93" s="30"/>
    </row>
    <row r="94" spans="1:8" s="2" customFormat="1" ht="16.9" customHeight="1">
      <c r="A94" s="29"/>
      <c r="B94" s="30"/>
      <c r="C94" s="202" t="s">
        <v>1182</v>
      </c>
      <c r="D94" s="29"/>
      <c r="E94" s="29"/>
      <c r="F94" s="29"/>
      <c r="G94" s="29"/>
      <c r="H94" s="30"/>
    </row>
    <row r="95" spans="1:8" s="2" customFormat="1" ht="16.9" customHeight="1">
      <c r="A95" s="29"/>
      <c r="B95" s="30"/>
      <c r="C95" s="200" t="s">
        <v>271</v>
      </c>
      <c r="D95" s="200" t="s">
        <v>272</v>
      </c>
      <c r="E95" s="17" t="s">
        <v>190</v>
      </c>
      <c r="F95" s="201">
        <v>30.428</v>
      </c>
      <c r="G95" s="29"/>
      <c r="H95" s="30"/>
    </row>
    <row r="96" spans="1:8" s="2" customFormat="1" ht="16.9" customHeight="1">
      <c r="A96" s="29"/>
      <c r="B96" s="30"/>
      <c r="C96" s="196" t="s">
        <v>111</v>
      </c>
      <c r="D96" s="197" t="s">
        <v>111</v>
      </c>
      <c r="E96" s="198" t="s">
        <v>1</v>
      </c>
      <c r="F96" s="199">
        <v>11.55</v>
      </c>
      <c r="G96" s="29"/>
      <c r="H96" s="30"/>
    </row>
    <row r="97" spans="1:8" s="2" customFormat="1" ht="16.9" customHeight="1">
      <c r="A97" s="29"/>
      <c r="B97" s="30"/>
      <c r="C97" s="200" t="s">
        <v>111</v>
      </c>
      <c r="D97" s="200" t="s">
        <v>295</v>
      </c>
      <c r="E97" s="17" t="s">
        <v>1</v>
      </c>
      <c r="F97" s="201">
        <v>11.55</v>
      </c>
      <c r="G97" s="29"/>
      <c r="H97" s="30"/>
    </row>
    <row r="98" spans="1:8" s="2" customFormat="1" ht="16.9" customHeight="1">
      <c r="A98" s="29"/>
      <c r="B98" s="30"/>
      <c r="C98" s="202" t="s">
        <v>1182</v>
      </c>
      <c r="D98" s="29"/>
      <c r="E98" s="29"/>
      <c r="F98" s="29"/>
      <c r="G98" s="29"/>
      <c r="H98" s="30"/>
    </row>
    <row r="99" spans="1:8" s="2" customFormat="1" ht="16.9" customHeight="1">
      <c r="A99" s="29"/>
      <c r="B99" s="30"/>
      <c r="C99" s="200" t="s">
        <v>288</v>
      </c>
      <c r="D99" s="200" t="s">
        <v>289</v>
      </c>
      <c r="E99" s="17" t="s">
        <v>190</v>
      </c>
      <c r="F99" s="201">
        <v>39.115</v>
      </c>
      <c r="G99" s="29"/>
      <c r="H99" s="30"/>
    </row>
    <row r="100" spans="1:8" s="2" customFormat="1" ht="16.9" customHeight="1">
      <c r="A100" s="29"/>
      <c r="B100" s="30"/>
      <c r="C100" s="196" t="s">
        <v>314</v>
      </c>
      <c r="D100" s="197" t="s">
        <v>314</v>
      </c>
      <c r="E100" s="198" t="s">
        <v>1</v>
      </c>
      <c r="F100" s="199">
        <v>1.734</v>
      </c>
      <c r="G100" s="29"/>
      <c r="H100" s="30"/>
    </row>
    <row r="101" spans="1:8" s="2" customFormat="1" ht="16.9" customHeight="1">
      <c r="A101" s="29"/>
      <c r="B101" s="30"/>
      <c r="C101" s="200" t="s">
        <v>314</v>
      </c>
      <c r="D101" s="200" t="s">
        <v>315</v>
      </c>
      <c r="E101" s="17" t="s">
        <v>1</v>
      </c>
      <c r="F101" s="201">
        <v>1.734</v>
      </c>
      <c r="G101" s="29"/>
      <c r="H101" s="30"/>
    </row>
    <row r="102" spans="1:8" s="2" customFormat="1" ht="16.9" customHeight="1">
      <c r="A102" s="29"/>
      <c r="B102" s="30"/>
      <c r="C102" s="196" t="s">
        <v>279</v>
      </c>
      <c r="D102" s="197" t="s">
        <v>279</v>
      </c>
      <c r="E102" s="198" t="s">
        <v>1</v>
      </c>
      <c r="F102" s="199">
        <v>30.428</v>
      </c>
      <c r="G102" s="29"/>
      <c r="H102" s="30"/>
    </row>
    <row r="103" spans="1:8" s="2" customFormat="1" ht="16.9" customHeight="1">
      <c r="A103" s="29"/>
      <c r="B103" s="30"/>
      <c r="C103" s="200" t="s">
        <v>279</v>
      </c>
      <c r="D103" s="200" t="s">
        <v>280</v>
      </c>
      <c r="E103" s="17" t="s">
        <v>1</v>
      </c>
      <c r="F103" s="201">
        <v>30.428</v>
      </c>
      <c r="G103" s="29"/>
      <c r="H103" s="30"/>
    </row>
    <row r="104" spans="1:8" s="2" customFormat="1" ht="16.9" customHeight="1">
      <c r="A104" s="29"/>
      <c r="B104" s="30"/>
      <c r="C104" s="196" t="s">
        <v>113</v>
      </c>
      <c r="D104" s="197" t="s">
        <v>113</v>
      </c>
      <c r="E104" s="198" t="s">
        <v>1</v>
      </c>
      <c r="F104" s="199">
        <v>3.3</v>
      </c>
      <c r="G104" s="29"/>
      <c r="H104" s="30"/>
    </row>
    <row r="105" spans="1:8" s="2" customFormat="1" ht="16.9" customHeight="1">
      <c r="A105" s="29"/>
      <c r="B105" s="30"/>
      <c r="C105" s="200" t="s">
        <v>113</v>
      </c>
      <c r="D105" s="200" t="s">
        <v>296</v>
      </c>
      <c r="E105" s="17" t="s">
        <v>1</v>
      </c>
      <c r="F105" s="201">
        <v>3.3</v>
      </c>
      <c r="G105" s="29"/>
      <c r="H105" s="30"/>
    </row>
    <row r="106" spans="1:8" s="2" customFormat="1" ht="16.9" customHeight="1">
      <c r="A106" s="29"/>
      <c r="B106" s="30"/>
      <c r="C106" s="202" t="s">
        <v>1182</v>
      </c>
      <c r="D106" s="29"/>
      <c r="E106" s="29"/>
      <c r="F106" s="29"/>
      <c r="G106" s="29"/>
      <c r="H106" s="30"/>
    </row>
    <row r="107" spans="1:8" s="2" customFormat="1" ht="16.9" customHeight="1">
      <c r="A107" s="29"/>
      <c r="B107" s="30"/>
      <c r="C107" s="200" t="s">
        <v>288</v>
      </c>
      <c r="D107" s="200" t="s">
        <v>289</v>
      </c>
      <c r="E107" s="17" t="s">
        <v>190</v>
      </c>
      <c r="F107" s="201">
        <v>39.115</v>
      </c>
      <c r="G107" s="29"/>
      <c r="H107" s="30"/>
    </row>
    <row r="108" spans="1:8" s="2" customFormat="1" ht="16.9" customHeight="1">
      <c r="A108" s="29"/>
      <c r="B108" s="30"/>
      <c r="C108" s="196" t="s">
        <v>115</v>
      </c>
      <c r="D108" s="197" t="s">
        <v>115</v>
      </c>
      <c r="E108" s="198" t="s">
        <v>1</v>
      </c>
      <c r="F108" s="199">
        <v>16.896</v>
      </c>
      <c r="G108" s="29"/>
      <c r="H108" s="30"/>
    </row>
    <row r="109" spans="1:8" s="2" customFormat="1" ht="16.9" customHeight="1">
      <c r="A109" s="29"/>
      <c r="B109" s="30"/>
      <c r="C109" s="200" t="s">
        <v>115</v>
      </c>
      <c r="D109" s="200" t="s">
        <v>297</v>
      </c>
      <c r="E109" s="17" t="s">
        <v>1</v>
      </c>
      <c r="F109" s="201">
        <v>16.896</v>
      </c>
      <c r="G109" s="29"/>
      <c r="H109" s="30"/>
    </row>
    <row r="110" spans="1:8" s="2" customFormat="1" ht="16.9" customHeight="1">
      <c r="A110" s="29"/>
      <c r="B110" s="30"/>
      <c r="C110" s="202" t="s">
        <v>1182</v>
      </c>
      <c r="D110" s="29"/>
      <c r="E110" s="29"/>
      <c r="F110" s="29"/>
      <c r="G110" s="29"/>
      <c r="H110" s="30"/>
    </row>
    <row r="111" spans="1:8" s="2" customFormat="1" ht="16.9" customHeight="1">
      <c r="A111" s="29"/>
      <c r="B111" s="30"/>
      <c r="C111" s="200" t="s">
        <v>288</v>
      </c>
      <c r="D111" s="200" t="s">
        <v>289</v>
      </c>
      <c r="E111" s="17" t="s">
        <v>190</v>
      </c>
      <c r="F111" s="201">
        <v>39.115</v>
      </c>
      <c r="G111" s="29"/>
      <c r="H111" s="30"/>
    </row>
    <row r="112" spans="1:8" s="2" customFormat="1" ht="16.9" customHeight="1">
      <c r="A112" s="29"/>
      <c r="B112" s="30"/>
      <c r="C112" s="196" t="s">
        <v>118</v>
      </c>
      <c r="D112" s="197" t="s">
        <v>118</v>
      </c>
      <c r="E112" s="198" t="s">
        <v>1</v>
      </c>
      <c r="F112" s="199">
        <v>3.168</v>
      </c>
      <c r="G112" s="29"/>
      <c r="H112" s="30"/>
    </row>
    <row r="113" spans="1:8" s="2" customFormat="1" ht="16.9" customHeight="1">
      <c r="A113" s="29"/>
      <c r="B113" s="30"/>
      <c r="C113" s="200" t="s">
        <v>118</v>
      </c>
      <c r="D113" s="200" t="s">
        <v>298</v>
      </c>
      <c r="E113" s="17" t="s">
        <v>1</v>
      </c>
      <c r="F113" s="201">
        <v>3.168</v>
      </c>
      <c r="G113" s="29"/>
      <c r="H113" s="30"/>
    </row>
    <row r="114" spans="1:8" s="2" customFormat="1" ht="16.9" customHeight="1">
      <c r="A114" s="29"/>
      <c r="B114" s="30"/>
      <c r="C114" s="202" t="s">
        <v>1182</v>
      </c>
      <c r="D114" s="29"/>
      <c r="E114" s="29"/>
      <c r="F114" s="29"/>
      <c r="G114" s="29"/>
      <c r="H114" s="30"/>
    </row>
    <row r="115" spans="1:8" s="2" customFormat="1" ht="16.9" customHeight="1">
      <c r="A115" s="29"/>
      <c r="B115" s="30"/>
      <c r="C115" s="200" t="s">
        <v>288</v>
      </c>
      <c r="D115" s="200" t="s">
        <v>289</v>
      </c>
      <c r="E115" s="17" t="s">
        <v>190</v>
      </c>
      <c r="F115" s="201">
        <v>39.115</v>
      </c>
      <c r="G115" s="29"/>
      <c r="H115" s="30"/>
    </row>
    <row r="116" spans="1:8" s="2" customFormat="1" ht="16.9" customHeight="1">
      <c r="A116" s="29"/>
      <c r="B116" s="30"/>
      <c r="C116" s="196" t="s">
        <v>299</v>
      </c>
      <c r="D116" s="197" t="s">
        <v>299</v>
      </c>
      <c r="E116" s="198" t="s">
        <v>1</v>
      </c>
      <c r="F116" s="199">
        <v>39.115</v>
      </c>
      <c r="G116" s="29"/>
      <c r="H116" s="30"/>
    </row>
    <row r="117" spans="1:8" s="2" customFormat="1" ht="16.9" customHeight="1">
      <c r="A117" s="29"/>
      <c r="B117" s="30"/>
      <c r="C117" s="200" t="s">
        <v>299</v>
      </c>
      <c r="D117" s="200" t="s">
        <v>300</v>
      </c>
      <c r="E117" s="17" t="s">
        <v>1</v>
      </c>
      <c r="F117" s="201">
        <v>39.115</v>
      </c>
      <c r="G117" s="29"/>
      <c r="H117" s="30"/>
    </row>
    <row r="118" spans="1:8" s="2" customFormat="1" ht="26.45" customHeight="1">
      <c r="A118" s="29"/>
      <c r="B118" s="30"/>
      <c r="C118" s="195" t="s">
        <v>1183</v>
      </c>
      <c r="D118" s="195" t="s">
        <v>86</v>
      </c>
      <c r="E118" s="29"/>
      <c r="F118" s="29"/>
      <c r="G118" s="29"/>
      <c r="H118" s="30"/>
    </row>
    <row r="119" spans="1:8" s="2" customFormat="1" ht="16.9" customHeight="1">
      <c r="A119" s="29"/>
      <c r="B119" s="30"/>
      <c r="C119" s="196" t="s">
        <v>252</v>
      </c>
      <c r="D119" s="197" t="s">
        <v>252</v>
      </c>
      <c r="E119" s="198" t="s">
        <v>1</v>
      </c>
      <c r="F119" s="199">
        <v>22.5</v>
      </c>
      <c r="G119" s="29"/>
      <c r="H119" s="30"/>
    </row>
    <row r="120" spans="1:8" s="2" customFormat="1" ht="16.9" customHeight="1">
      <c r="A120" s="29"/>
      <c r="B120" s="30"/>
      <c r="C120" s="200" t="s">
        <v>1</v>
      </c>
      <c r="D120" s="200" t="s">
        <v>192</v>
      </c>
      <c r="E120" s="17" t="s">
        <v>1</v>
      </c>
      <c r="F120" s="201">
        <v>0</v>
      </c>
      <c r="G120" s="29"/>
      <c r="H120" s="30"/>
    </row>
    <row r="121" spans="1:8" s="2" customFormat="1" ht="16.9" customHeight="1">
      <c r="A121" s="29"/>
      <c r="B121" s="30"/>
      <c r="C121" s="200" t="s">
        <v>252</v>
      </c>
      <c r="D121" s="200" t="s">
        <v>888</v>
      </c>
      <c r="E121" s="17" t="s">
        <v>1</v>
      </c>
      <c r="F121" s="201">
        <v>22.5</v>
      </c>
      <c r="G121" s="29"/>
      <c r="H121" s="30"/>
    </row>
    <row r="122" spans="1:8" s="2" customFormat="1" ht="16.9" customHeight="1">
      <c r="A122" s="29"/>
      <c r="B122" s="30"/>
      <c r="C122" s="196" t="s">
        <v>285</v>
      </c>
      <c r="D122" s="197" t="s">
        <v>285</v>
      </c>
      <c r="E122" s="198" t="s">
        <v>1</v>
      </c>
      <c r="F122" s="199">
        <v>8.3</v>
      </c>
      <c r="G122" s="29"/>
      <c r="H122" s="30"/>
    </row>
    <row r="123" spans="1:8" s="2" customFormat="1" ht="16.9" customHeight="1">
      <c r="A123" s="29"/>
      <c r="B123" s="30"/>
      <c r="C123" s="200" t="s">
        <v>1</v>
      </c>
      <c r="D123" s="200" t="s">
        <v>192</v>
      </c>
      <c r="E123" s="17" t="s">
        <v>1</v>
      </c>
      <c r="F123" s="201">
        <v>0</v>
      </c>
      <c r="G123" s="29"/>
      <c r="H123" s="30"/>
    </row>
    <row r="124" spans="1:8" s="2" customFormat="1" ht="16.9" customHeight="1">
      <c r="A124" s="29"/>
      <c r="B124" s="30"/>
      <c r="C124" s="200" t="s">
        <v>285</v>
      </c>
      <c r="D124" s="200" t="s">
        <v>919</v>
      </c>
      <c r="E124" s="17" t="s">
        <v>1</v>
      </c>
      <c r="F124" s="201">
        <v>8.3</v>
      </c>
      <c r="G124" s="29"/>
      <c r="H124" s="30"/>
    </row>
    <row r="125" spans="1:8" s="2" customFormat="1" ht="16.9" customHeight="1">
      <c r="A125" s="29"/>
      <c r="B125" s="30"/>
      <c r="C125" s="196" t="s">
        <v>394</v>
      </c>
      <c r="D125" s="197" t="s">
        <v>394</v>
      </c>
      <c r="E125" s="198" t="s">
        <v>1</v>
      </c>
      <c r="F125" s="199">
        <v>10</v>
      </c>
      <c r="G125" s="29"/>
      <c r="H125" s="30"/>
    </row>
    <row r="126" spans="1:8" s="2" customFormat="1" ht="16.9" customHeight="1">
      <c r="A126" s="29"/>
      <c r="B126" s="30"/>
      <c r="C126" s="200" t="s">
        <v>394</v>
      </c>
      <c r="D126" s="200" t="s">
        <v>395</v>
      </c>
      <c r="E126" s="17" t="s">
        <v>1</v>
      </c>
      <c r="F126" s="201">
        <v>10</v>
      </c>
      <c r="G126" s="29"/>
      <c r="H126" s="30"/>
    </row>
    <row r="127" spans="1:8" s="2" customFormat="1" ht="16.9" customHeight="1">
      <c r="A127" s="29"/>
      <c r="B127" s="30"/>
      <c r="C127" s="196" t="s">
        <v>218</v>
      </c>
      <c r="D127" s="197" t="s">
        <v>218</v>
      </c>
      <c r="E127" s="198" t="s">
        <v>1</v>
      </c>
      <c r="F127" s="199">
        <v>14.25</v>
      </c>
      <c r="G127" s="29"/>
      <c r="H127" s="30"/>
    </row>
    <row r="128" spans="1:8" s="2" customFormat="1" ht="16.9" customHeight="1">
      <c r="A128" s="29"/>
      <c r="B128" s="30"/>
      <c r="C128" s="200" t="s">
        <v>1</v>
      </c>
      <c r="D128" s="200" t="s">
        <v>192</v>
      </c>
      <c r="E128" s="17" t="s">
        <v>1</v>
      </c>
      <c r="F128" s="201">
        <v>0</v>
      </c>
      <c r="G128" s="29"/>
      <c r="H128" s="30"/>
    </row>
    <row r="129" spans="1:8" s="2" customFormat="1" ht="16.9" customHeight="1">
      <c r="A129" s="29"/>
      <c r="B129" s="30"/>
      <c r="C129" s="200" t="s">
        <v>218</v>
      </c>
      <c r="D129" s="200" t="s">
        <v>905</v>
      </c>
      <c r="E129" s="17" t="s">
        <v>1</v>
      </c>
      <c r="F129" s="201">
        <v>14.25</v>
      </c>
      <c r="G129" s="29"/>
      <c r="H129" s="30"/>
    </row>
    <row r="130" spans="1:8" s="2" customFormat="1" ht="16.9" customHeight="1">
      <c r="A130" s="29"/>
      <c r="B130" s="30"/>
      <c r="C130" s="196" t="s">
        <v>193</v>
      </c>
      <c r="D130" s="197" t="s">
        <v>193</v>
      </c>
      <c r="E130" s="198" t="s">
        <v>1</v>
      </c>
      <c r="F130" s="199">
        <v>14.25</v>
      </c>
      <c r="G130" s="29"/>
      <c r="H130" s="30"/>
    </row>
    <row r="131" spans="1:8" s="2" customFormat="1" ht="16.9" customHeight="1">
      <c r="A131" s="29"/>
      <c r="B131" s="30"/>
      <c r="C131" s="200" t="s">
        <v>1</v>
      </c>
      <c r="D131" s="200" t="s">
        <v>192</v>
      </c>
      <c r="E131" s="17" t="s">
        <v>1</v>
      </c>
      <c r="F131" s="201">
        <v>0</v>
      </c>
      <c r="G131" s="29"/>
      <c r="H131" s="30"/>
    </row>
    <row r="132" spans="1:8" s="2" customFormat="1" ht="16.9" customHeight="1">
      <c r="A132" s="29"/>
      <c r="B132" s="30"/>
      <c r="C132" s="200" t="s">
        <v>193</v>
      </c>
      <c r="D132" s="200" t="s">
        <v>905</v>
      </c>
      <c r="E132" s="17" t="s">
        <v>1</v>
      </c>
      <c r="F132" s="201">
        <v>14.25</v>
      </c>
      <c r="G132" s="29"/>
      <c r="H132" s="30"/>
    </row>
    <row r="133" spans="1:8" s="2" customFormat="1" ht="16.9" customHeight="1">
      <c r="A133" s="29"/>
      <c r="B133" s="30"/>
      <c r="C133" s="196" t="s">
        <v>125</v>
      </c>
      <c r="D133" s="197" t="s">
        <v>125</v>
      </c>
      <c r="E133" s="198" t="s">
        <v>1</v>
      </c>
      <c r="F133" s="199">
        <v>18</v>
      </c>
      <c r="G133" s="29"/>
      <c r="H133" s="30"/>
    </row>
    <row r="134" spans="1:8" s="2" customFormat="1" ht="16.9" customHeight="1">
      <c r="A134" s="29"/>
      <c r="B134" s="30"/>
      <c r="C134" s="200" t="s">
        <v>1</v>
      </c>
      <c r="D134" s="200" t="s">
        <v>192</v>
      </c>
      <c r="E134" s="17" t="s">
        <v>1</v>
      </c>
      <c r="F134" s="201">
        <v>0</v>
      </c>
      <c r="G134" s="29"/>
      <c r="H134" s="30"/>
    </row>
    <row r="135" spans="1:8" s="2" customFormat="1" ht="16.9" customHeight="1">
      <c r="A135" s="29"/>
      <c r="B135" s="30"/>
      <c r="C135" s="200" t="s">
        <v>125</v>
      </c>
      <c r="D135" s="200" t="s">
        <v>878</v>
      </c>
      <c r="E135" s="17" t="s">
        <v>1</v>
      </c>
      <c r="F135" s="201">
        <v>18</v>
      </c>
      <c r="G135" s="29"/>
      <c r="H135" s="30"/>
    </row>
    <row r="136" spans="1:8" s="2" customFormat="1" ht="16.9" customHeight="1">
      <c r="A136" s="29"/>
      <c r="B136" s="30"/>
      <c r="C136" s="196" t="s">
        <v>200</v>
      </c>
      <c r="D136" s="197" t="s">
        <v>200</v>
      </c>
      <c r="E136" s="198" t="s">
        <v>1</v>
      </c>
      <c r="F136" s="199">
        <v>1.6</v>
      </c>
      <c r="G136" s="29"/>
      <c r="H136" s="30"/>
    </row>
    <row r="137" spans="1:8" s="2" customFormat="1" ht="16.9" customHeight="1">
      <c r="A137" s="29"/>
      <c r="B137" s="30"/>
      <c r="C137" s="200" t="s">
        <v>200</v>
      </c>
      <c r="D137" s="200" t="s">
        <v>883</v>
      </c>
      <c r="E137" s="17" t="s">
        <v>1</v>
      </c>
      <c r="F137" s="201">
        <v>1.6</v>
      </c>
      <c r="G137" s="29"/>
      <c r="H137" s="30"/>
    </row>
    <row r="138" spans="1:8" s="2" customFormat="1" ht="16.9" customHeight="1">
      <c r="A138" s="29"/>
      <c r="B138" s="30"/>
      <c r="C138" s="196" t="s">
        <v>211</v>
      </c>
      <c r="D138" s="197" t="s">
        <v>211</v>
      </c>
      <c r="E138" s="198" t="s">
        <v>1</v>
      </c>
      <c r="F138" s="199">
        <v>19.63</v>
      </c>
      <c r="G138" s="29"/>
      <c r="H138" s="30"/>
    </row>
    <row r="139" spans="1:8" s="2" customFormat="1" ht="16.9" customHeight="1">
      <c r="A139" s="29"/>
      <c r="B139" s="30"/>
      <c r="C139" s="200" t="s">
        <v>1</v>
      </c>
      <c r="D139" s="200" t="s">
        <v>647</v>
      </c>
      <c r="E139" s="17" t="s">
        <v>1</v>
      </c>
      <c r="F139" s="201">
        <v>0</v>
      </c>
      <c r="G139" s="29"/>
      <c r="H139" s="30"/>
    </row>
    <row r="140" spans="1:8" s="2" customFormat="1" ht="16.9" customHeight="1">
      <c r="A140" s="29"/>
      <c r="B140" s="30"/>
      <c r="C140" s="200" t="s">
        <v>211</v>
      </c>
      <c r="D140" s="200" t="s">
        <v>831</v>
      </c>
      <c r="E140" s="17" t="s">
        <v>1</v>
      </c>
      <c r="F140" s="201">
        <v>19.63</v>
      </c>
      <c r="G140" s="29"/>
      <c r="H140" s="30"/>
    </row>
    <row r="141" spans="1:8" s="2" customFormat="1" ht="16.9" customHeight="1">
      <c r="A141" s="29"/>
      <c r="B141" s="30"/>
      <c r="C141" s="202" t="s">
        <v>1182</v>
      </c>
      <c r="D141" s="29"/>
      <c r="E141" s="29"/>
      <c r="F141" s="29"/>
      <c r="G141" s="29"/>
      <c r="H141" s="30"/>
    </row>
    <row r="142" spans="1:8" s="2" customFormat="1" ht="16.9" customHeight="1">
      <c r="A142" s="29"/>
      <c r="B142" s="30"/>
      <c r="C142" s="200" t="s">
        <v>828</v>
      </c>
      <c r="D142" s="200" t="s">
        <v>829</v>
      </c>
      <c r="E142" s="17" t="s">
        <v>319</v>
      </c>
      <c r="F142" s="201">
        <v>31.795</v>
      </c>
      <c r="G142" s="29"/>
      <c r="H142" s="30"/>
    </row>
    <row r="143" spans="1:8" s="2" customFormat="1" ht="16.9" customHeight="1">
      <c r="A143" s="29"/>
      <c r="B143" s="30"/>
      <c r="C143" s="196" t="s">
        <v>244</v>
      </c>
      <c r="D143" s="197" t="s">
        <v>244</v>
      </c>
      <c r="E143" s="198" t="s">
        <v>1</v>
      </c>
      <c r="F143" s="199">
        <v>4.57</v>
      </c>
      <c r="G143" s="29"/>
      <c r="H143" s="30"/>
    </row>
    <row r="144" spans="1:8" s="2" customFormat="1" ht="16.9" customHeight="1">
      <c r="A144" s="29"/>
      <c r="B144" s="30"/>
      <c r="C144" s="200" t="s">
        <v>1</v>
      </c>
      <c r="D144" s="200" t="s">
        <v>647</v>
      </c>
      <c r="E144" s="17" t="s">
        <v>1</v>
      </c>
      <c r="F144" s="201">
        <v>0</v>
      </c>
      <c r="G144" s="29"/>
      <c r="H144" s="30"/>
    </row>
    <row r="145" spans="1:8" s="2" customFormat="1" ht="16.9" customHeight="1">
      <c r="A145" s="29"/>
      <c r="B145" s="30"/>
      <c r="C145" s="200" t="s">
        <v>244</v>
      </c>
      <c r="D145" s="200" t="s">
        <v>839</v>
      </c>
      <c r="E145" s="17" t="s">
        <v>1</v>
      </c>
      <c r="F145" s="201">
        <v>4.57</v>
      </c>
      <c r="G145" s="29"/>
      <c r="H145" s="30"/>
    </row>
    <row r="146" spans="1:8" s="2" customFormat="1" ht="16.9" customHeight="1">
      <c r="A146" s="29"/>
      <c r="B146" s="30"/>
      <c r="C146" s="196" t="s">
        <v>230</v>
      </c>
      <c r="D146" s="197" t="s">
        <v>230</v>
      </c>
      <c r="E146" s="198" t="s">
        <v>1</v>
      </c>
      <c r="F146" s="199">
        <v>18.81</v>
      </c>
      <c r="G146" s="29"/>
      <c r="H146" s="30"/>
    </row>
    <row r="147" spans="1:8" s="2" customFormat="1" ht="16.9" customHeight="1">
      <c r="A147" s="29"/>
      <c r="B147" s="30"/>
      <c r="C147" s="200" t="s">
        <v>1</v>
      </c>
      <c r="D147" s="200" t="s">
        <v>647</v>
      </c>
      <c r="E147" s="17" t="s">
        <v>1</v>
      </c>
      <c r="F147" s="201">
        <v>0</v>
      </c>
      <c r="G147" s="29"/>
      <c r="H147" s="30"/>
    </row>
    <row r="148" spans="1:8" s="2" customFormat="1" ht="16.9" customHeight="1">
      <c r="A148" s="29"/>
      <c r="B148" s="30"/>
      <c r="C148" s="200" t="s">
        <v>230</v>
      </c>
      <c r="D148" s="200" t="s">
        <v>849</v>
      </c>
      <c r="E148" s="17" t="s">
        <v>1</v>
      </c>
      <c r="F148" s="201">
        <v>18.81</v>
      </c>
      <c r="G148" s="29"/>
      <c r="H148" s="30"/>
    </row>
    <row r="149" spans="1:8" s="2" customFormat="1" ht="16.9" customHeight="1">
      <c r="A149" s="29"/>
      <c r="B149" s="30"/>
      <c r="C149" s="202" t="s">
        <v>1182</v>
      </c>
      <c r="D149" s="29"/>
      <c r="E149" s="29"/>
      <c r="F149" s="29"/>
      <c r="G149" s="29"/>
      <c r="H149" s="30"/>
    </row>
    <row r="150" spans="1:8" s="2" customFormat="1" ht="16.9" customHeight="1">
      <c r="A150" s="29"/>
      <c r="B150" s="30"/>
      <c r="C150" s="200" t="s">
        <v>846</v>
      </c>
      <c r="D150" s="200" t="s">
        <v>847</v>
      </c>
      <c r="E150" s="17" t="s">
        <v>319</v>
      </c>
      <c r="F150" s="201">
        <v>24.11</v>
      </c>
      <c r="G150" s="29"/>
      <c r="H150" s="30"/>
    </row>
    <row r="151" spans="1:8" s="2" customFormat="1" ht="16.9" customHeight="1">
      <c r="A151" s="29"/>
      <c r="B151" s="30"/>
      <c r="C151" s="196" t="s">
        <v>871</v>
      </c>
      <c r="D151" s="197" t="s">
        <v>871</v>
      </c>
      <c r="E151" s="198" t="s">
        <v>1</v>
      </c>
      <c r="F151" s="199">
        <v>6.75</v>
      </c>
      <c r="G151" s="29"/>
      <c r="H151" s="30"/>
    </row>
    <row r="152" spans="1:8" s="2" customFormat="1" ht="16.9" customHeight="1">
      <c r="A152" s="29"/>
      <c r="B152" s="30"/>
      <c r="C152" s="200" t="s">
        <v>1</v>
      </c>
      <c r="D152" s="200" t="s">
        <v>737</v>
      </c>
      <c r="E152" s="17" t="s">
        <v>1</v>
      </c>
      <c r="F152" s="201">
        <v>0</v>
      </c>
      <c r="G152" s="29"/>
      <c r="H152" s="30"/>
    </row>
    <row r="153" spans="1:8" s="2" customFormat="1" ht="16.9" customHeight="1">
      <c r="A153" s="29"/>
      <c r="B153" s="30"/>
      <c r="C153" s="200" t="s">
        <v>871</v>
      </c>
      <c r="D153" s="200" t="s">
        <v>872</v>
      </c>
      <c r="E153" s="17" t="s">
        <v>1</v>
      </c>
      <c r="F153" s="201">
        <v>6.75</v>
      </c>
      <c r="G153" s="29"/>
      <c r="H153" s="30"/>
    </row>
    <row r="154" spans="1:8" s="2" customFormat="1" ht="16.9" customHeight="1">
      <c r="A154" s="29"/>
      <c r="B154" s="30"/>
      <c r="C154" s="196" t="s">
        <v>857</v>
      </c>
      <c r="D154" s="197" t="s">
        <v>857</v>
      </c>
      <c r="E154" s="198" t="s">
        <v>1</v>
      </c>
      <c r="F154" s="199">
        <v>31.795</v>
      </c>
      <c r="G154" s="29"/>
      <c r="H154" s="30"/>
    </row>
    <row r="155" spans="1:8" s="2" customFormat="1" ht="16.9" customHeight="1">
      <c r="A155" s="29"/>
      <c r="B155" s="30"/>
      <c r="C155" s="200" t="s">
        <v>857</v>
      </c>
      <c r="D155" s="200" t="s">
        <v>858</v>
      </c>
      <c r="E155" s="17" t="s">
        <v>1</v>
      </c>
      <c r="F155" s="201">
        <v>31.795</v>
      </c>
      <c r="G155" s="29"/>
      <c r="H155" s="30"/>
    </row>
    <row r="156" spans="1:8" s="2" customFormat="1" ht="16.9" customHeight="1">
      <c r="A156" s="29"/>
      <c r="B156" s="30"/>
      <c r="C156" s="202" t="s">
        <v>1182</v>
      </c>
      <c r="D156" s="29"/>
      <c r="E156" s="29"/>
      <c r="F156" s="29"/>
      <c r="G156" s="29"/>
      <c r="H156" s="30"/>
    </row>
    <row r="157" spans="1:8" s="2" customFormat="1" ht="16.9" customHeight="1">
      <c r="A157" s="29"/>
      <c r="B157" s="30"/>
      <c r="C157" s="200" t="s">
        <v>854</v>
      </c>
      <c r="D157" s="200" t="s">
        <v>855</v>
      </c>
      <c r="E157" s="17" t="s">
        <v>319</v>
      </c>
      <c r="F157" s="201">
        <v>92.195</v>
      </c>
      <c r="G157" s="29"/>
      <c r="H157" s="30"/>
    </row>
    <row r="158" spans="1:8" s="2" customFormat="1" ht="16.9" customHeight="1">
      <c r="A158" s="29"/>
      <c r="B158" s="30"/>
      <c r="C158" s="196" t="s">
        <v>171</v>
      </c>
      <c r="D158" s="197" t="s">
        <v>171</v>
      </c>
      <c r="E158" s="198" t="s">
        <v>1</v>
      </c>
      <c r="F158" s="199">
        <v>65.36</v>
      </c>
      <c r="G158" s="29"/>
      <c r="H158" s="30"/>
    </row>
    <row r="159" spans="1:8" s="2" customFormat="1" ht="16.9" customHeight="1">
      <c r="A159" s="29"/>
      <c r="B159" s="30"/>
      <c r="C159" s="200" t="s">
        <v>1</v>
      </c>
      <c r="D159" s="200" t="s">
        <v>737</v>
      </c>
      <c r="E159" s="17" t="s">
        <v>1</v>
      </c>
      <c r="F159" s="201">
        <v>0</v>
      </c>
      <c r="G159" s="29"/>
      <c r="H159" s="30"/>
    </row>
    <row r="160" spans="1:8" s="2" customFormat="1" ht="16.9" customHeight="1">
      <c r="A160" s="29"/>
      <c r="B160" s="30"/>
      <c r="C160" s="200" t="s">
        <v>171</v>
      </c>
      <c r="D160" s="200" t="s">
        <v>844</v>
      </c>
      <c r="E160" s="17" t="s">
        <v>1</v>
      </c>
      <c r="F160" s="201">
        <v>65.36</v>
      </c>
      <c r="G160" s="29"/>
      <c r="H160" s="30"/>
    </row>
    <row r="161" spans="1:8" s="2" customFormat="1" ht="16.9" customHeight="1">
      <c r="A161" s="29"/>
      <c r="B161" s="30"/>
      <c r="C161" s="196" t="s">
        <v>166</v>
      </c>
      <c r="D161" s="197" t="s">
        <v>166</v>
      </c>
      <c r="E161" s="198" t="s">
        <v>1</v>
      </c>
      <c r="F161" s="199">
        <v>7.56</v>
      </c>
      <c r="G161" s="29"/>
      <c r="H161" s="30"/>
    </row>
    <row r="162" spans="1:8" s="2" customFormat="1" ht="16.9" customHeight="1">
      <c r="A162" s="29"/>
      <c r="B162" s="30"/>
      <c r="C162" s="200" t="s">
        <v>1</v>
      </c>
      <c r="D162" s="200" t="s">
        <v>647</v>
      </c>
      <c r="E162" s="17" t="s">
        <v>1</v>
      </c>
      <c r="F162" s="201">
        <v>0</v>
      </c>
      <c r="G162" s="29"/>
      <c r="H162" s="30"/>
    </row>
    <row r="163" spans="1:8" s="2" customFormat="1" ht="16.9" customHeight="1">
      <c r="A163" s="29"/>
      <c r="B163" s="30"/>
      <c r="C163" s="200" t="s">
        <v>166</v>
      </c>
      <c r="D163" s="200" t="s">
        <v>866</v>
      </c>
      <c r="E163" s="17" t="s">
        <v>1</v>
      </c>
      <c r="F163" s="201">
        <v>7.56</v>
      </c>
      <c r="G163" s="29"/>
      <c r="H163" s="30"/>
    </row>
    <row r="164" spans="1:8" s="2" customFormat="1" ht="16.9" customHeight="1">
      <c r="A164" s="29"/>
      <c r="B164" s="30"/>
      <c r="C164" s="196" t="s">
        <v>156</v>
      </c>
      <c r="D164" s="197" t="s">
        <v>156</v>
      </c>
      <c r="E164" s="198" t="s">
        <v>1</v>
      </c>
      <c r="F164" s="199">
        <v>13.32</v>
      </c>
      <c r="G164" s="29"/>
      <c r="H164" s="30"/>
    </row>
    <row r="165" spans="1:8" s="2" customFormat="1" ht="16.9" customHeight="1">
      <c r="A165" s="29"/>
      <c r="B165" s="30"/>
      <c r="C165" s="200" t="s">
        <v>1</v>
      </c>
      <c r="D165" s="200" t="s">
        <v>634</v>
      </c>
      <c r="E165" s="17" t="s">
        <v>1</v>
      </c>
      <c r="F165" s="201">
        <v>0</v>
      </c>
      <c r="G165" s="29"/>
      <c r="H165" s="30"/>
    </row>
    <row r="166" spans="1:8" s="2" customFormat="1" ht="16.9" customHeight="1">
      <c r="A166" s="29"/>
      <c r="B166" s="30"/>
      <c r="C166" s="200" t="s">
        <v>156</v>
      </c>
      <c r="D166" s="200" t="s">
        <v>825</v>
      </c>
      <c r="E166" s="17" t="s">
        <v>1</v>
      </c>
      <c r="F166" s="201">
        <v>13.32</v>
      </c>
      <c r="G166" s="29"/>
      <c r="H166" s="30"/>
    </row>
    <row r="167" spans="1:8" s="2" customFormat="1" ht="16.9" customHeight="1">
      <c r="A167" s="29"/>
      <c r="B167" s="30"/>
      <c r="C167" s="196" t="s">
        <v>738</v>
      </c>
      <c r="D167" s="197" t="s">
        <v>738</v>
      </c>
      <c r="E167" s="198" t="s">
        <v>1</v>
      </c>
      <c r="F167" s="199">
        <v>115</v>
      </c>
      <c r="G167" s="29"/>
      <c r="H167" s="30"/>
    </row>
    <row r="168" spans="1:8" s="2" customFormat="1" ht="16.9" customHeight="1">
      <c r="A168" s="29"/>
      <c r="B168" s="30"/>
      <c r="C168" s="200" t="s">
        <v>1</v>
      </c>
      <c r="D168" s="200" t="s">
        <v>737</v>
      </c>
      <c r="E168" s="17" t="s">
        <v>1</v>
      </c>
      <c r="F168" s="201">
        <v>0</v>
      </c>
      <c r="G168" s="29"/>
      <c r="H168" s="30"/>
    </row>
    <row r="169" spans="1:8" s="2" customFormat="1" ht="16.9" customHeight="1">
      <c r="A169" s="29"/>
      <c r="B169" s="30"/>
      <c r="C169" s="200" t="s">
        <v>738</v>
      </c>
      <c r="D169" s="200" t="s">
        <v>739</v>
      </c>
      <c r="E169" s="17" t="s">
        <v>1</v>
      </c>
      <c r="F169" s="201">
        <v>115</v>
      </c>
      <c r="G169" s="29"/>
      <c r="H169" s="30"/>
    </row>
    <row r="170" spans="1:8" s="2" customFormat="1" ht="16.9" customHeight="1">
      <c r="A170" s="29"/>
      <c r="B170" s="30"/>
      <c r="C170" s="196" t="s">
        <v>160</v>
      </c>
      <c r="D170" s="197" t="s">
        <v>160</v>
      </c>
      <c r="E170" s="198" t="s">
        <v>1</v>
      </c>
      <c r="F170" s="199">
        <v>101</v>
      </c>
      <c r="G170" s="29"/>
      <c r="H170" s="30"/>
    </row>
    <row r="171" spans="1:8" s="2" customFormat="1" ht="16.9" customHeight="1">
      <c r="A171" s="29"/>
      <c r="B171" s="30"/>
      <c r="C171" s="200" t="s">
        <v>1</v>
      </c>
      <c r="D171" s="200" t="s">
        <v>737</v>
      </c>
      <c r="E171" s="17" t="s">
        <v>1</v>
      </c>
      <c r="F171" s="201">
        <v>0</v>
      </c>
      <c r="G171" s="29"/>
      <c r="H171" s="30"/>
    </row>
    <row r="172" spans="1:8" s="2" customFormat="1" ht="16.9" customHeight="1">
      <c r="A172" s="29"/>
      <c r="B172" s="30"/>
      <c r="C172" s="200" t="s">
        <v>160</v>
      </c>
      <c r="D172" s="200" t="s">
        <v>749</v>
      </c>
      <c r="E172" s="17" t="s">
        <v>1</v>
      </c>
      <c r="F172" s="201">
        <v>101</v>
      </c>
      <c r="G172" s="29"/>
      <c r="H172" s="30"/>
    </row>
    <row r="173" spans="1:8" s="2" customFormat="1" ht="16.9" customHeight="1">
      <c r="A173" s="29"/>
      <c r="B173" s="30"/>
      <c r="C173" s="196" t="s">
        <v>769</v>
      </c>
      <c r="D173" s="197" t="s">
        <v>769</v>
      </c>
      <c r="E173" s="198" t="s">
        <v>1</v>
      </c>
      <c r="F173" s="199">
        <v>127</v>
      </c>
      <c r="G173" s="29"/>
      <c r="H173" s="30"/>
    </row>
    <row r="174" spans="1:8" s="2" customFormat="1" ht="16.9" customHeight="1">
      <c r="A174" s="29"/>
      <c r="B174" s="30"/>
      <c r="C174" s="200" t="s">
        <v>1</v>
      </c>
      <c r="D174" s="200" t="s">
        <v>768</v>
      </c>
      <c r="E174" s="17" t="s">
        <v>1</v>
      </c>
      <c r="F174" s="201">
        <v>0</v>
      </c>
      <c r="G174" s="29"/>
      <c r="H174" s="30"/>
    </row>
    <row r="175" spans="1:8" s="2" customFormat="1" ht="16.9" customHeight="1">
      <c r="A175" s="29"/>
      <c r="B175" s="30"/>
      <c r="C175" s="200" t="s">
        <v>769</v>
      </c>
      <c r="D175" s="200" t="s">
        <v>770</v>
      </c>
      <c r="E175" s="17" t="s">
        <v>1</v>
      </c>
      <c r="F175" s="201">
        <v>127</v>
      </c>
      <c r="G175" s="29"/>
      <c r="H175" s="30"/>
    </row>
    <row r="176" spans="1:8" s="2" customFormat="1" ht="16.9" customHeight="1">
      <c r="A176" s="29"/>
      <c r="B176" s="30"/>
      <c r="C176" s="196" t="s">
        <v>775</v>
      </c>
      <c r="D176" s="197" t="s">
        <v>775</v>
      </c>
      <c r="E176" s="198" t="s">
        <v>1</v>
      </c>
      <c r="F176" s="199">
        <v>98.8</v>
      </c>
      <c r="G176" s="29"/>
      <c r="H176" s="30"/>
    </row>
    <row r="177" spans="1:8" s="2" customFormat="1" ht="16.9" customHeight="1">
      <c r="A177" s="29"/>
      <c r="B177" s="30"/>
      <c r="C177" s="200" t="s">
        <v>1</v>
      </c>
      <c r="D177" s="200" t="s">
        <v>737</v>
      </c>
      <c r="E177" s="17" t="s">
        <v>1</v>
      </c>
      <c r="F177" s="201">
        <v>0</v>
      </c>
      <c r="G177" s="29"/>
      <c r="H177" s="30"/>
    </row>
    <row r="178" spans="1:8" s="2" customFormat="1" ht="16.9" customHeight="1">
      <c r="A178" s="29"/>
      <c r="B178" s="30"/>
      <c r="C178" s="200" t="s">
        <v>775</v>
      </c>
      <c r="D178" s="200" t="s">
        <v>776</v>
      </c>
      <c r="E178" s="17" t="s">
        <v>1</v>
      </c>
      <c r="F178" s="201">
        <v>98.8</v>
      </c>
      <c r="G178" s="29"/>
      <c r="H178" s="30"/>
    </row>
    <row r="179" spans="1:8" s="2" customFormat="1" ht="16.9" customHeight="1">
      <c r="A179" s="29"/>
      <c r="B179" s="30"/>
      <c r="C179" s="202" t="s">
        <v>1182</v>
      </c>
      <c r="D179" s="29"/>
      <c r="E179" s="29"/>
      <c r="F179" s="29"/>
      <c r="G179" s="29"/>
      <c r="H179" s="30"/>
    </row>
    <row r="180" spans="1:8" s="2" customFormat="1" ht="16.9" customHeight="1">
      <c r="A180" s="29"/>
      <c r="B180" s="30"/>
      <c r="C180" s="200" t="s">
        <v>772</v>
      </c>
      <c r="D180" s="200" t="s">
        <v>773</v>
      </c>
      <c r="E180" s="17" t="s">
        <v>319</v>
      </c>
      <c r="F180" s="201">
        <v>352.8</v>
      </c>
      <c r="G180" s="29"/>
      <c r="H180" s="30"/>
    </row>
    <row r="181" spans="1:8" s="2" customFormat="1" ht="16.9" customHeight="1">
      <c r="A181" s="29"/>
      <c r="B181" s="30"/>
      <c r="C181" s="196" t="s">
        <v>784</v>
      </c>
      <c r="D181" s="197" t="s">
        <v>784</v>
      </c>
      <c r="E181" s="198" t="s">
        <v>1</v>
      </c>
      <c r="F181" s="199">
        <v>49.4</v>
      </c>
      <c r="G181" s="29"/>
      <c r="H181" s="30"/>
    </row>
    <row r="182" spans="1:8" s="2" customFormat="1" ht="16.9" customHeight="1">
      <c r="A182" s="29"/>
      <c r="B182" s="30"/>
      <c r="C182" s="200" t="s">
        <v>1</v>
      </c>
      <c r="D182" s="200" t="s">
        <v>737</v>
      </c>
      <c r="E182" s="17" t="s">
        <v>1</v>
      </c>
      <c r="F182" s="201">
        <v>0</v>
      </c>
      <c r="G182" s="29"/>
      <c r="H182" s="30"/>
    </row>
    <row r="183" spans="1:8" s="2" customFormat="1" ht="16.9" customHeight="1">
      <c r="A183" s="29"/>
      <c r="B183" s="30"/>
      <c r="C183" s="200" t="s">
        <v>784</v>
      </c>
      <c r="D183" s="200" t="s">
        <v>785</v>
      </c>
      <c r="E183" s="17" t="s">
        <v>1</v>
      </c>
      <c r="F183" s="201">
        <v>49.4</v>
      </c>
      <c r="G183" s="29"/>
      <c r="H183" s="30"/>
    </row>
    <row r="184" spans="1:8" s="2" customFormat="1" ht="16.9" customHeight="1">
      <c r="A184" s="29"/>
      <c r="B184" s="30"/>
      <c r="C184" s="202" t="s">
        <v>1182</v>
      </c>
      <c r="D184" s="29"/>
      <c r="E184" s="29"/>
      <c r="F184" s="29"/>
      <c r="G184" s="29"/>
      <c r="H184" s="30"/>
    </row>
    <row r="185" spans="1:8" s="2" customFormat="1" ht="16.9" customHeight="1">
      <c r="A185" s="29"/>
      <c r="B185" s="30"/>
      <c r="C185" s="200" t="s">
        <v>781</v>
      </c>
      <c r="D185" s="200" t="s">
        <v>782</v>
      </c>
      <c r="E185" s="17" t="s">
        <v>319</v>
      </c>
      <c r="F185" s="201">
        <v>176.4</v>
      </c>
      <c r="G185" s="29"/>
      <c r="H185" s="30"/>
    </row>
    <row r="186" spans="1:8" s="2" customFormat="1" ht="16.9" customHeight="1">
      <c r="A186" s="29"/>
      <c r="B186" s="30"/>
      <c r="C186" s="196" t="s">
        <v>800</v>
      </c>
      <c r="D186" s="197" t="s">
        <v>800</v>
      </c>
      <c r="E186" s="198" t="s">
        <v>1</v>
      </c>
      <c r="F186" s="199">
        <v>127</v>
      </c>
      <c r="G186" s="29"/>
      <c r="H186" s="30"/>
    </row>
    <row r="187" spans="1:8" s="2" customFormat="1" ht="16.9" customHeight="1">
      <c r="A187" s="29"/>
      <c r="B187" s="30"/>
      <c r="C187" s="200" t="s">
        <v>1</v>
      </c>
      <c r="D187" s="200" t="s">
        <v>768</v>
      </c>
      <c r="E187" s="17" t="s">
        <v>1</v>
      </c>
      <c r="F187" s="201">
        <v>0</v>
      </c>
      <c r="G187" s="29"/>
      <c r="H187" s="30"/>
    </row>
    <row r="188" spans="1:8" s="2" customFormat="1" ht="16.9" customHeight="1">
      <c r="A188" s="29"/>
      <c r="B188" s="30"/>
      <c r="C188" s="200" t="s">
        <v>800</v>
      </c>
      <c r="D188" s="200" t="s">
        <v>770</v>
      </c>
      <c r="E188" s="17" t="s">
        <v>1</v>
      </c>
      <c r="F188" s="201">
        <v>127</v>
      </c>
      <c r="G188" s="29"/>
      <c r="H188" s="30"/>
    </row>
    <row r="189" spans="1:8" s="2" customFormat="1" ht="16.9" customHeight="1">
      <c r="A189" s="29"/>
      <c r="B189" s="30"/>
      <c r="C189" s="196" t="s">
        <v>793</v>
      </c>
      <c r="D189" s="197" t="s">
        <v>793</v>
      </c>
      <c r="E189" s="198" t="s">
        <v>1</v>
      </c>
      <c r="F189" s="199">
        <v>49.4</v>
      </c>
      <c r="G189" s="29"/>
      <c r="H189" s="30"/>
    </row>
    <row r="190" spans="1:8" s="2" customFormat="1" ht="16.9" customHeight="1">
      <c r="A190" s="29"/>
      <c r="B190" s="30"/>
      <c r="C190" s="200" t="s">
        <v>1</v>
      </c>
      <c r="D190" s="200" t="s">
        <v>768</v>
      </c>
      <c r="E190" s="17" t="s">
        <v>1</v>
      </c>
      <c r="F190" s="201">
        <v>0</v>
      </c>
      <c r="G190" s="29"/>
      <c r="H190" s="30"/>
    </row>
    <row r="191" spans="1:8" s="2" customFormat="1" ht="16.9" customHeight="1">
      <c r="A191" s="29"/>
      <c r="B191" s="30"/>
      <c r="C191" s="200" t="s">
        <v>793</v>
      </c>
      <c r="D191" s="200" t="s">
        <v>785</v>
      </c>
      <c r="E191" s="17" t="s">
        <v>1</v>
      </c>
      <c r="F191" s="201">
        <v>49.4</v>
      </c>
      <c r="G191" s="29"/>
      <c r="H191" s="30"/>
    </row>
    <row r="192" spans="1:8" s="2" customFormat="1" ht="16.9" customHeight="1">
      <c r="A192" s="29"/>
      <c r="B192" s="30"/>
      <c r="C192" s="202" t="s">
        <v>1182</v>
      </c>
      <c r="D192" s="29"/>
      <c r="E192" s="29"/>
      <c r="F192" s="29"/>
      <c r="G192" s="29"/>
      <c r="H192" s="30"/>
    </row>
    <row r="193" spans="1:8" s="2" customFormat="1" ht="16.9" customHeight="1">
      <c r="A193" s="29"/>
      <c r="B193" s="30"/>
      <c r="C193" s="200" t="s">
        <v>790</v>
      </c>
      <c r="D193" s="200" t="s">
        <v>791</v>
      </c>
      <c r="E193" s="17" t="s">
        <v>319</v>
      </c>
      <c r="F193" s="201">
        <v>176.4</v>
      </c>
      <c r="G193" s="29"/>
      <c r="H193" s="30"/>
    </row>
    <row r="194" spans="1:8" s="2" customFormat="1" ht="16.9" customHeight="1">
      <c r="A194" s="29"/>
      <c r="B194" s="30"/>
      <c r="C194" s="196" t="s">
        <v>805</v>
      </c>
      <c r="D194" s="197" t="s">
        <v>805</v>
      </c>
      <c r="E194" s="198" t="s">
        <v>1</v>
      </c>
      <c r="F194" s="199">
        <v>49.4</v>
      </c>
      <c r="G194" s="29"/>
      <c r="H194" s="30"/>
    </row>
    <row r="195" spans="1:8" s="2" customFormat="1" ht="16.9" customHeight="1">
      <c r="A195" s="29"/>
      <c r="B195" s="30"/>
      <c r="C195" s="200" t="s">
        <v>1</v>
      </c>
      <c r="D195" s="200" t="s">
        <v>768</v>
      </c>
      <c r="E195" s="17" t="s">
        <v>1</v>
      </c>
      <c r="F195" s="201">
        <v>0</v>
      </c>
      <c r="G195" s="29"/>
      <c r="H195" s="30"/>
    </row>
    <row r="196" spans="1:8" s="2" customFormat="1" ht="16.9" customHeight="1">
      <c r="A196" s="29"/>
      <c r="B196" s="30"/>
      <c r="C196" s="200" t="s">
        <v>805</v>
      </c>
      <c r="D196" s="200" t="s">
        <v>785</v>
      </c>
      <c r="E196" s="17" t="s">
        <v>1</v>
      </c>
      <c r="F196" s="201">
        <v>49.4</v>
      </c>
      <c r="G196" s="29"/>
      <c r="H196" s="30"/>
    </row>
    <row r="197" spans="1:8" s="2" customFormat="1" ht="16.9" customHeight="1">
      <c r="A197" s="29"/>
      <c r="B197" s="30"/>
      <c r="C197" s="196" t="s">
        <v>810</v>
      </c>
      <c r="D197" s="197" t="s">
        <v>810</v>
      </c>
      <c r="E197" s="198" t="s">
        <v>1</v>
      </c>
      <c r="F197" s="199">
        <v>49.4</v>
      </c>
      <c r="G197" s="29"/>
      <c r="H197" s="30"/>
    </row>
    <row r="198" spans="1:8" s="2" customFormat="1" ht="16.9" customHeight="1">
      <c r="A198" s="29"/>
      <c r="B198" s="30"/>
      <c r="C198" s="200" t="s">
        <v>1</v>
      </c>
      <c r="D198" s="200" t="s">
        <v>737</v>
      </c>
      <c r="E198" s="17" t="s">
        <v>1</v>
      </c>
      <c r="F198" s="201">
        <v>0</v>
      </c>
      <c r="G198" s="29"/>
      <c r="H198" s="30"/>
    </row>
    <row r="199" spans="1:8" s="2" customFormat="1" ht="16.9" customHeight="1">
      <c r="A199" s="29"/>
      <c r="B199" s="30"/>
      <c r="C199" s="200" t="s">
        <v>810</v>
      </c>
      <c r="D199" s="200" t="s">
        <v>785</v>
      </c>
      <c r="E199" s="17" t="s">
        <v>1</v>
      </c>
      <c r="F199" s="201">
        <v>49.4</v>
      </c>
      <c r="G199" s="29"/>
      <c r="H199" s="30"/>
    </row>
    <row r="200" spans="1:8" s="2" customFormat="1" ht="16.9" customHeight="1">
      <c r="A200" s="29"/>
      <c r="B200" s="30"/>
      <c r="C200" s="196" t="s">
        <v>762</v>
      </c>
      <c r="D200" s="197" t="s">
        <v>762</v>
      </c>
      <c r="E200" s="198" t="s">
        <v>1</v>
      </c>
      <c r="F200" s="199">
        <v>10.4</v>
      </c>
      <c r="G200" s="29"/>
      <c r="H200" s="30"/>
    </row>
    <row r="201" spans="1:8" s="2" customFormat="1" ht="16.9" customHeight="1">
      <c r="A201" s="29"/>
      <c r="B201" s="30"/>
      <c r="C201" s="200" t="s">
        <v>1</v>
      </c>
      <c r="D201" s="200" t="s">
        <v>192</v>
      </c>
      <c r="E201" s="17" t="s">
        <v>1</v>
      </c>
      <c r="F201" s="201">
        <v>0</v>
      </c>
      <c r="G201" s="29"/>
      <c r="H201" s="30"/>
    </row>
    <row r="202" spans="1:8" s="2" customFormat="1" ht="16.9" customHeight="1">
      <c r="A202" s="29"/>
      <c r="B202" s="30"/>
      <c r="C202" s="200" t="s">
        <v>762</v>
      </c>
      <c r="D202" s="200" t="s">
        <v>763</v>
      </c>
      <c r="E202" s="17" t="s">
        <v>1</v>
      </c>
      <c r="F202" s="201">
        <v>10.4</v>
      </c>
      <c r="G202" s="29"/>
      <c r="H202" s="30"/>
    </row>
    <row r="203" spans="1:8" s="2" customFormat="1" ht="16.9" customHeight="1">
      <c r="A203" s="29"/>
      <c r="B203" s="30"/>
      <c r="C203" s="196" t="s">
        <v>753</v>
      </c>
      <c r="D203" s="197" t="s">
        <v>753</v>
      </c>
      <c r="E203" s="198" t="s">
        <v>1</v>
      </c>
      <c r="F203" s="199">
        <v>101</v>
      </c>
      <c r="G203" s="29"/>
      <c r="H203" s="30"/>
    </row>
    <row r="204" spans="1:8" s="2" customFormat="1" ht="16.9" customHeight="1">
      <c r="A204" s="29"/>
      <c r="B204" s="30"/>
      <c r="C204" s="200" t="s">
        <v>1</v>
      </c>
      <c r="D204" s="200" t="s">
        <v>737</v>
      </c>
      <c r="E204" s="17" t="s">
        <v>1</v>
      </c>
      <c r="F204" s="201">
        <v>0</v>
      </c>
      <c r="G204" s="29"/>
      <c r="H204" s="30"/>
    </row>
    <row r="205" spans="1:8" s="2" customFormat="1" ht="16.9" customHeight="1">
      <c r="A205" s="29"/>
      <c r="B205" s="30"/>
      <c r="C205" s="200" t="s">
        <v>753</v>
      </c>
      <c r="D205" s="200" t="s">
        <v>749</v>
      </c>
      <c r="E205" s="17" t="s">
        <v>1</v>
      </c>
      <c r="F205" s="201">
        <v>101</v>
      </c>
      <c r="G205" s="29"/>
      <c r="H205" s="30"/>
    </row>
    <row r="206" spans="1:8" s="2" customFormat="1" ht="16.9" customHeight="1">
      <c r="A206" s="29"/>
      <c r="B206" s="30"/>
      <c r="C206" s="196" t="s">
        <v>819</v>
      </c>
      <c r="D206" s="197" t="s">
        <v>819</v>
      </c>
      <c r="E206" s="198" t="s">
        <v>1</v>
      </c>
      <c r="F206" s="199">
        <v>7.5</v>
      </c>
      <c r="G206" s="29"/>
      <c r="H206" s="30"/>
    </row>
    <row r="207" spans="1:8" s="2" customFormat="1" ht="16.9" customHeight="1">
      <c r="A207" s="29"/>
      <c r="B207" s="30"/>
      <c r="C207" s="200" t="s">
        <v>819</v>
      </c>
      <c r="D207" s="200" t="s">
        <v>434</v>
      </c>
      <c r="E207" s="17" t="s">
        <v>1</v>
      </c>
      <c r="F207" s="201">
        <v>7.5</v>
      </c>
      <c r="G207" s="29"/>
      <c r="H207" s="30"/>
    </row>
    <row r="208" spans="1:8" s="2" customFormat="1" ht="16.9" customHeight="1">
      <c r="A208" s="29"/>
      <c r="B208" s="30"/>
      <c r="C208" s="196" t="s">
        <v>744</v>
      </c>
      <c r="D208" s="197" t="s">
        <v>744</v>
      </c>
      <c r="E208" s="198" t="s">
        <v>1</v>
      </c>
      <c r="F208" s="199">
        <v>25</v>
      </c>
      <c r="G208" s="29"/>
      <c r="H208" s="30"/>
    </row>
    <row r="209" spans="1:8" s="2" customFormat="1" ht="16.9" customHeight="1">
      <c r="A209" s="29"/>
      <c r="B209" s="30"/>
      <c r="C209" s="200" t="s">
        <v>744</v>
      </c>
      <c r="D209" s="200" t="s">
        <v>439</v>
      </c>
      <c r="E209" s="17" t="s">
        <v>1</v>
      </c>
      <c r="F209" s="201">
        <v>25</v>
      </c>
      <c r="G209" s="29"/>
      <c r="H209" s="30"/>
    </row>
    <row r="210" spans="1:8" s="2" customFormat="1" ht="16.9" customHeight="1">
      <c r="A210" s="29"/>
      <c r="B210" s="30"/>
      <c r="C210" s="196" t="s">
        <v>322</v>
      </c>
      <c r="D210" s="197" t="s">
        <v>322</v>
      </c>
      <c r="E210" s="198" t="s">
        <v>1</v>
      </c>
      <c r="F210" s="199">
        <v>19.8</v>
      </c>
      <c r="G210" s="29"/>
      <c r="H210" s="30"/>
    </row>
    <row r="211" spans="1:8" s="2" customFormat="1" ht="16.9" customHeight="1">
      <c r="A211" s="29"/>
      <c r="B211" s="30"/>
      <c r="C211" s="200" t="s">
        <v>1</v>
      </c>
      <c r="D211" s="200" t="s">
        <v>192</v>
      </c>
      <c r="E211" s="17" t="s">
        <v>1</v>
      </c>
      <c r="F211" s="201">
        <v>0</v>
      </c>
      <c r="G211" s="29"/>
      <c r="H211" s="30"/>
    </row>
    <row r="212" spans="1:8" s="2" customFormat="1" ht="16.9" customHeight="1">
      <c r="A212" s="29"/>
      <c r="B212" s="30"/>
      <c r="C212" s="200" t="s">
        <v>322</v>
      </c>
      <c r="D212" s="200" t="s">
        <v>914</v>
      </c>
      <c r="E212" s="17" t="s">
        <v>1</v>
      </c>
      <c r="F212" s="201">
        <v>19.8</v>
      </c>
      <c r="G212" s="29"/>
      <c r="H212" s="30"/>
    </row>
    <row r="213" spans="1:8" s="2" customFormat="1" ht="16.9" customHeight="1">
      <c r="A213" s="29"/>
      <c r="B213" s="30"/>
      <c r="C213" s="196" t="s">
        <v>340</v>
      </c>
      <c r="D213" s="197" t="s">
        <v>340</v>
      </c>
      <c r="E213" s="198" t="s">
        <v>1</v>
      </c>
      <c r="F213" s="199">
        <v>62.62</v>
      </c>
      <c r="G213" s="29"/>
      <c r="H213" s="30"/>
    </row>
    <row r="214" spans="1:8" s="2" customFormat="1" ht="16.9" customHeight="1">
      <c r="A214" s="29"/>
      <c r="B214" s="30"/>
      <c r="C214" s="200" t="s">
        <v>1</v>
      </c>
      <c r="D214" s="200" t="s">
        <v>192</v>
      </c>
      <c r="E214" s="17" t="s">
        <v>1</v>
      </c>
      <c r="F214" s="201">
        <v>0</v>
      </c>
      <c r="G214" s="29"/>
      <c r="H214" s="30"/>
    </row>
    <row r="215" spans="1:8" s="2" customFormat="1" ht="16.9" customHeight="1">
      <c r="A215" s="29"/>
      <c r="B215" s="30"/>
      <c r="C215" s="200" t="s">
        <v>340</v>
      </c>
      <c r="D215" s="200" t="s">
        <v>683</v>
      </c>
      <c r="E215" s="17" t="s">
        <v>1</v>
      </c>
      <c r="F215" s="201">
        <v>62.62</v>
      </c>
      <c r="G215" s="29"/>
      <c r="H215" s="30"/>
    </row>
    <row r="216" spans="1:8" s="2" customFormat="1" ht="16.9" customHeight="1">
      <c r="A216" s="29"/>
      <c r="B216" s="30"/>
      <c r="C216" s="202" t="s">
        <v>1182</v>
      </c>
      <c r="D216" s="29"/>
      <c r="E216" s="29"/>
      <c r="F216" s="29"/>
      <c r="G216" s="29"/>
      <c r="H216" s="30"/>
    </row>
    <row r="217" spans="1:8" s="2" customFormat="1" ht="16.9" customHeight="1">
      <c r="A217" s="29"/>
      <c r="B217" s="30"/>
      <c r="C217" s="200" t="s">
        <v>680</v>
      </c>
      <c r="D217" s="200" t="s">
        <v>681</v>
      </c>
      <c r="E217" s="17" t="s">
        <v>190</v>
      </c>
      <c r="F217" s="201">
        <v>7.857</v>
      </c>
      <c r="G217" s="29"/>
      <c r="H217" s="30"/>
    </row>
    <row r="218" spans="1:8" s="2" customFormat="1" ht="16.9" customHeight="1">
      <c r="A218" s="29"/>
      <c r="B218" s="30"/>
      <c r="C218" s="196" t="s">
        <v>694</v>
      </c>
      <c r="D218" s="197" t="s">
        <v>694</v>
      </c>
      <c r="E218" s="198" t="s">
        <v>1</v>
      </c>
      <c r="F218" s="199">
        <v>16.16</v>
      </c>
      <c r="G218" s="29"/>
      <c r="H218" s="30"/>
    </row>
    <row r="219" spans="1:8" s="2" customFormat="1" ht="16.9" customHeight="1">
      <c r="A219" s="29"/>
      <c r="B219" s="30"/>
      <c r="C219" s="200" t="s">
        <v>1</v>
      </c>
      <c r="D219" s="200" t="s">
        <v>192</v>
      </c>
      <c r="E219" s="17" t="s">
        <v>1</v>
      </c>
      <c r="F219" s="201">
        <v>0</v>
      </c>
      <c r="G219" s="29"/>
      <c r="H219" s="30"/>
    </row>
    <row r="220" spans="1:8" s="2" customFormat="1" ht="16.9" customHeight="1">
      <c r="A220" s="29"/>
      <c r="B220" s="30"/>
      <c r="C220" s="200" t="s">
        <v>694</v>
      </c>
      <c r="D220" s="200" t="s">
        <v>695</v>
      </c>
      <c r="E220" s="17" t="s">
        <v>1</v>
      </c>
      <c r="F220" s="201">
        <v>16.16</v>
      </c>
      <c r="G220" s="29"/>
      <c r="H220" s="30"/>
    </row>
    <row r="221" spans="1:8" s="2" customFormat="1" ht="16.9" customHeight="1">
      <c r="A221" s="29"/>
      <c r="B221" s="30"/>
      <c r="C221" s="202" t="s">
        <v>1182</v>
      </c>
      <c r="D221" s="29"/>
      <c r="E221" s="29"/>
      <c r="F221" s="29"/>
      <c r="G221" s="29"/>
      <c r="H221" s="30"/>
    </row>
    <row r="222" spans="1:8" s="2" customFormat="1" ht="16.9" customHeight="1">
      <c r="A222" s="29"/>
      <c r="B222" s="30"/>
      <c r="C222" s="200" t="s">
        <v>691</v>
      </c>
      <c r="D222" s="200" t="s">
        <v>692</v>
      </c>
      <c r="E222" s="17" t="s">
        <v>190</v>
      </c>
      <c r="F222" s="201">
        <v>17.755</v>
      </c>
      <c r="G222" s="29"/>
      <c r="H222" s="30"/>
    </row>
    <row r="223" spans="1:8" s="2" customFormat="1" ht="16.9" customHeight="1">
      <c r="A223" s="29"/>
      <c r="B223" s="30"/>
      <c r="C223" s="196" t="s">
        <v>704</v>
      </c>
      <c r="D223" s="197" t="s">
        <v>704</v>
      </c>
      <c r="E223" s="198" t="s">
        <v>1</v>
      </c>
      <c r="F223" s="199">
        <v>25.67</v>
      </c>
      <c r="G223" s="29"/>
      <c r="H223" s="30"/>
    </row>
    <row r="224" spans="1:8" s="2" customFormat="1" ht="16.9" customHeight="1">
      <c r="A224" s="29"/>
      <c r="B224" s="30"/>
      <c r="C224" s="200" t="s">
        <v>1</v>
      </c>
      <c r="D224" s="200" t="s">
        <v>538</v>
      </c>
      <c r="E224" s="17" t="s">
        <v>1</v>
      </c>
      <c r="F224" s="201">
        <v>0</v>
      </c>
      <c r="G224" s="29"/>
      <c r="H224" s="30"/>
    </row>
    <row r="225" spans="1:8" s="2" customFormat="1" ht="16.9" customHeight="1">
      <c r="A225" s="29"/>
      <c r="B225" s="30"/>
      <c r="C225" s="200" t="s">
        <v>704</v>
      </c>
      <c r="D225" s="200" t="s">
        <v>705</v>
      </c>
      <c r="E225" s="17" t="s">
        <v>1</v>
      </c>
      <c r="F225" s="201">
        <v>25.67</v>
      </c>
      <c r="G225" s="29"/>
      <c r="H225" s="30"/>
    </row>
    <row r="226" spans="1:8" s="2" customFormat="1" ht="16.9" customHeight="1">
      <c r="A226" s="29"/>
      <c r="B226" s="30"/>
      <c r="C226" s="196" t="s">
        <v>350</v>
      </c>
      <c r="D226" s="197" t="s">
        <v>350</v>
      </c>
      <c r="E226" s="198" t="s">
        <v>1</v>
      </c>
      <c r="F226" s="199">
        <v>62.62</v>
      </c>
      <c r="G226" s="29"/>
      <c r="H226" s="30"/>
    </row>
    <row r="227" spans="1:8" s="2" customFormat="1" ht="16.9" customHeight="1">
      <c r="A227" s="29"/>
      <c r="B227" s="30"/>
      <c r="C227" s="200" t="s">
        <v>1</v>
      </c>
      <c r="D227" s="200" t="s">
        <v>192</v>
      </c>
      <c r="E227" s="17" t="s">
        <v>1</v>
      </c>
      <c r="F227" s="201">
        <v>0</v>
      </c>
      <c r="G227" s="29"/>
      <c r="H227" s="30"/>
    </row>
    <row r="228" spans="1:8" s="2" customFormat="1" ht="16.9" customHeight="1">
      <c r="A228" s="29"/>
      <c r="B228" s="30"/>
      <c r="C228" s="200" t="s">
        <v>350</v>
      </c>
      <c r="D228" s="200" t="s">
        <v>683</v>
      </c>
      <c r="E228" s="17" t="s">
        <v>1</v>
      </c>
      <c r="F228" s="201">
        <v>62.62</v>
      </c>
      <c r="G228" s="29"/>
      <c r="H228" s="30"/>
    </row>
    <row r="229" spans="1:8" s="2" customFormat="1" ht="16.9" customHeight="1">
      <c r="A229" s="29"/>
      <c r="B229" s="30"/>
      <c r="C229" s="202" t="s">
        <v>1182</v>
      </c>
      <c r="D229" s="29"/>
      <c r="E229" s="29"/>
      <c r="F229" s="29"/>
      <c r="G229" s="29"/>
      <c r="H229" s="30"/>
    </row>
    <row r="230" spans="1:8" s="2" customFormat="1" ht="16.9" customHeight="1">
      <c r="A230" s="29"/>
      <c r="B230" s="30"/>
      <c r="C230" s="200" t="s">
        <v>719</v>
      </c>
      <c r="D230" s="200" t="s">
        <v>720</v>
      </c>
      <c r="E230" s="17" t="s">
        <v>190</v>
      </c>
      <c r="F230" s="201">
        <v>15.714</v>
      </c>
      <c r="G230" s="29"/>
      <c r="H230" s="30"/>
    </row>
    <row r="231" spans="1:8" s="2" customFormat="1" ht="16.9" customHeight="1">
      <c r="A231" s="29"/>
      <c r="B231" s="30"/>
      <c r="C231" s="196" t="s">
        <v>730</v>
      </c>
      <c r="D231" s="197" t="s">
        <v>730</v>
      </c>
      <c r="E231" s="198" t="s">
        <v>1</v>
      </c>
      <c r="F231" s="199">
        <v>3.84</v>
      </c>
      <c r="G231" s="29"/>
      <c r="H231" s="30"/>
    </row>
    <row r="232" spans="1:8" s="2" customFormat="1" ht="16.9" customHeight="1">
      <c r="A232" s="29"/>
      <c r="B232" s="30"/>
      <c r="C232" s="200" t="s">
        <v>1</v>
      </c>
      <c r="D232" s="200" t="s">
        <v>192</v>
      </c>
      <c r="E232" s="17" t="s">
        <v>1</v>
      </c>
      <c r="F232" s="201">
        <v>0</v>
      </c>
      <c r="G232" s="29"/>
      <c r="H232" s="30"/>
    </row>
    <row r="233" spans="1:8" s="2" customFormat="1" ht="16.9" customHeight="1">
      <c r="A233" s="29"/>
      <c r="B233" s="30"/>
      <c r="C233" s="200" t="s">
        <v>730</v>
      </c>
      <c r="D233" s="200" t="s">
        <v>731</v>
      </c>
      <c r="E233" s="17" t="s">
        <v>1</v>
      </c>
      <c r="F233" s="201">
        <v>3.84</v>
      </c>
      <c r="G233" s="29"/>
      <c r="H233" s="30"/>
    </row>
    <row r="234" spans="1:8" s="2" customFormat="1" ht="16.9" customHeight="1">
      <c r="A234" s="29"/>
      <c r="B234" s="30"/>
      <c r="C234" s="196" t="s">
        <v>673</v>
      </c>
      <c r="D234" s="197" t="s">
        <v>673</v>
      </c>
      <c r="E234" s="198" t="s">
        <v>1</v>
      </c>
      <c r="F234" s="199">
        <v>2.06</v>
      </c>
      <c r="G234" s="29"/>
      <c r="H234" s="30"/>
    </row>
    <row r="235" spans="1:8" s="2" customFormat="1" ht="16.9" customHeight="1">
      <c r="A235" s="29"/>
      <c r="B235" s="30"/>
      <c r="C235" s="200" t="s">
        <v>1</v>
      </c>
      <c r="D235" s="200" t="s">
        <v>647</v>
      </c>
      <c r="E235" s="17" t="s">
        <v>1</v>
      </c>
      <c r="F235" s="201">
        <v>0</v>
      </c>
      <c r="G235" s="29"/>
      <c r="H235" s="30"/>
    </row>
    <row r="236" spans="1:8" s="2" customFormat="1" ht="16.9" customHeight="1">
      <c r="A236" s="29"/>
      <c r="B236" s="30"/>
      <c r="C236" s="200" t="s">
        <v>673</v>
      </c>
      <c r="D236" s="200" t="s">
        <v>674</v>
      </c>
      <c r="E236" s="17" t="s">
        <v>1</v>
      </c>
      <c r="F236" s="201">
        <v>2.06</v>
      </c>
      <c r="G236" s="29"/>
      <c r="H236" s="30"/>
    </row>
    <row r="237" spans="1:8" s="2" customFormat="1" ht="16.9" customHeight="1">
      <c r="A237" s="29"/>
      <c r="B237" s="30"/>
      <c r="C237" s="202" t="s">
        <v>1182</v>
      </c>
      <c r="D237" s="29"/>
      <c r="E237" s="29"/>
      <c r="F237" s="29"/>
      <c r="G237" s="29"/>
      <c r="H237" s="30"/>
    </row>
    <row r="238" spans="1:8" s="2" customFormat="1" ht="16.9" customHeight="1">
      <c r="A238" s="29"/>
      <c r="B238" s="30"/>
      <c r="C238" s="200" t="s">
        <v>670</v>
      </c>
      <c r="D238" s="200" t="s">
        <v>671</v>
      </c>
      <c r="E238" s="17" t="s">
        <v>190</v>
      </c>
      <c r="F238" s="201">
        <v>6.077</v>
      </c>
      <c r="G238" s="29"/>
      <c r="H238" s="30"/>
    </row>
    <row r="239" spans="1:8" s="2" customFormat="1" ht="16.9" customHeight="1">
      <c r="A239" s="29"/>
      <c r="B239" s="30"/>
      <c r="C239" s="196" t="s">
        <v>710</v>
      </c>
      <c r="D239" s="197" t="s">
        <v>710</v>
      </c>
      <c r="E239" s="198" t="s">
        <v>1</v>
      </c>
      <c r="F239" s="199">
        <v>12.005</v>
      </c>
      <c r="G239" s="29"/>
      <c r="H239" s="30"/>
    </row>
    <row r="240" spans="1:8" s="2" customFormat="1" ht="16.9" customHeight="1">
      <c r="A240" s="29"/>
      <c r="B240" s="30"/>
      <c r="C240" s="200" t="s">
        <v>1</v>
      </c>
      <c r="D240" s="200" t="s">
        <v>538</v>
      </c>
      <c r="E240" s="17" t="s">
        <v>1</v>
      </c>
      <c r="F240" s="201">
        <v>0</v>
      </c>
      <c r="G240" s="29"/>
      <c r="H240" s="30"/>
    </row>
    <row r="241" spans="1:8" s="2" customFormat="1" ht="16.9" customHeight="1">
      <c r="A241" s="29"/>
      <c r="B241" s="30"/>
      <c r="C241" s="200" t="s">
        <v>710</v>
      </c>
      <c r="D241" s="200" t="s">
        <v>711</v>
      </c>
      <c r="E241" s="17" t="s">
        <v>1</v>
      </c>
      <c r="F241" s="201">
        <v>12.005</v>
      </c>
      <c r="G241" s="29"/>
      <c r="H241" s="30"/>
    </row>
    <row r="242" spans="1:8" s="2" customFormat="1" ht="16.9" customHeight="1">
      <c r="A242" s="29"/>
      <c r="B242" s="30"/>
      <c r="C242" s="196" t="s">
        <v>716</v>
      </c>
      <c r="D242" s="197" t="s">
        <v>716</v>
      </c>
      <c r="E242" s="198" t="s">
        <v>1</v>
      </c>
      <c r="F242" s="199">
        <v>10</v>
      </c>
      <c r="G242" s="29"/>
      <c r="H242" s="30"/>
    </row>
    <row r="243" spans="1:8" s="2" customFormat="1" ht="16.9" customHeight="1">
      <c r="A243" s="29"/>
      <c r="B243" s="30"/>
      <c r="C243" s="200" t="s">
        <v>716</v>
      </c>
      <c r="D243" s="200" t="s">
        <v>717</v>
      </c>
      <c r="E243" s="17" t="s">
        <v>1</v>
      </c>
      <c r="F243" s="201">
        <v>10</v>
      </c>
      <c r="G243" s="29"/>
      <c r="H243" s="30"/>
    </row>
    <row r="244" spans="1:8" s="2" customFormat="1" ht="16.9" customHeight="1">
      <c r="A244" s="29"/>
      <c r="B244" s="30"/>
      <c r="C244" s="196" t="s">
        <v>628</v>
      </c>
      <c r="D244" s="197" t="s">
        <v>628</v>
      </c>
      <c r="E244" s="198" t="s">
        <v>1</v>
      </c>
      <c r="F244" s="199">
        <v>150</v>
      </c>
      <c r="G244" s="29"/>
      <c r="H244" s="30"/>
    </row>
    <row r="245" spans="1:8" s="2" customFormat="1" ht="16.9" customHeight="1">
      <c r="A245" s="29"/>
      <c r="B245" s="30"/>
      <c r="C245" s="200" t="s">
        <v>628</v>
      </c>
      <c r="D245" s="200" t="s">
        <v>629</v>
      </c>
      <c r="E245" s="17" t="s">
        <v>1</v>
      </c>
      <c r="F245" s="201">
        <v>150</v>
      </c>
      <c r="G245" s="29"/>
      <c r="H245" s="30"/>
    </row>
    <row r="246" spans="1:8" s="2" customFormat="1" ht="16.9" customHeight="1">
      <c r="A246" s="29"/>
      <c r="B246" s="30"/>
      <c r="C246" s="196" t="s">
        <v>635</v>
      </c>
      <c r="D246" s="197" t="s">
        <v>635</v>
      </c>
      <c r="E246" s="198" t="s">
        <v>1</v>
      </c>
      <c r="F246" s="199">
        <v>9.164</v>
      </c>
      <c r="G246" s="29"/>
      <c r="H246" s="30"/>
    </row>
    <row r="247" spans="1:8" s="2" customFormat="1" ht="16.9" customHeight="1">
      <c r="A247" s="29"/>
      <c r="B247" s="30"/>
      <c r="C247" s="200" t="s">
        <v>1</v>
      </c>
      <c r="D247" s="200" t="s">
        <v>634</v>
      </c>
      <c r="E247" s="17" t="s">
        <v>1</v>
      </c>
      <c r="F247" s="201">
        <v>0</v>
      </c>
      <c r="G247" s="29"/>
      <c r="H247" s="30"/>
    </row>
    <row r="248" spans="1:8" s="2" customFormat="1" ht="16.9" customHeight="1">
      <c r="A248" s="29"/>
      <c r="B248" s="30"/>
      <c r="C248" s="200" t="s">
        <v>635</v>
      </c>
      <c r="D248" s="200" t="s">
        <v>636</v>
      </c>
      <c r="E248" s="17" t="s">
        <v>1</v>
      </c>
      <c r="F248" s="201">
        <v>9.164</v>
      </c>
      <c r="G248" s="29"/>
      <c r="H248" s="30"/>
    </row>
    <row r="249" spans="1:8" s="2" customFormat="1" ht="16.9" customHeight="1">
      <c r="A249" s="29"/>
      <c r="B249" s="30"/>
      <c r="C249" s="196" t="s">
        <v>259</v>
      </c>
      <c r="D249" s="197" t="s">
        <v>259</v>
      </c>
      <c r="E249" s="198" t="s">
        <v>1</v>
      </c>
      <c r="F249" s="199">
        <v>23.6</v>
      </c>
      <c r="G249" s="29"/>
      <c r="H249" s="30"/>
    </row>
    <row r="250" spans="1:8" s="2" customFormat="1" ht="16.9" customHeight="1">
      <c r="A250" s="29"/>
      <c r="B250" s="30"/>
      <c r="C250" s="200" t="s">
        <v>1</v>
      </c>
      <c r="D250" s="200" t="s">
        <v>192</v>
      </c>
      <c r="E250" s="17" t="s">
        <v>1</v>
      </c>
      <c r="F250" s="201">
        <v>0</v>
      </c>
      <c r="G250" s="29"/>
      <c r="H250" s="30"/>
    </row>
    <row r="251" spans="1:8" s="2" customFormat="1" ht="16.9" customHeight="1">
      <c r="A251" s="29"/>
      <c r="B251" s="30"/>
      <c r="C251" s="200" t="s">
        <v>259</v>
      </c>
      <c r="D251" s="200" t="s">
        <v>934</v>
      </c>
      <c r="E251" s="17" t="s">
        <v>1</v>
      </c>
      <c r="F251" s="201">
        <v>23.6</v>
      </c>
      <c r="G251" s="29"/>
      <c r="H251" s="30"/>
    </row>
    <row r="252" spans="1:8" s="2" customFormat="1" ht="16.9" customHeight="1">
      <c r="A252" s="29"/>
      <c r="B252" s="30"/>
      <c r="C252" s="196" t="s">
        <v>641</v>
      </c>
      <c r="D252" s="197" t="s">
        <v>641</v>
      </c>
      <c r="E252" s="198" t="s">
        <v>1</v>
      </c>
      <c r="F252" s="199">
        <v>1.466</v>
      </c>
      <c r="G252" s="29"/>
      <c r="H252" s="30"/>
    </row>
    <row r="253" spans="1:8" s="2" customFormat="1" ht="16.9" customHeight="1">
      <c r="A253" s="29"/>
      <c r="B253" s="30"/>
      <c r="C253" s="200" t="s">
        <v>641</v>
      </c>
      <c r="D253" s="200" t="s">
        <v>642</v>
      </c>
      <c r="E253" s="17" t="s">
        <v>1</v>
      </c>
      <c r="F253" s="201">
        <v>1.466</v>
      </c>
      <c r="G253" s="29"/>
      <c r="H253" s="30"/>
    </row>
    <row r="254" spans="1:8" s="2" customFormat="1" ht="16.9" customHeight="1">
      <c r="A254" s="29"/>
      <c r="B254" s="30"/>
      <c r="C254" s="196" t="s">
        <v>648</v>
      </c>
      <c r="D254" s="197" t="s">
        <v>648</v>
      </c>
      <c r="E254" s="198" t="s">
        <v>1</v>
      </c>
      <c r="F254" s="199">
        <v>6.399</v>
      </c>
      <c r="G254" s="29"/>
      <c r="H254" s="30"/>
    </row>
    <row r="255" spans="1:8" s="2" customFormat="1" ht="16.9" customHeight="1">
      <c r="A255" s="29"/>
      <c r="B255" s="30"/>
      <c r="C255" s="200" t="s">
        <v>1</v>
      </c>
      <c r="D255" s="200" t="s">
        <v>647</v>
      </c>
      <c r="E255" s="17" t="s">
        <v>1</v>
      </c>
      <c r="F255" s="201">
        <v>0</v>
      </c>
      <c r="G255" s="29"/>
      <c r="H255" s="30"/>
    </row>
    <row r="256" spans="1:8" s="2" customFormat="1" ht="16.9" customHeight="1">
      <c r="A256" s="29"/>
      <c r="B256" s="30"/>
      <c r="C256" s="200" t="s">
        <v>648</v>
      </c>
      <c r="D256" s="200" t="s">
        <v>649</v>
      </c>
      <c r="E256" s="17" t="s">
        <v>1</v>
      </c>
      <c r="F256" s="201">
        <v>6.399</v>
      </c>
      <c r="G256" s="29"/>
      <c r="H256" s="30"/>
    </row>
    <row r="257" spans="1:8" s="2" customFormat="1" ht="16.9" customHeight="1">
      <c r="A257" s="29"/>
      <c r="B257" s="30"/>
      <c r="C257" s="196" t="s">
        <v>654</v>
      </c>
      <c r="D257" s="197" t="s">
        <v>654</v>
      </c>
      <c r="E257" s="198" t="s">
        <v>1</v>
      </c>
      <c r="F257" s="199">
        <v>1.024</v>
      </c>
      <c r="G257" s="29"/>
      <c r="H257" s="30"/>
    </row>
    <row r="258" spans="1:8" s="2" customFormat="1" ht="16.9" customHeight="1">
      <c r="A258" s="29"/>
      <c r="B258" s="30"/>
      <c r="C258" s="200" t="s">
        <v>654</v>
      </c>
      <c r="D258" s="200" t="s">
        <v>655</v>
      </c>
      <c r="E258" s="17" t="s">
        <v>1</v>
      </c>
      <c r="F258" s="201">
        <v>1.024</v>
      </c>
      <c r="G258" s="29"/>
      <c r="H258" s="30"/>
    </row>
    <row r="259" spans="1:8" s="2" customFormat="1" ht="16.9" customHeight="1">
      <c r="A259" s="29"/>
      <c r="B259" s="30"/>
      <c r="C259" s="196" t="s">
        <v>660</v>
      </c>
      <c r="D259" s="197" t="s">
        <v>660</v>
      </c>
      <c r="E259" s="198" t="s">
        <v>1</v>
      </c>
      <c r="F259" s="199">
        <v>41.667</v>
      </c>
      <c r="G259" s="29"/>
      <c r="H259" s="30"/>
    </row>
    <row r="260" spans="1:8" s="2" customFormat="1" ht="16.9" customHeight="1">
      <c r="A260" s="29"/>
      <c r="B260" s="30"/>
      <c r="C260" s="200" t="s">
        <v>1</v>
      </c>
      <c r="D260" s="200" t="s">
        <v>647</v>
      </c>
      <c r="E260" s="17" t="s">
        <v>1</v>
      </c>
      <c r="F260" s="201">
        <v>0</v>
      </c>
      <c r="G260" s="29"/>
      <c r="H260" s="30"/>
    </row>
    <row r="261" spans="1:8" s="2" customFormat="1" ht="16.9" customHeight="1">
      <c r="A261" s="29"/>
      <c r="B261" s="30"/>
      <c r="C261" s="200" t="s">
        <v>660</v>
      </c>
      <c r="D261" s="200" t="s">
        <v>661</v>
      </c>
      <c r="E261" s="17" t="s">
        <v>1</v>
      </c>
      <c r="F261" s="201">
        <v>41.667</v>
      </c>
      <c r="G261" s="29"/>
      <c r="H261" s="30"/>
    </row>
    <row r="262" spans="1:8" s="2" customFormat="1" ht="16.9" customHeight="1">
      <c r="A262" s="29"/>
      <c r="B262" s="30"/>
      <c r="C262" s="196" t="s">
        <v>666</v>
      </c>
      <c r="D262" s="197" t="s">
        <v>666</v>
      </c>
      <c r="E262" s="198" t="s">
        <v>1</v>
      </c>
      <c r="F262" s="199">
        <v>8.333</v>
      </c>
      <c r="G262" s="29"/>
      <c r="H262" s="30"/>
    </row>
    <row r="263" spans="1:8" s="2" customFormat="1" ht="16.9" customHeight="1">
      <c r="A263" s="29"/>
      <c r="B263" s="30"/>
      <c r="C263" s="200" t="s">
        <v>666</v>
      </c>
      <c r="D263" s="200" t="s">
        <v>667</v>
      </c>
      <c r="E263" s="17" t="s">
        <v>1</v>
      </c>
      <c r="F263" s="201">
        <v>8.333</v>
      </c>
      <c r="G263" s="29"/>
      <c r="H263" s="30"/>
    </row>
    <row r="264" spans="1:8" s="2" customFormat="1" ht="16.9" customHeight="1">
      <c r="A264" s="29"/>
      <c r="B264" s="30"/>
      <c r="C264" s="196" t="s">
        <v>568</v>
      </c>
      <c r="D264" s="197" t="s">
        <v>568</v>
      </c>
      <c r="E264" s="198" t="s">
        <v>1</v>
      </c>
      <c r="F264" s="199">
        <v>1.359</v>
      </c>
      <c r="G264" s="29"/>
      <c r="H264" s="30"/>
    </row>
    <row r="265" spans="1:8" s="2" customFormat="1" ht="16.9" customHeight="1">
      <c r="A265" s="29"/>
      <c r="B265" s="30"/>
      <c r="C265" s="200" t="s">
        <v>1</v>
      </c>
      <c r="D265" s="200" t="s">
        <v>538</v>
      </c>
      <c r="E265" s="17" t="s">
        <v>1</v>
      </c>
      <c r="F265" s="201">
        <v>0</v>
      </c>
      <c r="G265" s="29"/>
      <c r="H265" s="30"/>
    </row>
    <row r="266" spans="1:8" s="2" customFormat="1" ht="16.9" customHeight="1">
      <c r="A266" s="29"/>
      <c r="B266" s="30"/>
      <c r="C266" s="200" t="s">
        <v>568</v>
      </c>
      <c r="D266" s="200" t="s">
        <v>569</v>
      </c>
      <c r="E266" s="17" t="s">
        <v>1</v>
      </c>
      <c r="F266" s="201">
        <v>1.359</v>
      </c>
      <c r="G266" s="29"/>
      <c r="H266" s="30"/>
    </row>
    <row r="267" spans="1:8" s="2" customFormat="1" ht="16.9" customHeight="1">
      <c r="A267" s="29"/>
      <c r="B267" s="30"/>
      <c r="C267" s="196" t="s">
        <v>575</v>
      </c>
      <c r="D267" s="197" t="s">
        <v>575</v>
      </c>
      <c r="E267" s="198" t="s">
        <v>1</v>
      </c>
      <c r="F267" s="199">
        <v>0.115</v>
      </c>
      <c r="G267" s="29"/>
      <c r="H267" s="30"/>
    </row>
    <row r="268" spans="1:8" s="2" customFormat="1" ht="16.9" customHeight="1">
      <c r="A268" s="29"/>
      <c r="B268" s="30"/>
      <c r="C268" s="200" t="s">
        <v>1</v>
      </c>
      <c r="D268" s="200" t="s">
        <v>574</v>
      </c>
      <c r="E268" s="17" t="s">
        <v>1</v>
      </c>
      <c r="F268" s="201">
        <v>0</v>
      </c>
      <c r="G268" s="29"/>
      <c r="H268" s="30"/>
    </row>
    <row r="269" spans="1:8" s="2" customFormat="1" ht="16.9" customHeight="1">
      <c r="A269" s="29"/>
      <c r="B269" s="30"/>
      <c r="C269" s="200" t="s">
        <v>575</v>
      </c>
      <c r="D269" s="200" t="s">
        <v>576</v>
      </c>
      <c r="E269" s="17" t="s">
        <v>1</v>
      </c>
      <c r="F269" s="201">
        <v>0.115</v>
      </c>
      <c r="G269" s="29"/>
      <c r="H269" s="30"/>
    </row>
    <row r="270" spans="1:8" s="2" customFormat="1" ht="16.9" customHeight="1">
      <c r="A270" s="29"/>
      <c r="B270" s="30"/>
      <c r="C270" s="202" t="s">
        <v>1182</v>
      </c>
      <c r="D270" s="29"/>
      <c r="E270" s="29"/>
      <c r="F270" s="29"/>
      <c r="G270" s="29"/>
      <c r="H270" s="30"/>
    </row>
    <row r="271" spans="1:8" s="2" customFormat="1" ht="16.9" customHeight="1">
      <c r="A271" s="29"/>
      <c r="B271" s="30"/>
      <c r="C271" s="200" t="s">
        <v>571</v>
      </c>
      <c r="D271" s="200" t="s">
        <v>572</v>
      </c>
      <c r="E271" s="17" t="s">
        <v>190</v>
      </c>
      <c r="F271" s="201">
        <v>0.135</v>
      </c>
      <c r="G271" s="29"/>
      <c r="H271" s="30"/>
    </row>
    <row r="272" spans="1:8" s="2" customFormat="1" ht="16.9" customHeight="1">
      <c r="A272" s="29"/>
      <c r="B272" s="30"/>
      <c r="C272" s="196" t="s">
        <v>614</v>
      </c>
      <c r="D272" s="197" t="s">
        <v>614</v>
      </c>
      <c r="E272" s="198" t="s">
        <v>1</v>
      </c>
      <c r="F272" s="199">
        <v>72</v>
      </c>
      <c r="G272" s="29"/>
      <c r="H272" s="30"/>
    </row>
    <row r="273" spans="1:8" s="2" customFormat="1" ht="16.9" customHeight="1">
      <c r="A273" s="29"/>
      <c r="B273" s="30"/>
      <c r="C273" s="200" t="s">
        <v>1</v>
      </c>
      <c r="D273" s="200" t="s">
        <v>538</v>
      </c>
      <c r="E273" s="17" t="s">
        <v>1</v>
      </c>
      <c r="F273" s="201">
        <v>0</v>
      </c>
      <c r="G273" s="29"/>
      <c r="H273" s="30"/>
    </row>
    <row r="274" spans="1:8" s="2" customFormat="1" ht="16.9" customHeight="1">
      <c r="A274" s="29"/>
      <c r="B274" s="30"/>
      <c r="C274" s="200" t="s">
        <v>614</v>
      </c>
      <c r="D274" s="200" t="s">
        <v>615</v>
      </c>
      <c r="E274" s="17" t="s">
        <v>1</v>
      </c>
      <c r="F274" s="201">
        <v>72</v>
      </c>
      <c r="G274" s="29"/>
      <c r="H274" s="30"/>
    </row>
    <row r="275" spans="1:8" s="2" customFormat="1" ht="16.9" customHeight="1">
      <c r="A275" s="29"/>
      <c r="B275" s="30"/>
      <c r="C275" s="196" t="s">
        <v>620</v>
      </c>
      <c r="D275" s="197" t="s">
        <v>620</v>
      </c>
      <c r="E275" s="198" t="s">
        <v>1</v>
      </c>
      <c r="F275" s="199">
        <v>30.2</v>
      </c>
      <c r="G275" s="29"/>
      <c r="H275" s="30"/>
    </row>
    <row r="276" spans="1:8" s="2" customFormat="1" ht="16.9" customHeight="1">
      <c r="A276" s="29"/>
      <c r="B276" s="30"/>
      <c r="C276" s="200" t="s">
        <v>1</v>
      </c>
      <c r="D276" s="200" t="s">
        <v>538</v>
      </c>
      <c r="E276" s="17" t="s">
        <v>1</v>
      </c>
      <c r="F276" s="201">
        <v>0</v>
      </c>
      <c r="G276" s="29"/>
      <c r="H276" s="30"/>
    </row>
    <row r="277" spans="1:8" s="2" customFormat="1" ht="16.9" customHeight="1">
      <c r="A277" s="29"/>
      <c r="B277" s="30"/>
      <c r="C277" s="200" t="s">
        <v>620</v>
      </c>
      <c r="D277" s="200" t="s">
        <v>621</v>
      </c>
      <c r="E277" s="17" t="s">
        <v>1</v>
      </c>
      <c r="F277" s="201">
        <v>30.2</v>
      </c>
      <c r="G277" s="29"/>
      <c r="H277" s="30"/>
    </row>
    <row r="278" spans="1:8" s="2" customFormat="1" ht="16.9" customHeight="1">
      <c r="A278" s="29"/>
      <c r="B278" s="30"/>
      <c r="C278" s="196" t="s">
        <v>584</v>
      </c>
      <c r="D278" s="197" t="s">
        <v>584</v>
      </c>
      <c r="E278" s="198" t="s">
        <v>1</v>
      </c>
      <c r="F278" s="199">
        <v>20.347</v>
      </c>
      <c r="G278" s="29"/>
      <c r="H278" s="30"/>
    </row>
    <row r="279" spans="1:8" s="2" customFormat="1" ht="16.9" customHeight="1">
      <c r="A279" s="29"/>
      <c r="B279" s="30"/>
      <c r="C279" s="200" t="s">
        <v>1</v>
      </c>
      <c r="D279" s="200" t="s">
        <v>538</v>
      </c>
      <c r="E279" s="17" t="s">
        <v>1</v>
      </c>
      <c r="F279" s="201">
        <v>0</v>
      </c>
      <c r="G279" s="29"/>
      <c r="H279" s="30"/>
    </row>
    <row r="280" spans="1:8" s="2" customFormat="1" ht="16.9" customHeight="1">
      <c r="A280" s="29"/>
      <c r="B280" s="30"/>
      <c r="C280" s="200" t="s">
        <v>584</v>
      </c>
      <c r="D280" s="200" t="s">
        <v>585</v>
      </c>
      <c r="E280" s="17" t="s">
        <v>1</v>
      </c>
      <c r="F280" s="201">
        <v>20.347</v>
      </c>
      <c r="G280" s="29"/>
      <c r="H280" s="30"/>
    </row>
    <row r="281" spans="1:8" s="2" customFormat="1" ht="16.9" customHeight="1">
      <c r="A281" s="29"/>
      <c r="B281" s="30"/>
      <c r="C281" s="196" t="s">
        <v>311</v>
      </c>
      <c r="D281" s="197" t="s">
        <v>311</v>
      </c>
      <c r="E281" s="198" t="s">
        <v>1</v>
      </c>
      <c r="F281" s="199">
        <v>22.3</v>
      </c>
      <c r="G281" s="29"/>
      <c r="H281" s="30"/>
    </row>
    <row r="282" spans="1:8" s="2" customFormat="1" ht="16.9" customHeight="1">
      <c r="A282" s="29"/>
      <c r="B282" s="30"/>
      <c r="C282" s="200" t="s">
        <v>1</v>
      </c>
      <c r="D282" s="200" t="s">
        <v>192</v>
      </c>
      <c r="E282" s="17" t="s">
        <v>1</v>
      </c>
      <c r="F282" s="201">
        <v>0</v>
      </c>
      <c r="G282" s="29"/>
      <c r="H282" s="30"/>
    </row>
    <row r="283" spans="1:8" s="2" customFormat="1" ht="16.9" customHeight="1">
      <c r="A283" s="29"/>
      <c r="B283" s="30"/>
      <c r="C283" s="200" t="s">
        <v>311</v>
      </c>
      <c r="D283" s="200" t="s">
        <v>924</v>
      </c>
      <c r="E283" s="17" t="s">
        <v>1</v>
      </c>
      <c r="F283" s="201">
        <v>22.3</v>
      </c>
      <c r="G283" s="29"/>
      <c r="H283" s="30"/>
    </row>
    <row r="284" spans="1:8" s="2" customFormat="1" ht="16.9" customHeight="1">
      <c r="A284" s="29"/>
      <c r="B284" s="30"/>
      <c r="C284" s="202" t="s">
        <v>1182</v>
      </c>
      <c r="D284" s="29"/>
      <c r="E284" s="29"/>
      <c r="F284" s="29"/>
      <c r="G284" s="29"/>
      <c r="H284" s="30"/>
    </row>
    <row r="285" spans="1:8" s="2" customFormat="1" ht="16.9" customHeight="1">
      <c r="A285" s="29"/>
      <c r="B285" s="30"/>
      <c r="C285" s="200" t="s">
        <v>921</v>
      </c>
      <c r="D285" s="200" t="s">
        <v>922</v>
      </c>
      <c r="E285" s="17" t="s">
        <v>250</v>
      </c>
      <c r="F285" s="201">
        <v>65</v>
      </c>
      <c r="G285" s="29"/>
      <c r="H285" s="30"/>
    </row>
    <row r="286" spans="1:8" s="2" customFormat="1" ht="16.9" customHeight="1">
      <c r="A286" s="29"/>
      <c r="B286" s="30"/>
      <c r="C286" s="196" t="s">
        <v>590</v>
      </c>
      <c r="D286" s="197" t="s">
        <v>590</v>
      </c>
      <c r="E286" s="198" t="s">
        <v>1</v>
      </c>
      <c r="F286" s="199">
        <v>3.256</v>
      </c>
      <c r="G286" s="29"/>
      <c r="H286" s="30"/>
    </row>
    <row r="287" spans="1:8" s="2" customFormat="1" ht="16.9" customHeight="1">
      <c r="A287" s="29"/>
      <c r="B287" s="30"/>
      <c r="C287" s="200" t="s">
        <v>590</v>
      </c>
      <c r="D287" s="200" t="s">
        <v>591</v>
      </c>
      <c r="E287" s="17" t="s">
        <v>1</v>
      </c>
      <c r="F287" s="201">
        <v>3.256</v>
      </c>
      <c r="G287" s="29"/>
      <c r="H287" s="30"/>
    </row>
    <row r="288" spans="1:8" s="2" customFormat="1" ht="16.9" customHeight="1">
      <c r="A288" s="29"/>
      <c r="B288" s="30"/>
      <c r="C288" s="196" t="s">
        <v>608</v>
      </c>
      <c r="D288" s="197" t="s">
        <v>608</v>
      </c>
      <c r="E288" s="198" t="s">
        <v>1</v>
      </c>
      <c r="F288" s="199">
        <v>44</v>
      </c>
      <c r="G288" s="29"/>
      <c r="H288" s="30"/>
    </row>
    <row r="289" spans="1:8" s="2" customFormat="1" ht="16.9" customHeight="1">
      <c r="A289" s="29"/>
      <c r="B289" s="30"/>
      <c r="C289" s="200" t="s">
        <v>608</v>
      </c>
      <c r="D289" s="200" t="s">
        <v>609</v>
      </c>
      <c r="E289" s="17" t="s">
        <v>1</v>
      </c>
      <c r="F289" s="201">
        <v>44</v>
      </c>
      <c r="G289" s="29"/>
      <c r="H289" s="30"/>
    </row>
    <row r="290" spans="1:8" s="2" customFormat="1" ht="16.9" customHeight="1">
      <c r="A290" s="29"/>
      <c r="B290" s="30"/>
      <c r="C290" s="196" t="s">
        <v>596</v>
      </c>
      <c r="D290" s="197" t="s">
        <v>596</v>
      </c>
      <c r="E290" s="198" t="s">
        <v>1</v>
      </c>
      <c r="F290" s="199">
        <v>1.175</v>
      </c>
      <c r="G290" s="29"/>
      <c r="H290" s="30"/>
    </row>
    <row r="291" spans="1:8" s="2" customFormat="1" ht="16.9" customHeight="1">
      <c r="A291" s="29"/>
      <c r="B291" s="30"/>
      <c r="C291" s="200" t="s">
        <v>596</v>
      </c>
      <c r="D291" s="200" t="s">
        <v>597</v>
      </c>
      <c r="E291" s="17" t="s">
        <v>1</v>
      </c>
      <c r="F291" s="201">
        <v>1.175</v>
      </c>
      <c r="G291" s="29"/>
      <c r="H291" s="30"/>
    </row>
    <row r="292" spans="1:8" s="2" customFormat="1" ht="16.9" customHeight="1">
      <c r="A292" s="29"/>
      <c r="B292" s="30"/>
      <c r="C292" s="196" t="s">
        <v>602</v>
      </c>
      <c r="D292" s="197" t="s">
        <v>602</v>
      </c>
      <c r="E292" s="198" t="s">
        <v>1</v>
      </c>
      <c r="F292" s="199">
        <v>80</v>
      </c>
      <c r="G292" s="29"/>
      <c r="H292" s="30"/>
    </row>
    <row r="293" spans="1:8" s="2" customFormat="1" ht="16.9" customHeight="1">
      <c r="A293" s="29"/>
      <c r="B293" s="30"/>
      <c r="C293" s="200" t="s">
        <v>602</v>
      </c>
      <c r="D293" s="200" t="s">
        <v>603</v>
      </c>
      <c r="E293" s="17" t="s">
        <v>1</v>
      </c>
      <c r="F293" s="201">
        <v>80</v>
      </c>
      <c r="G293" s="29"/>
      <c r="H293" s="30"/>
    </row>
    <row r="294" spans="1:8" s="2" customFormat="1" ht="16.9" customHeight="1">
      <c r="A294" s="29"/>
      <c r="B294" s="30"/>
      <c r="C294" s="196" t="s">
        <v>462</v>
      </c>
      <c r="D294" s="197" t="s">
        <v>462</v>
      </c>
      <c r="E294" s="198" t="s">
        <v>1</v>
      </c>
      <c r="F294" s="199">
        <v>9.63</v>
      </c>
      <c r="G294" s="29"/>
      <c r="H294" s="30"/>
    </row>
    <row r="295" spans="1:8" s="2" customFormat="1" ht="16.9" customHeight="1">
      <c r="A295" s="29"/>
      <c r="B295" s="30"/>
      <c r="C295" s="200" t="s">
        <v>462</v>
      </c>
      <c r="D295" s="200" t="s">
        <v>463</v>
      </c>
      <c r="E295" s="17" t="s">
        <v>1</v>
      </c>
      <c r="F295" s="201">
        <v>9.63</v>
      </c>
      <c r="G295" s="29"/>
      <c r="H295" s="30"/>
    </row>
    <row r="296" spans="1:8" s="2" customFormat="1" ht="16.9" customHeight="1">
      <c r="A296" s="29"/>
      <c r="B296" s="30"/>
      <c r="C296" s="196" t="s">
        <v>475</v>
      </c>
      <c r="D296" s="197" t="s">
        <v>475</v>
      </c>
      <c r="E296" s="198" t="s">
        <v>1</v>
      </c>
      <c r="F296" s="199">
        <v>10.8</v>
      </c>
      <c r="G296" s="29"/>
      <c r="H296" s="30"/>
    </row>
    <row r="297" spans="1:8" s="2" customFormat="1" ht="16.9" customHeight="1">
      <c r="A297" s="29"/>
      <c r="B297" s="30"/>
      <c r="C297" s="200" t="s">
        <v>1</v>
      </c>
      <c r="D297" s="200" t="s">
        <v>192</v>
      </c>
      <c r="E297" s="17" t="s">
        <v>1</v>
      </c>
      <c r="F297" s="201">
        <v>0</v>
      </c>
      <c r="G297" s="29"/>
      <c r="H297" s="30"/>
    </row>
    <row r="298" spans="1:8" s="2" customFormat="1" ht="16.9" customHeight="1">
      <c r="A298" s="29"/>
      <c r="B298" s="30"/>
      <c r="C298" s="200" t="s">
        <v>475</v>
      </c>
      <c r="D298" s="200" t="s">
        <v>476</v>
      </c>
      <c r="E298" s="17" t="s">
        <v>1</v>
      </c>
      <c r="F298" s="201">
        <v>10.8</v>
      </c>
      <c r="G298" s="29"/>
      <c r="H298" s="30"/>
    </row>
    <row r="299" spans="1:8" s="2" customFormat="1" ht="16.9" customHeight="1">
      <c r="A299" s="29"/>
      <c r="B299" s="30"/>
      <c r="C299" s="196" t="s">
        <v>489</v>
      </c>
      <c r="D299" s="197" t="s">
        <v>489</v>
      </c>
      <c r="E299" s="198" t="s">
        <v>1</v>
      </c>
      <c r="F299" s="199">
        <v>219</v>
      </c>
      <c r="G299" s="29"/>
      <c r="H299" s="30"/>
    </row>
    <row r="300" spans="1:8" s="2" customFormat="1" ht="16.9" customHeight="1">
      <c r="A300" s="29"/>
      <c r="B300" s="30"/>
      <c r="C300" s="200" t="s">
        <v>1</v>
      </c>
      <c r="D300" s="200" t="s">
        <v>480</v>
      </c>
      <c r="E300" s="17" t="s">
        <v>1</v>
      </c>
      <c r="F300" s="201">
        <v>0</v>
      </c>
      <c r="G300" s="29"/>
      <c r="H300" s="30"/>
    </row>
    <row r="301" spans="1:8" s="2" customFormat="1" ht="16.9" customHeight="1">
      <c r="A301" s="29"/>
      <c r="B301" s="30"/>
      <c r="C301" s="200" t="s">
        <v>489</v>
      </c>
      <c r="D301" s="200" t="s">
        <v>482</v>
      </c>
      <c r="E301" s="17" t="s">
        <v>1</v>
      </c>
      <c r="F301" s="201">
        <v>219</v>
      </c>
      <c r="G301" s="29"/>
      <c r="H301" s="30"/>
    </row>
    <row r="302" spans="1:8" s="2" customFormat="1" ht="16.9" customHeight="1">
      <c r="A302" s="29"/>
      <c r="B302" s="30"/>
      <c r="C302" s="196" t="s">
        <v>500</v>
      </c>
      <c r="D302" s="197" t="s">
        <v>500</v>
      </c>
      <c r="E302" s="198" t="s">
        <v>1</v>
      </c>
      <c r="F302" s="199">
        <v>20.347</v>
      </c>
      <c r="G302" s="29"/>
      <c r="H302" s="30"/>
    </row>
    <row r="303" spans="1:8" s="2" customFormat="1" ht="16.9" customHeight="1">
      <c r="A303" s="29"/>
      <c r="B303" s="30"/>
      <c r="C303" s="200" t="s">
        <v>500</v>
      </c>
      <c r="D303" s="200" t="s">
        <v>501</v>
      </c>
      <c r="E303" s="17" t="s">
        <v>1</v>
      </c>
      <c r="F303" s="201">
        <v>20.347</v>
      </c>
      <c r="G303" s="29"/>
      <c r="H303" s="30"/>
    </row>
    <row r="304" spans="1:8" s="2" customFormat="1" ht="16.9" customHeight="1">
      <c r="A304" s="29"/>
      <c r="B304" s="30"/>
      <c r="C304" s="202" t="s">
        <v>1182</v>
      </c>
      <c r="D304" s="29"/>
      <c r="E304" s="29"/>
      <c r="F304" s="29"/>
      <c r="G304" s="29"/>
      <c r="H304" s="30"/>
    </row>
    <row r="305" spans="1:8" s="2" customFormat="1" ht="16.9" customHeight="1">
      <c r="A305" s="29"/>
      <c r="B305" s="30"/>
      <c r="C305" s="200" t="s">
        <v>232</v>
      </c>
      <c r="D305" s="200" t="s">
        <v>233</v>
      </c>
      <c r="E305" s="17" t="s">
        <v>190</v>
      </c>
      <c r="F305" s="201">
        <v>245.347</v>
      </c>
      <c r="G305" s="29"/>
      <c r="H305" s="30"/>
    </row>
    <row r="306" spans="1:8" s="2" customFormat="1" ht="16.9" customHeight="1">
      <c r="A306" s="29"/>
      <c r="B306" s="30"/>
      <c r="C306" s="196" t="s">
        <v>517</v>
      </c>
      <c r="D306" s="197" t="s">
        <v>517</v>
      </c>
      <c r="E306" s="198" t="s">
        <v>1</v>
      </c>
      <c r="F306" s="199">
        <v>105</v>
      </c>
      <c r="G306" s="29"/>
      <c r="H306" s="30"/>
    </row>
    <row r="307" spans="1:8" s="2" customFormat="1" ht="16.9" customHeight="1">
      <c r="A307" s="29"/>
      <c r="B307" s="30"/>
      <c r="C307" s="200" t="s">
        <v>517</v>
      </c>
      <c r="D307" s="200" t="s">
        <v>518</v>
      </c>
      <c r="E307" s="17" t="s">
        <v>1</v>
      </c>
      <c r="F307" s="201">
        <v>105</v>
      </c>
      <c r="G307" s="29"/>
      <c r="H307" s="30"/>
    </row>
    <row r="308" spans="1:8" s="2" customFormat="1" ht="16.9" customHeight="1">
      <c r="A308" s="29"/>
      <c r="B308" s="30"/>
      <c r="C308" s="196" t="s">
        <v>545</v>
      </c>
      <c r="D308" s="197" t="s">
        <v>545</v>
      </c>
      <c r="E308" s="198" t="s">
        <v>1</v>
      </c>
      <c r="F308" s="199">
        <v>64.2</v>
      </c>
      <c r="G308" s="29"/>
      <c r="H308" s="30"/>
    </row>
    <row r="309" spans="1:8" s="2" customFormat="1" ht="16.9" customHeight="1">
      <c r="A309" s="29"/>
      <c r="B309" s="30"/>
      <c r="C309" s="200" t="s">
        <v>1</v>
      </c>
      <c r="D309" s="200" t="s">
        <v>192</v>
      </c>
      <c r="E309" s="17" t="s">
        <v>1</v>
      </c>
      <c r="F309" s="201">
        <v>0</v>
      </c>
      <c r="G309" s="29"/>
      <c r="H309" s="30"/>
    </row>
    <row r="310" spans="1:8" s="2" customFormat="1" ht="16.9" customHeight="1">
      <c r="A310" s="29"/>
      <c r="B310" s="30"/>
      <c r="C310" s="200" t="s">
        <v>545</v>
      </c>
      <c r="D310" s="200" t="s">
        <v>546</v>
      </c>
      <c r="E310" s="17" t="s">
        <v>1</v>
      </c>
      <c r="F310" s="201">
        <v>64.2</v>
      </c>
      <c r="G310" s="29"/>
      <c r="H310" s="30"/>
    </row>
    <row r="311" spans="1:8" s="2" customFormat="1" ht="16.9" customHeight="1">
      <c r="A311" s="29"/>
      <c r="B311" s="30"/>
      <c r="C311" s="196" t="s">
        <v>556</v>
      </c>
      <c r="D311" s="197" t="s">
        <v>556</v>
      </c>
      <c r="E311" s="198" t="s">
        <v>1</v>
      </c>
      <c r="F311" s="199">
        <v>64.2</v>
      </c>
      <c r="G311" s="29"/>
      <c r="H311" s="30"/>
    </row>
    <row r="312" spans="1:8" s="2" customFormat="1" ht="16.9" customHeight="1">
      <c r="A312" s="29"/>
      <c r="B312" s="30"/>
      <c r="C312" s="200" t="s">
        <v>556</v>
      </c>
      <c r="D312" s="200" t="s">
        <v>557</v>
      </c>
      <c r="E312" s="17" t="s">
        <v>1</v>
      </c>
      <c r="F312" s="201">
        <v>64.2</v>
      </c>
      <c r="G312" s="29"/>
      <c r="H312" s="30"/>
    </row>
    <row r="313" spans="1:8" s="2" customFormat="1" ht="16.9" customHeight="1">
      <c r="A313" s="29"/>
      <c r="B313" s="30"/>
      <c r="C313" s="196" t="s">
        <v>562</v>
      </c>
      <c r="D313" s="197" t="s">
        <v>562</v>
      </c>
      <c r="E313" s="198" t="s">
        <v>1</v>
      </c>
      <c r="F313" s="199">
        <v>64.2</v>
      </c>
      <c r="G313" s="29"/>
      <c r="H313" s="30"/>
    </row>
    <row r="314" spans="1:8" s="2" customFormat="1" ht="16.9" customHeight="1">
      <c r="A314" s="29"/>
      <c r="B314" s="30"/>
      <c r="C314" s="200" t="s">
        <v>562</v>
      </c>
      <c r="D314" s="200" t="s">
        <v>557</v>
      </c>
      <c r="E314" s="17" t="s">
        <v>1</v>
      </c>
      <c r="F314" s="201">
        <v>64.2</v>
      </c>
      <c r="G314" s="29"/>
      <c r="H314" s="30"/>
    </row>
    <row r="315" spans="1:8" s="2" customFormat="1" ht="16.9" customHeight="1">
      <c r="A315" s="29"/>
      <c r="B315" s="30"/>
      <c r="C315" s="196" t="s">
        <v>450</v>
      </c>
      <c r="D315" s="197" t="s">
        <v>450</v>
      </c>
      <c r="E315" s="198" t="s">
        <v>1</v>
      </c>
      <c r="F315" s="199">
        <v>38</v>
      </c>
      <c r="G315" s="29"/>
      <c r="H315" s="30"/>
    </row>
    <row r="316" spans="1:8" s="2" customFormat="1" ht="16.9" customHeight="1">
      <c r="A316" s="29"/>
      <c r="B316" s="30"/>
      <c r="C316" s="200" t="s">
        <v>1</v>
      </c>
      <c r="D316" s="200" t="s">
        <v>192</v>
      </c>
      <c r="E316" s="17" t="s">
        <v>1</v>
      </c>
      <c r="F316" s="201">
        <v>0</v>
      </c>
      <c r="G316" s="29"/>
      <c r="H316" s="30"/>
    </row>
    <row r="317" spans="1:8" s="2" customFormat="1" ht="16.9" customHeight="1">
      <c r="A317" s="29"/>
      <c r="B317" s="30"/>
      <c r="C317" s="200" t="s">
        <v>450</v>
      </c>
      <c r="D317" s="200" t="s">
        <v>451</v>
      </c>
      <c r="E317" s="17" t="s">
        <v>1</v>
      </c>
      <c r="F317" s="201">
        <v>38</v>
      </c>
      <c r="G317" s="29"/>
      <c r="H317" s="30"/>
    </row>
    <row r="318" spans="1:8" s="2" customFormat="1" ht="16.9" customHeight="1">
      <c r="A318" s="29"/>
      <c r="B318" s="30"/>
      <c r="C318" s="196" t="s">
        <v>532</v>
      </c>
      <c r="D318" s="197" t="s">
        <v>532</v>
      </c>
      <c r="E318" s="198" t="s">
        <v>1</v>
      </c>
      <c r="F318" s="199">
        <v>6</v>
      </c>
      <c r="G318" s="29"/>
      <c r="H318" s="30"/>
    </row>
    <row r="319" spans="1:8" s="2" customFormat="1" ht="16.9" customHeight="1">
      <c r="A319" s="29"/>
      <c r="B319" s="30"/>
      <c r="C319" s="200" t="s">
        <v>532</v>
      </c>
      <c r="D319" s="200" t="s">
        <v>533</v>
      </c>
      <c r="E319" s="17" t="s">
        <v>1</v>
      </c>
      <c r="F319" s="201">
        <v>6</v>
      </c>
      <c r="G319" s="29"/>
      <c r="H319" s="30"/>
    </row>
    <row r="320" spans="1:8" s="2" customFormat="1" ht="16.9" customHeight="1">
      <c r="A320" s="29"/>
      <c r="B320" s="30"/>
      <c r="C320" s="196" t="s">
        <v>458</v>
      </c>
      <c r="D320" s="197" t="s">
        <v>458</v>
      </c>
      <c r="E320" s="198" t="s">
        <v>1</v>
      </c>
      <c r="F320" s="199">
        <v>6</v>
      </c>
      <c r="G320" s="29"/>
      <c r="H320" s="30"/>
    </row>
    <row r="321" spans="1:8" s="2" customFormat="1" ht="16.9" customHeight="1">
      <c r="A321" s="29"/>
      <c r="B321" s="30"/>
      <c r="C321" s="200" t="s">
        <v>458</v>
      </c>
      <c r="D321" s="200" t="s">
        <v>459</v>
      </c>
      <c r="E321" s="17" t="s">
        <v>1</v>
      </c>
      <c r="F321" s="201">
        <v>6</v>
      </c>
      <c r="G321" s="29"/>
      <c r="H321" s="30"/>
    </row>
    <row r="322" spans="1:8" s="2" customFormat="1" ht="16.9" customHeight="1">
      <c r="A322" s="29"/>
      <c r="B322" s="30"/>
      <c r="C322" s="196" t="s">
        <v>523</v>
      </c>
      <c r="D322" s="197" t="s">
        <v>523</v>
      </c>
      <c r="E322" s="198" t="s">
        <v>1</v>
      </c>
      <c r="F322" s="199">
        <v>2.942</v>
      </c>
      <c r="G322" s="29"/>
      <c r="H322" s="30"/>
    </row>
    <row r="323" spans="1:8" s="2" customFormat="1" ht="16.9" customHeight="1">
      <c r="A323" s="29"/>
      <c r="B323" s="30"/>
      <c r="C323" s="200" t="s">
        <v>523</v>
      </c>
      <c r="D323" s="200" t="s">
        <v>524</v>
      </c>
      <c r="E323" s="17" t="s">
        <v>1</v>
      </c>
      <c r="F323" s="201">
        <v>2.942</v>
      </c>
      <c r="G323" s="29"/>
      <c r="H323" s="30"/>
    </row>
    <row r="324" spans="1:8" s="2" customFormat="1" ht="16.9" customHeight="1">
      <c r="A324" s="29"/>
      <c r="B324" s="30"/>
      <c r="C324" s="202" t="s">
        <v>1182</v>
      </c>
      <c r="D324" s="29"/>
      <c r="E324" s="29"/>
      <c r="F324" s="29"/>
      <c r="G324" s="29"/>
      <c r="H324" s="30"/>
    </row>
    <row r="325" spans="1:8" s="2" customFormat="1" ht="16.9" customHeight="1">
      <c r="A325" s="29"/>
      <c r="B325" s="30"/>
      <c r="C325" s="200" t="s">
        <v>520</v>
      </c>
      <c r="D325" s="200" t="s">
        <v>521</v>
      </c>
      <c r="E325" s="17" t="s">
        <v>190</v>
      </c>
      <c r="F325" s="201">
        <v>7.65</v>
      </c>
      <c r="G325" s="29"/>
      <c r="H325" s="30"/>
    </row>
    <row r="326" spans="1:8" s="2" customFormat="1" ht="16.9" customHeight="1">
      <c r="A326" s="29"/>
      <c r="B326" s="30"/>
      <c r="C326" s="196" t="s">
        <v>508</v>
      </c>
      <c r="D326" s="197" t="s">
        <v>508</v>
      </c>
      <c r="E326" s="198" t="s">
        <v>1</v>
      </c>
      <c r="F326" s="199">
        <v>7</v>
      </c>
      <c r="G326" s="29"/>
      <c r="H326" s="30"/>
    </row>
    <row r="327" spans="1:8" s="2" customFormat="1" ht="16.9" customHeight="1">
      <c r="A327" s="29"/>
      <c r="B327" s="30"/>
      <c r="C327" s="200" t="s">
        <v>508</v>
      </c>
      <c r="D327" s="200" t="s">
        <v>509</v>
      </c>
      <c r="E327" s="17" t="s">
        <v>1</v>
      </c>
      <c r="F327" s="201">
        <v>7</v>
      </c>
      <c r="G327" s="29"/>
      <c r="H327" s="30"/>
    </row>
    <row r="328" spans="1:8" s="2" customFormat="1" ht="16.9" customHeight="1">
      <c r="A328" s="29"/>
      <c r="B328" s="30"/>
      <c r="C328" s="202" t="s">
        <v>1182</v>
      </c>
      <c r="D328" s="29"/>
      <c r="E328" s="29"/>
      <c r="F328" s="29"/>
      <c r="G328" s="29"/>
      <c r="H328" s="30"/>
    </row>
    <row r="329" spans="1:8" s="2" customFormat="1" ht="16.9" customHeight="1">
      <c r="A329" s="29"/>
      <c r="B329" s="30"/>
      <c r="C329" s="200" t="s">
        <v>241</v>
      </c>
      <c r="D329" s="200" t="s">
        <v>242</v>
      </c>
      <c r="E329" s="17" t="s">
        <v>190</v>
      </c>
      <c r="F329" s="201">
        <v>14</v>
      </c>
      <c r="G329" s="29"/>
      <c r="H329" s="30"/>
    </row>
    <row r="330" spans="1:8" s="2" customFormat="1" ht="16.9" customHeight="1">
      <c r="A330" s="29"/>
      <c r="B330" s="30"/>
      <c r="C330" s="196" t="s">
        <v>496</v>
      </c>
      <c r="D330" s="197" t="s">
        <v>496</v>
      </c>
      <c r="E330" s="198" t="s">
        <v>1</v>
      </c>
      <c r="F330" s="199">
        <v>41.649</v>
      </c>
      <c r="G330" s="29"/>
      <c r="H330" s="30"/>
    </row>
    <row r="331" spans="1:8" s="2" customFormat="1" ht="16.9" customHeight="1">
      <c r="A331" s="29"/>
      <c r="B331" s="30"/>
      <c r="C331" s="200" t="s">
        <v>496</v>
      </c>
      <c r="D331" s="200" t="s">
        <v>497</v>
      </c>
      <c r="E331" s="17" t="s">
        <v>1</v>
      </c>
      <c r="F331" s="201">
        <v>41.649</v>
      </c>
      <c r="G331" s="29"/>
      <c r="H331" s="30"/>
    </row>
    <row r="332" spans="1:8" s="2" customFormat="1" ht="16.9" customHeight="1">
      <c r="A332" s="29"/>
      <c r="B332" s="30"/>
      <c r="C332" s="196" t="s">
        <v>466</v>
      </c>
      <c r="D332" s="197" t="s">
        <v>466</v>
      </c>
      <c r="E332" s="198" t="s">
        <v>1</v>
      </c>
      <c r="F332" s="199">
        <v>7.65</v>
      </c>
      <c r="G332" s="29"/>
      <c r="H332" s="30"/>
    </row>
    <row r="333" spans="1:8" s="2" customFormat="1" ht="16.9" customHeight="1">
      <c r="A333" s="29"/>
      <c r="B333" s="30"/>
      <c r="C333" s="200" t="s">
        <v>466</v>
      </c>
      <c r="D333" s="200" t="s">
        <v>467</v>
      </c>
      <c r="E333" s="17" t="s">
        <v>1</v>
      </c>
      <c r="F333" s="201">
        <v>7.65</v>
      </c>
      <c r="G333" s="29"/>
      <c r="H333" s="30"/>
    </row>
    <row r="334" spans="1:8" s="2" customFormat="1" ht="16.9" customHeight="1">
      <c r="A334" s="29"/>
      <c r="B334" s="30"/>
      <c r="C334" s="202" t="s">
        <v>1182</v>
      </c>
      <c r="D334" s="29"/>
      <c r="E334" s="29"/>
      <c r="F334" s="29"/>
      <c r="G334" s="29"/>
      <c r="H334" s="30"/>
    </row>
    <row r="335" spans="1:8" s="2" customFormat="1" ht="16.9" customHeight="1">
      <c r="A335" s="29"/>
      <c r="B335" s="30"/>
      <c r="C335" s="200" t="s">
        <v>464</v>
      </c>
      <c r="D335" s="200" t="s">
        <v>228</v>
      </c>
      <c r="E335" s="17" t="s">
        <v>190</v>
      </c>
      <c r="F335" s="201">
        <v>69.299</v>
      </c>
      <c r="G335" s="29"/>
      <c r="H335" s="30"/>
    </row>
    <row r="336" spans="1:8" s="2" customFormat="1" ht="16.9" customHeight="1">
      <c r="A336" s="29"/>
      <c r="B336" s="30"/>
      <c r="C336" s="196" t="s">
        <v>539</v>
      </c>
      <c r="D336" s="197" t="s">
        <v>539</v>
      </c>
      <c r="E336" s="198" t="s">
        <v>1</v>
      </c>
      <c r="F336" s="199">
        <v>89.28</v>
      </c>
      <c r="G336" s="29"/>
      <c r="H336" s="30"/>
    </row>
    <row r="337" spans="1:8" s="2" customFormat="1" ht="16.9" customHeight="1">
      <c r="A337" s="29"/>
      <c r="B337" s="30"/>
      <c r="C337" s="200" t="s">
        <v>1</v>
      </c>
      <c r="D337" s="200" t="s">
        <v>538</v>
      </c>
      <c r="E337" s="17" t="s">
        <v>1</v>
      </c>
      <c r="F337" s="201">
        <v>0</v>
      </c>
      <c r="G337" s="29"/>
      <c r="H337" s="30"/>
    </row>
    <row r="338" spans="1:8" s="2" customFormat="1" ht="16.9" customHeight="1">
      <c r="A338" s="29"/>
      <c r="B338" s="30"/>
      <c r="C338" s="200" t="s">
        <v>539</v>
      </c>
      <c r="D338" s="200" t="s">
        <v>540</v>
      </c>
      <c r="E338" s="17" t="s">
        <v>1</v>
      </c>
      <c r="F338" s="201">
        <v>89.28</v>
      </c>
      <c r="G338" s="29"/>
      <c r="H338" s="30"/>
    </row>
    <row r="339" spans="1:8" s="2" customFormat="1" ht="16.9" customHeight="1">
      <c r="A339" s="29"/>
      <c r="B339" s="30"/>
      <c r="C339" s="196" t="s">
        <v>269</v>
      </c>
      <c r="D339" s="197" t="s">
        <v>269</v>
      </c>
      <c r="E339" s="198" t="s">
        <v>1</v>
      </c>
      <c r="F339" s="199">
        <v>14.3</v>
      </c>
      <c r="G339" s="29"/>
      <c r="H339" s="30"/>
    </row>
    <row r="340" spans="1:8" s="2" customFormat="1" ht="16.9" customHeight="1">
      <c r="A340" s="29"/>
      <c r="B340" s="30"/>
      <c r="C340" s="200" t="s">
        <v>1</v>
      </c>
      <c r="D340" s="200" t="s">
        <v>192</v>
      </c>
      <c r="E340" s="17" t="s">
        <v>1</v>
      </c>
      <c r="F340" s="201">
        <v>0</v>
      </c>
      <c r="G340" s="29"/>
      <c r="H340" s="30"/>
    </row>
    <row r="341" spans="1:8" s="2" customFormat="1" ht="16.9" customHeight="1">
      <c r="A341" s="29"/>
      <c r="B341" s="30"/>
      <c r="C341" s="200" t="s">
        <v>269</v>
      </c>
      <c r="D341" s="200" t="s">
        <v>943</v>
      </c>
      <c r="E341" s="17" t="s">
        <v>1</v>
      </c>
      <c r="F341" s="201">
        <v>14.3</v>
      </c>
      <c r="G341" s="29"/>
      <c r="H341" s="30"/>
    </row>
    <row r="342" spans="1:8" s="2" customFormat="1" ht="16.9" customHeight="1">
      <c r="A342" s="29"/>
      <c r="B342" s="30"/>
      <c r="C342" s="196" t="s">
        <v>369</v>
      </c>
      <c r="D342" s="197" t="s">
        <v>369</v>
      </c>
      <c r="E342" s="198" t="s">
        <v>1</v>
      </c>
      <c r="F342" s="199">
        <v>22.3</v>
      </c>
      <c r="G342" s="29"/>
      <c r="H342" s="30"/>
    </row>
    <row r="343" spans="1:8" s="2" customFormat="1" ht="16.9" customHeight="1">
      <c r="A343" s="29"/>
      <c r="B343" s="30"/>
      <c r="C343" s="200" t="s">
        <v>1</v>
      </c>
      <c r="D343" s="200" t="s">
        <v>192</v>
      </c>
      <c r="E343" s="17" t="s">
        <v>1</v>
      </c>
      <c r="F343" s="201">
        <v>0</v>
      </c>
      <c r="G343" s="29"/>
      <c r="H343" s="30"/>
    </row>
    <row r="344" spans="1:8" s="2" customFormat="1" ht="16.9" customHeight="1">
      <c r="A344" s="29"/>
      <c r="B344" s="30"/>
      <c r="C344" s="200" t="s">
        <v>369</v>
      </c>
      <c r="D344" s="200" t="s">
        <v>443</v>
      </c>
      <c r="E344" s="17" t="s">
        <v>1</v>
      </c>
      <c r="F344" s="201">
        <v>22.3</v>
      </c>
      <c r="G344" s="29"/>
      <c r="H344" s="30"/>
    </row>
    <row r="345" spans="1:8" s="2" customFormat="1" ht="16.9" customHeight="1">
      <c r="A345" s="29"/>
      <c r="B345" s="30"/>
      <c r="C345" s="202" t="s">
        <v>1182</v>
      </c>
      <c r="D345" s="29"/>
      <c r="E345" s="29"/>
      <c r="F345" s="29"/>
      <c r="G345" s="29"/>
      <c r="H345" s="30"/>
    </row>
    <row r="346" spans="1:8" s="2" customFormat="1" ht="16.9" customHeight="1">
      <c r="A346" s="29"/>
      <c r="B346" s="30"/>
      <c r="C346" s="200" t="s">
        <v>440</v>
      </c>
      <c r="D346" s="200" t="s">
        <v>441</v>
      </c>
      <c r="E346" s="17" t="s">
        <v>250</v>
      </c>
      <c r="F346" s="201">
        <v>35.3</v>
      </c>
      <c r="G346" s="29"/>
      <c r="H346" s="30"/>
    </row>
    <row r="347" spans="1:8" s="2" customFormat="1" ht="16.9" customHeight="1">
      <c r="A347" s="29"/>
      <c r="B347" s="30"/>
      <c r="C347" s="196" t="s">
        <v>481</v>
      </c>
      <c r="D347" s="197" t="s">
        <v>481</v>
      </c>
      <c r="E347" s="198" t="s">
        <v>1</v>
      </c>
      <c r="F347" s="199">
        <v>219</v>
      </c>
      <c r="G347" s="29"/>
      <c r="H347" s="30"/>
    </row>
    <row r="348" spans="1:8" s="2" customFormat="1" ht="16.9" customHeight="1">
      <c r="A348" s="29"/>
      <c r="B348" s="30"/>
      <c r="C348" s="200" t="s">
        <v>1</v>
      </c>
      <c r="D348" s="200" t="s">
        <v>480</v>
      </c>
      <c r="E348" s="17" t="s">
        <v>1</v>
      </c>
      <c r="F348" s="201">
        <v>0</v>
      </c>
      <c r="G348" s="29"/>
      <c r="H348" s="30"/>
    </row>
    <row r="349" spans="1:8" s="2" customFormat="1" ht="16.9" customHeight="1">
      <c r="A349" s="29"/>
      <c r="B349" s="30"/>
      <c r="C349" s="200" t="s">
        <v>481</v>
      </c>
      <c r="D349" s="200" t="s">
        <v>482</v>
      </c>
      <c r="E349" s="17" t="s">
        <v>1</v>
      </c>
      <c r="F349" s="201">
        <v>219</v>
      </c>
      <c r="G349" s="29"/>
      <c r="H349" s="30"/>
    </row>
    <row r="350" spans="1:8" s="2" customFormat="1" ht="16.9" customHeight="1">
      <c r="A350" s="29"/>
      <c r="B350" s="30"/>
      <c r="C350" s="196" t="s">
        <v>453</v>
      </c>
      <c r="D350" s="197" t="s">
        <v>453</v>
      </c>
      <c r="E350" s="198" t="s">
        <v>1</v>
      </c>
      <c r="F350" s="199">
        <v>12.5</v>
      </c>
      <c r="G350" s="29"/>
      <c r="H350" s="30"/>
    </row>
    <row r="351" spans="1:8" s="2" customFormat="1" ht="16.9" customHeight="1">
      <c r="A351" s="29"/>
      <c r="B351" s="30"/>
      <c r="C351" s="200" t="s">
        <v>453</v>
      </c>
      <c r="D351" s="200" t="s">
        <v>454</v>
      </c>
      <c r="E351" s="17" t="s">
        <v>1</v>
      </c>
      <c r="F351" s="201">
        <v>12.5</v>
      </c>
      <c r="G351" s="29"/>
      <c r="H351" s="30"/>
    </row>
    <row r="352" spans="1:8" s="2" customFormat="1" ht="16.9" customHeight="1">
      <c r="A352" s="29"/>
      <c r="B352" s="30"/>
      <c r="C352" s="196" t="s">
        <v>551</v>
      </c>
      <c r="D352" s="197" t="s">
        <v>551</v>
      </c>
      <c r="E352" s="198" t="s">
        <v>1</v>
      </c>
      <c r="F352" s="199">
        <v>12.5</v>
      </c>
      <c r="G352" s="29"/>
      <c r="H352" s="30"/>
    </row>
    <row r="353" spans="1:8" s="2" customFormat="1" ht="16.9" customHeight="1">
      <c r="A353" s="29"/>
      <c r="B353" s="30"/>
      <c r="C353" s="200" t="s">
        <v>551</v>
      </c>
      <c r="D353" s="200" t="s">
        <v>454</v>
      </c>
      <c r="E353" s="17" t="s">
        <v>1</v>
      </c>
      <c r="F353" s="201">
        <v>12.5</v>
      </c>
      <c r="G353" s="29"/>
      <c r="H353" s="30"/>
    </row>
    <row r="354" spans="1:8" s="2" customFormat="1" ht="16.9" customHeight="1">
      <c r="A354" s="29"/>
      <c r="B354" s="30"/>
      <c r="C354" s="196" t="s">
        <v>433</v>
      </c>
      <c r="D354" s="197" t="s">
        <v>433</v>
      </c>
      <c r="E354" s="198" t="s">
        <v>1</v>
      </c>
      <c r="F354" s="199">
        <v>7.5</v>
      </c>
      <c r="G354" s="29"/>
      <c r="H354" s="30"/>
    </row>
    <row r="355" spans="1:8" s="2" customFormat="1" ht="16.9" customHeight="1">
      <c r="A355" s="29"/>
      <c r="B355" s="30"/>
      <c r="C355" s="200" t="s">
        <v>433</v>
      </c>
      <c r="D355" s="200" t="s">
        <v>434</v>
      </c>
      <c r="E355" s="17" t="s">
        <v>1</v>
      </c>
      <c r="F355" s="201">
        <v>7.5</v>
      </c>
      <c r="G355" s="29"/>
      <c r="H355" s="30"/>
    </row>
    <row r="356" spans="1:8" s="2" customFormat="1" ht="16.9" customHeight="1">
      <c r="A356" s="29"/>
      <c r="B356" s="30"/>
      <c r="C356" s="196" t="s">
        <v>438</v>
      </c>
      <c r="D356" s="197" t="s">
        <v>438</v>
      </c>
      <c r="E356" s="198" t="s">
        <v>1</v>
      </c>
      <c r="F356" s="199">
        <v>25</v>
      </c>
      <c r="G356" s="29"/>
      <c r="H356" s="30"/>
    </row>
    <row r="357" spans="1:8" s="2" customFormat="1" ht="16.9" customHeight="1">
      <c r="A357" s="29"/>
      <c r="B357" s="30"/>
      <c r="C357" s="200" t="s">
        <v>438</v>
      </c>
      <c r="D357" s="200" t="s">
        <v>439</v>
      </c>
      <c r="E357" s="17" t="s">
        <v>1</v>
      </c>
      <c r="F357" s="201">
        <v>25</v>
      </c>
      <c r="G357" s="29"/>
      <c r="H357" s="30"/>
    </row>
    <row r="358" spans="1:8" s="2" customFormat="1" ht="16.9" customHeight="1">
      <c r="A358" s="29"/>
      <c r="B358" s="30"/>
      <c r="C358" s="196" t="s">
        <v>385</v>
      </c>
      <c r="D358" s="197" t="s">
        <v>385</v>
      </c>
      <c r="E358" s="198" t="s">
        <v>1</v>
      </c>
      <c r="F358" s="199">
        <v>14.4</v>
      </c>
      <c r="G358" s="29"/>
      <c r="H358" s="30"/>
    </row>
    <row r="359" spans="1:8" s="2" customFormat="1" ht="16.9" customHeight="1">
      <c r="A359" s="29"/>
      <c r="B359" s="30"/>
      <c r="C359" s="200" t="s">
        <v>385</v>
      </c>
      <c r="D359" s="200" t="s">
        <v>386</v>
      </c>
      <c r="E359" s="17" t="s">
        <v>1</v>
      </c>
      <c r="F359" s="201">
        <v>14.4</v>
      </c>
      <c r="G359" s="29"/>
      <c r="H359" s="30"/>
    </row>
    <row r="360" spans="1:8" s="2" customFormat="1" ht="16.9" customHeight="1">
      <c r="A360" s="29"/>
      <c r="B360" s="30"/>
      <c r="C360" s="202" t="s">
        <v>1182</v>
      </c>
      <c r="D360" s="29"/>
      <c r="E360" s="29"/>
      <c r="F360" s="29"/>
      <c r="G360" s="29"/>
      <c r="H360" s="30"/>
    </row>
    <row r="361" spans="1:8" s="2" customFormat="1" ht="16.9" customHeight="1">
      <c r="A361" s="29"/>
      <c r="B361" s="30"/>
      <c r="C361" s="200" t="s">
        <v>382</v>
      </c>
      <c r="D361" s="200" t="s">
        <v>383</v>
      </c>
      <c r="E361" s="17" t="s">
        <v>152</v>
      </c>
      <c r="F361" s="201">
        <v>354.496</v>
      </c>
      <c r="G361" s="29"/>
      <c r="H361" s="30"/>
    </row>
    <row r="362" spans="1:8" s="2" customFormat="1" ht="16.9" customHeight="1">
      <c r="A362" s="29"/>
      <c r="B362" s="30"/>
      <c r="C362" s="196" t="s">
        <v>328</v>
      </c>
      <c r="D362" s="197" t="s">
        <v>328</v>
      </c>
      <c r="E362" s="198" t="s">
        <v>1</v>
      </c>
      <c r="F362" s="199">
        <v>12.165</v>
      </c>
      <c r="G362" s="29"/>
      <c r="H362" s="30"/>
    </row>
    <row r="363" spans="1:8" s="2" customFormat="1" ht="16.9" customHeight="1">
      <c r="A363" s="29"/>
      <c r="B363" s="30"/>
      <c r="C363" s="200" t="s">
        <v>328</v>
      </c>
      <c r="D363" s="200" t="s">
        <v>832</v>
      </c>
      <c r="E363" s="17" t="s">
        <v>1</v>
      </c>
      <c r="F363" s="201">
        <v>12.165</v>
      </c>
      <c r="G363" s="29"/>
      <c r="H363" s="30"/>
    </row>
    <row r="364" spans="1:8" s="2" customFormat="1" ht="16.9" customHeight="1">
      <c r="A364" s="29"/>
      <c r="B364" s="30"/>
      <c r="C364" s="202" t="s">
        <v>1182</v>
      </c>
      <c r="D364" s="29"/>
      <c r="E364" s="29"/>
      <c r="F364" s="29"/>
      <c r="G364" s="29"/>
      <c r="H364" s="30"/>
    </row>
    <row r="365" spans="1:8" s="2" customFormat="1" ht="16.9" customHeight="1">
      <c r="A365" s="29"/>
      <c r="B365" s="30"/>
      <c r="C365" s="200" t="s">
        <v>828</v>
      </c>
      <c r="D365" s="200" t="s">
        <v>829</v>
      </c>
      <c r="E365" s="17" t="s">
        <v>319</v>
      </c>
      <c r="F365" s="201">
        <v>31.795</v>
      </c>
      <c r="G365" s="29"/>
      <c r="H365" s="30"/>
    </row>
    <row r="366" spans="1:8" s="2" customFormat="1" ht="16.9" customHeight="1">
      <c r="A366" s="29"/>
      <c r="B366" s="30"/>
      <c r="C366" s="196" t="s">
        <v>330</v>
      </c>
      <c r="D366" s="197" t="s">
        <v>330</v>
      </c>
      <c r="E366" s="198" t="s">
        <v>1</v>
      </c>
      <c r="F366" s="199">
        <v>5.3</v>
      </c>
      <c r="G366" s="29"/>
      <c r="H366" s="30"/>
    </row>
    <row r="367" spans="1:8" s="2" customFormat="1" ht="16.9" customHeight="1">
      <c r="A367" s="29"/>
      <c r="B367" s="30"/>
      <c r="C367" s="200" t="s">
        <v>330</v>
      </c>
      <c r="D367" s="200" t="s">
        <v>850</v>
      </c>
      <c r="E367" s="17" t="s">
        <v>1</v>
      </c>
      <c r="F367" s="201">
        <v>5.3</v>
      </c>
      <c r="G367" s="29"/>
      <c r="H367" s="30"/>
    </row>
    <row r="368" spans="1:8" s="2" customFormat="1" ht="16.9" customHeight="1">
      <c r="A368" s="29"/>
      <c r="B368" s="30"/>
      <c r="C368" s="202" t="s">
        <v>1182</v>
      </c>
      <c r="D368" s="29"/>
      <c r="E368" s="29"/>
      <c r="F368" s="29"/>
      <c r="G368" s="29"/>
      <c r="H368" s="30"/>
    </row>
    <row r="369" spans="1:8" s="2" customFormat="1" ht="16.9" customHeight="1">
      <c r="A369" s="29"/>
      <c r="B369" s="30"/>
      <c r="C369" s="200" t="s">
        <v>846</v>
      </c>
      <c r="D369" s="200" t="s">
        <v>847</v>
      </c>
      <c r="E369" s="17" t="s">
        <v>319</v>
      </c>
      <c r="F369" s="201">
        <v>24.11</v>
      </c>
      <c r="G369" s="29"/>
      <c r="H369" s="30"/>
    </row>
    <row r="370" spans="1:8" s="2" customFormat="1" ht="16.9" customHeight="1">
      <c r="A370" s="29"/>
      <c r="B370" s="30"/>
      <c r="C370" s="196" t="s">
        <v>332</v>
      </c>
      <c r="D370" s="197" t="s">
        <v>332</v>
      </c>
      <c r="E370" s="198" t="s">
        <v>1</v>
      </c>
      <c r="F370" s="199">
        <v>60.4</v>
      </c>
      <c r="G370" s="29"/>
      <c r="H370" s="30"/>
    </row>
    <row r="371" spans="1:8" s="2" customFormat="1" ht="16.9" customHeight="1">
      <c r="A371" s="29"/>
      <c r="B371" s="30"/>
      <c r="C371" s="200" t="s">
        <v>332</v>
      </c>
      <c r="D371" s="200" t="s">
        <v>859</v>
      </c>
      <c r="E371" s="17" t="s">
        <v>1</v>
      </c>
      <c r="F371" s="201">
        <v>60.4</v>
      </c>
      <c r="G371" s="29"/>
      <c r="H371" s="30"/>
    </row>
    <row r="372" spans="1:8" s="2" customFormat="1" ht="16.9" customHeight="1">
      <c r="A372" s="29"/>
      <c r="B372" s="30"/>
      <c r="C372" s="202" t="s">
        <v>1182</v>
      </c>
      <c r="D372" s="29"/>
      <c r="E372" s="29"/>
      <c r="F372" s="29"/>
      <c r="G372" s="29"/>
      <c r="H372" s="30"/>
    </row>
    <row r="373" spans="1:8" s="2" customFormat="1" ht="16.9" customHeight="1">
      <c r="A373" s="29"/>
      <c r="B373" s="30"/>
      <c r="C373" s="200" t="s">
        <v>854</v>
      </c>
      <c r="D373" s="200" t="s">
        <v>855</v>
      </c>
      <c r="E373" s="17" t="s">
        <v>319</v>
      </c>
      <c r="F373" s="201">
        <v>92.195</v>
      </c>
      <c r="G373" s="29"/>
      <c r="H373" s="30"/>
    </row>
    <row r="374" spans="1:8" s="2" customFormat="1" ht="16.9" customHeight="1">
      <c r="A374" s="29"/>
      <c r="B374" s="30"/>
      <c r="C374" s="196" t="s">
        <v>335</v>
      </c>
      <c r="D374" s="197" t="s">
        <v>335</v>
      </c>
      <c r="E374" s="198" t="s">
        <v>1</v>
      </c>
      <c r="F374" s="199">
        <v>254</v>
      </c>
      <c r="G374" s="29"/>
      <c r="H374" s="30"/>
    </row>
    <row r="375" spans="1:8" s="2" customFormat="1" ht="16.9" customHeight="1">
      <c r="A375" s="29"/>
      <c r="B375" s="30"/>
      <c r="C375" s="200" t="s">
        <v>335</v>
      </c>
      <c r="D375" s="200" t="s">
        <v>777</v>
      </c>
      <c r="E375" s="17" t="s">
        <v>1</v>
      </c>
      <c r="F375" s="201">
        <v>254</v>
      </c>
      <c r="G375" s="29"/>
      <c r="H375" s="30"/>
    </row>
    <row r="376" spans="1:8" s="2" customFormat="1" ht="16.9" customHeight="1">
      <c r="A376" s="29"/>
      <c r="B376" s="30"/>
      <c r="C376" s="202" t="s">
        <v>1182</v>
      </c>
      <c r="D376" s="29"/>
      <c r="E376" s="29"/>
      <c r="F376" s="29"/>
      <c r="G376" s="29"/>
      <c r="H376" s="30"/>
    </row>
    <row r="377" spans="1:8" s="2" customFormat="1" ht="16.9" customHeight="1">
      <c r="A377" s="29"/>
      <c r="B377" s="30"/>
      <c r="C377" s="200" t="s">
        <v>772</v>
      </c>
      <c r="D377" s="200" t="s">
        <v>773</v>
      </c>
      <c r="E377" s="17" t="s">
        <v>319</v>
      </c>
      <c r="F377" s="201">
        <v>352.8</v>
      </c>
      <c r="G377" s="29"/>
      <c r="H377" s="30"/>
    </row>
    <row r="378" spans="1:8" s="2" customFormat="1" ht="16.9" customHeight="1">
      <c r="A378" s="29"/>
      <c r="B378" s="30"/>
      <c r="C378" s="196" t="s">
        <v>337</v>
      </c>
      <c r="D378" s="197" t="s">
        <v>337</v>
      </c>
      <c r="E378" s="198" t="s">
        <v>1</v>
      </c>
      <c r="F378" s="199">
        <v>127</v>
      </c>
      <c r="G378" s="29"/>
      <c r="H378" s="30"/>
    </row>
    <row r="379" spans="1:8" s="2" customFormat="1" ht="16.9" customHeight="1">
      <c r="A379" s="29"/>
      <c r="B379" s="30"/>
      <c r="C379" s="200" t="s">
        <v>337</v>
      </c>
      <c r="D379" s="200" t="s">
        <v>786</v>
      </c>
      <c r="E379" s="17" t="s">
        <v>1</v>
      </c>
      <c r="F379" s="201">
        <v>127</v>
      </c>
      <c r="G379" s="29"/>
      <c r="H379" s="30"/>
    </row>
    <row r="380" spans="1:8" s="2" customFormat="1" ht="16.9" customHeight="1">
      <c r="A380" s="29"/>
      <c r="B380" s="30"/>
      <c r="C380" s="202" t="s">
        <v>1182</v>
      </c>
      <c r="D380" s="29"/>
      <c r="E380" s="29"/>
      <c r="F380" s="29"/>
      <c r="G380" s="29"/>
      <c r="H380" s="30"/>
    </row>
    <row r="381" spans="1:8" s="2" customFormat="1" ht="16.9" customHeight="1">
      <c r="A381" s="29"/>
      <c r="B381" s="30"/>
      <c r="C381" s="200" t="s">
        <v>781</v>
      </c>
      <c r="D381" s="200" t="s">
        <v>782</v>
      </c>
      <c r="E381" s="17" t="s">
        <v>319</v>
      </c>
      <c r="F381" s="201">
        <v>176.4</v>
      </c>
      <c r="G381" s="29"/>
      <c r="H381" s="30"/>
    </row>
    <row r="382" spans="1:8" s="2" customFormat="1" ht="16.9" customHeight="1">
      <c r="A382" s="29"/>
      <c r="B382" s="30"/>
      <c r="C382" s="196" t="s">
        <v>339</v>
      </c>
      <c r="D382" s="197" t="s">
        <v>339</v>
      </c>
      <c r="E382" s="198" t="s">
        <v>1</v>
      </c>
      <c r="F382" s="199">
        <v>127</v>
      </c>
      <c r="G382" s="29"/>
      <c r="H382" s="30"/>
    </row>
    <row r="383" spans="1:8" s="2" customFormat="1" ht="16.9" customHeight="1">
      <c r="A383" s="29"/>
      <c r="B383" s="30"/>
      <c r="C383" s="200" t="s">
        <v>339</v>
      </c>
      <c r="D383" s="200" t="s">
        <v>770</v>
      </c>
      <c r="E383" s="17" t="s">
        <v>1</v>
      </c>
      <c r="F383" s="201">
        <v>127</v>
      </c>
      <c r="G383" s="29"/>
      <c r="H383" s="30"/>
    </row>
    <row r="384" spans="1:8" s="2" customFormat="1" ht="16.9" customHeight="1">
      <c r="A384" s="29"/>
      <c r="B384" s="30"/>
      <c r="C384" s="202" t="s">
        <v>1182</v>
      </c>
      <c r="D384" s="29"/>
      <c r="E384" s="29"/>
      <c r="F384" s="29"/>
      <c r="G384" s="29"/>
      <c r="H384" s="30"/>
    </row>
    <row r="385" spans="1:8" s="2" customFormat="1" ht="16.9" customHeight="1">
      <c r="A385" s="29"/>
      <c r="B385" s="30"/>
      <c r="C385" s="200" t="s">
        <v>790</v>
      </c>
      <c r="D385" s="200" t="s">
        <v>791</v>
      </c>
      <c r="E385" s="17" t="s">
        <v>319</v>
      </c>
      <c r="F385" s="201">
        <v>176.4</v>
      </c>
      <c r="G385" s="29"/>
      <c r="H385" s="30"/>
    </row>
    <row r="386" spans="1:8" s="2" customFormat="1" ht="16.9" customHeight="1">
      <c r="A386" s="29"/>
      <c r="B386" s="30"/>
      <c r="C386" s="196" t="s">
        <v>342</v>
      </c>
      <c r="D386" s="197" t="s">
        <v>342</v>
      </c>
      <c r="E386" s="198" t="s">
        <v>1</v>
      </c>
      <c r="F386" s="199">
        <v>10.149</v>
      </c>
      <c r="G386" s="29"/>
      <c r="H386" s="30"/>
    </row>
    <row r="387" spans="1:8" s="2" customFormat="1" ht="16.9" customHeight="1">
      <c r="A387" s="29"/>
      <c r="B387" s="30"/>
      <c r="C387" s="200" t="s">
        <v>342</v>
      </c>
      <c r="D387" s="200" t="s">
        <v>684</v>
      </c>
      <c r="E387" s="17" t="s">
        <v>1</v>
      </c>
      <c r="F387" s="201">
        <v>10.149</v>
      </c>
      <c r="G387" s="29"/>
      <c r="H387" s="30"/>
    </row>
    <row r="388" spans="1:8" s="2" customFormat="1" ht="16.9" customHeight="1">
      <c r="A388" s="29"/>
      <c r="B388" s="30"/>
      <c r="C388" s="202" t="s">
        <v>1182</v>
      </c>
      <c r="D388" s="29"/>
      <c r="E388" s="29"/>
      <c r="F388" s="29"/>
      <c r="G388" s="29"/>
      <c r="H388" s="30"/>
    </row>
    <row r="389" spans="1:8" s="2" customFormat="1" ht="16.9" customHeight="1">
      <c r="A389" s="29"/>
      <c r="B389" s="30"/>
      <c r="C389" s="200" t="s">
        <v>680</v>
      </c>
      <c r="D389" s="200" t="s">
        <v>681</v>
      </c>
      <c r="E389" s="17" t="s">
        <v>190</v>
      </c>
      <c r="F389" s="201">
        <v>7.857</v>
      </c>
      <c r="G389" s="29"/>
      <c r="H389" s="30"/>
    </row>
    <row r="390" spans="1:8" s="2" customFormat="1" ht="16.9" customHeight="1">
      <c r="A390" s="29"/>
      <c r="B390" s="30"/>
      <c r="C390" s="196" t="s">
        <v>346</v>
      </c>
      <c r="D390" s="197" t="s">
        <v>346</v>
      </c>
      <c r="E390" s="198" t="s">
        <v>1</v>
      </c>
      <c r="F390" s="199">
        <v>1.015</v>
      </c>
      <c r="G390" s="29"/>
      <c r="H390" s="30"/>
    </row>
    <row r="391" spans="1:8" s="2" customFormat="1" ht="16.9" customHeight="1">
      <c r="A391" s="29"/>
      <c r="B391" s="30"/>
      <c r="C391" s="200" t="s">
        <v>346</v>
      </c>
      <c r="D391" s="200" t="s">
        <v>696</v>
      </c>
      <c r="E391" s="17" t="s">
        <v>1</v>
      </c>
      <c r="F391" s="201">
        <v>1.015</v>
      </c>
      <c r="G391" s="29"/>
      <c r="H391" s="30"/>
    </row>
    <row r="392" spans="1:8" s="2" customFormat="1" ht="16.9" customHeight="1">
      <c r="A392" s="29"/>
      <c r="B392" s="30"/>
      <c r="C392" s="202" t="s">
        <v>1182</v>
      </c>
      <c r="D392" s="29"/>
      <c r="E392" s="29"/>
      <c r="F392" s="29"/>
      <c r="G392" s="29"/>
      <c r="H392" s="30"/>
    </row>
    <row r="393" spans="1:8" s="2" customFormat="1" ht="16.9" customHeight="1">
      <c r="A393" s="29"/>
      <c r="B393" s="30"/>
      <c r="C393" s="200" t="s">
        <v>691</v>
      </c>
      <c r="D393" s="200" t="s">
        <v>692</v>
      </c>
      <c r="E393" s="17" t="s">
        <v>190</v>
      </c>
      <c r="F393" s="201">
        <v>17.755</v>
      </c>
      <c r="G393" s="29"/>
      <c r="H393" s="30"/>
    </row>
    <row r="394" spans="1:8" s="2" customFormat="1" ht="16.9" customHeight="1">
      <c r="A394" s="29"/>
      <c r="B394" s="30"/>
      <c r="C394" s="196" t="s">
        <v>351</v>
      </c>
      <c r="D394" s="197" t="s">
        <v>351</v>
      </c>
      <c r="E394" s="198" t="s">
        <v>1</v>
      </c>
      <c r="F394" s="199">
        <v>10.149</v>
      </c>
      <c r="G394" s="29"/>
      <c r="H394" s="30"/>
    </row>
    <row r="395" spans="1:8" s="2" customFormat="1" ht="16.9" customHeight="1">
      <c r="A395" s="29"/>
      <c r="B395" s="30"/>
      <c r="C395" s="200" t="s">
        <v>351</v>
      </c>
      <c r="D395" s="200" t="s">
        <v>684</v>
      </c>
      <c r="E395" s="17" t="s">
        <v>1</v>
      </c>
      <c r="F395" s="201">
        <v>10.149</v>
      </c>
      <c r="G395" s="29"/>
      <c r="H395" s="30"/>
    </row>
    <row r="396" spans="1:8" s="2" customFormat="1" ht="16.9" customHeight="1">
      <c r="A396" s="29"/>
      <c r="B396" s="30"/>
      <c r="C396" s="202" t="s">
        <v>1182</v>
      </c>
      <c r="D396" s="29"/>
      <c r="E396" s="29"/>
      <c r="F396" s="29"/>
      <c r="G396" s="29"/>
      <c r="H396" s="30"/>
    </row>
    <row r="397" spans="1:8" s="2" customFormat="1" ht="16.9" customHeight="1">
      <c r="A397" s="29"/>
      <c r="B397" s="30"/>
      <c r="C397" s="200" t="s">
        <v>719</v>
      </c>
      <c r="D397" s="200" t="s">
        <v>720</v>
      </c>
      <c r="E397" s="17" t="s">
        <v>190</v>
      </c>
      <c r="F397" s="201">
        <v>15.714</v>
      </c>
      <c r="G397" s="29"/>
      <c r="H397" s="30"/>
    </row>
    <row r="398" spans="1:8" s="2" customFormat="1" ht="16.9" customHeight="1">
      <c r="A398" s="29"/>
      <c r="B398" s="30"/>
      <c r="C398" s="196" t="s">
        <v>353</v>
      </c>
      <c r="D398" s="197" t="s">
        <v>353</v>
      </c>
      <c r="E398" s="198" t="s">
        <v>1</v>
      </c>
      <c r="F398" s="199">
        <v>2.024</v>
      </c>
      <c r="G398" s="29"/>
      <c r="H398" s="30"/>
    </row>
    <row r="399" spans="1:8" s="2" customFormat="1" ht="16.9" customHeight="1">
      <c r="A399" s="29"/>
      <c r="B399" s="30"/>
      <c r="C399" s="200" t="s">
        <v>353</v>
      </c>
      <c r="D399" s="200" t="s">
        <v>675</v>
      </c>
      <c r="E399" s="17" t="s">
        <v>1</v>
      </c>
      <c r="F399" s="201">
        <v>2.024</v>
      </c>
      <c r="G399" s="29"/>
      <c r="H399" s="30"/>
    </row>
    <row r="400" spans="1:8" s="2" customFormat="1" ht="16.9" customHeight="1">
      <c r="A400" s="29"/>
      <c r="B400" s="30"/>
      <c r="C400" s="202" t="s">
        <v>1182</v>
      </c>
      <c r="D400" s="29"/>
      <c r="E400" s="29"/>
      <c r="F400" s="29"/>
      <c r="G400" s="29"/>
      <c r="H400" s="30"/>
    </row>
    <row r="401" spans="1:8" s="2" customFormat="1" ht="16.9" customHeight="1">
      <c r="A401" s="29"/>
      <c r="B401" s="30"/>
      <c r="C401" s="200" t="s">
        <v>670</v>
      </c>
      <c r="D401" s="200" t="s">
        <v>671</v>
      </c>
      <c r="E401" s="17" t="s">
        <v>190</v>
      </c>
      <c r="F401" s="201">
        <v>6.077</v>
      </c>
      <c r="G401" s="29"/>
      <c r="H401" s="30"/>
    </row>
    <row r="402" spans="1:8" s="2" customFormat="1" ht="16.9" customHeight="1">
      <c r="A402" s="29"/>
      <c r="B402" s="30"/>
      <c r="C402" s="196" t="s">
        <v>357</v>
      </c>
      <c r="D402" s="197" t="s">
        <v>357</v>
      </c>
      <c r="E402" s="198" t="s">
        <v>1</v>
      </c>
      <c r="F402" s="199">
        <v>0.02</v>
      </c>
      <c r="G402" s="29"/>
      <c r="H402" s="30"/>
    </row>
    <row r="403" spans="1:8" s="2" customFormat="1" ht="16.9" customHeight="1">
      <c r="A403" s="29"/>
      <c r="B403" s="30"/>
      <c r="C403" s="200" t="s">
        <v>357</v>
      </c>
      <c r="D403" s="200" t="s">
        <v>577</v>
      </c>
      <c r="E403" s="17" t="s">
        <v>1</v>
      </c>
      <c r="F403" s="201">
        <v>0.02</v>
      </c>
      <c r="G403" s="29"/>
      <c r="H403" s="30"/>
    </row>
    <row r="404" spans="1:8" s="2" customFormat="1" ht="16.9" customHeight="1">
      <c r="A404" s="29"/>
      <c r="B404" s="30"/>
      <c r="C404" s="202" t="s">
        <v>1182</v>
      </c>
      <c r="D404" s="29"/>
      <c r="E404" s="29"/>
      <c r="F404" s="29"/>
      <c r="G404" s="29"/>
      <c r="H404" s="30"/>
    </row>
    <row r="405" spans="1:8" s="2" customFormat="1" ht="16.9" customHeight="1">
      <c r="A405" s="29"/>
      <c r="B405" s="30"/>
      <c r="C405" s="200" t="s">
        <v>571</v>
      </c>
      <c r="D405" s="200" t="s">
        <v>572</v>
      </c>
      <c r="E405" s="17" t="s">
        <v>190</v>
      </c>
      <c r="F405" s="201">
        <v>0.135</v>
      </c>
      <c r="G405" s="29"/>
      <c r="H405" s="30"/>
    </row>
    <row r="406" spans="1:8" s="2" customFormat="1" ht="16.9" customHeight="1">
      <c r="A406" s="29"/>
      <c r="B406" s="30"/>
      <c r="C406" s="196" t="s">
        <v>121</v>
      </c>
      <c r="D406" s="197" t="s">
        <v>121</v>
      </c>
      <c r="E406" s="198" t="s">
        <v>1</v>
      </c>
      <c r="F406" s="199">
        <v>13</v>
      </c>
      <c r="G406" s="29"/>
      <c r="H406" s="30"/>
    </row>
    <row r="407" spans="1:8" s="2" customFormat="1" ht="16.9" customHeight="1">
      <c r="A407" s="29"/>
      <c r="B407" s="30"/>
      <c r="C407" s="200" t="s">
        <v>121</v>
      </c>
      <c r="D407" s="200" t="s">
        <v>925</v>
      </c>
      <c r="E407" s="17" t="s">
        <v>1</v>
      </c>
      <c r="F407" s="201">
        <v>13</v>
      </c>
      <c r="G407" s="29"/>
      <c r="H407" s="30"/>
    </row>
    <row r="408" spans="1:8" s="2" customFormat="1" ht="16.9" customHeight="1">
      <c r="A408" s="29"/>
      <c r="B408" s="30"/>
      <c r="C408" s="202" t="s">
        <v>1182</v>
      </c>
      <c r="D408" s="29"/>
      <c r="E408" s="29"/>
      <c r="F408" s="29"/>
      <c r="G408" s="29"/>
      <c r="H408" s="30"/>
    </row>
    <row r="409" spans="1:8" s="2" customFormat="1" ht="16.9" customHeight="1">
      <c r="A409" s="29"/>
      <c r="B409" s="30"/>
      <c r="C409" s="200" t="s">
        <v>921</v>
      </c>
      <c r="D409" s="200" t="s">
        <v>922</v>
      </c>
      <c r="E409" s="17" t="s">
        <v>250</v>
      </c>
      <c r="F409" s="201">
        <v>65</v>
      </c>
      <c r="G409" s="29"/>
      <c r="H409" s="30"/>
    </row>
    <row r="410" spans="1:8" s="2" customFormat="1" ht="16.9" customHeight="1">
      <c r="A410" s="29"/>
      <c r="B410" s="30"/>
      <c r="C410" s="196" t="s">
        <v>490</v>
      </c>
      <c r="D410" s="197" t="s">
        <v>490</v>
      </c>
      <c r="E410" s="198" t="s">
        <v>1</v>
      </c>
      <c r="F410" s="199">
        <v>149.701</v>
      </c>
      <c r="G410" s="29"/>
      <c r="H410" s="30"/>
    </row>
    <row r="411" spans="1:8" s="2" customFormat="1" ht="16.9" customHeight="1">
      <c r="A411" s="29"/>
      <c r="B411" s="30"/>
      <c r="C411" s="200" t="s">
        <v>490</v>
      </c>
      <c r="D411" s="200" t="s">
        <v>491</v>
      </c>
      <c r="E411" s="17" t="s">
        <v>1</v>
      </c>
      <c r="F411" s="201">
        <v>149.701</v>
      </c>
      <c r="G411" s="29"/>
      <c r="H411" s="30"/>
    </row>
    <row r="412" spans="1:8" s="2" customFormat="1" ht="16.9" customHeight="1">
      <c r="A412" s="29"/>
      <c r="B412" s="30"/>
      <c r="C412" s="196" t="s">
        <v>359</v>
      </c>
      <c r="D412" s="197" t="s">
        <v>359</v>
      </c>
      <c r="E412" s="198" t="s">
        <v>1</v>
      </c>
      <c r="F412" s="199">
        <v>219</v>
      </c>
      <c r="G412" s="29"/>
      <c r="H412" s="30"/>
    </row>
    <row r="413" spans="1:8" s="2" customFormat="1" ht="16.9" customHeight="1">
      <c r="A413" s="29"/>
      <c r="B413" s="30"/>
      <c r="C413" s="200" t="s">
        <v>359</v>
      </c>
      <c r="D413" s="200" t="s">
        <v>502</v>
      </c>
      <c r="E413" s="17" t="s">
        <v>1</v>
      </c>
      <c r="F413" s="201">
        <v>219</v>
      </c>
      <c r="G413" s="29"/>
      <c r="H413" s="30"/>
    </row>
    <row r="414" spans="1:8" s="2" customFormat="1" ht="16.9" customHeight="1">
      <c r="A414" s="29"/>
      <c r="B414" s="30"/>
      <c r="C414" s="202" t="s">
        <v>1182</v>
      </c>
      <c r="D414" s="29"/>
      <c r="E414" s="29"/>
      <c r="F414" s="29"/>
      <c r="G414" s="29"/>
      <c r="H414" s="30"/>
    </row>
    <row r="415" spans="1:8" s="2" customFormat="1" ht="16.9" customHeight="1">
      <c r="A415" s="29"/>
      <c r="B415" s="30"/>
      <c r="C415" s="200" t="s">
        <v>232</v>
      </c>
      <c r="D415" s="200" t="s">
        <v>233</v>
      </c>
      <c r="E415" s="17" t="s">
        <v>190</v>
      </c>
      <c r="F415" s="201">
        <v>245.347</v>
      </c>
      <c r="G415" s="29"/>
      <c r="H415" s="30"/>
    </row>
    <row r="416" spans="1:8" s="2" customFormat="1" ht="16.9" customHeight="1">
      <c r="A416" s="29"/>
      <c r="B416" s="30"/>
      <c r="C416" s="196" t="s">
        <v>362</v>
      </c>
      <c r="D416" s="197" t="s">
        <v>362</v>
      </c>
      <c r="E416" s="198" t="s">
        <v>1</v>
      </c>
      <c r="F416" s="199">
        <v>4.708</v>
      </c>
      <c r="G416" s="29"/>
      <c r="H416" s="30"/>
    </row>
    <row r="417" spans="1:8" s="2" customFormat="1" ht="16.9" customHeight="1">
      <c r="A417" s="29"/>
      <c r="B417" s="30"/>
      <c r="C417" s="200" t="s">
        <v>362</v>
      </c>
      <c r="D417" s="200" t="s">
        <v>525</v>
      </c>
      <c r="E417" s="17" t="s">
        <v>1</v>
      </c>
      <c r="F417" s="201">
        <v>4.708</v>
      </c>
      <c r="G417" s="29"/>
      <c r="H417" s="30"/>
    </row>
    <row r="418" spans="1:8" s="2" customFormat="1" ht="16.9" customHeight="1">
      <c r="A418" s="29"/>
      <c r="B418" s="30"/>
      <c r="C418" s="202" t="s">
        <v>1182</v>
      </c>
      <c r="D418" s="29"/>
      <c r="E418" s="29"/>
      <c r="F418" s="29"/>
      <c r="G418" s="29"/>
      <c r="H418" s="30"/>
    </row>
    <row r="419" spans="1:8" s="2" customFormat="1" ht="16.9" customHeight="1">
      <c r="A419" s="29"/>
      <c r="B419" s="30"/>
      <c r="C419" s="200" t="s">
        <v>520</v>
      </c>
      <c r="D419" s="200" t="s">
        <v>521</v>
      </c>
      <c r="E419" s="17" t="s">
        <v>190</v>
      </c>
      <c r="F419" s="201">
        <v>7.65</v>
      </c>
      <c r="G419" s="29"/>
      <c r="H419" s="30"/>
    </row>
    <row r="420" spans="1:8" s="2" customFormat="1" ht="16.9" customHeight="1">
      <c r="A420" s="29"/>
      <c r="B420" s="30"/>
      <c r="C420" s="196" t="s">
        <v>364</v>
      </c>
      <c r="D420" s="197" t="s">
        <v>364</v>
      </c>
      <c r="E420" s="198" t="s">
        <v>1</v>
      </c>
      <c r="F420" s="199">
        <v>7</v>
      </c>
      <c r="G420" s="29"/>
      <c r="H420" s="30"/>
    </row>
    <row r="421" spans="1:8" s="2" customFormat="1" ht="16.9" customHeight="1">
      <c r="A421" s="29"/>
      <c r="B421" s="30"/>
      <c r="C421" s="200" t="s">
        <v>364</v>
      </c>
      <c r="D421" s="200" t="s">
        <v>510</v>
      </c>
      <c r="E421" s="17" t="s">
        <v>1</v>
      </c>
      <c r="F421" s="201">
        <v>7</v>
      </c>
      <c r="G421" s="29"/>
      <c r="H421" s="30"/>
    </row>
    <row r="422" spans="1:8" s="2" customFormat="1" ht="16.9" customHeight="1">
      <c r="A422" s="29"/>
      <c r="B422" s="30"/>
      <c r="C422" s="202" t="s">
        <v>1182</v>
      </c>
      <c r="D422" s="29"/>
      <c r="E422" s="29"/>
      <c r="F422" s="29"/>
      <c r="G422" s="29"/>
      <c r="H422" s="30"/>
    </row>
    <row r="423" spans="1:8" s="2" customFormat="1" ht="16.9" customHeight="1">
      <c r="A423" s="29"/>
      <c r="B423" s="30"/>
      <c r="C423" s="200" t="s">
        <v>241</v>
      </c>
      <c r="D423" s="200" t="s">
        <v>242</v>
      </c>
      <c r="E423" s="17" t="s">
        <v>190</v>
      </c>
      <c r="F423" s="201">
        <v>14</v>
      </c>
      <c r="G423" s="29"/>
      <c r="H423" s="30"/>
    </row>
    <row r="424" spans="1:8" s="2" customFormat="1" ht="16.9" customHeight="1">
      <c r="A424" s="29"/>
      <c r="B424" s="30"/>
      <c r="C424" s="196" t="s">
        <v>365</v>
      </c>
      <c r="D424" s="197" t="s">
        <v>365</v>
      </c>
      <c r="E424" s="198" t="s">
        <v>1</v>
      </c>
      <c r="F424" s="199">
        <v>14</v>
      </c>
      <c r="G424" s="29"/>
      <c r="H424" s="30"/>
    </row>
    <row r="425" spans="1:8" s="2" customFormat="1" ht="16.9" customHeight="1">
      <c r="A425" s="29"/>
      <c r="B425" s="30"/>
      <c r="C425" s="200" t="s">
        <v>365</v>
      </c>
      <c r="D425" s="200" t="s">
        <v>468</v>
      </c>
      <c r="E425" s="17" t="s">
        <v>1</v>
      </c>
      <c r="F425" s="201">
        <v>14</v>
      </c>
      <c r="G425" s="29"/>
      <c r="H425" s="30"/>
    </row>
    <row r="426" spans="1:8" s="2" customFormat="1" ht="16.9" customHeight="1">
      <c r="A426" s="29"/>
      <c r="B426" s="30"/>
      <c r="C426" s="202" t="s">
        <v>1182</v>
      </c>
      <c r="D426" s="29"/>
      <c r="E426" s="29"/>
      <c r="F426" s="29"/>
      <c r="G426" s="29"/>
      <c r="H426" s="30"/>
    </row>
    <row r="427" spans="1:8" s="2" customFormat="1" ht="16.9" customHeight="1">
      <c r="A427" s="29"/>
      <c r="B427" s="30"/>
      <c r="C427" s="200" t="s">
        <v>464</v>
      </c>
      <c r="D427" s="200" t="s">
        <v>228</v>
      </c>
      <c r="E427" s="17" t="s">
        <v>190</v>
      </c>
      <c r="F427" s="201">
        <v>69.299</v>
      </c>
      <c r="G427" s="29"/>
      <c r="H427" s="30"/>
    </row>
    <row r="428" spans="1:8" s="2" customFormat="1" ht="16.9" customHeight="1">
      <c r="A428" s="29"/>
      <c r="B428" s="30"/>
      <c r="C428" s="196" t="s">
        <v>370</v>
      </c>
      <c r="D428" s="197" t="s">
        <v>370</v>
      </c>
      <c r="E428" s="198" t="s">
        <v>1</v>
      </c>
      <c r="F428" s="199">
        <v>13</v>
      </c>
      <c r="G428" s="29"/>
      <c r="H428" s="30"/>
    </row>
    <row r="429" spans="1:8" s="2" customFormat="1" ht="16.9" customHeight="1">
      <c r="A429" s="29"/>
      <c r="B429" s="30"/>
      <c r="C429" s="200" t="s">
        <v>370</v>
      </c>
      <c r="D429" s="200" t="s">
        <v>444</v>
      </c>
      <c r="E429" s="17" t="s">
        <v>1</v>
      </c>
      <c r="F429" s="201">
        <v>13</v>
      </c>
      <c r="G429" s="29"/>
      <c r="H429" s="30"/>
    </row>
    <row r="430" spans="1:8" s="2" customFormat="1" ht="16.9" customHeight="1">
      <c r="A430" s="29"/>
      <c r="B430" s="30"/>
      <c r="C430" s="202" t="s">
        <v>1182</v>
      </c>
      <c r="D430" s="29"/>
      <c r="E430" s="29"/>
      <c r="F430" s="29"/>
      <c r="G430" s="29"/>
      <c r="H430" s="30"/>
    </row>
    <row r="431" spans="1:8" s="2" customFormat="1" ht="16.9" customHeight="1">
      <c r="A431" s="29"/>
      <c r="B431" s="30"/>
      <c r="C431" s="200" t="s">
        <v>440</v>
      </c>
      <c r="D431" s="200" t="s">
        <v>441</v>
      </c>
      <c r="E431" s="17" t="s">
        <v>250</v>
      </c>
      <c r="F431" s="201">
        <v>35.3</v>
      </c>
      <c r="G431" s="29"/>
      <c r="H431" s="30"/>
    </row>
    <row r="432" spans="1:8" s="2" customFormat="1" ht="16.9" customHeight="1">
      <c r="A432" s="29"/>
      <c r="B432" s="30"/>
      <c r="C432" s="196" t="s">
        <v>483</v>
      </c>
      <c r="D432" s="197" t="s">
        <v>483</v>
      </c>
      <c r="E432" s="198" t="s">
        <v>1</v>
      </c>
      <c r="F432" s="199">
        <v>69.299</v>
      </c>
      <c r="G432" s="29"/>
      <c r="H432" s="30"/>
    </row>
    <row r="433" spans="1:8" s="2" customFormat="1" ht="16.9" customHeight="1">
      <c r="A433" s="29"/>
      <c r="B433" s="30"/>
      <c r="C433" s="200" t="s">
        <v>483</v>
      </c>
      <c r="D433" s="200" t="s">
        <v>484</v>
      </c>
      <c r="E433" s="17" t="s">
        <v>1</v>
      </c>
      <c r="F433" s="201">
        <v>69.299</v>
      </c>
      <c r="G433" s="29"/>
      <c r="H433" s="30"/>
    </row>
    <row r="434" spans="1:8" s="2" customFormat="1" ht="16.9" customHeight="1">
      <c r="A434" s="29"/>
      <c r="B434" s="30"/>
      <c r="C434" s="196" t="s">
        <v>371</v>
      </c>
      <c r="D434" s="197" t="s">
        <v>371</v>
      </c>
      <c r="E434" s="198" t="s">
        <v>1</v>
      </c>
      <c r="F434" s="199">
        <v>40.694</v>
      </c>
      <c r="G434" s="29"/>
      <c r="H434" s="30"/>
    </row>
    <row r="435" spans="1:8" s="2" customFormat="1" ht="16.9" customHeight="1">
      <c r="A435" s="29"/>
      <c r="B435" s="30"/>
      <c r="C435" s="200" t="s">
        <v>371</v>
      </c>
      <c r="D435" s="200" t="s">
        <v>387</v>
      </c>
      <c r="E435" s="17" t="s">
        <v>1</v>
      </c>
      <c r="F435" s="201">
        <v>40.694</v>
      </c>
      <c r="G435" s="29"/>
      <c r="H435" s="30"/>
    </row>
    <row r="436" spans="1:8" s="2" customFormat="1" ht="16.9" customHeight="1">
      <c r="A436" s="29"/>
      <c r="B436" s="30"/>
      <c r="C436" s="202" t="s">
        <v>1182</v>
      </c>
      <c r="D436" s="29"/>
      <c r="E436" s="29"/>
      <c r="F436" s="29"/>
      <c r="G436" s="29"/>
      <c r="H436" s="30"/>
    </row>
    <row r="437" spans="1:8" s="2" customFormat="1" ht="16.9" customHeight="1">
      <c r="A437" s="29"/>
      <c r="B437" s="30"/>
      <c r="C437" s="200" t="s">
        <v>382</v>
      </c>
      <c r="D437" s="200" t="s">
        <v>383</v>
      </c>
      <c r="E437" s="17" t="s">
        <v>152</v>
      </c>
      <c r="F437" s="201">
        <v>354.496</v>
      </c>
      <c r="G437" s="29"/>
      <c r="H437" s="30"/>
    </row>
    <row r="438" spans="1:8" s="2" customFormat="1" ht="16.9" customHeight="1">
      <c r="A438" s="29"/>
      <c r="B438" s="30"/>
      <c r="C438" s="196" t="s">
        <v>833</v>
      </c>
      <c r="D438" s="197" t="s">
        <v>833</v>
      </c>
      <c r="E438" s="198" t="s">
        <v>1</v>
      </c>
      <c r="F438" s="199">
        <v>31.795</v>
      </c>
      <c r="G438" s="29"/>
      <c r="H438" s="30"/>
    </row>
    <row r="439" spans="1:8" s="2" customFormat="1" ht="16.9" customHeight="1">
      <c r="A439" s="29"/>
      <c r="B439" s="30"/>
      <c r="C439" s="200" t="s">
        <v>833</v>
      </c>
      <c r="D439" s="200" t="s">
        <v>834</v>
      </c>
      <c r="E439" s="17" t="s">
        <v>1</v>
      </c>
      <c r="F439" s="201">
        <v>31.795</v>
      </c>
      <c r="G439" s="29"/>
      <c r="H439" s="30"/>
    </row>
    <row r="440" spans="1:8" s="2" customFormat="1" ht="16.9" customHeight="1">
      <c r="A440" s="29"/>
      <c r="B440" s="30"/>
      <c r="C440" s="196" t="s">
        <v>851</v>
      </c>
      <c r="D440" s="197" t="s">
        <v>851</v>
      </c>
      <c r="E440" s="198" t="s">
        <v>1</v>
      </c>
      <c r="F440" s="199">
        <v>24.11</v>
      </c>
      <c r="G440" s="29"/>
      <c r="H440" s="30"/>
    </row>
    <row r="441" spans="1:8" s="2" customFormat="1" ht="16.9" customHeight="1">
      <c r="A441" s="29"/>
      <c r="B441" s="30"/>
      <c r="C441" s="200" t="s">
        <v>851</v>
      </c>
      <c r="D441" s="200" t="s">
        <v>852</v>
      </c>
      <c r="E441" s="17" t="s">
        <v>1</v>
      </c>
      <c r="F441" s="201">
        <v>24.11</v>
      </c>
      <c r="G441" s="29"/>
      <c r="H441" s="30"/>
    </row>
    <row r="442" spans="1:8" s="2" customFormat="1" ht="16.9" customHeight="1">
      <c r="A442" s="29"/>
      <c r="B442" s="30"/>
      <c r="C442" s="196" t="s">
        <v>860</v>
      </c>
      <c r="D442" s="197" t="s">
        <v>860</v>
      </c>
      <c r="E442" s="198" t="s">
        <v>1</v>
      </c>
      <c r="F442" s="199">
        <v>92.195</v>
      </c>
      <c r="G442" s="29"/>
      <c r="H442" s="30"/>
    </row>
    <row r="443" spans="1:8" s="2" customFormat="1" ht="16.9" customHeight="1">
      <c r="A443" s="29"/>
      <c r="B443" s="30"/>
      <c r="C443" s="200" t="s">
        <v>860</v>
      </c>
      <c r="D443" s="200" t="s">
        <v>861</v>
      </c>
      <c r="E443" s="17" t="s">
        <v>1</v>
      </c>
      <c r="F443" s="201">
        <v>92.195</v>
      </c>
      <c r="G443" s="29"/>
      <c r="H443" s="30"/>
    </row>
    <row r="444" spans="1:8" s="2" customFormat="1" ht="16.9" customHeight="1">
      <c r="A444" s="29"/>
      <c r="B444" s="30"/>
      <c r="C444" s="196" t="s">
        <v>778</v>
      </c>
      <c r="D444" s="197" t="s">
        <v>778</v>
      </c>
      <c r="E444" s="198" t="s">
        <v>1</v>
      </c>
      <c r="F444" s="199">
        <v>352.8</v>
      </c>
      <c r="G444" s="29"/>
      <c r="H444" s="30"/>
    </row>
    <row r="445" spans="1:8" s="2" customFormat="1" ht="16.9" customHeight="1">
      <c r="A445" s="29"/>
      <c r="B445" s="30"/>
      <c r="C445" s="200" t="s">
        <v>778</v>
      </c>
      <c r="D445" s="200" t="s">
        <v>779</v>
      </c>
      <c r="E445" s="17" t="s">
        <v>1</v>
      </c>
      <c r="F445" s="201">
        <v>352.8</v>
      </c>
      <c r="G445" s="29"/>
      <c r="H445" s="30"/>
    </row>
    <row r="446" spans="1:8" s="2" customFormat="1" ht="16.9" customHeight="1">
      <c r="A446" s="29"/>
      <c r="B446" s="30"/>
      <c r="C446" s="196" t="s">
        <v>787</v>
      </c>
      <c r="D446" s="197" t="s">
        <v>787</v>
      </c>
      <c r="E446" s="198" t="s">
        <v>1</v>
      </c>
      <c r="F446" s="199">
        <v>176.4</v>
      </c>
      <c r="G446" s="29"/>
      <c r="H446" s="30"/>
    </row>
    <row r="447" spans="1:8" s="2" customFormat="1" ht="16.9" customHeight="1">
      <c r="A447" s="29"/>
      <c r="B447" s="30"/>
      <c r="C447" s="200" t="s">
        <v>787</v>
      </c>
      <c r="D447" s="200" t="s">
        <v>788</v>
      </c>
      <c r="E447" s="17" t="s">
        <v>1</v>
      </c>
      <c r="F447" s="201">
        <v>176.4</v>
      </c>
      <c r="G447" s="29"/>
      <c r="H447" s="30"/>
    </row>
    <row r="448" spans="1:8" s="2" customFormat="1" ht="16.9" customHeight="1">
      <c r="A448" s="29"/>
      <c r="B448" s="30"/>
      <c r="C448" s="196" t="s">
        <v>794</v>
      </c>
      <c r="D448" s="197" t="s">
        <v>794</v>
      </c>
      <c r="E448" s="198" t="s">
        <v>1</v>
      </c>
      <c r="F448" s="199">
        <v>176.4</v>
      </c>
      <c r="G448" s="29"/>
      <c r="H448" s="30"/>
    </row>
    <row r="449" spans="1:8" s="2" customFormat="1" ht="16.9" customHeight="1">
      <c r="A449" s="29"/>
      <c r="B449" s="30"/>
      <c r="C449" s="200" t="s">
        <v>794</v>
      </c>
      <c r="D449" s="200" t="s">
        <v>795</v>
      </c>
      <c r="E449" s="17" t="s">
        <v>1</v>
      </c>
      <c r="F449" s="201">
        <v>176.4</v>
      </c>
      <c r="G449" s="29"/>
      <c r="H449" s="30"/>
    </row>
    <row r="450" spans="1:8" s="2" customFormat="1" ht="16.9" customHeight="1">
      <c r="A450" s="29"/>
      <c r="B450" s="30"/>
      <c r="C450" s="196" t="s">
        <v>344</v>
      </c>
      <c r="D450" s="197" t="s">
        <v>344</v>
      </c>
      <c r="E450" s="198" t="s">
        <v>1</v>
      </c>
      <c r="F450" s="199">
        <v>5.8</v>
      </c>
      <c r="G450" s="29"/>
      <c r="H450" s="30"/>
    </row>
    <row r="451" spans="1:8" s="2" customFormat="1" ht="16.9" customHeight="1">
      <c r="A451" s="29"/>
      <c r="B451" s="30"/>
      <c r="C451" s="200" t="s">
        <v>344</v>
      </c>
      <c r="D451" s="200" t="s">
        <v>685</v>
      </c>
      <c r="E451" s="17" t="s">
        <v>1</v>
      </c>
      <c r="F451" s="201">
        <v>5.8</v>
      </c>
      <c r="G451" s="29"/>
      <c r="H451" s="30"/>
    </row>
    <row r="452" spans="1:8" s="2" customFormat="1" ht="16.9" customHeight="1">
      <c r="A452" s="29"/>
      <c r="B452" s="30"/>
      <c r="C452" s="202" t="s">
        <v>1182</v>
      </c>
      <c r="D452" s="29"/>
      <c r="E452" s="29"/>
      <c r="F452" s="29"/>
      <c r="G452" s="29"/>
      <c r="H452" s="30"/>
    </row>
    <row r="453" spans="1:8" s="2" customFormat="1" ht="16.9" customHeight="1">
      <c r="A453" s="29"/>
      <c r="B453" s="30"/>
      <c r="C453" s="200" t="s">
        <v>680</v>
      </c>
      <c r="D453" s="200" t="s">
        <v>681</v>
      </c>
      <c r="E453" s="17" t="s">
        <v>190</v>
      </c>
      <c r="F453" s="201">
        <v>7.857</v>
      </c>
      <c r="G453" s="29"/>
      <c r="H453" s="30"/>
    </row>
    <row r="454" spans="1:8" s="2" customFormat="1" ht="16.9" customHeight="1">
      <c r="A454" s="29"/>
      <c r="B454" s="30"/>
      <c r="C454" s="196" t="s">
        <v>348</v>
      </c>
      <c r="D454" s="197" t="s">
        <v>348</v>
      </c>
      <c r="E454" s="198" t="s">
        <v>1</v>
      </c>
      <c r="F454" s="199">
        <v>0.58</v>
      </c>
      <c r="G454" s="29"/>
      <c r="H454" s="30"/>
    </row>
    <row r="455" spans="1:8" s="2" customFormat="1" ht="16.9" customHeight="1">
      <c r="A455" s="29"/>
      <c r="B455" s="30"/>
      <c r="C455" s="200" t="s">
        <v>348</v>
      </c>
      <c r="D455" s="200" t="s">
        <v>697</v>
      </c>
      <c r="E455" s="17" t="s">
        <v>1</v>
      </c>
      <c r="F455" s="201">
        <v>0.58</v>
      </c>
      <c r="G455" s="29"/>
      <c r="H455" s="30"/>
    </row>
    <row r="456" spans="1:8" s="2" customFormat="1" ht="16.9" customHeight="1">
      <c r="A456" s="29"/>
      <c r="B456" s="30"/>
      <c r="C456" s="202" t="s">
        <v>1182</v>
      </c>
      <c r="D456" s="29"/>
      <c r="E456" s="29"/>
      <c r="F456" s="29"/>
      <c r="G456" s="29"/>
      <c r="H456" s="30"/>
    </row>
    <row r="457" spans="1:8" s="2" customFormat="1" ht="16.9" customHeight="1">
      <c r="A457" s="29"/>
      <c r="B457" s="30"/>
      <c r="C457" s="200" t="s">
        <v>691</v>
      </c>
      <c r="D457" s="200" t="s">
        <v>692</v>
      </c>
      <c r="E457" s="17" t="s">
        <v>190</v>
      </c>
      <c r="F457" s="201">
        <v>17.755</v>
      </c>
      <c r="G457" s="29"/>
      <c r="H457" s="30"/>
    </row>
    <row r="458" spans="1:8" s="2" customFormat="1" ht="16.9" customHeight="1">
      <c r="A458" s="29"/>
      <c r="B458" s="30"/>
      <c r="C458" s="196" t="s">
        <v>352</v>
      </c>
      <c r="D458" s="197" t="s">
        <v>352</v>
      </c>
      <c r="E458" s="198" t="s">
        <v>1</v>
      </c>
      <c r="F458" s="199">
        <v>5.8</v>
      </c>
      <c r="G458" s="29"/>
      <c r="H458" s="30"/>
    </row>
    <row r="459" spans="1:8" s="2" customFormat="1" ht="16.9" customHeight="1">
      <c r="A459" s="29"/>
      <c r="B459" s="30"/>
      <c r="C459" s="200" t="s">
        <v>352</v>
      </c>
      <c r="D459" s="200" t="s">
        <v>685</v>
      </c>
      <c r="E459" s="17" t="s">
        <v>1</v>
      </c>
      <c r="F459" s="201">
        <v>5.8</v>
      </c>
      <c r="G459" s="29"/>
      <c r="H459" s="30"/>
    </row>
    <row r="460" spans="1:8" s="2" customFormat="1" ht="16.9" customHeight="1">
      <c r="A460" s="29"/>
      <c r="B460" s="30"/>
      <c r="C460" s="202" t="s">
        <v>1182</v>
      </c>
      <c r="D460" s="29"/>
      <c r="E460" s="29"/>
      <c r="F460" s="29"/>
      <c r="G460" s="29"/>
      <c r="H460" s="30"/>
    </row>
    <row r="461" spans="1:8" s="2" customFormat="1" ht="16.9" customHeight="1">
      <c r="A461" s="29"/>
      <c r="B461" s="30"/>
      <c r="C461" s="200" t="s">
        <v>719</v>
      </c>
      <c r="D461" s="200" t="s">
        <v>720</v>
      </c>
      <c r="E461" s="17" t="s">
        <v>190</v>
      </c>
      <c r="F461" s="201">
        <v>15.714</v>
      </c>
      <c r="G461" s="29"/>
      <c r="H461" s="30"/>
    </row>
    <row r="462" spans="1:8" s="2" customFormat="1" ht="16.9" customHeight="1">
      <c r="A462" s="29"/>
      <c r="B462" s="30"/>
      <c r="C462" s="196" t="s">
        <v>355</v>
      </c>
      <c r="D462" s="197" t="s">
        <v>355</v>
      </c>
      <c r="E462" s="198" t="s">
        <v>1</v>
      </c>
      <c r="F462" s="199">
        <v>1.993</v>
      </c>
      <c r="G462" s="29"/>
      <c r="H462" s="30"/>
    </row>
    <row r="463" spans="1:8" s="2" customFormat="1" ht="16.9" customHeight="1">
      <c r="A463" s="29"/>
      <c r="B463" s="30"/>
      <c r="C463" s="200" t="s">
        <v>355</v>
      </c>
      <c r="D463" s="200" t="s">
        <v>676</v>
      </c>
      <c r="E463" s="17" t="s">
        <v>1</v>
      </c>
      <c r="F463" s="201">
        <v>1.993</v>
      </c>
      <c r="G463" s="29"/>
      <c r="H463" s="30"/>
    </row>
    <row r="464" spans="1:8" s="2" customFormat="1" ht="16.9" customHeight="1">
      <c r="A464" s="29"/>
      <c r="B464" s="30"/>
      <c r="C464" s="202" t="s">
        <v>1182</v>
      </c>
      <c r="D464" s="29"/>
      <c r="E464" s="29"/>
      <c r="F464" s="29"/>
      <c r="G464" s="29"/>
      <c r="H464" s="30"/>
    </row>
    <row r="465" spans="1:8" s="2" customFormat="1" ht="16.9" customHeight="1">
      <c r="A465" s="29"/>
      <c r="B465" s="30"/>
      <c r="C465" s="200" t="s">
        <v>670</v>
      </c>
      <c r="D465" s="200" t="s">
        <v>671</v>
      </c>
      <c r="E465" s="17" t="s">
        <v>190</v>
      </c>
      <c r="F465" s="201">
        <v>6.077</v>
      </c>
      <c r="G465" s="29"/>
      <c r="H465" s="30"/>
    </row>
    <row r="466" spans="1:8" s="2" customFormat="1" ht="16.9" customHeight="1">
      <c r="A466" s="29"/>
      <c r="B466" s="30"/>
      <c r="C466" s="196" t="s">
        <v>578</v>
      </c>
      <c r="D466" s="197" t="s">
        <v>578</v>
      </c>
      <c r="E466" s="198" t="s">
        <v>1</v>
      </c>
      <c r="F466" s="199">
        <v>0.135</v>
      </c>
      <c r="G466" s="29"/>
      <c r="H466" s="30"/>
    </row>
    <row r="467" spans="1:8" s="2" customFormat="1" ht="16.9" customHeight="1">
      <c r="A467" s="29"/>
      <c r="B467" s="30"/>
      <c r="C467" s="200" t="s">
        <v>578</v>
      </c>
      <c r="D467" s="200" t="s">
        <v>579</v>
      </c>
      <c r="E467" s="17" t="s">
        <v>1</v>
      </c>
      <c r="F467" s="201">
        <v>0.135</v>
      </c>
      <c r="G467" s="29"/>
      <c r="H467" s="30"/>
    </row>
    <row r="468" spans="1:8" s="2" customFormat="1" ht="16.9" customHeight="1">
      <c r="A468" s="29"/>
      <c r="B468" s="30"/>
      <c r="C468" s="196" t="s">
        <v>314</v>
      </c>
      <c r="D468" s="197" t="s">
        <v>314</v>
      </c>
      <c r="E468" s="198" t="s">
        <v>1</v>
      </c>
      <c r="F468" s="199">
        <v>23.6</v>
      </c>
      <c r="G468" s="29"/>
      <c r="H468" s="30"/>
    </row>
    <row r="469" spans="1:8" s="2" customFormat="1" ht="16.9" customHeight="1">
      <c r="A469" s="29"/>
      <c r="B469" s="30"/>
      <c r="C469" s="200" t="s">
        <v>314</v>
      </c>
      <c r="D469" s="200" t="s">
        <v>926</v>
      </c>
      <c r="E469" s="17" t="s">
        <v>1</v>
      </c>
      <c r="F469" s="201">
        <v>23.6</v>
      </c>
      <c r="G469" s="29"/>
      <c r="H469" s="30"/>
    </row>
    <row r="470" spans="1:8" s="2" customFormat="1" ht="16.9" customHeight="1">
      <c r="A470" s="29"/>
      <c r="B470" s="30"/>
      <c r="C470" s="202" t="s">
        <v>1182</v>
      </c>
      <c r="D470" s="29"/>
      <c r="E470" s="29"/>
      <c r="F470" s="29"/>
      <c r="G470" s="29"/>
      <c r="H470" s="30"/>
    </row>
    <row r="471" spans="1:8" s="2" customFormat="1" ht="16.9" customHeight="1">
      <c r="A471" s="29"/>
      <c r="B471" s="30"/>
      <c r="C471" s="200" t="s">
        <v>921</v>
      </c>
      <c r="D471" s="200" t="s">
        <v>922</v>
      </c>
      <c r="E471" s="17" t="s">
        <v>250</v>
      </c>
      <c r="F471" s="201">
        <v>65</v>
      </c>
      <c r="G471" s="29"/>
      <c r="H471" s="30"/>
    </row>
    <row r="472" spans="1:8" s="2" customFormat="1" ht="16.9" customHeight="1">
      <c r="A472" s="29"/>
      <c r="B472" s="30"/>
      <c r="C472" s="196" t="s">
        <v>361</v>
      </c>
      <c r="D472" s="197" t="s">
        <v>361</v>
      </c>
      <c r="E472" s="198" t="s">
        <v>1</v>
      </c>
      <c r="F472" s="199">
        <v>6</v>
      </c>
      <c r="G472" s="29"/>
      <c r="H472" s="30"/>
    </row>
    <row r="473" spans="1:8" s="2" customFormat="1" ht="16.9" customHeight="1">
      <c r="A473" s="29"/>
      <c r="B473" s="30"/>
      <c r="C473" s="200" t="s">
        <v>361</v>
      </c>
      <c r="D473" s="200" t="s">
        <v>503</v>
      </c>
      <c r="E473" s="17" t="s">
        <v>1</v>
      </c>
      <c r="F473" s="201">
        <v>6</v>
      </c>
      <c r="G473" s="29"/>
      <c r="H473" s="30"/>
    </row>
    <row r="474" spans="1:8" s="2" customFormat="1" ht="16.9" customHeight="1">
      <c r="A474" s="29"/>
      <c r="B474" s="30"/>
      <c r="C474" s="202" t="s">
        <v>1182</v>
      </c>
      <c r="D474" s="29"/>
      <c r="E474" s="29"/>
      <c r="F474" s="29"/>
      <c r="G474" s="29"/>
      <c r="H474" s="30"/>
    </row>
    <row r="475" spans="1:8" s="2" customFormat="1" ht="16.9" customHeight="1">
      <c r="A475" s="29"/>
      <c r="B475" s="30"/>
      <c r="C475" s="200" t="s">
        <v>232</v>
      </c>
      <c r="D475" s="200" t="s">
        <v>233</v>
      </c>
      <c r="E475" s="17" t="s">
        <v>190</v>
      </c>
      <c r="F475" s="201">
        <v>245.347</v>
      </c>
      <c r="G475" s="29"/>
      <c r="H475" s="30"/>
    </row>
    <row r="476" spans="1:8" s="2" customFormat="1" ht="16.9" customHeight="1">
      <c r="A476" s="29"/>
      <c r="B476" s="30"/>
      <c r="C476" s="196" t="s">
        <v>526</v>
      </c>
      <c r="D476" s="197" t="s">
        <v>526</v>
      </c>
      <c r="E476" s="198" t="s">
        <v>1</v>
      </c>
      <c r="F476" s="199">
        <v>7.65</v>
      </c>
      <c r="G476" s="29"/>
      <c r="H476" s="30"/>
    </row>
    <row r="477" spans="1:8" s="2" customFormat="1" ht="16.9" customHeight="1">
      <c r="A477" s="29"/>
      <c r="B477" s="30"/>
      <c r="C477" s="200" t="s">
        <v>526</v>
      </c>
      <c r="D477" s="200" t="s">
        <v>527</v>
      </c>
      <c r="E477" s="17" t="s">
        <v>1</v>
      </c>
      <c r="F477" s="201">
        <v>7.65</v>
      </c>
      <c r="G477" s="29"/>
      <c r="H477" s="30"/>
    </row>
    <row r="478" spans="1:8" s="2" customFormat="1" ht="16.9" customHeight="1">
      <c r="A478" s="29"/>
      <c r="B478" s="30"/>
      <c r="C478" s="196" t="s">
        <v>511</v>
      </c>
      <c r="D478" s="197" t="s">
        <v>511</v>
      </c>
      <c r="E478" s="198" t="s">
        <v>1</v>
      </c>
      <c r="F478" s="199">
        <v>14</v>
      </c>
      <c r="G478" s="29"/>
      <c r="H478" s="30"/>
    </row>
    <row r="479" spans="1:8" s="2" customFormat="1" ht="16.9" customHeight="1">
      <c r="A479" s="29"/>
      <c r="B479" s="30"/>
      <c r="C479" s="200" t="s">
        <v>511</v>
      </c>
      <c r="D479" s="200" t="s">
        <v>512</v>
      </c>
      <c r="E479" s="17" t="s">
        <v>1</v>
      </c>
      <c r="F479" s="201">
        <v>14</v>
      </c>
      <c r="G479" s="29"/>
      <c r="H479" s="30"/>
    </row>
    <row r="480" spans="1:8" s="2" customFormat="1" ht="16.9" customHeight="1">
      <c r="A480" s="29"/>
      <c r="B480" s="30"/>
      <c r="C480" s="196" t="s">
        <v>366</v>
      </c>
      <c r="D480" s="197" t="s">
        <v>366</v>
      </c>
      <c r="E480" s="198" t="s">
        <v>1</v>
      </c>
      <c r="F480" s="199">
        <v>41.649</v>
      </c>
      <c r="G480" s="29"/>
      <c r="H480" s="30"/>
    </row>
    <row r="481" spans="1:8" s="2" customFormat="1" ht="16.9" customHeight="1">
      <c r="A481" s="29"/>
      <c r="B481" s="30"/>
      <c r="C481" s="200" t="s">
        <v>366</v>
      </c>
      <c r="D481" s="200" t="s">
        <v>469</v>
      </c>
      <c r="E481" s="17" t="s">
        <v>1</v>
      </c>
      <c r="F481" s="201">
        <v>41.649</v>
      </c>
      <c r="G481" s="29"/>
      <c r="H481" s="30"/>
    </row>
    <row r="482" spans="1:8" s="2" customFormat="1" ht="16.9" customHeight="1">
      <c r="A482" s="29"/>
      <c r="B482" s="30"/>
      <c r="C482" s="202" t="s">
        <v>1182</v>
      </c>
      <c r="D482" s="29"/>
      <c r="E482" s="29"/>
      <c r="F482" s="29"/>
      <c r="G482" s="29"/>
      <c r="H482" s="30"/>
    </row>
    <row r="483" spans="1:8" s="2" customFormat="1" ht="16.9" customHeight="1">
      <c r="A483" s="29"/>
      <c r="B483" s="30"/>
      <c r="C483" s="200" t="s">
        <v>464</v>
      </c>
      <c r="D483" s="200" t="s">
        <v>228</v>
      </c>
      <c r="E483" s="17" t="s">
        <v>190</v>
      </c>
      <c r="F483" s="201">
        <v>69.299</v>
      </c>
      <c r="G483" s="29"/>
      <c r="H483" s="30"/>
    </row>
    <row r="484" spans="1:8" s="2" customFormat="1" ht="16.9" customHeight="1">
      <c r="A484" s="29"/>
      <c r="B484" s="30"/>
      <c r="C484" s="196" t="s">
        <v>445</v>
      </c>
      <c r="D484" s="197" t="s">
        <v>445</v>
      </c>
      <c r="E484" s="198" t="s">
        <v>1</v>
      </c>
      <c r="F484" s="199">
        <v>35.3</v>
      </c>
      <c r="G484" s="29"/>
      <c r="H484" s="30"/>
    </row>
    <row r="485" spans="1:8" s="2" customFormat="1" ht="16.9" customHeight="1">
      <c r="A485" s="29"/>
      <c r="B485" s="30"/>
      <c r="C485" s="200" t="s">
        <v>445</v>
      </c>
      <c r="D485" s="200" t="s">
        <v>446</v>
      </c>
      <c r="E485" s="17" t="s">
        <v>1</v>
      </c>
      <c r="F485" s="201">
        <v>35.3</v>
      </c>
      <c r="G485" s="29"/>
      <c r="H485" s="30"/>
    </row>
    <row r="486" spans="1:8" s="2" customFormat="1" ht="16.9" customHeight="1">
      <c r="A486" s="29"/>
      <c r="B486" s="30"/>
      <c r="C486" s="196" t="s">
        <v>373</v>
      </c>
      <c r="D486" s="197" t="s">
        <v>373</v>
      </c>
      <c r="E486" s="198" t="s">
        <v>1</v>
      </c>
      <c r="F486" s="199">
        <v>299.402</v>
      </c>
      <c r="G486" s="29"/>
      <c r="H486" s="30"/>
    </row>
    <row r="487" spans="1:8" s="2" customFormat="1" ht="16.9" customHeight="1">
      <c r="A487" s="29"/>
      <c r="B487" s="30"/>
      <c r="C487" s="200" t="s">
        <v>373</v>
      </c>
      <c r="D487" s="200" t="s">
        <v>388</v>
      </c>
      <c r="E487" s="17" t="s">
        <v>1</v>
      </c>
      <c r="F487" s="201">
        <v>299.402</v>
      </c>
      <c r="G487" s="29"/>
      <c r="H487" s="30"/>
    </row>
    <row r="488" spans="1:8" s="2" customFormat="1" ht="16.9" customHeight="1">
      <c r="A488" s="29"/>
      <c r="B488" s="30"/>
      <c r="C488" s="202" t="s">
        <v>1182</v>
      </c>
      <c r="D488" s="29"/>
      <c r="E488" s="29"/>
      <c r="F488" s="29"/>
      <c r="G488" s="29"/>
      <c r="H488" s="30"/>
    </row>
    <row r="489" spans="1:8" s="2" customFormat="1" ht="16.9" customHeight="1">
      <c r="A489" s="29"/>
      <c r="B489" s="30"/>
      <c r="C489" s="200" t="s">
        <v>382</v>
      </c>
      <c r="D489" s="200" t="s">
        <v>383</v>
      </c>
      <c r="E489" s="17" t="s">
        <v>152</v>
      </c>
      <c r="F489" s="201">
        <v>354.496</v>
      </c>
      <c r="G489" s="29"/>
      <c r="H489" s="30"/>
    </row>
    <row r="490" spans="1:8" s="2" customFormat="1" ht="16.9" customHeight="1">
      <c r="A490" s="29"/>
      <c r="B490" s="30"/>
      <c r="C490" s="196" t="s">
        <v>686</v>
      </c>
      <c r="D490" s="197" t="s">
        <v>686</v>
      </c>
      <c r="E490" s="198" t="s">
        <v>1</v>
      </c>
      <c r="F490" s="199">
        <v>78.569</v>
      </c>
      <c r="G490" s="29"/>
      <c r="H490" s="30"/>
    </row>
    <row r="491" spans="1:8" s="2" customFormat="1" ht="16.9" customHeight="1">
      <c r="A491" s="29"/>
      <c r="B491" s="30"/>
      <c r="C491" s="200" t="s">
        <v>686</v>
      </c>
      <c r="D491" s="200" t="s">
        <v>687</v>
      </c>
      <c r="E491" s="17" t="s">
        <v>1</v>
      </c>
      <c r="F491" s="201">
        <v>78.569</v>
      </c>
      <c r="G491" s="29"/>
      <c r="H491" s="30"/>
    </row>
    <row r="492" spans="1:8" s="2" customFormat="1" ht="16.9" customHeight="1">
      <c r="A492" s="29"/>
      <c r="B492" s="30"/>
      <c r="C492" s="202" t="s">
        <v>1182</v>
      </c>
      <c r="D492" s="29"/>
      <c r="E492" s="29"/>
      <c r="F492" s="29"/>
      <c r="G492" s="29"/>
      <c r="H492" s="30"/>
    </row>
    <row r="493" spans="1:8" s="2" customFormat="1" ht="16.9" customHeight="1">
      <c r="A493" s="29"/>
      <c r="B493" s="30"/>
      <c r="C493" s="200" t="s">
        <v>680</v>
      </c>
      <c r="D493" s="200" t="s">
        <v>681</v>
      </c>
      <c r="E493" s="17" t="s">
        <v>190</v>
      </c>
      <c r="F493" s="201">
        <v>7.857</v>
      </c>
      <c r="G493" s="29"/>
      <c r="H493" s="30"/>
    </row>
    <row r="494" spans="1:8" s="2" customFormat="1" ht="16.9" customHeight="1">
      <c r="A494" s="29"/>
      <c r="B494" s="30"/>
      <c r="C494" s="196" t="s">
        <v>698</v>
      </c>
      <c r="D494" s="197" t="s">
        <v>698</v>
      </c>
      <c r="E494" s="198" t="s">
        <v>1</v>
      </c>
      <c r="F494" s="199">
        <v>17.755</v>
      </c>
      <c r="G494" s="29"/>
      <c r="H494" s="30"/>
    </row>
    <row r="495" spans="1:8" s="2" customFormat="1" ht="16.9" customHeight="1">
      <c r="A495" s="29"/>
      <c r="B495" s="30"/>
      <c r="C495" s="200" t="s">
        <v>698</v>
      </c>
      <c r="D495" s="200" t="s">
        <v>699</v>
      </c>
      <c r="E495" s="17" t="s">
        <v>1</v>
      </c>
      <c r="F495" s="201">
        <v>17.755</v>
      </c>
      <c r="G495" s="29"/>
      <c r="H495" s="30"/>
    </row>
    <row r="496" spans="1:8" s="2" customFormat="1" ht="16.9" customHeight="1">
      <c r="A496" s="29"/>
      <c r="B496" s="30"/>
      <c r="C496" s="196" t="s">
        <v>722</v>
      </c>
      <c r="D496" s="197" t="s">
        <v>722</v>
      </c>
      <c r="E496" s="198" t="s">
        <v>1</v>
      </c>
      <c r="F496" s="199">
        <v>78.569</v>
      </c>
      <c r="G496" s="29"/>
      <c r="H496" s="30"/>
    </row>
    <row r="497" spans="1:8" s="2" customFormat="1" ht="16.9" customHeight="1">
      <c r="A497" s="29"/>
      <c r="B497" s="30"/>
      <c r="C497" s="200" t="s">
        <v>722</v>
      </c>
      <c r="D497" s="200" t="s">
        <v>723</v>
      </c>
      <c r="E497" s="17" t="s">
        <v>1</v>
      </c>
      <c r="F497" s="201">
        <v>78.569</v>
      </c>
      <c r="G497" s="29"/>
      <c r="H497" s="30"/>
    </row>
    <row r="498" spans="1:8" s="2" customFormat="1" ht="16.9" customHeight="1">
      <c r="A498" s="29"/>
      <c r="B498" s="30"/>
      <c r="C498" s="202" t="s">
        <v>1182</v>
      </c>
      <c r="D498" s="29"/>
      <c r="E498" s="29"/>
      <c r="F498" s="29"/>
      <c r="G498" s="29"/>
      <c r="H498" s="30"/>
    </row>
    <row r="499" spans="1:8" s="2" customFormat="1" ht="16.9" customHeight="1">
      <c r="A499" s="29"/>
      <c r="B499" s="30"/>
      <c r="C499" s="200" t="s">
        <v>719</v>
      </c>
      <c r="D499" s="200" t="s">
        <v>720</v>
      </c>
      <c r="E499" s="17" t="s">
        <v>190</v>
      </c>
      <c r="F499" s="201">
        <v>15.714</v>
      </c>
      <c r="G499" s="29"/>
      <c r="H499" s="30"/>
    </row>
    <row r="500" spans="1:8" s="2" customFormat="1" ht="16.9" customHeight="1">
      <c r="A500" s="29"/>
      <c r="B500" s="30"/>
      <c r="C500" s="196" t="s">
        <v>677</v>
      </c>
      <c r="D500" s="197" t="s">
        <v>677</v>
      </c>
      <c r="E500" s="198" t="s">
        <v>1</v>
      </c>
      <c r="F500" s="199">
        <v>6.077</v>
      </c>
      <c r="G500" s="29"/>
      <c r="H500" s="30"/>
    </row>
    <row r="501" spans="1:8" s="2" customFormat="1" ht="16.9" customHeight="1">
      <c r="A501" s="29"/>
      <c r="B501" s="30"/>
      <c r="C501" s="200" t="s">
        <v>677</v>
      </c>
      <c r="D501" s="200" t="s">
        <v>678</v>
      </c>
      <c r="E501" s="17" t="s">
        <v>1</v>
      </c>
      <c r="F501" s="201">
        <v>6.077</v>
      </c>
      <c r="G501" s="29"/>
      <c r="H501" s="30"/>
    </row>
    <row r="502" spans="1:8" s="2" customFormat="1" ht="16.9" customHeight="1">
      <c r="A502" s="29"/>
      <c r="B502" s="30"/>
      <c r="C502" s="196" t="s">
        <v>326</v>
      </c>
      <c r="D502" s="197" t="s">
        <v>326</v>
      </c>
      <c r="E502" s="198" t="s">
        <v>1</v>
      </c>
      <c r="F502" s="199">
        <v>6.1</v>
      </c>
      <c r="G502" s="29"/>
      <c r="H502" s="30"/>
    </row>
    <row r="503" spans="1:8" s="2" customFormat="1" ht="16.9" customHeight="1">
      <c r="A503" s="29"/>
      <c r="B503" s="30"/>
      <c r="C503" s="200" t="s">
        <v>326</v>
      </c>
      <c r="D503" s="200" t="s">
        <v>927</v>
      </c>
      <c r="E503" s="17" t="s">
        <v>1</v>
      </c>
      <c r="F503" s="201">
        <v>6.1</v>
      </c>
      <c r="G503" s="29"/>
      <c r="H503" s="30"/>
    </row>
    <row r="504" spans="1:8" s="2" customFormat="1" ht="16.9" customHeight="1">
      <c r="A504" s="29"/>
      <c r="B504" s="30"/>
      <c r="C504" s="202" t="s">
        <v>1182</v>
      </c>
      <c r="D504" s="29"/>
      <c r="E504" s="29"/>
      <c r="F504" s="29"/>
      <c r="G504" s="29"/>
      <c r="H504" s="30"/>
    </row>
    <row r="505" spans="1:8" s="2" customFormat="1" ht="16.9" customHeight="1">
      <c r="A505" s="29"/>
      <c r="B505" s="30"/>
      <c r="C505" s="200" t="s">
        <v>921</v>
      </c>
      <c r="D505" s="200" t="s">
        <v>922</v>
      </c>
      <c r="E505" s="17" t="s">
        <v>250</v>
      </c>
      <c r="F505" s="201">
        <v>65</v>
      </c>
      <c r="G505" s="29"/>
      <c r="H505" s="30"/>
    </row>
    <row r="506" spans="1:8" s="2" customFormat="1" ht="16.9" customHeight="1">
      <c r="A506" s="29"/>
      <c r="B506" s="30"/>
      <c r="C506" s="196" t="s">
        <v>504</v>
      </c>
      <c r="D506" s="197" t="s">
        <v>504</v>
      </c>
      <c r="E506" s="198" t="s">
        <v>1</v>
      </c>
      <c r="F506" s="199">
        <v>245.347</v>
      </c>
      <c r="G506" s="29"/>
      <c r="H506" s="30"/>
    </row>
    <row r="507" spans="1:8" s="2" customFormat="1" ht="16.9" customHeight="1">
      <c r="A507" s="29"/>
      <c r="B507" s="30"/>
      <c r="C507" s="200" t="s">
        <v>504</v>
      </c>
      <c r="D507" s="200" t="s">
        <v>505</v>
      </c>
      <c r="E507" s="17" t="s">
        <v>1</v>
      </c>
      <c r="F507" s="201">
        <v>245.347</v>
      </c>
      <c r="G507" s="29"/>
      <c r="H507" s="30"/>
    </row>
    <row r="508" spans="1:8" s="2" customFormat="1" ht="16.9" customHeight="1">
      <c r="A508" s="29"/>
      <c r="B508" s="30"/>
      <c r="C508" s="196" t="s">
        <v>368</v>
      </c>
      <c r="D508" s="197" t="s">
        <v>368</v>
      </c>
      <c r="E508" s="198" t="s">
        <v>1</v>
      </c>
      <c r="F508" s="199">
        <v>6</v>
      </c>
      <c r="G508" s="29"/>
      <c r="H508" s="30"/>
    </row>
    <row r="509" spans="1:8" s="2" customFormat="1" ht="16.9" customHeight="1">
      <c r="A509" s="29"/>
      <c r="B509" s="30"/>
      <c r="C509" s="200" t="s">
        <v>368</v>
      </c>
      <c r="D509" s="200" t="s">
        <v>459</v>
      </c>
      <c r="E509" s="17" t="s">
        <v>1</v>
      </c>
      <c r="F509" s="201">
        <v>6</v>
      </c>
      <c r="G509" s="29"/>
      <c r="H509" s="30"/>
    </row>
    <row r="510" spans="1:8" s="2" customFormat="1" ht="16.9" customHeight="1">
      <c r="A510" s="29"/>
      <c r="B510" s="30"/>
      <c r="C510" s="202" t="s">
        <v>1182</v>
      </c>
      <c r="D510" s="29"/>
      <c r="E510" s="29"/>
      <c r="F510" s="29"/>
      <c r="G510" s="29"/>
      <c r="H510" s="30"/>
    </row>
    <row r="511" spans="1:8" s="2" customFormat="1" ht="16.9" customHeight="1">
      <c r="A511" s="29"/>
      <c r="B511" s="30"/>
      <c r="C511" s="200" t="s">
        <v>464</v>
      </c>
      <c r="D511" s="200" t="s">
        <v>228</v>
      </c>
      <c r="E511" s="17" t="s">
        <v>190</v>
      </c>
      <c r="F511" s="201">
        <v>69.299</v>
      </c>
      <c r="G511" s="29"/>
      <c r="H511" s="30"/>
    </row>
    <row r="512" spans="1:8" s="2" customFormat="1" ht="16.9" customHeight="1">
      <c r="A512" s="29"/>
      <c r="B512" s="30"/>
      <c r="C512" s="196" t="s">
        <v>389</v>
      </c>
      <c r="D512" s="197" t="s">
        <v>389</v>
      </c>
      <c r="E512" s="198" t="s">
        <v>1</v>
      </c>
      <c r="F512" s="199">
        <v>354.496</v>
      </c>
      <c r="G512" s="29"/>
      <c r="H512" s="30"/>
    </row>
    <row r="513" spans="1:8" s="2" customFormat="1" ht="16.9" customHeight="1">
      <c r="A513" s="29"/>
      <c r="B513" s="30"/>
      <c r="C513" s="200" t="s">
        <v>389</v>
      </c>
      <c r="D513" s="200" t="s">
        <v>390</v>
      </c>
      <c r="E513" s="17" t="s">
        <v>1</v>
      </c>
      <c r="F513" s="201">
        <v>354.496</v>
      </c>
      <c r="G513" s="29"/>
      <c r="H513" s="30"/>
    </row>
    <row r="514" spans="1:8" s="2" customFormat="1" ht="16.9" customHeight="1">
      <c r="A514" s="29"/>
      <c r="B514" s="30"/>
      <c r="C514" s="196" t="s">
        <v>688</v>
      </c>
      <c r="D514" s="197" t="s">
        <v>688</v>
      </c>
      <c r="E514" s="198" t="s">
        <v>1</v>
      </c>
      <c r="F514" s="199">
        <v>7.857</v>
      </c>
      <c r="G514" s="29"/>
      <c r="H514" s="30"/>
    </row>
    <row r="515" spans="1:8" s="2" customFormat="1" ht="16.9" customHeight="1">
      <c r="A515" s="29"/>
      <c r="B515" s="30"/>
      <c r="C515" s="200" t="s">
        <v>688</v>
      </c>
      <c r="D515" s="200" t="s">
        <v>689</v>
      </c>
      <c r="E515" s="17" t="s">
        <v>1</v>
      </c>
      <c r="F515" s="201">
        <v>7.857</v>
      </c>
      <c r="G515" s="29"/>
      <c r="H515" s="30"/>
    </row>
    <row r="516" spans="1:8" s="2" customFormat="1" ht="16.9" customHeight="1">
      <c r="A516" s="29"/>
      <c r="B516" s="30"/>
      <c r="C516" s="196" t="s">
        <v>724</v>
      </c>
      <c r="D516" s="197" t="s">
        <v>724</v>
      </c>
      <c r="E516" s="198" t="s">
        <v>1</v>
      </c>
      <c r="F516" s="199">
        <v>15.714</v>
      </c>
      <c r="G516" s="29"/>
      <c r="H516" s="30"/>
    </row>
    <row r="517" spans="1:8" s="2" customFormat="1" ht="16.9" customHeight="1">
      <c r="A517" s="29"/>
      <c r="B517" s="30"/>
      <c r="C517" s="200" t="s">
        <v>724</v>
      </c>
      <c r="D517" s="200" t="s">
        <v>725</v>
      </c>
      <c r="E517" s="17" t="s">
        <v>1</v>
      </c>
      <c r="F517" s="201">
        <v>15.714</v>
      </c>
      <c r="G517" s="29"/>
      <c r="H517" s="30"/>
    </row>
    <row r="518" spans="1:8" s="2" customFormat="1" ht="16.9" customHeight="1">
      <c r="A518" s="29"/>
      <c r="B518" s="30"/>
      <c r="C518" s="196" t="s">
        <v>928</v>
      </c>
      <c r="D518" s="197" t="s">
        <v>928</v>
      </c>
      <c r="E518" s="198" t="s">
        <v>1</v>
      </c>
      <c r="F518" s="199">
        <v>65</v>
      </c>
      <c r="G518" s="29"/>
      <c r="H518" s="30"/>
    </row>
    <row r="519" spans="1:8" s="2" customFormat="1" ht="16.9" customHeight="1">
      <c r="A519" s="29"/>
      <c r="B519" s="30"/>
      <c r="C519" s="200" t="s">
        <v>928</v>
      </c>
      <c r="D519" s="200" t="s">
        <v>929</v>
      </c>
      <c r="E519" s="17" t="s">
        <v>1</v>
      </c>
      <c r="F519" s="201">
        <v>65</v>
      </c>
      <c r="G519" s="29"/>
      <c r="H519" s="30"/>
    </row>
    <row r="520" spans="1:8" s="2" customFormat="1" ht="16.9" customHeight="1">
      <c r="A520" s="29"/>
      <c r="B520" s="30"/>
      <c r="C520" s="196" t="s">
        <v>470</v>
      </c>
      <c r="D520" s="197" t="s">
        <v>470</v>
      </c>
      <c r="E520" s="198" t="s">
        <v>1</v>
      </c>
      <c r="F520" s="199">
        <v>69.299</v>
      </c>
      <c r="G520" s="29"/>
      <c r="H520" s="30"/>
    </row>
    <row r="521" spans="1:8" s="2" customFormat="1" ht="16.9" customHeight="1">
      <c r="A521" s="29"/>
      <c r="B521" s="30"/>
      <c r="C521" s="200" t="s">
        <v>470</v>
      </c>
      <c r="D521" s="200" t="s">
        <v>471</v>
      </c>
      <c r="E521" s="17" t="s">
        <v>1</v>
      </c>
      <c r="F521" s="201">
        <v>69.299</v>
      </c>
      <c r="G521" s="29"/>
      <c r="H521" s="30"/>
    </row>
    <row r="522" spans="1:8" s="2" customFormat="1" ht="26.45" customHeight="1">
      <c r="A522" s="29"/>
      <c r="B522" s="30"/>
      <c r="C522" s="195" t="s">
        <v>1184</v>
      </c>
      <c r="D522" s="195" t="s">
        <v>89</v>
      </c>
      <c r="E522" s="29"/>
      <c r="F522" s="29"/>
      <c r="G522" s="29"/>
      <c r="H522" s="30"/>
    </row>
    <row r="523" spans="1:8" s="2" customFormat="1" ht="16.9" customHeight="1">
      <c r="A523" s="29"/>
      <c r="B523" s="30"/>
      <c r="C523" s="196" t="s">
        <v>1041</v>
      </c>
      <c r="D523" s="197" t="s">
        <v>1</v>
      </c>
      <c r="E523" s="198" t="s">
        <v>1</v>
      </c>
      <c r="F523" s="199">
        <v>0.9</v>
      </c>
      <c r="G523" s="29"/>
      <c r="H523" s="30"/>
    </row>
    <row r="524" spans="1:8" s="2" customFormat="1" ht="16.9" customHeight="1">
      <c r="A524" s="29"/>
      <c r="B524" s="30"/>
      <c r="C524" s="196" t="s">
        <v>1038</v>
      </c>
      <c r="D524" s="197" t="s">
        <v>1</v>
      </c>
      <c r="E524" s="198" t="s">
        <v>1</v>
      </c>
      <c r="F524" s="199">
        <v>9.9</v>
      </c>
      <c r="G524" s="29"/>
      <c r="H524" s="30"/>
    </row>
    <row r="525" spans="1:8" s="2" customFormat="1" ht="16.9" customHeight="1">
      <c r="A525" s="29"/>
      <c r="B525" s="30"/>
      <c r="C525" s="196" t="s">
        <v>952</v>
      </c>
      <c r="D525" s="197" t="s">
        <v>1</v>
      </c>
      <c r="E525" s="198" t="s">
        <v>1</v>
      </c>
      <c r="F525" s="199">
        <v>2</v>
      </c>
      <c r="G525" s="29"/>
      <c r="H525" s="30"/>
    </row>
    <row r="526" spans="1:8" s="2" customFormat="1" ht="16.9" customHeight="1">
      <c r="A526" s="29"/>
      <c r="B526" s="30"/>
      <c r="C526" s="200" t="s">
        <v>952</v>
      </c>
      <c r="D526" s="200" t="s">
        <v>975</v>
      </c>
      <c r="E526" s="17" t="s">
        <v>1</v>
      </c>
      <c r="F526" s="201">
        <v>2</v>
      </c>
      <c r="G526" s="29"/>
      <c r="H526" s="30"/>
    </row>
    <row r="527" spans="1:8" s="2" customFormat="1" ht="16.9" customHeight="1">
      <c r="A527" s="29"/>
      <c r="B527" s="30"/>
      <c r="C527" s="202" t="s">
        <v>1182</v>
      </c>
      <c r="D527" s="29"/>
      <c r="E527" s="29"/>
      <c r="F527" s="29"/>
      <c r="G527" s="29"/>
      <c r="H527" s="30"/>
    </row>
    <row r="528" spans="1:8" s="2" customFormat="1" ht="16.9" customHeight="1">
      <c r="A528" s="29"/>
      <c r="B528" s="30"/>
      <c r="C528" s="200" t="s">
        <v>971</v>
      </c>
      <c r="D528" s="200" t="s">
        <v>972</v>
      </c>
      <c r="E528" s="17" t="s">
        <v>973</v>
      </c>
      <c r="F528" s="201">
        <v>2</v>
      </c>
      <c r="G528" s="29"/>
      <c r="H528" s="30"/>
    </row>
    <row r="529" spans="1:8" s="2" customFormat="1" ht="16.9" customHeight="1">
      <c r="A529" s="29"/>
      <c r="B529" s="30"/>
      <c r="C529" s="200" t="s">
        <v>999</v>
      </c>
      <c r="D529" s="200" t="s">
        <v>1000</v>
      </c>
      <c r="E529" s="17" t="s">
        <v>973</v>
      </c>
      <c r="F529" s="201">
        <v>2</v>
      </c>
      <c r="G529" s="29"/>
      <c r="H529" s="30"/>
    </row>
    <row r="530" spans="1:8" s="2" customFormat="1" ht="16.9" customHeight="1">
      <c r="A530" s="29"/>
      <c r="B530" s="30"/>
      <c r="C530" s="200" t="s">
        <v>1002</v>
      </c>
      <c r="D530" s="200" t="s">
        <v>1003</v>
      </c>
      <c r="E530" s="17" t="s">
        <v>973</v>
      </c>
      <c r="F530" s="201">
        <v>2</v>
      </c>
      <c r="G530" s="29"/>
      <c r="H530" s="30"/>
    </row>
    <row r="531" spans="1:8" s="2" customFormat="1" ht="16.9" customHeight="1">
      <c r="A531" s="29"/>
      <c r="B531" s="30"/>
      <c r="C531" s="196" t="s">
        <v>1054</v>
      </c>
      <c r="D531" s="197" t="s">
        <v>1</v>
      </c>
      <c r="E531" s="198" t="s">
        <v>1</v>
      </c>
      <c r="F531" s="199">
        <v>6.93</v>
      </c>
      <c r="G531" s="29"/>
      <c r="H531" s="30"/>
    </row>
    <row r="532" spans="1:8" s="2" customFormat="1" ht="16.9" customHeight="1">
      <c r="A532" s="29"/>
      <c r="B532" s="30"/>
      <c r="C532" s="196" t="s">
        <v>1040</v>
      </c>
      <c r="D532" s="197" t="s">
        <v>1</v>
      </c>
      <c r="E532" s="198" t="s">
        <v>1</v>
      </c>
      <c r="F532" s="199">
        <v>1</v>
      </c>
      <c r="G532" s="29"/>
      <c r="H532" s="30"/>
    </row>
    <row r="533" spans="1:8" s="2" customFormat="1" ht="16.9" customHeight="1">
      <c r="A533" s="29"/>
      <c r="B533" s="30"/>
      <c r="C533" s="196" t="s">
        <v>953</v>
      </c>
      <c r="D533" s="197" t="s">
        <v>1</v>
      </c>
      <c r="E533" s="198" t="s">
        <v>1</v>
      </c>
      <c r="F533" s="199">
        <v>5.4</v>
      </c>
      <c r="G533" s="29"/>
      <c r="H533" s="30"/>
    </row>
    <row r="534" spans="1:8" s="2" customFormat="1" ht="16.9" customHeight="1">
      <c r="A534" s="29"/>
      <c r="B534" s="30"/>
      <c r="C534" s="200" t="s">
        <v>1</v>
      </c>
      <c r="D534" s="200" t="s">
        <v>980</v>
      </c>
      <c r="E534" s="17" t="s">
        <v>1</v>
      </c>
      <c r="F534" s="201">
        <v>3.6</v>
      </c>
      <c r="G534" s="29"/>
      <c r="H534" s="30"/>
    </row>
    <row r="535" spans="1:8" s="2" customFormat="1" ht="16.9" customHeight="1">
      <c r="A535" s="29"/>
      <c r="B535" s="30"/>
      <c r="C535" s="200" t="s">
        <v>1</v>
      </c>
      <c r="D535" s="200" t="s">
        <v>981</v>
      </c>
      <c r="E535" s="17" t="s">
        <v>1</v>
      </c>
      <c r="F535" s="201">
        <v>1.8</v>
      </c>
      <c r="G535" s="29"/>
      <c r="H535" s="30"/>
    </row>
    <row r="536" spans="1:8" s="2" customFormat="1" ht="16.9" customHeight="1">
      <c r="A536" s="29"/>
      <c r="B536" s="30"/>
      <c r="C536" s="200" t="s">
        <v>953</v>
      </c>
      <c r="D536" s="200" t="s">
        <v>982</v>
      </c>
      <c r="E536" s="17" t="s">
        <v>1</v>
      </c>
      <c r="F536" s="201">
        <v>5.4</v>
      </c>
      <c r="G536" s="29"/>
      <c r="H536" s="30"/>
    </row>
    <row r="537" spans="1:8" s="2" customFormat="1" ht="16.9" customHeight="1">
      <c r="A537" s="29"/>
      <c r="B537" s="30"/>
      <c r="C537" s="202" t="s">
        <v>1182</v>
      </c>
      <c r="D537" s="29"/>
      <c r="E537" s="29"/>
      <c r="F537" s="29"/>
      <c r="G537" s="29"/>
      <c r="H537" s="30"/>
    </row>
    <row r="538" spans="1:8" s="2" customFormat="1" ht="16.9" customHeight="1">
      <c r="A538" s="29"/>
      <c r="B538" s="30"/>
      <c r="C538" s="200" t="s">
        <v>976</v>
      </c>
      <c r="D538" s="200" t="s">
        <v>977</v>
      </c>
      <c r="E538" s="17" t="s">
        <v>978</v>
      </c>
      <c r="F538" s="201">
        <v>5.4</v>
      </c>
      <c r="G538" s="29"/>
      <c r="H538" s="30"/>
    </row>
    <row r="539" spans="1:8" s="2" customFormat="1" ht="16.9" customHeight="1">
      <c r="A539" s="29"/>
      <c r="B539" s="30"/>
      <c r="C539" s="200" t="s">
        <v>996</v>
      </c>
      <c r="D539" s="200" t="s">
        <v>997</v>
      </c>
      <c r="E539" s="17" t="s">
        <v>978</v>
      </c>
      <c r="F539" s="201">
        <v>5.4</v>
      </c>
      <c r="G539" s="29"/>
      <c r="H539" s="30"/>
    </row>
    <row r="540" spans="1:8" s="2" customFormat="1" ht="26.45" customHeight="1">
      <c r="A540" s="29"/>
      <c r="B540" s="30"/>
      <c r="C540" s="195" t="s">
        <v>1185</v>
      </c>
      <c r="D540" s="195" t="s">
        <v>93</v>
      </c>
      <c r="E540" s="29"/>
      <c r="F540" s="29"/>
      <c r="G540" s="29"/>
      <c r="H540" s="30"/>
    </row>
    <row r="541" spans="1:8" s="2" customFormat="1" ht="16.9" customHeight="1">
      <c r="A541" s="29"/>
      <c r="B541" s="30"/>
      <c r="C541" s="196" t="s">
        <v>1041</v>
      </c>
      <c r="D541" s="197" t="s">
        <v>1</v>
      </c>
      <c r="E541" s="198" t="s">
        <v>1</v>
      </c>
      <c r="F541" s="199">
        <v>0.9</v>
      </c>
      <c r="G541" s="29"/>
      <c r="H541" s="30"/>
    </row>
    <row r="542" spans="1:8" s="2" customFormat="1" ht="16.9" customHeight="1">
      <c r="A542" s="29"/>
      <c r="B542" s="30"/>
      <c r="C542" s="200" t="s">
        <v>1041</v>
      </c>
      <c r="D542" s="200" t="s">
        <v>1053</v>
      </c>
      <c r="E542" s="17" t="s">
        <v>1</v>
      </c>
      <c r="F542" s="201">
        <v>0.9</v>
      </c>
      <c r="G542" s="29"/>
      <c r="H542" s="30"/>
    </row>
    <row r="543" spans="1:8" s="2" customFormat="1" ht="16.9" customHeight="1">
      <c r="A543" s="29"/>
      <c r="B543" s="30"/>
      <c r="C543" s="202" t="s">
        <v>1182</v>
      </c>
      <c r="D543" s="29"/>
      <c r="E543" s="29"/>
      <c r="F543" s="29"/>
      <c r="G543" s="29"/>
      <c r="H543" s="30"/>
    </row>
    <row r="544" spans="1:8" s="2" customFormat="1" ht="22.5">
      <c r="A544" s="29"/>
      <c r="B544" s="30"/>
      <c r="C544" s="200" t="s">
        <v>1049</v>
      </c>
      <c r="D544" s="200" t="s">
        <v>1050</v>
      </c>
      <c r="E544" s="17" t="s">
        <v>978</v>
      </c>
      <c r="F544" s="201">
        <v>6.93</v>
      </c>
      <c r="G544" s="29"/>
      <c r="H544" s="30"/>
    </row>
    <row r="545" spans="1:8" s="2" customFormat="1" ht="16.9" customHeight="1">
      <c r="A545" s="29"/>
      <c r="B545" s="30"/>
      <c r="C545" s="200" t="s">
        <v>1060</v>
      </c>
      <c r="D545" s="200" t="s">
        <v>1061</v>
      </c>
      <c r="E545" s="17" t="s">
        <v>973</v>
      </c>
      <c r="F545" s="201">
        <v>17.82</v>
      </c>
      <c r="G545" s="29"/>
      <c r="H545" s="30"/>
    </row>
    <row r="546" spans="1:8" s="2" customFormat="1" ht="16.9" customHeight="1">
      <c r="A546" s="29"/>
      <c r="B546" s="30"/>
      <c r="C546" s="200" t="s">
        <v>996</v>
      </c>
      <c r="D546" s="200" t="s">
        <v>997</v>
      </c>
      <c r="E546" s="17" t="s">
        <v>978</v>
      </c>
      <c r="F546" s="201">
        <v>0.99</v>
      </c>
      <c r="G546" s="29"/>
      <c r="H546" s="30"/>
    </row>
    <row r="547" spans="1:8" s="2" customFormat="1" ht="16.9" customHeight="1">
      <c r="A547" s="29"/>
      <c r="B547" s="30"/>
      <c r="C547" s="196" t="s">
        <v>1038</v>
      </c>
      <c r="D547" s="197" t="s">
        <v>1</v>
      </c>
      <c r="E547" s="198" t="s">
        <v>1</v>
      </c>
      <c r="F547" s="199">
        <v>9.9</v>
      </c>
      <c r="G547" s="29"/>
      <c r="H547" s="30"/>
    </row>
    <row r="548" spans="1:8" s="2" customFormat="1" ht="16.9" customHeight="1">
      <c r="A548" s="29"/>
      <c r="B548" s="30"/>
      <c r="C548" s="200" t="s">
        <v>1038</v>
      </c>
      <c r="D548" s="200" t="s">
        <v>1052</v>
      </c>
      <c r="E548" s="17" t="s">
        <v>1</v>
      </c>
      <c r="F548" s="201">
        <v>9.9</v>
      </c>
      <c r="G548" s="29"/>
      <c r="H548" s="30"/>
    </row>
    <row r="549" spans="1:8" s="2" customFormat="1" ht="16.9" customHeight="1">
      <c r="A549" s="29"/>
      <c r="B549" s="30"/>
      <c r="C549" s="202" t="s">
        <v>1182</v>
      </c>
      <c r="D549" s="29"/>
      <c r="E549" s="29"/>
      <c r="F549" s="29"/>
      <c r="G549" s="29"/>
      <c r="H549" s="30"/>
    </row>
    <row r="550" spans="1:8" s="2" customFormat="1" ht="22.5">
      <c r="A550" s="29"/>
      <c r="B550" s="30"/>
      <c r="C550" s="200" t="s">
        <v>1049</v>
      </c>
      <c r="D550" s="200" t="s">
        <v>1050</v>
      </c>
      <c r="E550" s="17" t="s">
        <v>978</v>
      </c>
      <c r="F550" s="201">
        <v>6.93</v>
      </c>
      <c r="G550" s="29"/>
      <c r="H550" s="30"/>
    </row>
    <row r="551" spans="1:8" s="2" customFormat="1" ht="16.9" customHeight="1">
      <c r="A551" s="29"/>
      <c r="B551" s="30"/>
      <c r="C551" s="200" t="s">
        <v>971</v>
      </c>
      <c r="D551" s="200" t="s">
        <v>972</v>
      </c>
      <c r="E551" s="17" t="s">
        <v>973</v>
      </c>
      <c r="F551" s="201">
        <v>9.9</v>
      </c>
      <c r="G551" s="29"/>
      <c r="H551" s="30"/>
    </row>
    <row r="552" spans="1:8" s="2" customFormat="1" ht="16.9" customHeight="1">
      <c r="A552" s="29"/>
      <c r="B552" s="30"/>
      <c r="C552" s="200" t="s">
        <v>1060</v>
      </c>
      <c r="D552" s="200" t="s">
        <v>1061</v>
      </c>
      <c r="E552" s="17" t="s">
        <v>973</v>
      </c>
      <c r="F552" s="201">
        <v>17.82</v>
      </c>
      <c r="G552" s="29"/>
      <c r="H552" s="30"/>
    </row>
    <row r="553" spans="1:8" s="2" customFormat="1" ht="16.9" customHeight="1">
      <c r="A553" s="29"/>
      <c r="B553" s="30"/>
      <c r="C553" s="200" t="s">
        <v>996</v>
      </c>
      <c r="D553" s="200" t="s">
        <v>997</v>
      </c>
      <c r="E553" s="17" t="s">
        <v>978</v>
      </c>
      <c r="F553" s="201">
        <v>0.99</v>
      </c>
      <c r="G553" s="29"/>
      <c r="H553" s="30"/>
    </row>
    <row r="554" spans="1:8" s="2" customFormat="1" ht="16.9" customHeight="1">
      <c r="A554" s="29"/>
      <c r="B554" s="30"/>
      <c r="C554" s="200" t="s">
        <v>1066</v>
      </c>
      <c r="D554" s="200" t="s">
        <v>1067</v>
      </c>
      <c r="E554" s="17" t="s">
        <v>978</v>
      </c>
      <c r="F554" s="201">
        <v>4.639</v>
      </c>
      <c r="G554" s="29"/>
      <c r="H554" s="30"/>
    </row>
    <row r="555" spans="1:8" s="2" customFormat="1" ht="16.9" customHeight="1">
      <c r="A555" s="29"/>
      <c r="B555" s="30"/>
      <c r="C555" s="200" t="s">
        <v>1075</v>
      </c>
      <c r="D555" s="200" t="s">
        <v>1076</v>
      </c>
      <c r="E555" s="17" t="s">
        <v>978</v>
      </c>
      <c r="F555" s="201">
        <v>0.99</v>
      </c>
      <c r="G555" s="29"/>
      <c r="H555" s="30"/>
    </row>
    <row r="556" spans="1:8" s="2" customFormat="1" ht="16.9" customHeight="1">
      <c r="A556" s="29"/>
      <c r="B556" s="30"/>
      <c r="C556" s="196" t="s">
        <v>952</v>
      </c>
      <c r="D556" s="197" t="s">
        <v>1</v>
      </c>
      <c r="E556" s="198" t="s">
        <v>1</v>
      </c>
      <c r="F556" s="199">
        <v>9.9</v>
      </c>
      <c r="G556" s="29"/>
      <c r="H556" s="30"/>
    </row>
    <row r="557" spans="1:8" s="2" customFormat="1" ht="16.9" customHeight="1">
      <c r="A557" s="29"/>
      <c r="B557" s="30"/>
      <c r="C557" s="200" t="s">
        <v>952</v>
      </c>
      <c r="D557" s="200" t="s">
        <v>1048</v>
      </c>
      <c r="E557" s="17" t="s">
        <v>1</v>
      </c>
      <c r="F557" s="201">
        <v>9.9</v>
      </c>
      <c r="G557" s="29"/>
      <c r="H557" s="30"/>
    </row>
    <row r="558" spans="1:8" s="2" customFormat="1" ht="16.9" customHeight="1">
      <c r="A558" s="29"/>
      <c r="B558" s="30"/>
      <c r="C558" s="202" t="s">
        <v>1182</v>
      </c>
      <c r="D558" s="29"/>
      <c r="E558" s="29"/>
      <c r="F558" s="29"/>
      <c r="G558" s="29"/>
      <c r="H558" s="30"/>
    </row>
    <row r="559" spans="1:8" s="2" customFormat="1" ht="16.9" customHeight="1">
      <c r="A559" s="29"/>
      <c r="B559" s="30"/>
      <c r="C559" s="200" t="s">
        <v>971</v>
      </c>
      <c r="D559" s="200" t="s">
        <v>972</v>
      </c>
      <c r="E559" s="17" t="s">
        <v>973</v>
      </c>
      <c r="F559" s="201">
        <v>9.9</v>
      </c>
      <c r="G559" s="29"/>
      <c r="H559" s="30"/>
    </row>
    <row r="560" spans="1:8" s="2" customFormat="1" ht="16.9" customHeight="1">
      <c r="A560" s="29"/>
      <c r="B560" s="30"/>
      <c r="C560" s="200" t="s">
        <v>999</v>
      </c>
      <c r="D560" s="200" t="s">
        <v>1000</v>
      </c>
      <c r="E560" s="17" t="s">
        <v>973</v>
      </c>
      <c r="F560" s="201">
        <v>9.9</v>
      </c>
      <c r="G560" s="29"/>
      <c r="H560" s="30"/>
    </row>
    <row r="561" spans="1:8" s="2" customFormat="1" ht="16.9" customHeight="1">
      <c r="A561" s="29"/>
      <c r="B561" s="30"/>
      <c r="C561" s="200" t="s">
        <v>1002</v>
      </c>
      <c r="D561" s="200" t="s">
        <v>1003</v>
      </c>
      <c r="E561" s="17" t="s">
        <v>973</v>
      </c>
      <c r="F561" s="201">
        <v>9.9</v>
      </c>
      <c r="G561" s="29"/>
      <c r="H561" s="30"/>
    </row>
    <row r="562" spans="1:8" s="2" customFormat="1" ht="16.9" customHeight="1">
      <c r="A562" s="29"/>
      <c r="B562" s="30"/>
      <c r="C562" s="196" t="s">
        <v>1054</v>
      </c>
      <c r="D562" s="197" t="s">
        <v>1</v>
      </c>
      <c r="E562" s="198" t="s">
        <v>1</v>
      </c>
      <c r="F562" s="199">
        <v>6.93</v>
      </c>
      <c r="G562" s="29"/>
      <c r="H562" s="30"/>
    </row>
    <row r="563" spans="1:8" s="2" customFormat="1" ht="16.9" customHeight="1">
      <c r="A563" s="29"/>
      <c r="B563" s="30"/>
      <c r="C563" s="200" t="s">
        <v>1054</v>
      </c>
      <c r="D563" s="200" t="s">
        <v>1055</v>
      </c>
      <c r="E563" s="17" t="s">
        <v>1</v>
      </c>
      <c r="F563" s="201">
        <v>6.93</v>
      </c>
      <c r="G563" s="29"/>
      <c r="H563" s="30"/>
    </row>
    <row r="564" spans="1:8" s="2" customFormat="1" ht="16.9" customHeight="1">
      <c r="A564" s="29"/>
      <c r="B564" s="30"/>
      <c r="C564" s="196" t="s">
        <v>1040</v>
      </c>
      <c r="D564" s="197" t="s">
        <v>1</v>
      </c>
      <c r="E564" s="198" t="s">
        <v>1</v>
      </c>
      <c r="F564" s="199">
        <v>1</v>
      </c>
      <c r="G564" s="29"/>
      <c r="H564" s="30"/>
    </row>
    <row r="565" spans="1:8" s="2" customFormat="1" ht="16.9" customHeight="1">
      <c r="A565" s="29"/>
      <c r="B565" s="30"/>
      <c r="C565" s="200" t="s">
        <v>1040</v>
      </c>
      <c r="D565" s="200" t="s">
        <v>82</v>
      </c>
      <c r="E565" s="17" t="s">
        <v>1</v>
      </c>
      <c r="F565" s="201">
        <v>1</v>
      </c>
      <c r="G565" s="29"/>
      <c r="H565" s="30"/>
    </row>
    <row r="566" spans="1:8" s="2" customFormat="1" ht="16.9" customHeight="1">
      <c r="A566" s="29"/>
      <c r="B566" s="30"/>
      <c r="C566" s="202" t="s">
        <v>1182</v>
      </c>
      <c r="D566" s="29"/>
      <c r="E566" s="29"/>
      <c r="F566" s="29"/>
      <c r="G566" s="29"/>
      <c r="H566" s="30"/>
    </row>
    <row r="567" spans="1:8" s="2" customFormat="1" ht="22.5">
      <c r="A567" s="29"/>
      <c r="B567" s="30"/>
      <c r="C567" s="200" t="s">
        <v>1049</v>
      </c>
      <c r="D567" s="200" t="s">
        <v>1050</v>
      </c>
      <c r="E567" s="17" t="s">
        <v>978</v>
      </c>
      <c r="F567" s="201">
        <v>6.93</v>
      </c>
      <c r="G567" s="29"/>
      <c r="H567" s="30"/>
    </row>
    <row r="568" spans="1:8" s="2" customFormat="1" ht="16.9" customHeight="1">
      <c r="A568" s="29"/>
      <c r="B568" s="30"/>
      <c r="C568" s="200" t="s">
        <v>971</v>
      </c>
      <c r="D568" s="200" t="s">
        <v>972</v>
      </c>
      <c r="E568" s="17" t="s">
        <v>973</v>
      </c>
      <c r="F568" s="201">
        <v>9.9</v>
      </c>
      <c r="G568" s="29"/>
      <c r="H568" s="30"/>
    </row>
    <row r="569" spans="1:8" s="2" customFormat="1" ht="16.9" customHeight="1">
      <c r="A569" s="29"/>
      <c r="B569" s="30"/>
      <c r="C569" s="200" t="s">
        <v>996</v>
      </c>
      <c r="D569" s="200" t="s">
        <v>997</v>
      </c>
      <c r="E569" s="17" t="s">
        <v>978</v>
      </c>
      <c r="F569" s="201">
        <v>0.99</v>
      </c>
      <c r="G569" s="29"/>
      <c r="H569" s="30"/>
    </row>
    <row r="570" spans="1:8" s="2" customFormat="1" ht="16.9" customHeight="1">
      <c r="A570" s="29"/>
      <c r="B570" s="30"/>
      <c r="C570" s="200" t="s">
        <v>1066</v>
      </c>
      <c r="D570" s="200" t="s">
        <v>1067</v>
      </c>
      <c r="E570" s="17" t="s">
        <v>978</v>
      </c>
      <c r="F570" s="201">
        <v>4.639</v>
      </c>
      <c r="G570" s="29"/>
      <c r="H570" s="30"/>
    </row>
    <row r="571" spans="1:8" s="2" customFormat="1" ht="16.9" customHeight="1">
      <c r="A571" s="29"/>
      <c r="B571" s="30"/>
      <c r="C571" s="200" t="s">
        <v>1075</v>
      </c>
      <c r="D571" s="200" t="s">
        <v>1076</v>
      </c>
      <c r="E571" s="17" t="s">
        <v>978</v>
      </c>
      <c r="F571" s="201">
        <v>0.99</v>
      </c>
      <c r="G571" s="29"/>
      <c r="H571" s="30"/>
    </row>
    <row r="572" spans="1:8" s="2" customFormat="1" ht="7.35" customHeight="1">
      <c r="A572" s="29"/>
      <c r="B572" s="44"/>
      <c r="C572" s="45"/>
      <c r="D572" s="45"/>
      <c r="E572" s="45"/>
      <c r="F572" s="45"/>
      <c r="G572" s="45"/>
      <c r="H572" s="30"/>
    </row>
    <row r="573" spans="1:8" s="2" customFormat="1" ht="12">
      <c r="A573" s="29"/>
      <c r="B573" s="29"/>
      <c r="C573" s="29"/>
      <c r="D573" s="29"/>
      <c r="E573" s="29"/>
      <c r="F573" s="29"/>
      <c r="G573" s="29"/>
      <c r="H573" s="29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Stanislav Pohunek</cp:lastModifiedBy>
  <dcterms:created xsi:type="dcterms:W3CDTF">2020-12-04T09:57:24Z</dcterms:created>
  <dcterms:modified xsi:type="dcterms:W3CDTF">2021-09-07T06:33:31Z</dcterms:modified>
  <cp:category/>
  <cp:version/>
  <cp:contentType/>
  <cp:contentStatus/>
</cp:coreProperties>
</file>