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Pol'!$A$1:$X$75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65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7" i="12"/>
  <c r="O17" i="12"/>
  <c r="G18" i="12"/>
  <c r="M18" i="12" s="1"/>
  <c r="M17" i="12" s="1"/>
  <c r="I18" i="12"/>
  <c r="I17" i="12" s="1"/>
  <c r="K18" i="12"/>
  <c r="K17" i="12" s="1"/>
  <c r="O18" i="12"/>
  <c r="Q18" i="12"/>
  <c r="Q17" i="12" s="1"/>
  <c r="V18" i="12"/>
  <c r="V17" i="12" s="1"/>
  <c r="K19" i="12"/>
  <c r="V19" i="12"/>
  <c r="G20" i="12"/>
  <c r="G19" i="12" s="1"/>
  <c r="I20" i="12"/>
  <c r="I19" i="12" s="1"/>
  <c r="K20" i="12"/>
  <c r="M20" i="12"/>
  <c r="O20" i="12"/>
  <c r="O19" i="12" s="1"/>
  <c r="Q20" i="12"/>
  <c r="Q19" i="12" s="1"/>
  <c r="V20" i="12"/>
  <c r="G23" i="12"/>
  <c r="M23" i="12" s="1"/>
  <c r="I23" i="12"/>
  <c r="K23" i="12"/>
  <c r="O23" i="12"/>
  <c r="Q23" i="12"/>
  <c r="V23" i="12"/>
  <c r="I26" i="12"/>
  <c r="O26" i="12"/>
  <c r="Q26" i="12"/>
  <c r="G27" i="12"/>
  <c r="G26" i="12" s="1"/>
  <c r="I27" i="12"/>
  <c r="K27" i="12"/>
  <c r="K26" i="12" s="1"/>
  <c r="M27" i="12"/>
  <c r="M26" i="12" s="1"/>
  <c r="O27" i="12"/>
  <c r="Q27" i="12"/>
  <c r="V27" i="12"/>
  <c r="V26" i="12" s="1"/>
  <c r="G29" i="12"/>
  <c r="G28" i="12" s="1"/>
  <c r="I29" i="12"/>
  <c r="I28" i="12" s="1"/>
  <c r="K29" i="12"/>
  <c r="O29" i="12"/>
  <c r="O28" i="12" s="1"/>
  <c r="Q29" i="12"/>
  <c r="Q28" i="12" s="1"/>
  <c r="V29" i="12"/>
  <c r="G30" i="12"/>
  <c r="M30" i="12" s="1"/>
  <c r="I30" i="12"/>
  <c r="K30" i="12"/>
  <c r="K28" i="12" s="1"/>
  <c r="O30" i="12"/>
  <c r="Q30" i="12"/>
  <c r="V30" i="12"/>
  <c r="V28" i="12" s="1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40" i="12"/>
  <c r="G39" i="12" s="1"/>
  <c r="I40" i="12"/>
  <c r="I39" i="12" s="1"/>
  <c r="K40" i="12"/>
  <c r="M40" i="12"/>
  <c r="O40" i="12"/>
  <c r="O39" i="12" s="1"/>
  <c r="Q40" i="12"/>
  <c r="Q39" i="12" s="1"/>
  <c r="V40" i="12"/>
  <c r="G41" i="12"/>
  <c r="M41" i="12" s="1"/>
  <c r="I41" i="12"/>
  <c r="K41" i="12"/>
  <c r="O41" i="12"/>
  <c r="Q41" i="12"/>
  <c r="V41" i="12"/>
  <c r="G42" i="12"/>
  <c r="I42" i="12"/>
  <c r="K42" i="12"/>
  <c r="M42" i="12"/>
  <c r="O42" i="12"/>
  <c r="Q42" i="12"/>
  <c r="V42" i="12"/>
  <c r="G44" i="12"/>
  <c r="I44" i="12"/>
  <c r="K44" i="12"/>
  <c r="K39" i="12" s="1"/>
  <c r="M44" i="12"/>
  <c r="O44" i="12"/>
  <c r="Q44" i="12"/>
  <c r="V44" i="12"/>
  <c r="V39" i="12" s="1"/>
  <c r="G46" i="12"/>
  <c r="G45" i="12" s="1"/>
  <c r="I46" i="12"/>
  <c r="I45" i="12" s="1"/>
  <c r="K46" i="12"/>
  <c r="K45" i="12" s="1"/>
  <c r="O46" i="12"/>
  <c r="O45" i="12" s="1"/>
  <c r="Q46" i="12"/>
  <c r="Q45" i="12" s="1"/>
  <c r="V46" i="12"/>
  <c r="V45" i="12" s="1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51" i="12"/>
  <c r="G50" i="12" s="1"/>
  <c r="I51" i="12"/>
  <c r="I50" i="12" s="1"/>
  <c r="K51" i="12"/>
  <c r="K50" i="12" s="1"/>
  <c r="O51" i="12"/>
  <c r="O50" i="12" s="1"/>
  <c r="Q51" i="12"/>
  <c r="Q50" i="12" s="1"/>
  <c r="V51" i="12"/>
  <c r="V50" i="12" s="1"/>
  <c r="G53" i="12"/>
  <c r="I53" i="12"/>
  <c r="K53" i="12"/>
  <c r="K52" i="12" s="1"/>
  <c r="M53" i="12"/>
  <c r="O53" i="12"/>
  <c r="Q53" i="12"/>
  <c r="V53" i="12"/>
  <c r="V52" i="12" s="1"/>
  <c r="G55" i="12"/>
  <c r="G52" i="12" s="1"/>
  <c r="I55" i="12"/>
  <c r="K55" i="12"/>
  <c r="M55" i="12"/>
  <c r="O55" i="12"/>
  <c r="O52" i="12" s="1"/>
  <c r="Q55" i="12"/>
  <c r="V55" i="12"/>
  <c r="G57" i="12"/>
  <c r="M57" i="12" s="1"/>
  <c r="I57" i="12"/>
  <c r="K57" i="12"/>
  <c r="O57" i="12"/>
  <c r="Q57" i="12"/>
  <c r="V57" i="12"/>
  <c r="G58" i="12"/>
  <c r="M58" i="12" s="1"/>
  <c r="I58" i="12"/>
  <c r="I52" i="12" s="1"/>
  <c r="K58" i="12"/>
  <c r="O58" i="12"/>
  <c r="Q58" i="12"/>
  <c r="Q52" i="12" s="1"/>
  <c r="V58" i="12"/>
  <c r="G59" i="12"/>
  <c r="I59" i="12"/>
  <c r="K59" i="12"/>
  <c r="M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Q61" i="12"/>
  <c r="V61" i="12"/>
  <c r="G62" i="12"/>
  <c r="I62" i="12"/>
  <c r="O62" i="12"/>
  <c r="Q62" i="12"/>
  <c r="G63" i="12"/>
  <c r="I63" i="12"/>
  <c r="K63" i="12"/>
  <c r="K62" i="12" s="1"/>
  <c r="M63" i="12"/>
  <c r="M62" i="12" s="1"/>
  <c r="O63" i="12"/>
  <c r="Q63" i="12"/>
  <c r="V63" i="12"/>
  <c r="V62" i="12" s="1"/>
  <c r="AE65" i="12"/>
  <c r="I20" i="1"/>
  <c r="I19" i="1"/>
  <c r="I18" i="1"/>
  <c r="I17" i="1"/>
  <c r="I16" i="1"/>
  <c r="I59" i="1"/>
  <c r="J58" i="1" s="1"/>
  <c r="F42" i="1"/>
  <c r="G23" i="1" s="1"/>
  <c r="G42" i="1"/>
  <c r="G25" i="1" s="1"/>
  <c r="H42" i="1"/>
  <c r="I42" i="1"/>
  <c r="J41" i="1" s="1"/>
  <c r="I41" i="1"/>
  <c r="I40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50" i="1" l="1"/>
  <c r="J57" i="1"/>
  <c r="J54" i="1"/>
  <c r="J49" i="1"/>
  <c r="J51" i="1"/>
  <c r="J52" i="1"/>
  <c r="J53" i="1"/>
  <c r="J55" i="1"/>
  <c r="A27" i="1"/>
  <c r="J40" i="1"/>
  <c r="M39" i="12"/>
  <c r="M52" i="12"/>
  <c r="M19" i="12"/>
  <c r="M51" i="12"/>
  <c r="M50" i="12" s="1"/>
  <c r="M46" i="12"/>
  <c r="M45" i="12" s="1"/>
  <c r="M29" i="12"/>
  <c r="M28" i="12" s="1"/>
  <c r="M9" i="12"/>
  <c r="M8" i="12" s="1"/>
  <c r="AF65" i="12"/>
  <c r="I21" i="1"/>
  <c r="J56" i="1"/>
  <c r="J39" i="1"/>
  <c r="J42" i="1" s="1"/>
  <c r="J59" i="1" l="1"/>
  <c r="A28" i="1"/>
  <c r="G28" i="1"/>
  <c r="G27" i="1" s="1"/>
  <c r="G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Cejnar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<sst xmlns="http://schemas.openxmlformats.org/spreadsheetml/2006/main" count="462" uniqueCount="216">
  <si>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</si>
  <si>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</si>
  <si>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</si>
  <si>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</si>
  <si>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</si>
  <si>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</si>
  <si>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</si>
  <si>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</si>
  <si>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</si>
  <si>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</si>
  <si>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</si>
  <si>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</si>
  <si>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</si>
  <si>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</si>
  <si>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</si>
  <si>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</si>
  <si>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</si>
  <si>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</si>
  <si>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</si>
  <si>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</si>
  <si>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</si>
  <si>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</si>
  <si>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</si>
  <si>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</si>
  <si>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</si>
  <si>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</si>
  <si>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</si>
  <si>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</si>
  <si>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</si>
  <si>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</si>
  <si>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</si>
  <si>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</si>
  <si>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</si>
  <si>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</si>
  <si>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</si>
  <si>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</si>
  <si>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</si>
  <si>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</si>
  <si>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</si>
  <si>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</si>
  <si>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</si>
  <si>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</si>
  <si>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</si>
  <si>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</si>
  <si>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Rekonstrukce WC SHŠ Poděbrady</t>
  </si>
  <si>
    <t>SO01</t>
  </si>
  <si>
    <t>Objekt:</t>
  </si>
  <si>
    <t>Rozpočet:</t>
  </si>
  <si>
    <t>sdfsdf</t>
  </si>
  <si>
    <t>M3721</t>
  </si>
  <si>
    <t>Komenského 156/7</t>
  </si>
  <si>
    <t>Poděbrady-Poděbrady III</t>
  </si>
  <si>
    <t>29001</t>
  </si>
  <si>
    <t>00069175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</si>
  <si>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</si>
  <si>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</si>
  <si>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</si>
  <si>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</si>
  <si>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</si>
  <si>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</si>
  <si>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</si>
  <si>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</si>
  <si>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</si>
  <si>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</si>
  <si>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</si>
  <si>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</si>
  <si>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</si>
  <si>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725</t>
  </si>
  <si>
    <t>Zařizovací předměty</t>
  </si>
  <si>
    <t>771</t>
  </si>
  <si>
    <t>Podlahy z dlaždic a obklady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</si>
  <si>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</si>
  <si>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</si>
  <si>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</si>
  <si>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</si>
  <si>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</si>
  <si>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</si>
  <si>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</si>
  <si>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</si>
  <si>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</si>
  <si>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</si>
  <si>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</si>
  <si>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</si>
  <si>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</si>
  <si>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</si>
  <si>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</si>
  <si>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</si>
  <si>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</si>
  <si>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</si>
  <si>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</si>
  <si>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</si>
  <si>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</si>
  <si>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</si>
  <si>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</si>
  <si>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</si>
  <si>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</si>
  <si>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</si>
  <si>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</si>
  <si>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</si>
  <si>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</si>
  <si>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</si>
  <si>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</si>
  <si>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</si>
  <si>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</si>
  <si>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</si>
  <si>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</si>
  <si>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</si>
  <si>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602011141R00</t>
  </si>
  <si>
    <t>Štuk na stěnách vnitřní, ručně</t>
  </si>
  <si>
    <t>m2</t>
  </si>
  <si>
    <t>RTS 21/ I</t>
  </si>
  <si>
    <t>Práce</t>
  </si>
  <si>
    <t>POL1_</t>
  </si>
  <si>
    <t>193,128-99,04</t>
  </si>
  <si>
    <t>VV</t>
  </si>
  <si>
    <t>602016193R00</t>
  </si>
  <si>
    <t>Penetrace hloubková stěn</t>
  </si>
  <si>
    <t>612409991R00</t>
  </si>
  <si>
    <t>Ošrkábání původního lepidla pod obklady a dlažby</t>
  </si>
  <si>
    <t>Indiv</t>
  </si>
  <si>
    <t>99,04+23,49</t>
  </si>
  <si>
    <t>612481211RT8</t>
  </si>
  <si>
    <t>Montáž výztužné sítě(perlinky)do stěrky-vnit.stěny včetně výztužné sítě a stěrkového tmelu</t>
  </si>
  <si>
    <t>dámy : ((1,38*6)+(1,1*3)+1,72+1,72+3)*3,9</t>
  </si>
  <si>
    <t>páni : (1,1+1,1+1,6+1,6+3+3+2,3+2,3+1,35+1,35+1,8+1,8+1,4+1,4+1,4+1,4+0,9+0,9+0,9+0,9)*3,9</t>
  </si>
  <si>
    <t>952901111R00</t>
  </si>
  <si>
    <t>Vyčištění budov o výšce podlaží do 4 m</t>
  </si>
  <si>
    <t>965081713RT1</t>
  </si>
  <si>
    <t>Bourání dlažeb keramických tl.10 mm, nad 1 m2 ručně, dlaždice keramické</t>
  </si>
  <si>
    <t>dámy : 3,1*3,1</t>
  </si>
  <si>
    <t>páni : (3*3,2)+(1,4*1,8)+(1,6*1,1)</t>
  </si>
  <si>
    <t>978059521R00</t>
  </si>
  <si>
    <t>Odsekání vnitřních obkladů stěn do 2 m2</t>
  </si>
  <si>
    <t>dámy : ((1,38*6)+(1,1*3)+1,72+1,72+3)*2</t>
  </si>
  <si>
    <t>páni : (1,1+1,1+1,6+1,6+3+3+2,3+2,3+1,35+1,35+1,8+1,8+1,4+1,4+1,4+1,4+0,9+0,9+0,9+0,9)*2</t>
  </si>
  <si>
    <t>999281145R00</t>
  </si>
  <si>
    <t>Přesun hmot pro opravy a údržbu do v. 6 m, nošením</t>
  </si>
  <si>
    <t>t</t>
  </si>
  <si>
    <t>Kalkul</t>
  </si>
  <si>
    <t>Přesun hmot</t>
  </si>
  <si>
    <t>POL7_</t>
  </si>
  <si>
    <t>725122816R00</t>
  </si>
  <si>
    <t>Demontáž záchodů</t>
  </si>
  <si>
    <t>ks</t>
  </si>
  <si>
    <t>725122817R00</t>
  </si>
  <si>
    <t>Demontáž pisoárů bez nádrže</t>
  </si>
  <si>
    <t>725210821R00</t>
  </si>
  <si>
    <t>Demontáž umyvadel bez výtokových armatur</t>
  </si>
  <si>
    <t>725820801R00</t>
  </si>
  <si>
    <t>Demontáž baterie</t>
  </si>
  <si>
    <t>soubor</t>
  </si>
  <si>
    <t>Z1</t>
  </si>
  <si>
    <t>D+M wc kombi</t>
  </si>
  <si>
    <t>Vlastní</t>
  </si>
  <si>
    <t>Z2</t>
  </si>
  <si>
    <t>D+M pisoár</t>
  </si>
  <si>
    <t>Z3</t>
  </si>
  <si>
    <t>D+M umyvadlo</t>
  </si>
  <si>
    <t>Z4</t>
  </si>
  <si>
    <t>D+M baterie</t>
  </si>
  <si>
    <t>Z5</t>
  </si>
  <si>
    <t>Drobné nutné úpravy vodovodu a kanalizace</t>
  </si>
  <si>
    <t>kpl</t>
  </si>
  <si>
    <t>Z6</t>
  </si>
  <si>
    <t>D+M doplňků - sušiče na ruce, držáky na toaletní papír, zrcadla atp.</t>
  </si>
  <si>
    <t>771575107RU1</t>
  </si>
  <si>
    <t>Montáž podlah keram.,režné hladké, tmel, 20x20 cm</t>
  </si>
  <si>
    <t>771101210R00</t>
  </si>
  <si>
    <t>Penetrace podkladu pod dlažby</t>
  </si>
  <si>
    <t>59764210R</t>
  </si>
  <si>
    <t>Keramická dlažba - dle výběru investora</t>
  </si>
  <si>
    <t>SPCM</t>
  </si>
  <si>
    <t>Specifikace</t>
  </si>
  <si>
    <t>POL3_</t>
  </si>
  <si>
    <t>23,49*1,2</t>
  </si>
  <si>
    <t>998781201R00</t>
  </si>
  <si>
    <t>Přesun hmot pro obklady keramické, výšky do 6 m</t>
  </si>
  <si>
    <t xml:space="preserve">t     </t>
  </si>
  <si>
    <t>781101210R00</t>
  </si>
  <si>
    <t>Penetrace podkladu pod obklady</t>
  </si>
  <si>
    <t>781415016RT6</t>
  </si>
  <si>
    <t>Montáž obkladů stěn, porovin.,tmel, nad 20x25 cm</t>
  </si>
  <si>
    <t>597813600R</t>
  </si>
  <si>
    <t>Keramický obklad - dle výběru investora</t>
  </si>
  <si>
    <t>99,04*1,15</t>
  </si>
  <si>
    <t>784195112R00</t>
  </si>
  <si>
    <t>Malba Primalex Standard, bílá, vč. penetrace, 2 x</t>
  </si>
  <si>
    <t>979081121R00</t>
  </si>
  <si>
    <t>Příplatek k odvozu za každý další 1 km</t>
  </si>
  <si>
    <t>7,2*15</t>
  </si>
  <si>
    <t>979082121R00</t>
  </si>
  <si>
    <t>Příplatek k vnitrost. dopravě suti za dalších 5 m</t>
  </si>
  <si>
    <t>10*7,2</t>
  </si>
  <si>
    <t>O1</t>
  </si>
  <si>
    <t>Odvoz a likvidace zařizovacích předmětů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</si>
  <si>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</si>
  <si>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</si>
  <si>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</si>
  <si>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</si>
  <si>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</si>
  <si>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</si>
  <si>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979082111R00</t>
  </si>
  <si>
    <t>Vnitrostaveništní doprava suti do 10 m</t>
  </si>
  <si>
    <t>979990105R00</t>
  </si>
  <si>
    <t>Poplatek za skládku suti-cihel.výrobky do 30x30 cm</t>
  </si>
  <si>
    <t>005121 R</t>
  </si>
  <si>
    <t>Režie</t>
  </si>
  <si>
    <t>Soubor</t>
  </si>
  <si>
    <t>VRN</t>
  </si>
  <si>
    <t>POL99_2</t>
  </si>
  <si>
    <t>SUM</t>
  </si>
  <si>
    <t>Poznámky uchazeče k zadání</t>
  </si>
  <si>
    <t>POPUZIV</t>
  </si>
  <si>
    <t>END</t>
  </si>
  <si>
    <t>Rekonstrukce WC HŠ Poděbrady</t>
  </si>
  <si>
    <t xml:space="preserve">Hotelová škola Poděbrady,příspěvková organizace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</si>
</sst>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 shrinkToFit="1"/>
    </xf>
    <xf numFmtId="4" fontId="5" fillId="0" borderId="34" xfId="0" applyNumberFormat="1" applyFont="1" applyBorder="1" applyAlignment="1">
      <alignment vertical="center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8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8" xfId="0" applyNumberFormat="1" applyFont="1" applyFill="1" applyBorder="1" applyAlignment="1">
      <alignment horizontal="center" vertical="center"/>
    </xf>
    <xf numFmtId="4" fontId="3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4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78" t="s">
        <v>24</v>
      </c>
      <c r="C2" s="79"/>
      <c r="D2" s="80" t="s">
        <v>49</v>
      </c>
      <c r="E2" s="204" t="s">
        <v>44</v>
      </c>
      <c r="F2" s="205"/>
      <c r="G2" s="205"/>
      <c r="H2" s="205"/>
      <c r="I2" s="205"/>
      <c r="J2" s="206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207" t="s">
        <v>44</v>
      </c>
      <c r="F3" s="208"/>
      <c r="G3" s="208"/>
      <c r="H3" s="208"/>
      <c r="I3" s="208"/>
      <c r="J3" s="209"/>
    </row>
    <row r="4" spans="1:15" ht="23.25" customHeight="1" x14ac:dyDescent="0.2">
      <c r="A4" s="76">
        <v>1821</v>
      </c>
      <c r="B4" s="83" t="s">
        <v>47</v>
      </c>
      <c r="C4" s="84"/>
      <c r="D4" s="85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215</v>
      </c>
      <c r="E5" s="223"/>
      <c r="F5" s="223"/>
      <c r="G5" s="223"/>
      <c r="H5" s="18" t="s">
        <v>42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24" t="s">
        <v>50</v>
      </c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77" t="s">
        <v>52</v>
      </c>
      <c r="E7" s="226" t="s">
        <v>51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1"/>
      <c r="E11" s="211"/>
      <c r="F11" s="211"/>
      <c r="G11" s="211"/>
      <c r="H11" s="18" t="s">
        <v>42</v>
      </c>
      <c r="I11" s="88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5" t="s">
        <v>26</v>
      </c>
      <c r="B16" s="38" t="s">
        <v>26</v>
      </c>
      <c r="C16" s="62"/>
      <c r="D16" s="63"/>
      <c r="E16" s="201"/>
      <c r="F16" s="202"/>
      <c r="G16" s="201"/>
      <c r="H16" s="202"/>
      <c r="I16" s="201">
        <f>SUMIF(F49:F58,A16,I49:I58)+SUMIF(F49:F58,"PSU",I49:I58)</f>
        <v>0</v>
      </c>
      <c r="J16" s="203"/>
    </row>
    <row r="17" spans="1:10" ht="23.25" customHeight="1" x14ac:dyDescent="0.2">
      <c r="A17" s="145" t="s">
        <v>27</v>
      </c>
      <c r="B17" s="38" t="s">
        <v>27</v>
      </c>
      <c r="C17" s="62"/>
      <c r="D17" s="63"/>
      <c r="E17" s="201"/>
      <c r="F17" s="202"/>
      <c r="G17" s="201"/>
      <c r="H17" s="202"/>
      <c r="I17" s="201">
        <f>SUMIF(F49:F58,A17,I49:I58)</f>
        <v>0</v>
      </c>
      <c r="J17" s="203"/>
    </row>
    <row r="18" spans="1:10" ht="23.25" customHeight="1" x14ac:dyDescent="0.2">
      <c r="A18" s="145" t="s">
        <v>28</v>
      </c>
      <c r="B18" s="38" t="s">
        <v>28</v>
      </c>
      <c r="C18" s="62"/>
      <c r="D18" s="63"/>
      <c r="E18" s="201"/>
      <c r="F18" s="202"/>
      <c r="G18" s="201"/>
      <c r="H18" s="202"/>
      <c r="I18" s="201">
        <f>SUMIF(F49:F58,A18,I49:I58)</f>
        <v>0</v>
      </c>
      <c r="J18" s="203"/>
    </row>
    <row r="19" spans="1:10" ht="23.25" customHeight="1" x14ac:dyDescent="0.2">
      <c r="A19" s="145" t="s">
        <v>78</v>
      </c>
      <c r="B19" s="38" t="s">
        <v>29</v>
      </c>
      <c r="C19" s="62"/>
      <c r="D19" s="63"/>
      <c r="E19" s="201"/>
      <c r="F19" s="202"/>
      <c r="G19" s="201"/>
      <c r="H19" s="202"/>
      <c r="I19" s="201">
        <f>SUMIF(F49:F58,A19,I49:I58)</f>
        <v>0</v>
      </c>
      <c r="J19" s="203"/>
    </row>
    <row r="20" spans="1:10" ht="23.25" customHeight="1" x14ac:dyDescent="0.2">
      <c r="A20" s="145" t="s">
        <v>79</v>
      </c>
      <c r="B20" s="38" t="s">
        <v>30</v>
      </c>
      <c r="C20" s="62"/>
      <c r="D20" s="63"/>
      <c r="E20" s="201"/>
      <c r="F20" s="202"/>
      <c r="G20" s="201"/>
      <c r="H20" s="202"/>
      <c r="I20" s="201">
        <f>SUMIF(F49:F58,A20,I49:I58)</f>
        <v>0</v>
      </c>
      <c r="J20" s="203"/>
    </row>
    <row r="21" spans="1:10" ht="23.25" customHeight="1" x14ac:dyDescent="0.2">
      <c r="A21" s="2"/>
      <c r="B21" s="48" t="s">
        <v>31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31">
        <f>ZakladDPHSniVypocet</f>
        <v>0</v>
      </c>
      <c r="H23" s="232"/>
      <c r="I23" s="232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29">
        <f>I23*E23/100</f>
        <v>0</v>
      </c>
      <c r="H24" s="230"/>
      <c r="I24" s="230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31">
        <f>ZakladDPHZaklVypocet</f>
        <v>0</v>
      </c>
      <c r="H25" s="232"/>
      <c r="I25" s="232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8">
        <f>I25*E25/100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00">
        <f>CenaCelkemBezDPH-(ZakladDPHSni+ZakladDPHZakl)</f>
        <v>0</v>
      </c>
      <c r="H27" s="200"/>
      <c r="I27" s="200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9" t="s">
        <v>25</v>
      </c>
      <c r="C28" s="120"/>
      <c r="D28" s="120"/>
      <c r="E28" s="121"/>
      <c r="F28" s="122"/>
      <c r="G28" s="235">
        <f>A27</f>
        <v>0</v>
      </c>
      <c r="H28" s="235"/>
      <c r="I28" s="235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37</v>
      </c>
      <c r="C29" s="124"/>
      <c r="D29" s="124"/>
      <c r="E29" s="124"/>
      <c r="F29" s="125"/>
      <c r="G29" s="234">
        <f>ZakladDPHSni+DPHSni+ZakladDPHZakl+DPHZakl+Zaokrouhleni</f>
        <v>0</v>
      </c>
      <c r="H29" s="234"/>
      <c r="I29" s="234"/>
      <c r="J29" s="126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6" t="s">
        <v>48</v>
      </c>
      <c r="E34" s="237"/>
      <c r="G34" s="238"/>
      <c r="H34" s="239"/>
      <c r="I34" s="239"/>
      <c r="J34" s="25"/>
    </row>
    <row r="35" spans="1:10" ht="12.75" customHeight="1" x14ac:dyDescent="0.2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54</v>
      </c>
      <c r="C39" s="240"/>
      <c r="D39" s="240"/>
      <c r="E39" s="240"/>
      <c r="F39" s="103">
        <f>'SO01 1 Pol'!AE65</f>
        <v>0</v>
      </c>
      <c r="G39" s="104">
        <f>'SO01 1 Pol'!AF65</f>
        <v>0</v>
      </c>
      <c r="H39" s="105"/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1">
        <v>2</v>
      </c>
      <c r="B40" s="108" t="s">
        <v>45</v>
      </c>
      <c r="C40" s="241" t="s">
        <v>44</v>
      </c>
      <c r="D40" s="241"/>
      <c r="E40" s="241"/>
      <c r="F40" s="109">
        <f>'SO01 1 Pol'!AE65</f>
        <v>0</v>
      </c>
      <c r="G40" s="110">
        <f>'SO01 1 Pol'!AF65</f>
        <v>0</v>
      </c>
      <c r="H40" s="110"/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1">
        <v>3</v>
      </c>
      <c r="B41" s="113" t="s">
        <v>43</v>
      </c>
      <c r="C41" s="240" t="s">
        <v>44</v>
      </c>
      <c r="D41" s="240"/>
      <c r="E41" s="240"/>
      <c r="F41" s="114">
        <f>'SO01 1 Pol'!AE65</f>
        <v>0</v>
      </c>
      <c r="G41" s="105">
        <f>'SO01 1 Pol'!AF65</f>
        <v>0</v>
      </c>
      <c r="H41" s="105"/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1"/>
      <c r="B42" s="242" t="s">
        <v>55</v>
      </c>
      <c r="C42" s="243"/>
      <c r="D42" s="243"/>
      <c r="E42" s="24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7">
        <f>SUMIF(A39:A41,"=1",I39:I41)</f>
        <v>0</v>
      </c>
      <c r="J42" s="118">
        <f>SUMIF(A39:A41,"=1",J39:J41)</f>
        <v>0</v>
      </c>
    </row>
    <row r="46" spans="1:10" ht="15.75" x14ac:dyDescent="0.25">
      <c r="B46" s="127" t="s">
        <v>57</v>
      </c>
    </row>
    <row r="48" spans="1:10" ht="25.5" customHeight="1" x14ac:dyDescent="0.2">
      <c r="A48" s="129"/>
      <c r="B48" s="132" t="s">
        <v>18</v>
      </c>
      <c r="C48" s="132" t="s">
        <v>6</v>
      </c>
      <c r="D48" s="133"/>
      <c r="E48" s="133"/>
      <c r="F48" s="134" t="s">
        <v>58</v>
      </c>
      <c r="G48" s="134"/>
      <c r="H48" s="134"/>
      <c r="I48" s="134" t="s">
        <v>31</v>
      </c>
      <c r="J48" s="134" t="s">
        <v>0</v>
      </c>
    </row>
    <row r="49" spans="1:10" ht="36.75" customHeight="1" x14ac:dyDescent="0.2">
      <c r="A49" s="130"/>
      <c r="B49" s="135" t="s">
        <v>59</v>
      </c>
      <c r="C49" s="244" t="s">
        <v>60</v>
      </c>
      <c r="D49" s="245"/>
      <c r="E49" s="245"/>
      <c r="F49" s="141" t="s">
        <v>26</v>
      </c>
      <c r="G49" s="142"/>
      <c r="H49" s="142"/>
      <c r="I49" s="142">
        <f>'SO01 1 Pol'!G8</f>
        <v>0</v>
      </c>
      <c r="J49" s="139" t="str">
        <f>IF(I59=0,"",I49/I59*100)</f>
        <v/>
      </c>
    </row>
    <row r="50" spans="1:10" ht="36.75" customHeight="1" x14ac:dyDescent="0.2">
      <c r="A50" s="130"/>
      <c r="B50" s="135" t="s">
        <v>61</v>
      </c>
      <c r="C50" s="244" t="s">
        <v>62</v>
      </c>
      <c r="D50" s="245"/>
      <c r="E50" s="245"/>
      <c r="F50" s="141" t="s">
        <v>26</v>
      </c>
      <c r="G50" s="142"/>
      <c r="H50" s="142"/>
      <c r="I50" s="142">
        <f>'SO01 1 Pol'!G17</f>
        <v>0</v>
      </c>
      <c r="J50" s="139" t="str">
        <f>IF(I59=0,"",I50/I59*100)</f>
        <v/>
      </c>
    </row>
    <row r="51" spans="1:10" ht="36.75" customHeight="1" x14ac:dyDescent="0.2">
      <c r="A51" s="130"/>
      <c r="B51" s="135" t="s">
        <v>63</v>
      </c>
      <c r="C51" s="244" t="s">
        <v>64</v>
      </c>
      <c r="D51" s="245"/>
      <c r="E51" s="245"/>
      <c r="F51" s="141" t="s">
        <v>26</v>
      </c>
      <c r="G51" s="142"/>
      <c r="H51" s="142"/>
      <c r="I51" s="142">
        <f>'SO01 1 Pol'!G19</f>
        <v>0</v>
      </c>
      <c r="J51" s="139" t="str">
        <f>IF(I59=0,"",I51/I59*100)</f>
        <v/>
      </c>
    </row>
    <row r="52" spans="1:10" ht="36.75" customHeight="1" x14ac:dyDescent="0.2">
      <c r="A52" s="130"/>
      <c r="B52" s="135" t="s">
        <v>65</v>
      </c>
      <c r="C52" s="244" t="s">
        <v>66</v>
      </c>
      <c r="D52" s="245"/>
      <c r="E52" s="245"/>
      <c r="F52" s="141" t="s">
        <v>26</v>
      </c>
      <c r="G52" s="142"/>
      <c r="H52" s="142"/>
      <c r="I52" s="142">
        <f>'SO01 1 Pol'!G26</f>
        <v>0</v>
      </c>
      <c r="J52" s="139" t="str">
        <f>IF(I59=0,"",I52/I59*100)</f>
        <v/>
      </c>
    </row>
    <row r="53" spans="1:10" ht="36.75" customHeight="1" x14ac:dyDescent="0.2">
      <c r="A53" s="130"/>
      <c r="B53" s="135" t="s">
        <v>67</v>
      </c>
      <c r="C53" s="244" t="s">
        <v>68</v>
      </c>
      <c r="D53" s="245"/>
      <c r="E53" s="245"/>
      <c r="F53" s="141" t="s">
        <v>27</v>
      </c>
      <c r="G53" s="142"/>
      <c r="H53" s="142"/>
      <c r="I53" s="142">
        <f>'SO01 1 Pol'!G28</f>
        <v>0</v>
      </c>
      <c r="J53" s="139" t="str">
        <f>IF(I59=0,"",I53/I59*100)</f>
        <v/>
      </c>
    </row>
    <row r="54" spans="1:10" ht="36.75" customHeight="1" x14ac:dyDescent="0.2">
      <c r="A54" s="130"/>
      <c r="B54" s="135" t="s">
        <v>69</v>
      </c>
      <c r="C54" s="244" t="s">
        <v>70</v>
      </c>
      <c r="D54" s="245"/>
      <c r="E54" s="245"/>
      <c r="F54" s="141" t="s">
        <v>27</v>
      </c>
      <c r="G54" s="142"/>
      <c r="H54" s="142"/>
      <c r="I54" s="142">
        <f>'SO01 1 Pol'!G39</f>
        <v>0</v>
      </c>
      <c r="J54" s="139" t="str">
        <f>IF(I59=0,"",I54/I59*100)</f>
        <v/>
      </c>
    </row>
    <row r="55" spans="1:10" ht="36.75" customHeight="1" x14ac:dyDescent="0.2">
      <c r="A55" s="130"/>
      <c r="B55" s="135" t="s">
        <v>71</v>
      </c>
      <c r="C55" s="244" t="s">
        <v>72</v>
      </c>
      <c r="D55" s="245"/>
      <c r="E55" s="245"/>
      <c r="F55" s="141" t="s">
        <v>27</v>
      </c>
      <c r="G55" s="142"/>
      <c r="H55" s="142"/>
      <c r="I55" s="142">
        <f>'SO01 1 Pol'!G45</f>
        <v>0</v>
      </c>
      <c r="J55" s="139" t="str">
        <f>IF(I59=0,"",I55/I59*100)</f>
        <v/>
      </c>
    </row>
    <row r="56" spans="1:10" ht="36.75" customHeight="1" x14ac:dyDescent="0.2">
      <c r="A56" s="130"/>
      <c r="B56" s="135" t="s">
        <v>73</v>
      </c>
      <c r="C56" s="244" t="s">
        <v>74</v>
      </c>
      <c r="D56" s="245"/>
      <c r="E56" s="245"/>
      <c r="F56" s="141" t="s">
        <v>27</v>
      </c>
      <c r="G56" s="142"/>
      <c r="H56" s="142"/>
      <c r="I56" s="142">
        <f>'SO01 1 Pol'!G50</f>
        <v>0</v>
      </c>
      <c r="J56" s="139" t="str">
        <f>IF(I59=0,"",I56/I59*100)</f>
        <v/>
      </c>
    </row>
    <row r="57" spans="1:10" ht="36.75" customHeight="1" x14ac:dyDescent="0.2">
      <c r="A57" s="130"/>
      <c r="B57" s="135" t="s">
        <v>75</v>
      </c>
      <c r="C57" s="244" t="s">
        <v>76</v>
      </c>
      <c r="D57" s="245"/>
      <c r="E57" s="245"/>
      <c r="F57" s="141" t="s">
        <v>77</v>
      </c>
      <c r="G57" s="142"/>
      <c r="H57" s="142"/>
      <c r="I57" s="142">
        <f>'SO01 1 Pol'!G52</f>
        <v>0</v>
      </c>
      <c r="J57" s="139" t="str">
        <f>IF(I59=0,"",I57/I59*100)</f>
        <v/>
      </c>
    </row>
    <row r="58" spans="1:10" ht="36.75" customHeight="1" x14ac:dyDescent="0.2">
      <c r="A58" s="130"/>
      <c r="B58" s="135" t="s">
        <v>78</v>
      </c>
      <c r="C58" s="244" t="s">
        <v>29</v>
      </c>
      <c r="D58" s="245"/>
      <c r="E58" s="245"/>
      <c r="F58" s="141" t="s">
        <v>78</v>
      </c>
      <c r="G58" s="142"/>
      <c r="H58" s="142"/>
      <c r="I58" s="142">
        <f>'SO01 1 Pol'!G62</f>
        <v>0</v>
      </c>
      <c r="J58" s="139" t="str">
        <f>IF(I59=0,"",I58/I59*100)</f>
        <v/>
      </c>
    </row>
    <row r="59" spans="1:10" ht="25.5" customHeight="1" x14ac:dyDescent="0.2">
      <c r="A59" s="131"/>
      <c r="B59" s="136" t="s">
        <v>1</v>
      </c>
      <c r="C59" s="137"/>
      <c r="D59" s="138"/>
      <c r="E59" s="138"/>
      <c r="F59" s="143"/>
      <c r="G59" s="144"/>
      <c r="H59" s="144"/>
      <c r="I59" s="144">
        <f>SUM(I49:I58)</f>
        <v>0</v>
      </c>
      <c r="J59" s="140">
        <f>SUM(J49:J58)</f>
        <v>0</v>
      </c>
    </row>
    <row r="60" spans="1:10" x14ac:dyDescent="0.2">
      <c r="F60" s="89"/>
      <c r="G60" s="89"/>
      <c r="H60" s="89"/>
      <c r="I60" s="89"/>
      <c r="J60" s="90"/>
    </row>
    <row r="61" spans="1:10" x14ac:dyDescent="0.2">
      <c r="F61" s="89"/>
      <c r="G61" s="89"/>
      <c r="H61" s="89"/>
      <c r="I61" s="89"/>
      <c r="J61" s="90"/>
    </row>
    <row r="62" spans="1:10" x14ac:dyDescent="0.2">
      <c r="F62" s="89"/>
      <c r="G62" s="89"/>
      <c r="H62" s="89"/>
      <c r="I62" s="89"/>
      <c r="J62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V16" sqref="AV16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38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80</v>
      </c>
    </row>
    <row r="2" spans="1:60" ht="24.95" customHeight="1" x14ac:dyDescent="0.2">
      <c r="A2" s="146" t="s">
        <v>8</v>
      </c>
      <c r="B2" s="49" t="s">
        <v>49</v>
      </c>
      <c r="C2" s="263" t="s">
        <v>214</v>
      </c>
      <c r="D2" s="264"/>
      <c r="E2" s="264"/>
      <c r="F2" s="264"/>
      <c r="G2" s="265"/>
      <c r="AG2" t="s">
        <v>81</v>
      </c>
    </row>
    <row r="3" spans="1:60" ht="24.95" customHeight="1" x14ac:dyDescent="0.2">
      <c r="A3" s="146" t="s">
        <v>9</v>
      </c>
      <c r="B3" s="49" t="s">
        <v>45</v>
      </c>
      <c r="C3" s="263" t="s">
        <v>214</v>
      </c>
      <c r="D3" s="264"/>
      <c r="E3" s="264"/>
      <c r="F3" s="264"/>
      <c r="G3" s="265"/>
      <c r="AC3" s="128" t="s">
        <v>81</v>
      </c>
      <c r="AG3" t="s">
        <v>82</v>
      </c>
    </row>
    <row r="4" spans="1:60" ht="24.95" customHeight="1" x14ac:dyDescent="0.2">
      <c r="A4" s="147" t="s">
        <v>10</v>
      </c>
      <c r="B4" s="148" t="s">
        <v>43</v>
      </c>
      <c r="C4" s="266" t="s">
        <v>214</v>
      </c>
      <c r="D4" s="267"/>
      <c r="E4" s="267"/>
      <c r="F4" s="267"/>
      <c r="G4" s="268"/>
      <c r="AG4" t="s">
        <v>83</v>
      </c>
    </row>
    <row r="5" spans="1:60" x14ac:dyDescent="0.2">
      <c r="D5" s="10"/>
    </row>
    <row r="6" spans="1:60" ht="38.25" x14ac:dyDescent="0.2">
      <c r="A6" s="150" t="s">
        <v>84</v>
      </c>
      <c r="B6" s="152" t="s">
        <v>85</v>
      </c>
      <c r="C6" s="152" t="s">
        <v>86</v>
      </c>
      <c r="D6" s="151" t="s">
        <v>87</v>
      </c>
      <c r="E6" s="150" t="s">
        <v>88</v>
      </c>
      <c r="F6" s="149" t="s">
        <v>89</v>
      </c>
      <c r="G6" s="150" t="s">
        <v>31</v>
      </c>
      <c r="H6" s="153" t="s">
        <v>32</v>
      </c>
      <c r="I6" s="153" t="s">
        <v>90</v>
      </c>
      <c r="J6" s="153" t="s">
        <v>33</v>
      </c>
      <c r="K6" s="153" t="s">
        <v>91</v>
      </c>
      <c r="L6" s="153" t="s">
        <v>92</v>
      </c>
      <c r="M6" s="153" t="s">
        <v>93</v>
      </c>
      <c r="N6" s="153" t="s">
        <v>94</v>
      </c>
      <c r="O6" s="153" t="s">
        <v>95</v>
      </c>
      <c r="P6" s="153" t="s">
        <v>96</v>
      </c>
      <c r="Q6" s="153" t="s">
        <v>97</v>
      </c>
      <c r="R6" s="153" t="s">
        <v>98</v>
      </c>
      <c r="S6" s="153" t="s">
        <v>99</v>
      </c>
      <c r="T6" s="153" t="s">
        <v>100</v>
      </c>
      <c r="U6" s="153" t="s">
        <v>101</v>
      </c>
      <c r="V6" s="153" t="s">
        <v>102</v>
      </c>
      <c r="W6" s="153" t="s">
        <v>103</v>
      </c>
      <c r="X6" s="153" t="s">
        <v>104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">
      <c r="A8" s="168" t="s">
        <v>105</v>
      </c>
      <c r="B8" s="169" t="s">
        <v>59</v>
      </c>
      <c r="C8" s="187" t="s">
        <v>60</v>
      </c>
      <c r="D8" s="170"/>
      <c r="E8" s="171"/>
      <c r="F8" s="172"/>
      <c r="G8" s="173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7"/>
      <c r="O8" s="167">
        <f>SUM(O9:O16)</f>
        <v>1.42</v>
      </c>
      <c r="P8" s="167"/>
      <c r="Q8" s="167">
        <f>SUM(Q9:Q16)</f>
        <v>0</v>
      </c>
      <c r="R8" s="167"/>
      <c r="S8" s="167"/>
      <c r="T8" s="167"/>
      <c r="U8" s="167"/>
      <c r="V8" s="167">
        <f>SUM(V9:V16)</f>
        <v>121.36</v>
      </c>
      <c r="W8" s="167"/>
      <c r="X8" s="167"/>
      <c r="AG8" t="s">
        <v>106</v>
      </c>
    </row>
    <row r="9" spans="1:60" outlineLevel="1" x14ac:dyDescent="0.2">
      <c r="A9" s="174">
        <v>1</v>
      </c>
      <c r="B9" s="175" t="s">
        <v>107</v>
      </c>
      <c r="C9" s="188" t="s">
        <v>108</v>
      </c>
      <c r="D9" s="176" t="s">
        <v>109</v>
      </c>
      <c r="E9" s="177">
        <v>94.087999999999994</v>
      </c>
      <c r="F9" s="178"/>
      <c r="G9" s="179">
        <f>ROUND(E9*F9,2)</f>
        <v>0</v>
      </c>
      <c r="H9" s="164"/>
      <c r="I9" s="163">
        <f>ROUND(E9*H9,2)</f>
        <v>0</v>
      </c>
      <c r="J9" s="164"/>
      <c r="K9" s="163">
        <f>ROUND(E9*J9,2)</f>
        <v>0</v>
      </c>
      <c r="L9" s="163">
        <v>21</v>
      </c>
      <c r="M9" s="163">
        <f>G9*(1+L9/100)</f>
        <v>0</v>
      </c>
      <c r="N9" s="163">
        <v>2.5000000000000001E-3</v>
      </c>
      <c r="O9" s="163">
        <f>ROUND(E9*N9,2)</f>
        <v>0.24</v>
      </c>
      <c r="P9" s="163">
        <v>0</v>
      </c>
      <c r="Q9" s="163">
        <f>ROUND(E9*P9,2)</f>
        <v>0</v>
      </c>
      <c r="R9" s="163"/>
      <c r="S9" s="163" t="s">
        <v>110</v>
      </c>
      <c r="T9" s="163" t="s">
        <v>110</v>
      </c>
      <c r="U9" s="163">
        <v>0.24</v>
      </c>
      <c r="V9" s="163">
        <f>ROUND(E9*U9,2)</f>
        <v>22.58</v>
      </c>
      <c r="W9" s="163"/>
      <c r="X9" s="163" t="s">
        <v>111</v>
      </c>
      <c r="Y9" s="154"/>
      <c r="Z9" s="154"/>
      <c r="AA9" s="154"/>
      <c r="AB9" s="154"/>
      <c r="AC9" s="154"/>
      <c r="AD9" s="154"/>
      <c r="AE9" s="154"/>
      <c r="AF9" s="154"/>
      <c r="AG9" s="154" t="s">
        <v>112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1"/>
      <c r="B10" s="162"/>
      <c r="C10" s="189" t="s">
        <v>113</v>
      </c>
      <c r="D10" s="165"/>
      <c r="E10" s="166">
        <v>94.087999999999994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4"/>
      <c r="Z10" s="154"/>
      <c r="AA10" s="154"/>
      <c r="AB10" s="154"/>
      <c r="AC10" s="154"/>
      <c r="AD10" s="154"/>
      <c r="AE10" s="154"/>
      <c r="AF10" s="154"/>
      <c r="AG10" s="154" t="s">
        <v>114</v>
      </c>
      <c r="AH10" s="154">
        <v>0</v>
      </c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80">
        <v>2</v>
      </c>
      <c r="B11" s="181" t="s">
        <v>115</v>
      </c>
      <c r="C11" s="190" t="s">
        <v>116</v>
      </c>
      <c r="D11" s="182" t="s">
        <v>109</v>
      </c>
      <c r="E11" s="183">
        <v>94.087999999999994</v>
      </c>
      <c r="F11" s="184"/>
      <c r="G11" s="185">
        <f>ROUND(E11*F11,2)</f>
        <v>0</v>
      </c>
      <c r="H11" s="164"/>
      <c r="I11" s="163">
        <f>ROUND(E11*H11,2)</f>
        <v>0</v>
      </c>
      <c r="J11" s="164"/>
      <c r="K11" s="163">
        <f>ROUND(E11*J11,2)</f>
        <v>0</v>
      </c>
      <c r="L11" s="163">
        <v>21</v>
      </c>
      <c r="M11" s="163">
        <f>G11*(1+L11/100)</f>
        <v>0</v>
      </c>
      <c r="N11" s="163">
        <v>3.2000000000000003E-4</v>
      </c>
      <c r="O11" s="163">
        <f>ROUND(E11*N11,2)</f>
        <v>0.03</v>
      </c>
      <c r="P11" s="163">
        <v>0</v>
      </c>
      <c r="Q11" s="163">
        <f>ROUND(E11*P11,2)</f>
        <v>0</v>
      </c>
      <c r="R11" s="163"/>
      <c r="S11" s="163" t="s">
        <v>110</v>
      </c>
      <c r="T11" s="163" t="s">
        <v>110</v>
      </c>
      <c r="U11" s="163">
        <v>7.0000000000000007E-2</v>
      </c>
      <c r="V11" s="163">
        <f>ROUND(E11*U11,2)</f>
        <v>6.59</v>
      </c>
      <c r="W11" s="163"/>
      <c r="X11" s="163" t="s">
        <v>111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112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74">
        <v>3</v>
      </c>
      <c r="B12" s="175" t="s">
        <v>117</v>
      </c>
      <c r="C12" s="188" t="s">
        <v>118</v>
      </c>
      <c r="D12" s="176" t="s">
        <v>109</v>
      </c>
      <c r="E12" s="177">
        <v>122.53</v>
      </c>
      <c r="F12" s="178"/>
      <c r="G12" s="179">
        <f>ROUND(E12*F12,2)</f>
        <v>0</v>
      </c>
      <c r="H12" s="164"/>
      <c r="I12" s="163">
        <f>ROUND(E12*H12,2)</f>
        <v>0</v>
      </c>
      <c r="J12" s="164"/>
      <c r="K12" s="163">
        <f>ROUND(E12*J12,2)</f>
        <v>0</v>
      </c>
      <c r="L12" s="163">
        <v>21</v>
      </c>
      <c r="M12" s="163">
        <f>G12*(1+L12/100)</f>
        <v>0</v>
      </c>
      <c r="N12" s="163">
        <v>3.7100000000000002E-3</v>
      </c>
      <c r="O12" s="163">
        <f>ROUND(E12*N12,2)</f>
        <v>0.45</v>
      </c>
      <c r="P12" s="163">
        <v>0</v>
      </c>
      <c r="Q12" s="163">
        <f>ROUND(E12*P12,2)</f>
        <v>0</v>
      </c>
      <c r="R12" s="163"/>
      <c r="S12" s="163" t="s">
        <v>110</v>
      </c>
      <c r="T12" s="163" t="s">
        <v>119</v>
      </c>
      <c r="U12" s="163">
        <v>0.18179999999999999</v>
      </c>
      <c r="V12" s="163">
        <f>ROUND(E12*U12,2)</f>
        <v>22.28</v>
      </c>
      <c r="W12" s="163"/>
      <c r="X12" s="163" t="s">
        <v>111</v>
      </c>
      <c r="Y12" s="154"/>
      <c r="Z12" s="154"/>
      <c r="AA12" s="154"/>
      <c r="AB12" s="154"/>
      <c r="AC12" s="154"/>
      <c r="AD12" s="154"/>
      <c r="AE12" s="154"/>
      <c r="AF12" s="154"/>
      <c r="AG12" s="154" t="s">
        <v>112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61"/>
      <c r="B13" s="162"/>
      <c r="C13" s="189" t="s">
        <v>120</v>
      </c>
      <c r="D13" s="165"/>
      <c r="E13" s="166">
        <v>122.53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4"/>
      <c r="Z13" s="154"/>
      <c r="AA13" s="154"/>
      <c r="AB13" s="154"/>
      <c r="AC13" s="154"/>
      <c r="AD13" s="154"/>
      <c r="AE13" s="154"/>
      <c r="AF13" s="154"/>
      <c r="AG13" s="154" t="s">
        <v>114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74">
        <v>4</v>
      </c>
      <c r="B14" s="175" t="s">
        <v>121</v>
      </c>
      <c r="C14" s="188" t="s">
        <v>122</v>
      </c>
      <c r="D14" s="176" t="s">
        <v>109</v>
      </c>
      <c r="E14" s="177">
        <v>193.12799999999999</v>
      </c>
      <c r="F14" s="178"/>
      <c r="G14" s="179">
        <f>ROUND(E14*F14,2)</f>
        <v>0</v>
      </c>
      <c r="H14" s="164"/>
      <c r="I14" s="163">
        <f>ROUND(E14*H14,2)</f>
        <v>0</v>
      </c>
      <c r="J14" s="164"/>
      <c r="K14" s="163">
        <f>ROUND(E14*J14,2)</f>
        <v>0</v>
      </c>
      <c r="L14" s="163">
        <v>21</v>
      </c>
      <c r="M14" s="163">
        <f>G14*(1+L14/100)</f>
        <v>0</v>
      </c>
      <c r="N14" s="163">
        <v>3.6099999999999999E-3</v>
      </c>
      <c r="O14" s="163">
        <f>ROUND(E14*N14,2)</f>
        <v>0.7</v>
      </c>
      <c r="P14" s="163">
        <v>0</v>
      </c>
      <c r="Q14" s="163">
        <f>ROUND(E14*P14,2)</f>
        <v>0</v>
      </c>
      <c r="R14" s="163"/>
      <c r="S14" s="163" t="s">
        <v>110</v>
      </c>
      <c r="T14" s="163" t="s">
        <v>110</v>
      </c>
      <c r="U14" s="163">
        <v>0.36199999999999999</v>
      </c>
      <c r="V14" s="163">
        <f>ROUND(E14*U14,2)</f>
        <v>69.91</v>
      </c>
      <c r="W14" s="163"/>
      <c r="X14" s="163" t="s">
        <v>111</v>
      </c>
      <c r="Y14" s="154"/>
      <c r="Z14" s="154"/>
      <c r="AA14" s="154"/>
      <c r="AB14" s="154"/>
      <c r="AC14" s="154"/>
      <c r="AD14" s="154"/>
      <c r="AE14" s="154"/>
      <c r="AF14" s="154"/>
      <c r="AG14" s="154" t="s">
        <v>112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61"/>
      <c r="B15" s="162"/>
      <c r="C15" s="189" t="s">
        <v>123</v>
      </c>
      <c r="D15" s="165"/>
      <c r="E15" s="166">
        <v>70.278000000000006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4"/>
      <c r="Z15" s="154"/>
      <c r="AA15" s="154"/>
      <c r="AB15" s="154"/>
      <c r="AC15" s="154"/>
      <c r="AD15" s="154"/>
      <c r="AE15" s="154"/>
      <c r="AF15" s="154"/>
      <c r="AG15" s="154" t="s">
        <v>114</v>
      </c>
      <c r="AH15" s="154">
        <v>0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ht="33.75" outlineLevel="1" x14ac:dyDescent="0.2">
      <c r="A16" s="161"/>
      <c r="B16" s="162"/>
      <c r="C16" s="189" t="s">
        <v>124</v>
      </c>
      <c r="D16" s="165"/>
      <c r="E16" s="166">
        <v>122.85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4"/>
      <c r="Z16" s="154"/>
      <c r="AA16" s="154"/>
      <c r="AB16" s="154"/>
      <c r="AC16" s="154"/>
      <c r="AD16" s="154"/>
      <c r="AE16" s="154"/>
      <c r="AF16" s="154"/>
      <c r="AG16" s="154" t="s">
        <v>114</v>
      </c>
      <c r="AH16" s="154">
        <v>0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5.5" x14ac:dyDescent="0.2">
      <c r="A17" s="168" t="s">
        <v>105</v>
      </c>
      <c r="B17" s="169" t="s">
        <v>61</v>
      </c>
      <c r="C17" s="187" t="s">
        <v>62</v>
      </c>
      <c r="D17" s="170"/>
      <c r="E17" s="171"/>
      <c r="F17" s="172"/>
      <c r="G17" s="173">
        <f>SUMIF(AG18:AG18,"&lt;&gt;NOR",G18:G18)</f>
        <v>0</v>
      </c>
      <c r="H17" s="167"/>
      <c r="I17" s="167">
        <f>SUM(I18:I18)</f>
        <v>0</v>
      </c>
      <c r="J17" s="167"/>
      <c r="K17" s="167">
        <f>SUM(K18:K18)</f>
        <v>0</v>
      </c>
      <c r="L17" s="167"/>
      <c r="M17" s="167">
        <f>SUM(M18:M18)</f>
        <v>0</v>
      </c>
      <c r="N17" s="167"/>
      <c r="O17" s="167">
        <f>SUM(O18:O18)</f>
        <v>0</v>
      </c>
      <c r="P17" s="167"/>
      <c r="Q17" s="167">
        <f>SUM(Q18:Q18)</f>
        <v>0</v>
      </c>
      <c r="R17" s="167"/>
      <c r="S17" s="167"/>
      <c r="T17" s="167"/>
      <c r="U17" s="167"/>
      <c r="V17" s="167">
        <f>SUM(V18:V18)</f>
        <v>7.23</v>
      </c>
      <c r="W17" s="167"/>
      <c r="X17" s="167"/>
      <c r="AG17" t="s">
        <v>106</v>
      </c>
    </row>
    <row r="18" spans="1:60" outlineLevel="1" x14ac:dyDescent="0.2">
      <c r="A18" s="180">
        <v>5</v>
      </c>
      <c r="B18" s="181" t="s">
        <v>125</v>
      </c>
      <c r="C18" s="190" t="s">
        <v>126</v>
      </c>
      <c r="D18" s="182" t="s">
        <v>109</v>
      </c>
      <c r="E18" s="183">
        <v>23.49</v>
      </c>
      <c r="F18" s="184"/>
      <c r="G18" s="185">
        <f>ROUND(E18*F18,2)</f>
        <v>0</v>
      </c>
      <c r="H18" s="164"/>
      <c r="I18" s="163">
        <f>ROUND(E18*H18,2)</f>
        <v>0</v>
      </c>
      <c r="J18" s="164"/>
      <c r="K18" s="163">
        <f>ROUND(E18*J18,2)</f>
        <v>0</v>
      </c>
      <c r="L18" s="163">
        <v>21</v>
      </c>
      <c r="M18" s="163">
        <f>G18*(1+L18/100)</f>
        <v>0</v>
      </c>
      <c r="N18" s="163">
        <v>4.0000000000000003E-5</v>
      </c>
      <c r="O18" s="163">
        <f>ROUND(E18*N18,2)</f>
        <v>0</v>
      </c>
      <c r="P18" s="163">
        <v>0</v>
      </c>
      <c r="Q18" s="163">
        <f>ROUND(E18*P18,2)</f>
        <v>0</v>
      </c>
      <c r="R18" s="163"/>
      <c r="S18" s="163" t="s">
        <v>110</v>
      </c>
      <c r="T18" s="163" t="s">
        <v>110</v>
      </c>
      <c r="U18" s="163">
        <v>0.308</v>
      </c>
      <c r="V18" s="163">
        <f>ROUND(E18*U18,2)</f>
        <v>7.23</v>
      </c>
      <c r="W18" s="163"/>
      <c r="X18" s="163" t="s">
        <v>111</v>
      </c>
      <c r="Y18" s="154"/>
      <c r="Z18" s="154"/>
      <c r="AA18" s="154"/>
      <c r="AB18" s="154"/>
      <c r="AC18" s="154"/>
      <c r="AD18" s="154"/>
      <c r="AE18" s="154"/>
      <c r="AF18" s="154"/>
      <c r="AG18" s="154" t="s">
        <v>112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x14ac:dyDescent="0.2">
      <c r="A19" s="168" t="s">
        <v>105</v>
      </c>
      <c r="B19" s="169" t="s">
        <v>63</v>
      </c>
      <c r="C19" s="187" t="s">
        <v>64</v>
      </c>
      <c r="D19" s="170"/>
      <c r="E19" s="171"/>
      <c r="F19" s="172"/>
      <c r="G19" s="173">
        <f>SUMIF(AG20:AG25,"&lt;&gt;NOR",G20:G25)</f>
        <v>0</v>
      </c>
      <c r="H19" s="167"/>
      <c r="I19" s="167">
        <f>SUM(I20:I25)</f>
        <v>0</v>
      </c>
      <c r="J19" s="167"/>
      <c r="K19" s="167">
        <f>SUM(K20:K25)</f>
        <v>0</v>
      </c>
      <c r="L19" s="167"/>
      <c r="M19" s="167">
        <f>SUM(M20:M25)</f>
        <v>0</v>
      </c>
      <c r="N19" s="167"/>
      <c r="O19" s="167">
        <f>SUM(O20:O25)</f>
        <v>0</v>
      </c>
      <c r="P19" s="167"/>
      <c r="Q19" s="167">
        <f>SUM(Q20:Q25)</f>
        <v>7.2</v>
      </c>
      <c r="R19" s="167"/>
      <c r="S19" s="167"/>
      <c r="T19" s="167"/>
      <c r="U19" s="167"/>
      <c r="V19" s="167">
        <f>SUM(V20:V25)</f>
        <v>52.94</v>
      </c>
      <c r="W19" s="167"/>
      <c r="X19" s="167"/>
      <c r="AG19" t="s">
        <v>106</v>
      </c>
    </row>
    <row r="20" spans="1:60" ht="22.5" outlineLevel="1" x14ac:dyDescent="0.2">
      <c r="A20" s="174">
        <v>6</v>
      </c>
      <c r="B20" s="175" t="s">
        <v>127</v>
      </c>
      <c r="C20" s="188" t="s">
        <v>128</v>
      </c>
      <c r="D20" s="176" t="s">
        <v>109</v>
      </c>
      <c r="E20" s="177">
        <v>23.49</v>
      </c>
      <c r="F20" s="178"/>
      <c r="G20" s="179">
        <f>ROUND(E20*F20,2)</f>
        <v>0</v>
      </c>
      <c r="H20" s="164"/>
      <c r="I20" s="163">
        <f>ROUND(E20*H20,2)</f>
        <v>0</v>
      </c>
      <c r="J20" s="164"/>
      <c r="K20" s="163">
        <f>ROUND(E20*J20,2)</f>
        <v>0</v>
      </c>
      <c r="L20" s="163">
        <v>21</v>
      </c>
      <c r="M20" s="163">
        <f>G20*(1+L20/100)</f>
        <v>0</v>
      </c>
      <c r="N20" s="163">
        <v>0</v>
      </c>
      <c r="O20" s="163">
        <f>ROUND(E20*N20,2)</f>
        <v>0</v>
      </c>
      <c r="P20" s="163">
        <v>0.02</v>
      </c>
      <c r="Q20" s="163">
        <f>ROUND(E20*P20,2)</f>
        <v>0.47</v>
      </c>
      <c r="R20" s="163"/>
      <c r="S20" s="163" t="s">
        <v>110</v>
      </c>
      <c r="T20" s="163" t="s">
        <v>110</v>
      </c>
      <c r="U20" s="163">
        <v>0.23</v>
      </c>
      <c r="V20" s="163">
        <f>ROUND(E20*U20,2)</f>
        <v>5.4</v>
      </c>
      <c r="W20" s="163"/>
      <c r="X20" s="163" t="s">
        <v>111</v>
      </c>
      <c r="Y20" s="154"/>
      <c r="Z20" s="154"/>
      <c r="AA20" s="154"/>
      <c r="AB20" s="154"/>
      <c r="AC20" s="154"/>
      <c r="AD20" s="154"/>
      <c r="AE20" s="154"/>
      <c r="AF20" s="154"/>
      <c r="AG20" s="154" t="s">
        <v>112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61"/>
      <c r="B21" s="162"/>
      <c r="C21" s="189" t="s">
        <v>129</v>
      </c>
      <c r="D21" s="165"/>
      <c r="E21" s="166">
        <v>9.61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4"/>
      <c r="Z21" s="154"/>
      <c r="AA21" s="154"/>
      <c r="AB21" s="154"/>
      <c r="AC21" s="154"/>
      <c r="AD21" s="154"/>
      <c r="AE21" s="154"/>
      <c r="AF21" s="154"/>
      <c r="AG21" s="154" t="s">
        <v>114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61"/>
      <c r="B22" s="162"/>
      <c r="C22" s="189" t="s">
        <v>130</v>
      </c>
      <c r="D22" s="165"/>
      <c r="E22" s="166">
        <v>13.88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4"/>
      <c r="Z22" s="154"/>
      <c r="AA22" s="154"/>
      <c r="AB22" s="154"/>
      <c r="AC22" s="154"/>
      <c r="AD22" s="154"/>
      <c r="AE22" s="154"/>
      <c r="AF22" s="154"/>
      <c r="AG22" s="154" t="s">
        <v>114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74">
        <v>7</v>
      </c>
      <c r="B23" s="175" t="s">
        <v>131</v>
      </c>
      <c r="C23" s="188" t="s">
        <v>132</v>
      </c>
      <c r="D23" s="176" t="s">
        <v>109</v>
      </c>
      <c r="E23" s="177">
        <v>99.04</v>
      </c>
      <c r="F23" s="178"/>
      <c r="G23" s="179">
        <f>ROUND(E23*F23,2)</f>
        <v>0</v>
      </c>
      <c r="H23" s="164"/>
      <c r="I23" s="163">
        <f>ROUND(E23*H23,2)</f>
        <v>0</v>
      </c>
      <c r="J23" s="164"/>
      <c r="K23" s="163">
        <f>ROUND(E23*J23,2)</f>
        <v>0</v>
      </c>
      <c r="L23" s="163">
        <v>21</v>
      </c>
      <c r="M23" s="163">
        <f>G23*(1+L23/100)</f>
        <v>0</v>
      </c>
      <c r="N23" s="163">
        <v>0</v>
      </c>
      <c r="O23" s="163">
        <f>ROUND(E23*N23,2)</f>
        <v>0</v>
      </c>
      <c r="P23" s="163">
        <v>6.8000000000000005E-2</v>
      </c>
      <c r="Q23" s="163">
        <f>ROUND(E23*P23,2)</f>
        <v>6.73</v>
      </c>
      <c r="R23" s="163"/>
      <c r="S23" s="163" t="s">
        <v>110</v>
      </c>
      <c r="T23" s="163" t="s">
        <v>110</v>
      </c>
      <c r="U23" s="163">
        <v>0.48</v>
      </c>
      <c r="V23" s="163">
        <f>ROUND(E23*U23,2)</f>
        <v>47.54</v>
      </c>
      <c r="W23" s="163"/>
      <c r="X23" s="163" t="s">
        <v>111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112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61"/>
      <c r="B24" s="162"/>
      <c r="C24" s="189" t="s">
        <v>133</v>
      </c>
      <c r="D24" s="165"/>
      <c r="E24" s="166">
        <v>36.04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4"/>
      <c r="Z24" s="154"/>
      <c r="AA24" s="154"/>
      <c r="AB24" s="154"/>
      <c r="AC24" s="154"/>
      <c r="AD24" s="154"/>
      <c r="AE24" s="154"/>
      <c r="AF24" s="154"/>
      <c r="AG24" s="154" t="s">
        <v>114</v>
      </c>
      <c r="AH24" s="154">
        <v>0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ht="33.75" outlineLevel="1" x14ac:dyDescent="0.2">
      <c r="A25" s="161"/>
      <c r="B25" s="162"/>
      <c r="C25" s="189" t="s">
        <v>134</v>
      </c>
      <c r="D25" s="165"/>
      <c r="E25" s="166">
        <v>63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4"/>
      <c r="Z25" s="154"/>
      <c r="AA25" s="154"/>
      <c r="AB25" s="154"/>
      <c r="AC25" s="154"/>
      <c r="AD25" s="154"/>
      <c r="AE25" s="154"/>
      <c r="AF25" s="154"/>
      <c r="AG25" s="154" t="s">
        <v>114</v>
      </c>
      <c r="AH25" s="154">
        <v>0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x14ac:dyDescent="0.2">
      <c r="A26" s="168" t="s">
        <v>105</v>
      </c>
      <c r="B26" s="169" t="s">
        <v>65</v>
      </c>
      <c r="C26" s="187" t="s">
        <v>66</v>
      </c>
      <c r="D26" s="170"/>
      <c r="E26" s="171"/>
      <c r="F26" s="172"/>
      <c r="G26" s="173">
        <f>SUMIF(AG27:AG27,"&lt;&gt;NOR",G27:G27)</f>
        <v>0</v>
      </c>
      <c r="H26" s="167"/>
      <c r="I26" s="167">
        <f>SUM(I27:I27)</f>
        <v>0</v>
      </c>
      <c r="J26" s="167"/>
      <c r="K26" s="167">
        <f>SUM(K27:K27)</f>
        <v>0</v>
      </c>
      <c r="L26" s="167"/>
      <c r="M26" s="167">
        <f>SUM(M27:M27)</f>
        <v>0</v>
      </c>
      <c r="N26" s="167"/>
      <c r="O26" s="167">
        <f>SUM(O27:O27)</f>
        <v>0</v>
      </c>
      <c r="P26" s="167"/>
      <c r="Q26" s="167">
        <f>SUM(Q27:Q27)</f>
        <v>0</v>
      </c>
      <c r="R26" s="167"/>
      <c r="S26" s="167"/>
      <c r="T26" s="167"/>
      <c r="U26" s="167"/>
      <c r="V26" s="167">
        <f>SUM(V27:V27)</f>
        <v>2.98</v>
      </c>
      <c r="W26" s="167"/>
      <c r="X26" s="167"/>
      <c r="AG26" t="s">
        <v>106</v>
      </c>
    </row>
    <row r="27" spans="1:60" ht="22.5" outlineLevel="1" x14ac:dyDescent="0.2">
      <c r="A27" s="180">
        <v>8</v>
      </c>
      <c r="B27" s="181" t="s">
        <v>135</v>
      </c>
      <c r="C27" s="190" t="s">
        <v>136</v>
      </c>
      <c r="D27" s="182" t="s">
        <v>137</v>
      </c>
      <c r="E27" s="183">
        <v>1.41805</v>
      </c>
      <c r="F27" s="184"/>
      <c r="G27" s="185">
        <f>ROUND(E27*F27,2)</f>
        <v>0</v>
      </c>
      <c r="H27" s="164"/>
      <c r="I27" s="163">
        <f>ROUND(E27*H27,2)</f>
        <v>0</v>
      </c>
      <c r="J27" s="164"/>
      <c r="K27" s="163">
        <f>ROUND(E27*J27,2)</f>
        <v>0</v>
      </c>
      <c r="L27" s="163">
        <v>21</v>
      </c>
      <c r="M27" s="163">
        <f>G27*(1+L27/100)</f>
        <v>0</v>
      </c>
      <c r="N27" s="163">
        <v>0</v>
      </c>
      <c r="O27" s="163">
        <f>ROUND(E27*N27,2)</f>
        <v>0</v>
      </c>
      <c r="P27" s="163">
        <v>0</v>
      </c>
      <c r="Q27" s="163">
        <f>ROUND(E27*P27,2)</f>
        <v>0</v>
      </c>
      <c r="R27" s="163"/>
      <c r="S27" s="163" t="s">
        <v>110</v>
      </c>
      <c r="T27" s="163" t="s">
        <v>138</v>
      </c>
      <c r="U27" s="163">
        <v>2.1</v>
      </c>
      <c r="V27" s="163">
        <f>ROUND(E27*U27,2)</f>
        <v>2.98</v>
      </c>
      <c r="W27" s="163"/>
      <c r="X27" s="163" t="s">
        <v>139</v>
      </c>
      <c r="Y27" s="154"/>
      <c r="Z27" s="154"/>
      <c r="AA27" s="154"/>
      <c r="AB27" s="154"/>
      <c r="AC27" s="154"/>
      <c r="AD27" s="154"/>
      <c r="AE27" s="154"/>
      <c r="AF27" s="154"/>
      <c r="AG27" s="154" t="s">
        <v>140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x14ac:dyDescent="0.2">
      <c r="A28" s="168" t="s">
        <v>105</v>
      </c>
      <c r="B28" s="169" t="s">
        <v>67</v>
      </c>
      <c r="C28" s="187" t="s">
        <v>68</v>
      </c>
      <c r="D28" s="170"/>
      <c r="E28" s="171"/>
      <c r="F28" s="172"/>
      <c r="G28" s="173">
        <f>SUMIF(AG29:AG38,"&lt;&gt;NOR",G29:G38)</f>
        <v>0</v>
      </c>
      <c r="H28" s="167"/>
      <c r="I28" s="167">
        <f>SUM(I29:I38)</f>
        <v>0</v>
      </c>
      <c r="J28" s="167"/>
      <c r="K28" s="167">
        <f>SUM(K29:K38)</f>
        <v>0</v>
      </c>
      <c r="L28" s="167"/>
      <c r="M28" s="167">
        <f>SUM(M29:M38)</f>
        <v>0</v>
      </c>
      <c r="N28" s="167"/>
      <c r="O28" s="167">
        <f>SUM(O29:O38)</f>
        <v>0</v>
      </c>
      <c r="P28" s="167"/>
      <c r="Q28" s="167">
        <f>SUM(Q29:Q38)</f>
        <v>0.41</v>
      </c>
      <c r="R28" s="167"/>
      <c r="S28" s="167"/>
      <c r="T28" s="167"/>
      <c r="U28" s="167"/>
      <c r="V28" s="167">
        <f>SUM(V29:V38)</f>
        <v>9.7800000000000011</v>
      </c>
      <c r="W28" s="167"/>
      <c r="X28" s="167"/>
      <c r="AG28" t="s">
        <v>106</v>
      </c>
    </row>
    <row r="29" spans="1:60" outlineLevel="1" x14ac:dyDescent="0.2">
      <c r="A29" s="180">
        <v>9</v>
      </c>
      <c r="B29" s="181" t="s">
        <v>141</v>
      </c>
      <c r="C29" s="190" t="s">
        <v>142</v>
      </c>
      <c r="D29" s="182" t="s">
        <v>143</v>
      </c>
      <c r="E29" s="183">
        <v>5</v>
      </c>
      <c r="F29" s="184"/>
      <c r="G29" s="185">
        <f t="shared" ref="G29:G38" si="0">ROUND(E29*F29,2)</f>
        <v>0</v>
      </c>
      <c r="H29" s="164"/>
      <c r="I29" s="163">
        <f t="shared" ref="I29:I38" si="1">ROUND(E29*H29,2)</f>
        <v>0</v>
      </c>
      <c r="J29" s="164"/>
      <c r="K29" s="163">
        <f t="shared" ref="K29:K38" si="2">ROUND(E29*J29,2)</f>
        <v>0</v>
      </c>
      <c r="L29" s="163">
        <v>21</v>
      </c>
      <c r="M29" s="163">
        <f t="shared" ref="M29:M38" si="3">G29*(1+L29/100)</f>
        <v>0</v>
      </c>
      <c r="N29" s="163">
        <v>0</v>
      </c>
      <c r="O29" s="163">
        <f t="shared" ref="O29:O38" si="4">ROUND(E29*N29,2)</f>
        <v>0</v>
      </c>
      <c r="P29" s="163">
        <v>4.8899999999999999E-2</v>
      </c>
      <c r="Q29" s="163">
        <f t="shared" ref="Q29:Q38" si="5">ROUND(E29*P29,2)</f>
        <v>0.24</v>
      </c>
      <c r="R29" s="163"/>
      <c r="S29" s="163" t="s">
        <v>110</v>
      </c>
      <c r="T29" s="163" t="s">
        <v>119</v>
      </c>
      <c r="U29" s="163">
        <v>1.0549999999999999</v>
      </c>
      <c r="V29" s="163">
        <f t="shared" ref="V29:V38" si="6">ROUND(E29*U29,2)</f>
        <v>5.28</v>
      </c>
      <c r="W29" s="163"/>
      <c r="X29" s="163" t="s">
        <v>111</v>
      </c>
      <c r="Y29" s="154"/>
      <c r="Z29" s="154"/>
      <c r="AA29" s="154"/>
      <c r="AB29" s="154"/>
      <c r="AC29" s="154"/>
      <c r="AD29" s="154"/>
      <c r="AE29" s="154"/>
      <c r="AF29" s="154"/>
      <c r="AG29" s="154" t="s">
        <v>112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80">
        <v>10</v>
      </c>
      <c r="B30" s="181" t="s">
        <v>144</v>
      </c>
      <c r="C30" s="190" t="s">
        <v>145</v>
      </c>
      <c r="D30" s="182" t="s">
        <v>143</v>
      </c>
      <c r="E30" s="183">
        <v>4</v>
      </c>
      <c r="F30" s="184"/>
      <c r="G30" s="185">
        <f t="shared" si="0"/>
        <v>0</v>
      </c>
      <c r="H30" s="164"/>
      <c r="I30" s="163">
        <f t="shared" si="1"/>
        <v>0</v>
      </c>
      <c r="J30" s="164"/>
      <c r="K30" s="163">
        <f t="shared" si="2"/>
        <v>0</v>
      </c>
      <c r="L30" s="163">
        <v>21</v>
      </c>
      <c r="M30" s="163">
        <f t="shared" si="3"/>
        <v>0</v>
      </c>
      <c r="N30" s="163">
        <v>0</v>
      </c>
      <c r="O30" s="163">
        <f t="shared" si="4"/>
        <v>0</v>
      </c>
      <c r="P30" s="163">
        <v>1.107E-2</v>
      </c>
      <c r="Q30" s="163">
        <f t="shared" si="5"/>
        <v>0.04</v>
      </c>
      <c r="R30" s="163"/>
      <c r="S30" s="163" t="s">
        <v>110</v>
      </c>
      <c r="T30" s="163" t="s">
        <v>119</v>
      </c>
      <c r="U30" s="163">
        <v>0.22700000000000001</v>
      </c>
      <c r="V30" s="163">
        <f t="shared" si="6"/>
        <v>0.91</v>
      </c>
      <c r="W30" s="163"/>
      <c r="X30" s="163" t="s">
        <v>111</v>
      </c>
      <c r="Y30" s="154"/>
      <c r="Z30" s="154"/>
      <c r="AA30" s="154"/>
      <c r="AB30" s="154"/>
      <c r="AC30" s="154"/>
      <c r="AD30" s="154"/>
      <c r="AE30" s="154"/>
      <c r="AF30" s="154"/>
      <c r="AG30" s="154" t="s">
        <v>112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80">
        <v>11</v>
      </c>
      <c r="B31" s="181" t="s">
        <v>146</v>
      </c>
      <c r="C31" s="190" t="s">
        <v>147</v>
      </c>
      <c r="D31" s="182" t="s">
        <v>143</v>
      </c>
      <c r="E31" s="183">
        <v>6</v>
      </c>
      <c r="F31" s="184"/>
      <c r="G31" s="185">
        <f t="shared" si="0"/>
        <v>0</v>
      </c>
      <c r="H31" s="164"/>
      <c r="I31" s="163">
        <f t="shared" si="1"/>
        <v>0</v>
      </c>
      <c r="J31" s="164"/>
      <c r="K31" s="163">
        <f t="shared" si="2"/>
        <v>0</v>
      </c>
      <c r="L31" s="163">
        <v>21</v>
      </c>
      <c r="M31" s="163">
        <f t="shared" si="3"/>
        <v>0</v>
      </c>
      <c r="N31" s="163">
        <v>0</v>
      </c>
      <c r="O31" s="163">
        <f t="shared" si="4"/>
        <v>0</v>
      </c>
      <c r="P31" s="163">
        <v>1.9460000000000002E-2</v>
      </c>
      <c r="Q31" s="163">
        <f t="shared" si="5"/>
        <v>0.12</v>
      </c>
      <c r="R31" s="163"/>
      <c r="S31" s="163" t="s">
        <v>110</v>
      </c>
      <c r="T31" s="163" t="s">
        <v>110</v>
      </c>
      <c r="U31" s="163">
        <v>0.38200000000000001</v>
      </c>
      <c r="V31" s="163">
        <f t="shared" si="6"/>
        <v>2.29</v>
      </c>
      <c r="W31" s="163"/>
      <c r="X31" s="163" t="s">
        <v>111</v>
      </c>
      <c r="Y31" s="154"/>
      <c r="Z31" s="154"/>
      <c r="AA31" s="154"/>
      <c r="AB31" s="154"/>
      <c r="AC31" s="154"/>
      <c r="AD31" s="154"/>
      <c r="AE31" s="154"/>
      <c r="AF31" s="154"/>
      <c r="AG31" s="154" t="s">
        <v>112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80">
        <v>12</v>
      </c>
      <c r="B32" s="181" t="s">
        <v>148</v>
      </c>
      <c r="C32" s="190" t="s">
        <v>149</v>
      </c>
      <c r="D32" s="182" t="s">
        <v>150</v>
      </c>
      <c r="E32" s="183">
        <v>6</v>
      </c>
      <c r="F32" s="184"/>
      <c r="G32" s="185">
        <f t="shared" si="0"/>
        <v>0</v>
      </c>
      <c r="H32" s="164"/>
      <c r="I32" s="163">
        <f t="shared" si="1"/>
        <v>0</v>
      </c>
      <c r="J32" s="164"/>
      <c r="K32" s="163">
        <f t="shared" si="2"/>
        <v>0</v>
      </c>
      <c r="L32" s="163">
        <v>21</v>
      </c>
      <c r="M32" s="163">
        <f t="shared" si="3"/>
        <v>0</v>
      </c>
      <c r="N32" s="163">
        <v>0</v>
      </c>
      <c r="O32" s="163">
        <f t="shared" si="4"/>
        <v>0</v>
      </c>
      <c r="P32" s="163">
        <v>1.56E-3</v>
      </c>
      <c r="Q32" s="163">
        <f t="shared" si="5"/>
        <v>0.01</v>
      </c>
      <c r="R32" s="163"/>
      <c r="S32" s="163" t="s">
        <v>110</v>
      </c>
      <c r="T32" s="163" t="s">
        <v>110</v>
      </c>
      <c r="U32" s="163">
        <v>0.217</v>
      </c>
      <c r="V32" s="163">
        <f t="shared" si="6"/>
        <v>1.3</v>
      </c>
      <c r="W32" s="163"/>
      <c r="X32" s="163" t="s">
        <v>111</v>
      </c>
      <c r="Y32" s="154"/>
      <c r="Z32" s="154"/>
      <c r="AA32" s="154"/>
      <c r="AB32" s="154"/>
      <c r="AC32" s="154"/>
      <c r="AD32" s="154"/>
      <c r="AE32" s="154"/>
      <c r="AF32" s="154"/>
      <c r="AG32" s="154" t="s">
        <v>112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80">
        <v>13</v>
      </c>
      <c r="B33" s="181" t="s">
        <v>151</v>
      </c>
      <c r="C33" s="190" t="s">
        <v>152</v>
      </c>
      <c r="D33" s="182" t="s">
        <v>143</v>
      </c>
      <c r="E33" s="183">
        <v>5</v>
      </c>
      <c r="F33" s="184"/>
      <c r="G33" s="185">
        <f t="shared" si="0"/>
        <v>0</v>
      </c>
      <c r="H33" s="164"/>
      <c r="I33" s="163">
        <f t="shared" si="1"/>
        <v>0</v>
      </c>
      <c r="J33" s="164"/>
      <c r="K33" s="163">
        <f t="shared" si="2"/>
        <v>0</v>
      </c>
      <c r="L33" s="163">
        <v>21</v>
      </c>
      <c r="M33" s="163">
        <f t="shared" si="3"/>
        <v>0</v>
      </c>
      <c r="N33" s="163">
        <v>0</v>
      </c>
      <c r="O33" s="163">
        <f t="shared" si="4"/>
        <v>0</v>
      </c>
      <c r="P33" s="163">
        <v>0</v>
      </c>
      <c r="Q33" s="163">
        <f t="shared" si="5"/>
        <v>0</v>
      </c>
      <c r="R33" s="163"/>
      <c r="S33" s="163" t="s">
        <v>153</v>
      </c>
      <c r="T33" s="163" t="s">
        <v>119</v>
      </c>
      <c r="U33" s="163">
        <v>0</v>
      </c>
      <c r="V33" s="163">
        <f t="shared" si="6"/>
        <v>0</v>
      </c>
      <c r="W33" s="163"/>
      <c r="X33" s="163" t="s">
        <v>111</v>
      </c>
      <c r="Y33" s="154"/>
      <c r="Z33" s="154"/>
      <c r="AA33" s="154"/>
      <c r="AB33" s="154"/>
      <c r="AC33" s="154"/>
      <c r="AD33" s="154"/>
      <c r="AE33" s="154"/>
      <c r="AF33" s="154"/>
      <c r="AG33" s="154" t="s">
        <v>112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80">
        <v>14</v>
      </c>
      <c r="B34" s="181" t="s">
        <v>154</v>
      </c>
      <c r="C34" s="190" t="s">
        <v>155</v>
      </c>
      <c r="D34" s="182" t="s">
        <v>143</v>
      </c>
      <c r="E34" s="183">
        <v>4</v>
      </c>
      <c r="F34" s="184"/>
      <c r="G34" s="185">
        <f t="shared" si="0"/>
        <v>0</v>
      </c>
      <c r="H34" s="164"/>
      <c r="I34" s="163">
        <f t="shared" si="1"/>
        <v>0</v>
      </c>
      <c r="J34" s="164"/>
      <c r="K34" s="163">
        <f t="shared" si="2"/>
        <v>0</v>
      </c>
      <c r="L34" s="163">
        <v>21</v>
      </c>
      <c r="M34" s="163">
        <f t="shared" si="3"/>
        <v>0</v>
      </c>
      <c r="N34" s="163">
        <v>0</v>
      </c>
      <c r="O34" s="163">
        <f t="shared" si="4"/>
        <v>0</v>
      </c>
      <c r="P34" s="163">
        <v>0</v>
      </c>
      <c r="Q34" s="163">
        <f t="shared" si="5"/>
        <v>0</v>
      </c>
      <c r="R34" s="163"/>
      <c r="S34" s="163" t="s">
        <v>153</v>
      </c>
      <c r="T34" s="163" t="s">
        <v>119</v>
      </c>
      <c r="U34" s="163">
        <v>0</v>
      </c>
      <c r="V34" s="163">
        <f t="shared" si="6"/>
        <v>0</v>
      </c>
      <c r="W34" s="163"/>
      <c r="X34" s="163" t="s">
        <v>111</v>
      </c>
      <c r="Y34" s="154"/>
      <c r="Z34" s="154"/>
      <c r="AA34" s="154"/>
      <c r="AB34" s="154"/>
      <c r="AC34" s="154"/>
      <c r="AD34" s="154"/>
      <c r="AE34" s="154"/>
      <c r="AF34" s="154"/>
      <c r="AG34" s="154" t="s">
        <v>112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80">
        <v>15</v>
      </c>
      <c r="B35" s="181" t="s">
        <v>156</v>
      </c>
      <c r="C35" s="190" t="s">
        <v>157</v>
      </c>
      <c r="D35" s="182" t="s">
        <v>143</v>
      </c>
      <c r="E35" s="183">
        <v>6</v>
      </c>
      <c r="F35" s="184"/>
      <c r="G35" s="185">
        <f t="shared" si="0"/>
        <v>0</v>
      </c>
      <c r="H35" s="164"/>
      <c r="I35" s="163">
        <f t="shared" si="1"/>
        <v>0</v>
      </c>
      <c r="J35" s="164"/>
      <c r="K35" s="163">
        <f t="shared" si="2"/>
        <v>0</v>
      </c>
      <c r="L35" s="163">
        <v>21</v>
      </c>
      <c r="M35" s="163">
        <f t="shared" si="3"/>
        <v>0</v>
      </c>
      <c r="N35" s="163">
        <v>0</v>
      </c>
      <c r="O35" s="163">
        <f t="shared" si="4"/>
        <v>0</v>
      </c>
      <c r="P35" s="163">
        <v>0</v>
      </c>
      <c r="Q35" s="163">
        <f t="shared" si="5"/>
        <v>0</v>
      </c>
      <c r="R35" s="163"/>
      <c r="S35" s="163" t="s">
        <v>153</v>
      </c>
      <c r="T35" s="163" t="s">
        <v>119</v>
      </c>
      <c r="U35" s="163">
        <v>0</v>
      </c>
      <c r="V35" s="163">
        <f t="shared" si="6"/>
        <v>0</v>
      </c>
      <c r="W35" s="163"/>
      <c r="X35" s="163" t="s">
        <v>111</v>
      </c>
      <c r="Y35" s="154"/>
      <c r="Z35" s="154"/>
      <c r="AA35" s="154"/>
      <c r="AB35" s="154"/>
      <c r="AC35" s="154"/>
      <c r="AD35" s="154"/>
      <c r="AE35" s="154"/>
      <c r="AF35" s="154"/>
      <c r="AG35" s="154" t="s">
        <v>112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80">
        <v>16</v>
      </c>
      <c r="B36" s="181" t="s">
        <v>158</v>
      </c>
      <c r="C36" s="190" t="s">
        <v>159</v>
      </c>
      <c r="D36" s="182" t="s">
        <v>143</v>
      </c>
      <c r="E36" s="183">
        <v>6</v>
      </c>
      <c r="F36" s="184"/>
      <c r="G36" s="185">
        <f t="shared" si="0"/>
        <v>0</v>
      </c>
      <c r="H36" s="164"/>
      <c r="I36" s="163">
        <f t="shared" si="1"/>
        <v>0</v>
      </c>
      <c r="J36" s="164"/>
      <c r="K36" s="163">
        <f t="shared" si="2"/>
        <v>0</v>
      </c>
      <c r="L36" s="163">
        <v>21</v>
      </c>
      <c r="M36" s="163">
        <f t="shared" si="3"/>
        <v>0</v>
      </c>
      <c r="N36" s="163">
        <v>0</v>
      </c>
      <c r="O36" s="163">
        <f t="shared" si="4"/>
        <v>0</v>
      </c>
      <c r="P36" s="163">
        <v>0</v>
      </c>
      <c r="Q36" s="163">
        <f t="shared" si="5"/>
        <v>0</v>
      </c>
      <c r="R36" s="163"/>
      <c r="S36" s="163" t="s">
        <v>153</v>
      </c>
      <c r="T36" s="163" t="s">
        <v>119</v>
      </c>
      <c r="U36" s="163">
        <v>0</v>
      </c>
      <c r="V36" s="163">
        <f t="shared" si="6"/>
        <v>0</v>
      </c>
      <c r="W36" s="163"/>
      <c r="X36" s="163" t="s">
        <v>111</v>
      </c>
      <c r="Y36" s="154"/>
      <c r="Z36" s="154"/>
      <c r="AA36" s="154"/>
      <c r="AB36" s="154"/>
      <c r="AC36" s="154"/>
      <c r="AD36" s="154"/>
      <c r="AE36" s="154"/>
      <c r="AF36" s="154"/>
      <c r="AG36" s="154" t="s">
        <v>112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80">
        <v>17</v>
      </c>
      <c r="B37" s="181" t="s">
        <v>160</v>
      </c>
      <c r="C37" s="190" t="s">
        <v>161</v>
      </c>
      <c r="D37" s="182" t="s">
        <v>162</v>
      </c>
      <c r="E37" s="183">
        <v>1</v>
      </c>
      <c r="F37" s="184"/>
      <c r="G37" s="185">
        <f t="shared" si="0"/>
        <v>0</v>
      </c>
      <c r="H37" s="164"/>
      <c r="I37" s="163">
        <f t="shared" si="1"/>
        <v>0</v>
      </c>
      <c r="J37" s="164"/>
      <c r="K37" s="163">
        <f t="shared" si="2"/>
        <v>0</v>
      </c>
      <c r="L37" s="163">
        <v>21</v>
      </c>
      <c r="M37" s="163">
        <f t="shared" si="3"/>
        <v>0</v>
      </c>
      <c r="N37" s="163">
        <v>0</v>
      </c>
      <c r="O37" s="163">
        <f t="shared" si="4"/>
        <v>0</v>
      </c>
      <c r="P37" s="163">
        <v>0</v>
      </c>
      <c r="Q37" s="163">
        <f t="shared" si="5"/>
        <v>0</v>
      </c>
      <c r="R37" s="163"/>
      <c r="S37" s="163" t="s">
        <v>153</v>
      </c>
      <c r="T37" s="163" t="s">
        <v>119</v>
      </c>
      <c r="U37" s="163">
        <v>0</v>
      </c>
      <c r="V37" s="163">
        <f t="shared" si="6"/>
        <v>0</v>
      </c>
      <c r="W37" s="163"/>
      <c r="X37" s="163" t="s">
        <v>111</v>
      </c>
      <c r="Y37" s="154"/>
      <c r="Z37" s="154"/>
      <c r="AA37" s="154"/>
      <c r="AB37" s="154"/>
      <c r="AC37" s="154"/>
      <c r="AD37" s="154"/>
      <c r="AE37" s="154"/>
      <c r="AF37" s="154"/>
      <c r="AG37" s="154" t="s">
        <v>112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ht="22.5" outlineLevel="1" x14ac:dyDescent="0.2">
      <c r="A38" s="180">
        <v>18</v>
      </c>
      <c r="B38" s="181" t="s">
        <v>163</v>
      </c>
      <c r="C38" s="190" t="s">
        <v>164</v>
      </c>
      <c r="D38" s="182" t="s">
        <v>162</v>
      </c>
      <c r="E38" s="183">
        <v>1</v>
      </c>
      <c r="F38" s="184"/>
      <c r="G38" s="185">
        <f t="shared" si="0"/>
        <v>0</v>
      </c>
      <c r="H38" s="164"/>
      <c r="I38" s="163">
        <f t="shared" si="1"/>
        <v>0</v>
      </c>
      <c r="J38" s="164"/>
      <c r="K38" s="163">
        <f t="shared" si="2"/>
        <v>0</v>
      </c>
      <c r="L38" s="163">
        <v>21</v>
      </c>
      <c r="M38" s="163">
        <f t="shared" si="3"/>
        <v>0</v>
      </c>
      <c r="N38" s="163">
        <v>0</v>
      </c>
      <c r="O38" s="163">
        <f t="shared" si="4"/>
        <v>0</v>
      </c>
      <c r="P38" s="163">
        <v>0</v>
      </c>
      <c r="Q38" s="163">
        <f t="shared" si="5"/>
        <v>0</v>
      </c>
      <c r="R38" s="163"/>
      <c r="S38" s="163" t="s">
        <v>153</v>
      </c>
      <c r="T38" s="163" t="s">
        <v>119</v>
      </c>
      <c r="U38" s="163">
        <v>0</v>
      </c>
      <c r="V38" s="163">
        <f t="shared" si="6"/>
        <v>0</v>
      </c>
      <c r="W38" s="163"/>
      <c r="X38" s="163" t="s">
        <v>111</v>
      </c>
      <c r="Y38" s="154"/>
      <c r="Z38" s="154"/>
      <c r="AA38" s="154"/>
      <c r="AB38" s="154"/>
      <c r="AC38" s="154"/>
      <c r="AD38" s="154"/>
      <c r="AE38" s="154"/>
      <c r="AF38" s="154"/>
      <c r="AG38" s="154" t="s">
        <v>112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x14ac:dyDescent="0.2">
      <c r="A39" s="168" t="s">
        <v>105</v>
      </c>
      <c r="B39" s="169" t="s">
        <v>69</v>
      </c>
      <c r="C39" s="187" t="s">
        <v>70</v>
      </c>
      <c r="D39" s="170"/>
      <c r="E39" s="171"/>
      <c r="F39" s="172"/>
      <c r="G39" s="173">
        <f>SUMIF(AG40:AG44,"&lt;&gt;NOR",G40:G44)</f>
        <v>0</v>
      </c>
      <c r="H39" s="167"/>
      <c r="I39" s="167">
        <f>SUM(I40:I44)</f>
        <v>0</v>
      </c>
      <c r="J39" s="167"/>
      <c r="K39" s="167">
        <f>SUM(K40:K44)</f>
        <v>0</v>
      </c>
      <c r="L39" s="167"/>
      <c r="M39" s="167">
        <f>SUM(M40:M44)</f>
        <v>0</v>
      </c>
      <c r="N39" s="167"/>
      <c r="O39" s="167">
        <f>SUM(O40:O44)</f>
        <v>0.63</v>
      </c>
      <c r="P39" s="167"/>
      <c r="Q39" s="167">
        <f>SUM(Q40:Q44)</f>
        <v>0</v>
      </c>
      <c r="R39" s="167"/>
      <c r="S39" s="167"/>
      <c r="T39" s="167"/>
      <c r="U39" s="167"/>
      <c r="V39" s="167">
        <f>SUM(V40:V44)</f>
        <v>23.96</v>
      </c>
      <c r="W39" s="167"/>
      <c r="X39" s="167"/>
      <c r="AG39" t="s">
        <v>106</v>
      </c>
    </row>
    <row r="40" spans="1:60" outlineLevel="1" x14ac:dyDescent="0.2">
      <c r="A40" s="180">
        <v>19</v>
      </c>
      <c r="B40" s="181" t="s">
        <v>165</v>
      </c>
      <c r="C40" s="190" t="s">
        <v>166</v>
      </c>
      <c r="D40" s="182" t="s">
        <v>109</v>
      </c>
      <c r="E40" s="183">
        <v>23.49</v>
      </c>
      <c r="F40" s="184"/>
      <c r="G40" s="185">
        <f>ROUND(E40*F40,2)</f>
        <v>0</v>
      </c>
      <c r="H40" s="164"/>
      <c r="I40" s="163">
        <f>ROUND(E40*H40,2)</f>
        <v>0</v>
      </c>
      <c r="J40" s="164"/>
      <c r="K40" s="163">
        <f>ROUND(E40*J40,2)</f>
        <v>0</v>
      </c>
      <c r="L40" s="163">
        <v>21</v>
      </c>
      <c r="M40" s="163">
        <f>G40*(1+L40/100)</f>
        <v>0</v>
      </c>
      <c r="N40" s="163">
        <v>3.7799999999999999E-3</v>
      </c>
      <c r="O40" s="163">
        <f>ROUND(E40*N40,2)</f>
        <v>0.09</v>
      </c>
      <c r="P40" s="163">
        <v>0</v>
      </c>
      <c r="Q40" s="163">
        <f>ROUND(E40*P40,2)</f>
        <v>0</v>
      </c>
      <c r="R40" s="163"/>
      <c r="S40" s="163" t="s">
        <v>110</v>
      </c>
      <c r="T40" s="163" t="s">
        <v>110</v>
      </c>
      <c r="U40" s="163">
        <v>0.97</v>
      </c>
      <c r="V40" s="163">
        <f>ROUND(E40*U40,2)</f>
        <v>22.79</v>
      </c>
      <c r="W40" s="163"/>
      <c r="X40" s="163" t="s">
        <v>111</v>
      </c>
      <c r="Y40" s="154"/>
      <c r="Z40" s="154"/>
      <c r="AA40" s="154"/>
      <c r="AB40" s="154"/>
      <c r="AC40" s="154"/>
      <c r="AD40" s="154"/>
      <c r="AE40" s="154"/>
      <c r="AF40" s="154"/>
      <c r="AG40" s="154" t="s">
        <v>112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80">
        <v>20</v>
      </c>
      <c r="B41" s="181" t="s">
        <v>167</v>
      </c>
      <c r="C41" s="190" t="s">
        <v>168</v>
      </c>
      <c r="D41" s="182" t="s">
        <v>109</v>
      </c>
      <c r="E41" s="183">
        <v>23.49</v>
      </c>
      <c r="F41" s="184"/>
      <c r="G41" s="185">
        <f>ROUND(E41*F41,2)</f>
        <v>0</v>
      </c>
      <c r="H41" s="164"/>
      <c r="I41" s="163">
        <f>ROUND(E41*H41,2)</f>
        <v>0</v>
      </c>
      <c r="J41" s="164"/>
      <c r="K41" s="163">
        <f>ROUND(E41*J41,2)</f>
        <v>0</v>
      </c>
      <c r="L41" s="163">
        <v>21</v>
      </c>
      <c r="M41" s="163">
        <f>G41*(1+L41/100)</f>
        <v>0</v>
      </c>
      <c r="N41" s="163">
        <v>2.1000000000000001E-4</v>
      </c>
      <c r="O41" s="163">
        <f>ROUND(E41*N41,2)</f>
        <v>0</v>
      </c>
      <c r="P41" s="163">
        <v>0</v>
      </c>
      <c r="Q41" s="163">
        <f>ROUND(E41*P41,2)</f>
        <v>0</v>
      </c>
      <c r="R41" s="163"/>
      <c r="S41" s="163" t="s">
        <v>110</v>
      </c>
      <c r="T41" s="163" t="s">
        <v>110</v>
      </c>
      <c r="U41" s="163">
        <v>0.05</v>
      </c>
      <c r="V41" s="163">
        <f>ROUND(E41*U41,2)</f>
        <v>1.17</v>
      </c>
      <c r="W41" s="163"/>
      <c r="X41" s="163" t="s">
        <v>111</v>
      </c>
      <c r="Y41" s="154"/>
      <c r="Z41" s="154"/>
      <c r="AA41" s="154"/>
      <c r="AB41" s="154"/>
      <c r="AC41" s="154"/>
      <c r="AD41" s="154"/>
      <c r="AE41" s="154"/>
      <c r="AF41" s="154"/>
      <c r="AG41" s="154" t="s">
        <v>112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74">
        <v>21</v>
      </c>
      <c r="B42" s="175" t="s">
        <v>169</v>
      </c>
      <c r="C42" s="188" t="s">
        <v>170</v>
      </c>
      <c r="D42" s="176" t="s">
        <v>109</v>
      </c>
      <c r="E42" s="177">
        <v>28.187999999999999</v>
      </c>
      <c r="F42" s="178"/>
      <c r="G42" s="179">
        <f>ROUND(E42*F42,2)</f>
        <v>0</v>
      </c>
      <c r="H42" s="164"/>
      <c r="I42" s="163">
        <f>ROUND(E42*H42,2)</f>
        <v>0</v>
      </c>
      <c r="J42" s="164"/>
      <c r="K42" s="163">
        <f>ROUND(E42*J42,2)</f>
        <v>0</v>
      </c>
      <c r="L42" s="163">
        <v>21</v>
      </c>
      <c r="M42" s="163">
        <f>G42*(1+L42/100)</f>
        <v>0</v>
      </c>
      <c r="N42" s="163">
        <v>1.9199999999999998E-2</v>
      </c>
      <c r="O42" s="163">
        <f>ROUND(E42*N42,2)</f>
        <v>0.54</v>
      </c>
      <c r="P42" s="163">
        <v>0</v>
      </c>
      <c r="Q42" s="163">
        <f>ROUND(E42*P42,2)</f>
        <v>0</v>
      </c>
      <c r="R42" s="163" t="s">
        <v>171</v>
      </c>
      <c r="S42" s="163" t="s">
        <v>110</v>
      </c>
      <c r="T42" s="163" t="s">
        <v>119</v>
      </c>
      <c r="U42" s="163">
        <v>0</v>
      </c>
      <c r="V42" s="163">
        <f>ROUND(E42*U42,2)</f>
        <v>0</v>
      </c>
      <c r="W42" s="163"/>
      <c r="X42" s="163" t="s">
        <v>172</v>
      </c>
      <c r="Y42" s="154"/>
      <c r="Z42" s="154"/>
      <c r="AA42" s="154"/>
      <c r="AB42" s="154"/>
      <c r="AC42" s="154"/>
      <c r="AD42" s="154"/>
      <c r="AE42" s="154"/>
      <c r="AF42" s="154"/>
      <c r="AG42" s="154" t="s">
        <v>173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1"/>
      <c r="B43" s="162"/>
      <c r="C43" s="189" t="s">
        <v>174</v>
      </c>
      <c r="D43" s="165"/>
      <c r="E43" s="166">
        <v>28.187999999999999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4"/>
      <c r="Z43" s="154"/>
      <c r="AA43" s="154"/>
      <c r="AB43" s="154"/>
      <c r="AC43" s="154"/>
      <c r="AD43" s="154"/>
      <c r="AE43" s="154"/>
      <c r="AF43" s="154"/>
      <c r="AG43" s="154" t="s">
        <v>114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80">
        <v>22</v>
      </c>
      <c r="B44" s="181" t="s">
        <v>175</v>
      </c>
      <c r="C44" s="190" t="s">
        <v>176</v>
      </c>
      <c r="D44" s="182" t="s">
        <v>177</v>
      </c>
      <c r="E44" s="183">
        <v>0.63492999999999999</v>
      </c>
      <c r="F44" s="184"/>
      <c r="G44" s="185">
        <f>ROUND(E44*F44,2)</f>
        <v>0</v>
      </c>
      <c r="H44" s="164"/>
      <c r="I44" s="163">
        <f>ROUND(E44*H44,2)</f>
        <v>0</v>
      </c>
      <c r="J44" s="164"/>
      <c r="K44" s="163">
        <f>ROUND(E44*J44,2)</f>
        <v>0</v>
      </c>
      <c r="L44" s="163">
        <v>21</v>
      </c>
      <c r="M44" s="163">
        <f>G44*(1+L44/100)</f>
        <v>0</v>
      </c>
      <c r="N44" s="163">
        <v>0</v>
      </c>
      <c r="O44" s="163">
        <f>ROUND(E44*N44,2)</f>
        <v>0</v>
      </c>
      <c r="P44" s="163">
        <v>0</v>
      </c>
      <c r="Q44" s="163">
        <f>ROUND(E44*P44,2)</f>
        <v>0</v>
      </c>
      <c r="R44" s="163"/>
      <c r="S44" s="163" t="s">
        <v>110</v>
      </c>
      <c r="T44" s="163" t="s">
        <v>119</v>
      </c>
      <c r="U44" s="163">
        <v>0</v>
      </c>
      <c r="V44" s="163">
        <f>ROUND(E44*U44,2)</f>
        <v>0</v>
      </c>
      <c r="W44" s="163"/>
      <c r="X44" s="163" t="s">
        <v>139</v>
      </c>
      <c r="Y44" s="154"/>
      <c r="Z44" s="154"/>
      <c r="AA44" s="154"/>
      <c r="AB44" s="154"/>
      <c r="AC44" s="154"/>
      <c r="AD44" s="154"/>
      <c r="AE44" s="154"/>
      <c r="AF44" s="154"/>
      <c r="AG44" s="154" t="s">
        <v>140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x14ac:dyDescent="0.2">
      <c r="A45" s="168" t="s">
        <v>105</v>
      </c>
      <c r="B45" s="169" t="s">
        <v>71</v>
      </c>
      <c r="C45" s="187" t="s">
        <v>72</v>
      </c>
      <c r="D45" s="170"/>
      <c r="E45" s="171"/>
      <c r="F45" s="172"/>
      <c r="G45" s="173">
        <f>SUMIF(AG46:AG49,"&lt;&gt;NOR",G46:G49)</f>
        <v>0</v>
      </c>
      <c r="H45" s="167"/>
      <c r="I45" s="167">
        <f>SUM(I46:I49)</f>
        <v>0</v>
      </c>
      <c r="J45" s="167"/>
      <c r="K45" s="167">
        <f>SUM(K46:K49)</f>
        <v>0</v>
      </c>
      <c r="L45" s="167"/>
      <c r="M45" s="167">
        <f>SUM(M46:M49)</f>
        <v>0</v>
      </c>
      <c r="N45" s="167"/>
      <c r="O45" s="167">
        <f>SUM(O46:O49)</f>
        <v>1.73</v>
      </c>
      <c r="P45" s="167"/>
      <c r="Q45" s="167">
        <f>SUM(Q46:Q49)</f>
        <v>0</v>
      </c>
      <c r="R45" s="167"/>
      <c r="S45" s="167"/>
      <c r="T45" s="167"/>
      <c r="U45" s="167"/>
      <c r="V45" s="167">
        <f>SUM(V46:V49)</f>
        <v>102.41</v>
      </c>
      <c r="W45" s="167"/>
      <c r="X45" s="167"/>
      <c r="AG45" t="s">
        <v>106</v>
      </c>
    </row>
    <row r="46" spans="1:60" outlineLevel="1" x14ac:dyDescent="0.2">
      <c r="A46" s="180">
        <v>23</v>
      </c>
      <c r="B46" s="181" t="s">
        <v>178</v>
      </c>
      <c r="C46" s="190" t="s">
        <v>179</v>
      </c>
      <c r="D46" s="182" t="s">
        <v>109</v>
      </c>
      <c r="E46" s="183">
        <v>99.04</v>
      </c>
      <c r="F46" s="184"/>
      <c r="G46" s="185">
        <f>ROUND(E46*F46,2)</f>
        <v>0</v>
      </c>
      <c r="H46" s="164"/>
      <c r="I46" s="163">
        <f>ROUND(E46*H46,2)</f>
        <v>0</v>
      </c>
      <c r="J46" s="164"/>
      <c r="K46" s="163">
        <f>ROUND(E46*J46,2)</f>
        <v>0</v>
      </c>
      <c r="L46" s="163">
        <v>21</v>
      </c>
      <c r="M46" s="163">
        <f>G46*(1+L46/100)</f>
        <v>0</v>
      </c>
      <c r="N46" s="163">
        <v>2.1000000000000001E-4</v>
      </c>
      <c r="O46" s="163">
        <f>ROUND(E46*N46,2)</f>
        <v>0.02</v>
      </c>
      <c r="P46" s="163">
        <v>0</v>
      </c>
      <c r="Q46" s="163">
        <f>ROUND(E46*P46,2)</f>
        <v>0</v>
      </c>
      <c r="R46" s="163"/>
      <c r="S46" s="163" t="s">
        <v>110</v>
      </c>
      <c r="T46" s="163" t="s">
        <v>110</v>
      </c>
      <c r="U46" s="163">
        <v>0.05</v>
      </c>
      <c r="V46" s="163">
        <f>ROUND(E46*U46,2)</f>
        <v>4.95</v>
      </c>
      <c r="W46" s="163"/>
      <c r="X46" s="163" t="s">
        <v>111</v>
      </c>
      <c r="Y46" s="154"/>
      <c r="Z46" s="154"/>
      <c r="AA46" s="154"/>
      <c r="AB46" s="154"/>
      <c r="AC46" s="154"/>
      <c r="AD46" s="154"/>
      <c r="AE46" s="154"/>
      <c r="AF46" s="154"/>
      <c r="AG46" s="154" t="s">
        <v>112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80">
        <v>24</v>
      </c>
      <c r="B47" s="181" t="s">
        <v>180</v>
      </c>
      <c r="C47" s="190" t="s">
        <v>181</v>
      </c>
      <c r="D47" s="182" t="s">
        <v>109</v>
      </c>
      <c r="E47" s="183">
        <v>99.04</v>
      </c>
      <c r="F47" s="184"/>
      <c r="G47" s="185">
        <f>ROUND(E47*F47,2)</f>
        <v>0</v>
      </c>
      <c r="H47" s="164"/>
      <c r="I47" s="163">
        <f>ROUND(E47*H47,2)</f>
        <v>0</v>
      </c>
      <c r="J47" s="164"/>
      <c r="K47" s="163">
        <f>ROUND(E47*J47,2)</f>
        <v>0</v>
      </c>
      <c r="L47" s="163">
        <v>21</v>
      </c>
      <c r="M47" s="163">
        <f>G47*(1+L47/100)</f>
        <v>0</v>
      </c>
      <c r="N47" s="163">
        <v>3.2499999999999999E-3</v>
      </c>
      <c r="O47" s="163">
        <f>ROUND(E47*N47,2)</f>
        <v>0.32</v>
      </c>
      <c r="P47" s="163">
        <v>0</v>
      </c>
      <c r="Q47" s="163">
        <f>ROUND(E47*P47,2)</f>
        <v>0</v>
      </c>
      <c r="R47" s="163"/>
      <c r="S47" s="163" t="s">
        <v>110</v>
      </c>
      <c r="T47" s="163" t="s">
        <v>110</v>
      </c>
      <c r="U47" s="163">
        <v>0.98399999999999999</v>
      </c>
      <c r="V47" s="163">
        <f>ROUND(E47*U47,2)</f>
        <v>97.46</v>
      </c>
      <c r="W47" s="163"/>
      <c r="X47" s="163" t="s">
        <v>111</v>
      </c>
      <c r="Y47" s="154"/>
      <c r="Z47" s="154"/>
      <c r="AA47" s="154"/>
      <c r="AB47" s="154"/>
      <c r="AC47" s="154"/>
      <c r="AD47" s="154"/>
      <c r="AE47" s="154"/>
      <c r="AF47" s="154"/>
      <c r="AG47" s="154" t="s">
        <v>112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74">
        <v>25</v>
      </c>
      <c r="B48" s="175" t="s">
        <v>182</v>
      </c>
      <c r="C48" s="188" t="s">
        <v>183</v>
      </c>
      <c r="D48" s="176" t="s">
        <v>109</v>
      </c>
      <c r="E48" s="177">
        <v>113.896</v>
      </c>
      <c r="F48" s="178"/>
      <c r="G48" s="179">
        <f>ROUND(E48*F48,2)</f>
        <v>0</v>
      </c>
      <c r="H48" s="164"/>
      <c r="I48" s="163">
        <f>ROUND(E48*H48,2)</f>
        <v>0</v>
      </c>
      <c r="J48" s="164"/>
      <c r="K48" s="163">
        <f>ROUND(E48*J48,2)</f>
        <v>0</v>
      </c>
      <c r="L48" s="163">
        <v>21</v>
      </c>
      <c r="M48" s="163">
        <f>G48*(1+L48/100)</f>
        <v>0</v>
      </c>
      <c r="N48" s="163">
        <v>1.2200000000000001E-2</v>
      </c>
      <c r="O48" s="163">
        <f>ROUND(E48*N48,2)</f>
        <v>1.39</v>
      </c>
      <c r="P48" s="163">
        <v>0</v>
      </c>
      <c r="Q48" s="163">
        <f>ROUND(E48*P48,2)</f>
        <v>0</v>
      </c>
      <c r="R48" s="163" t="s">
        <v>171</v>
      </c>
      <c r="S48" s="163" t="s">
        <v>110</v>
      </c>
      <c r="T48" s="163" t="s">
        <v>119</v>
      </c>
      <c r="U48" s="163">
        <v>0</v>
      </c>
      <c r="V48" s="163">
        <f>ROUND(E48*U48,2)</f>
        <v>0</v>
      </c>
      <c r="W48" s="163"/>
      <c r="X48" s="163" t="s">
        <v>172</v>
      </c>
      <c r="Y48" s="154"/>
      <c r="Z48" s="154"/>
      <c r="AA48" s="154"/>
      <c r="AB48" s="154"/>
      <c r="AC48" s="154"/>
      <c r="AD48" s="154"/>
      <c r="AE48" s="154"/>
      <c r="AF48" s="154"/>
      <c r="AG48" s="154" t="s">
        <v>173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61"/>
      <c r="B49" s="162"/>
      <c r="C49" s="189" t="s">
        <v>184</v>
      </c>
      <c r="D49" s="165"/>
      <c r="E49" s="166">
        <v>113.896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4"/>
      <c r="Z49" s="154"/>
      <c r="AA49" s="154"/>
      <c r="AB49" s="154"/>
      <c r="AC49" s="154"/>
      <c r="AD49" s="154"/>
      <c r="AE49" s="154"/>
      <c r="AF49" s="154"/>
      <c r="AG49" s="154" t="s">
        <v>114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x14ac:dyDescent="0.2">
      <c r="A50" s="168" t="s">
        <v>105</v>
      </c>
      <c r="B50" s="169" t="s">
        <v>73</v>
      </c>
      <c r="C50" s="187" t="s">
        <v>74</v>
      </c>
      <c r="D50" s="170"/>
      <c r="E50" s="171"/>
      <c r="F50" s="172"/>
      <c r="G50" s="173">
        <f>SUMIF(AG51:AG51,"&lt;&gt;NOR",G51:G51)</f>
        <v>0</v>
      </c>
      <c r="H50" s="167"/>
      <c r="I50" s="167">
        <f>SUM(I51:I51)</f>
        <v>0</v>
      </c>
      <c r="J50" s="167"/>
      <c r="K50" s="167">
        <f>SUM(K51:K51)</f>
        <v>0</v>
      </c>
      <c r="L50" s="167"/>
      <c r="M50" s="167">
        <f>SUM(M51:M51)</f>
        <v>0</v>
      </c>
      <c r="N50" s="167"/>
      <c r="O50" s="167">
        <f>SUM(O51:O51)</f>
        <v>0.01</v>
      </c>
      <c r="P50" s="167"/>
      <c r="Q50" s="167">
        <f>SUM(Q51:Q51)</f>
        <v>0</v>
      </c>
      <c r="R50" s="167"/>
      <c r="S50" s="167"/>
      <c r="T50" s="167"/>
      <c r="U50" s="167"/>
      <c r="V50" s="167">
        <f>SUM(V51:V51)</f>
        <v>9.59</v>
      </c>
      <c r="W50" s="167"/>
      <c r="X50" s="167"/>
      <c r="AG50" t="s">
        <v>106</v>
      </c>
    </row>
    <row r="51" spans="1:60" outlineLevel="1" x14ac:dyDescent="0.2">
      <c r="A51" s="180">
        <v>26</v>
      </c>
      <c r="B51" s="181" t="s">
        <v>185</v>
      </c>
      <c r="C51" s="190" t="s">
        <v>186</v>
      </c>
      <c r="D51" s="182" t="s">
        <v>109</v>
      </c>
      <c r="E51" s="183">
        <v>94.087999999999994</v>
      </c>
      <c r="F51" s="184"/>
      <c r="G51" s="185">
        <f>ROUND(E51*F51,2)</f>
        <v>0</v>
      </c>
      <c r="H51" s="164"/>
      <c r="I51" s="163">
        <f>ROUND(E51*H51,2)</f>
        <v>0</v>
      </c>
      <c r="J51" s="164"/>
      <c r="K51" s="163">
        <f>ROUND(E51*J51,2)</f>
        <v>0</v>
      </c>
      <c r="L51" s="163">
        <v>21</v>
      </c>
      <c r="M51" s="163">
        <f>G51*(1+L51/100)</f>
        <v>0</v>
      </c>
      <c r="N51" s="163">
        <v>1.3999999999999999E-4</v>
      </c>
      <c r="O51" s="163">
        <f>ROUND(E51*N51,2)</f>
        <v>0.01</v>
      </c>
      <c r="P51" s="163">
        <v>0</v>
      </c>
      <c r="Q51" s="163">
        <f>ROUND(E51*P51,2)</f>
        <v>0</v>
      </c>
      <c r="R51" s="163"/>
      <c r="S51" s="163" t="s">
        <v>110</v>
      </c>
      <c r="T51" s="163" t="s">
        <v>119</v>
      </c>
      <c r="U51" s="163">
        <v>0.10191</v>
      </c>
      <c r="V51" s="163">
        <f>ROUND(E51*U51,2)</f>
        <v>9.59</v>
      </c>
      <c r="W51" s="163"/>
      <c r="X51" s="163" t="s">
        <v>111</v>
      </c>
      <c r="Y51" s="154"/>
      <c r="Z51" s="154"/>
      <c r="AA51" s="154"/>
      <c r="AB51" s="154"/>
      <c r="AC51" s="154"/>
      <c r="AD51" s="154"/>
      <c r="AE51" s="154"/>
      <c r="AF51" s="154"/>
      <c r="AG51" s="154" t="s">
        <v>112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x14ac:dyDescent="0.2">
      <c r="A52" s="168" t="s">
        <v>105</v>
      </c>
      <c r="B52" s="169" t="s">
        <v>75</v>
      </c>
      <c r="C52" s="187" t="s">
        <v>76</v>
      </c>
      <c r="D52" s="170"/>
      <c r="E52" s="171"/>
      <c r="F52" s="172"/>
      <c r="G52" s="173">
        <f>SUMIF(AG53:AG61,"&lt;&gt;NOR",G53:G61)</f>
        <v>0</v>
      </c>
      <c r="H52" s="167"/>
      <c r="I52" s="167">
        <f>SUM(I53:I61)</f>
        <v>0</v>
      </c>
      <c r="J52" s="167"/>
      <c r="K52" s="167">
        <f>SUM(K53:K61)</f>
        <v>0</v>
      </c>
      <c r="L52" s="167"/>
      <c r="M52" s="167">
        <f>SUM(M53:M61)</f>
        <v>0</v>
      </c>
      <c r="N52" s="167"/>
      <c r="O52" s="167">
        <f>SUM(O53:O61)</f>
        <v>0</v>
      </c>
      <c r="P52" s="167"/>
      <c r="Q52" s="167">
        <f>SUM(Q53:Q61)</f>
        <v>0</v>
      </c>
      <c r="R52" s="167"/>
      <c r="S52" s="167"/>
      <c r="T52" s="167"/>
      <c r="U52" s="167"/>
      <c r="V52" s="167">
        <f>SUM(V53:V61)</f>
        <v>33.78</v>
      </c>
      <c r="W52" s="167"/>
      <c r="X52" s="167"/>
      <c r="AG52" t="s">
        <v>106</v>
      </c>
    </row>
    <row r="53" spans="1:60" outlineLevel="1" x14ac:dyDescent="0.2">
      <c r="A53" s="174">
        <v>27</v>
      </c>
      <c r="B53" s="175" t="s">
        <v>187</v>
      </c>
      <c r="C53" s="188" t="s">
        <v>188</v>
      </c>
      <c r="D53" s="176" t="s">
        <v>137</v>
      </c>
      <c r="E53" s="177">
        <v>108</v>
      </c>
      <c r="F53" s="178"/>
      <c r="G53" s="179">
        <f>ROUND(E53*F53,2)</f>
        <v>0</v>
      </c>
      <c r="H53" s="164"/>
      <c r="I53" s="163">
        <f>ROUND(E53*H53,2)</f>
        <v>0</v>
      </c>
      <c r="J53" s="164"/>
      <c r="K53" s="163">
        <f>ROUND(E53*J53,2)</f>
        <v>0</v>
      </c>
      <c r="L53" s="163">
        <v>21</v>
      </c>
      <c r="M53" s="163">
        <f>G53*(1+L53/100)</f>
        <v>0</v>
      </c>
      <c r="N53" s="163">
        <v>0</v>
      </c>
      <c r="O53" s="163">
        <f>ROUND(E53*N53,2)</f>
        <v>0</v>
      </c>
      <c r="P53" s="163">
        <v>0</v>
      </c>
      <c r="Q53" s="163">
        <f>ROUND(E53*P53,2)</f>
        <v>0</v>
      </c>
      <c r="R53" s="163"/>
      <c r="S53" s="163" t="s">
        <v>110</v>
      </c>
      <c r="T53" s="163" t="s">
        <v>110</v>
      </c>
      <c r="U53" s="163">
        <v>0</v>
      </c>
      <c r="V53" s="163">
        <f>ROUND(E53*U53,2)</f>
        <v>0</v>
      </c>
      <c r="W53" s="163"/>
      <c r="X53" s="163" t="s">
        <v>111</v>
      </c>
      <c r="Y53" s="154"/>
      <c r="Z53" s="154"/>
      <c r="AA53" s="154"/>
      <c r="AB53" s="154"/>
      <c r="AC53" s="154"/>
      <c r="AD53" s="154"/>
      <c r="AE53" s="154"/>
      <c r="AF53" s="154"/>
      <c r="AG53" s="154" t="s">
        <v>112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1"/>
      <c r="B54" s="162"/>
      <c r="C54" s="189" t="s">
        <v>189</v>
      </c>
      <c r="D54" s="165"/>
      <c r="E54" s="166">
        <v>108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4"/>
      <c r="Z54" s="154"/>
      <c r="AA54" s="154"/>
      <c r="AB54" s="154"/>
      <c r="AC54" s="154"/>
      <c r="AD54" s="154"/>
      <c r="AE54" s="154"/>
      <c r="AF54" s="154"/>
      <c r="AG54" s="154" t="s">
        <v>114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74">
        <v>28</v>
      </c>
      <c r="B55" s="175" t="s">
        <v>190</v>
      </c>
      <c r="C55" s="188" t="s">
        <v>191</v>
      </c>
      <c r="D55" s="176" t="s">
        <v>137</v>
      </c>
      <c r="E55" s="177">
        <v>72</v>
      </c>
      <c r="F55" s="178"/>
      <c r="G55" s="179">
        <f>ROUND(E55*F55,2)</f>
        <v>0</v>
      </c>
      <c r="H55" s="164"/>
      <c r="I55" s="163">
        <f>ROUND(E55*H55,2)</f>
        <v>0</v>
      </c>
      <c r="J55" s="164"/>
      <c r="K55" s="163">
        <f>ROUND(E55*J55,2)</f>
        <v>0</v>
      </c>
      <c r="L55" s="163">
        <v>21</v>
      </c>
      <c r="M55" s="163">
        <f>G55*(1+L55/100)</f>
        <v>0</v>
      </c>
      <c r="N55" s="163">
        <v>0</v>
      </c>
      <c r="O55" s="163">
        <f>ROUND(E55*N55,2)</f>
        <v>0</v>
      </c>
      <c r="P55" s="163">
        <v>0</v>
      </c>
      <c r="Q55" s="163">
        <f>ROUND(E55*P55,2)</f>
        <v>0</v>
      </c>
      <c r="R55" s="163"/>
      <c r="S55" s="163" t="s">
        <v>110</v>
      </c>
      <c r="T55" s="163" t="s">
        <v>110</v>
      </c>
      <c r="U55" s="163">
        <v>0.105</v>
      </c>
      <c r="V55" s="163">
        <f>ROUND(E55*U55,2)</f>
        <v>7.56</v>
      </c>
      <c r="W55" s="163"/>
      <c r="X55" s="163" t="s">
        <v>111</v>
      </c>
      <c r="Y55" s="154"/>
      <c r="Z55" s="154"/>
      <c r="AA55" s="154"/>
      <c r="AB55" s="154"/>
      <c r="AC55" s="154"/>
      <c r="AD55" s="154"/>
      <c r="AE55" s="154"/>
      <c r="AF55" s="154"/>
      <c r="AG55" s="154" t="s">
        <v>112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189" t="s">
        <v>192</v>
      </c>
      <c r="D56" s="165"/>
      <c r="E56" s="166">
        <v>72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4"/>
      <c r="Z56" s="154"/>
      <c r="AA56" s="154"/>
      <c r="AB56" s="154"/>
      <c r="AC56" s="154"/>
      <c r="AD56" s="154"/>
      <c r="AE56" s="154"/>
      <c r="AF56" s="154"/>
      <c r="AG56" s="154" t="s">
        <v>114</v>
      </c>
      <c r="AH56" s="154">
        <v>0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80">
        <v>29</v>
      </c>
      <c r="B57" s="181" t="s">
        <v>193</v>
      </c>
      <c r="C57" s="190" t="s">
        <v>194</v>
      </c>
      <c r="D57" s="182" t="s">
        <v>150</v>
      </c>
      <c r="E57" s="183">
        <v>1</v>
      </c>
      <c r="F57" s="184"/>
      <c r="G57" s="185">
        <f>ROUND(E57*F57,2)</f>
        <v>0</v>
      </c>
      <c r="H57" s="164"/>
      <c r="I57" s="163">
        <f>ROUND(E57*H57,2)</f>
        <v>0</v>
      </c>
      <c r="J57" s="164"/>
      <c r="K57" s="163">
        <f>ROUND(E57*J57,2)</f>
        <v>0</v>
      </c>
      <c r="L57" s="163">
        <v>21</v>
      </c>
      <c r="M57" s="163">
        <f>G57*(1+L57/100)</f>
        <v>0</v>
      </c>
      <c r="N57" s="163">
        <v>0</v>
      </c>
      <c r="O57" s="163">
        <f>ROUND(E57*N57,2)</f>
        <v>0</v>
      </c>
      <c r="P57" s="163">
        <v>0</v>
      </c>
      <c r="Q57" s="163">
        <f>ROUND(E57*P57,2)</f>
        <v>0</v>
      </c>
      <c r="R57" s="163"/>
      <c r="S57" s="163" t="s">
        <v>153</v>
      </c>
      <c r="T57" s="163" t="s">
        <v>119</v>
      </c>
      <c r="U57" s="163">
        <v>0</v>
      </c>
      <c r="V57" s="163">
        <f>ROUND(E57*U57,2)</f>
        <v>0</v>
      </c>
      <c r="W57" s="163"/>
      <c r="X57" s="163" t="s">
        <v>111</v>
      </c>
      <c r="Y57" s="154"/>
      <c r="Z57" s="154"/>
      <c r="AA57" s="154"/>
      <c r="AB57" s="154"/>
      <c r="AC57" s="154"/>
      <c r="AD57" s="154"/>
      <c r="AE57" s="154"/>
      <c r="AF57" s="154"/>
      <c r="AG57" s="154" t="s">
        <v>112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80">
        <v>30</v>
      </c>
      <c r="B58" s="181" t="s">
        <v>195</v>
      </c>
      <c r="C58" s="190" t="s">
        <v>196</v>
      </c>
      <c r="D58" s="182" t="s">
        <v>137</v>
      </c>
      <c r="E58" s="183">
        <v>7.6194199999999999</v>
      </c>
      <c r="F58" s="184"/>
      <c r="G58" s="185">
        <f>ROUND(E58*F58,2)</f>
        <v>0</v>
      </c>
      <c r="H58" s="164"/>
      <c r="I58" s="163">
        <f>ROUND(E58*H58,2)</f>
        <v>0</v>
      </c>
      <c r="J58" s="164"/>
      <c r="K58" s="163">
        <f>ROUND(E58*J58,2)</f>
        <v>0</v>
      </c>
      <c r="L58" s="163">
        <v>21</v>
      </c>
      <c r="M58" s="163">
        <f>G58*(1+L58/100)</f>
        <v>0</v>
      </c>
      <c r="N58" s="163">
        <v>0</v>
      </c>
      <c r="O58" s="163">
        <f>ROUND(E58*N58,2)</f>
        <v>0</v>
      </c>
      <c r="P58" s="163">
        <v>0</v>
      </c>
      <c r="Q58" s="163">
        <f>ROUND(E58*P58,2)</f>
        <v>0</v>
      </c>
      <c r="R58" s="163"/>
      <c r="S58" s="163" t="s">
        <v>110</v>
      </c>
      <c r="T58" s="163" t="s">
        <v>110</v>
      </c>
      <c r="U58" s="163">
        <v>2.0089999999999999</v>
      </c>
      <c r="V58" s="163">
        <f>ROUND(E58*U58,2)</f>
        <v>15.31</v>
      </c>
      <c r="W58" s="163"/>
      <c r="X58" s="163" t="s">
        <v>197</v>
      </c>
      <c r="Y58" s="154"/>
      <c r="Z58" s="154"/>
      <c r="AA58" s="154"/>
      <c r="AB58" s="154"/>
      <c r="AC58" s="154"/>
      <c r="AD58" s="154"/>
      <c r="AE58" s="154"/>
      <c r="AF58" s="154"/>
      <c r="AG58" s="154" t="s">
        <v>198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80">
        <v>31</v>
      </c>
      <c r="B59" s="181" t="s">
        <v>199</v>
      </c>
      <c r="C59" s="190" t="s">
        <v>200</v>
      </c>
      <c r="D59" s="182" t="s">
        <v>137</v>
      </c>
      <c r="E59" s="183">
        <v>7.6194199999999999</v>
      </c>
      <c r="F59" s="184"/>
      <c r="G59" s="185">
        <f>ROUND(E59*F59,2)</f>
        <v>0</v>
      </c>
      <c r="H59" s="164"/>
      <c r="I59" s="163">
        <f>ROUND(E59*H59,2)</f>
        <v>0</v>
      </c>
      <c r="J59" s="164"/>
      <c r="K59" s="163">
        <f>ROUND(E59*J59,2)</f>
        <v>0</v>
      </c>
      <c r="L59" s="163">
        <v>21</v>
      </c>
      <c r="M59" s="163">
        <f>G59*(1+L59/100)</f>
        <v>0</v>
      </c>
      <c r="N59" s="163">
        <v>0</v>
      </c>
      <c r="O59" s="163">
        <f>ROUND(E59*N59,2)</f>
        <v>0</v>
      </c>
      <c r="P59" s="163">
        <v>0</v>
      </c>
      <c r="Q59" s="163">
        <f>ROUND(E59*P59,2)</f>
        <v>0</v>
      </c>
      <c r="R59" s="163"/>
      <c r="S59" s="163" t="s">
        <v>110</v>
      </c>
      <c r="T59" s="163" t="s">
        <v>110</v>
      </c>
      <c r="U59" s="163">
        <v>0.49</v>
      </c>
      <c r="V59" s="163">
        <f>ROUND(E59*U59,2)</f>
        <v>3.73</v>
      </c>
      <c r="W59" s="163"/>
      <c r="X59" s="163" t="s">
        <v>197</v>
      </c>
      <c r="Y59" s="154"/>
      <c r="Z59" s="154"/>
      <c r="AA59" s="154"/>
      <c r="AB59" s="154"/>
      <c r="AC59" s="154"/>
      <c r="AD59" s="154"/>
      <c r="AE59" s="154"/>
      <c r="AF59" s="154"/>
      <c r="AG59" s="154" t="s">
        <v>198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80">
        <v>32</v>
      </c>
      <c r="B60" s="181" t="s">
        <v>201</v>
      </c>
      <c r="C60" s="190" t="s">
        <v>202</v>
      </c>
      <c r="D60" s="182" t="s">
        <v>137</v>
      </c>
      <c r="E60" s="183">
        <v>7.6194199999999999</v>
      </c>
      <c r="F60" s="184"/>
      <c r="G60" s="185">
        <f>ROUND(E60*F60,2)</f>
        <v>0</v>
      </c>
      <c r="H60" s="164"/>
      <c r="I60" s="163">
        <f>ROUND(E60*H60,2)</f>
        <v>0</v>
      </c>
      <c r="J60" s="164"/>
      <c r="K60" s="163">
        <f>ROUND(E60*J60,2)</f>
        <v>0</v>
      </c>
      <c r="L60" s="163">
        <v>21</v>
      </c>
      <c r="M60" s="163">
        <f>G60*(1+L60/100)</f>
        <v>0</v>
      </c>
      <c r="N60" s="163">
        <v>0</v>
      </c>
      <c r="O60" s="163">
        <f>ROUND(E60*N60,2)</f>
        <v>0</v>
      </c>
      <c r="P60" s="163">
        <v>0</v>
      </c>
      <c r="Q60" s="163">
        <f>ROUND(E60*P60,2)</f>
        <v>0</v>
      </c>
      <c r="R60" s="163"/>
      <c r="S60" s="163" t="s">
        <v>110</v>
      </c>
      <c r="T60" s="163" t="s">
        <v>110</v>
      </c>
      <c r="U60" s="163">
        <v>0.94199999999999995</v>
      </c>
      <c r="V60" s="163">
        <f>ROUND(E60*U60,2)</f>
        <v>7.18</v>
      </c>
      <c r="W60" s="163"/>
      <c r="X60" s="163" t="s">
        <v>197</v>
      </c>
      <c r="Y60" s="154"/>
      <c r="Z60" s="154"/>
      <c r="AA60" s="154"/>
      <c r="AB60" s="154"/>
      <c r="AC60" s="154"/>
      <c r="AD60" s="154"/>
      <c r="AE60" s="154"/>
      <c r="AF60" s="154"/>
      <c r="AG60" s="154" t="s">
        <v>198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80">
        <v>33</v>
      </c>
      <c r="B61" s="181" t="s">
        <v>203</v>
      </c>
      <c r="C61" s="190" t="s">
        <v>204</v>
      </c>
      <c r="D61" s="182" t="s">
        <v>137</v>
      </c>
      <c r="E61" s="183">
        <v>7.6194199999999999</v>
      </c>
      <c r="F61" s="184"/>
      <c r="G61" s="185">
        <f>ROUND(E61*F61,2)</f>
        <v>0</v>
      </c>
      <c r="H61" s="164"/>
      <c r="I61" s="163">
        <f>ROUND(E61*H61,2)</f>
        <v>0</v>
      </c>
      <c r="J61" s="164"/>
      <c r="K61" s="163">
        <f>ROUND(E61*J61,2)</f>
        <v>0</v>
      </c>
      <c r="L61" s="163">
        <v>21</v>
      </c>
      <c r="M61" s="163">
        <f>G61*(1+L61/100)</f>
        <v>0</v>
      </c>
      <c r="N61" s="163">
        <v>0</v>
      </c>
      <c r="O61" s="163">
        <f>ROUND(E61*N61,2)</f>
        <v>0</v>
      </c>
      <c r="P61" s="163">
        <v>0</v>
      </c>
      <c r="Q61" s="163">
        <f>ROUND(E61*P61,2)</f>
        <v>0</v>
      </c>
      <c r="R61" s="163"/>
      <c r="S61" s="163" t="s">
        <v>110</v>
      </c>
      <c r="T61" s="163" t="s">
        <v>110</v>
      </c>
      <c r="U61" s="163">
        <v>0</v>
      </c>
      <c r="V61" s="163">
        <f>ROUND(E61*U61,2)</f>
        <v>0</v>
      </c>
      <c r="W61" s="163"/>
      <c r="X61" s="163" t="s">
        <v>197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198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x14ac:dyDescent="0.2">
      <c r="A62" s="168" t="s">
        <v>105</v>
      </c>
      <c r="B62" s="169" t="s">
        <v>78</v>
      </c>
      <c r="C62" s="187" t="s">
        <v>29</v>
      </c>
      <c r="D62" s="170"/>
      <c r="E62" s="171"/>
      <c r="F62" s="172"/>
      <c r="G62" s="173">
        <f>SUMIF(AG63:AG63,"&lt;&gt;NOR",G63:G63)</f>
        <v>0</v>
      </c>
      <c r="H62" s="167"/>
      <c r="I62" s="167">
        <f>SUM(I63:I63)</f>
        <v>0</v>
      </c>
      <c r="J62" s="167"/>
      <c r="K62" s="167">
        <f>SUM(K63:K63)</f>
        <v>0</v>
      </c>
      <c r="L62" s="167"/>
      <c r="M62" s="167">
        <f>SUM(M63:M63)</f>
        <v>0</v>
      </c>
      <c r="N62" s="167"/>
      <c r="O62" s="167">
        <f>SUM(O63:O63)</f>
        <v>0</v>
      </c>
      <c r="P62" s="167"/>
      <c r="Q62" s="167">
        <f>SUM(Q63:Q63)</f>
        <v>0</v>
      </c>
      <c r="R62" s="167"/>
      <c r="S62" s="167"/>
      <c r="T62" s="167"/>
      <c r="U62" s="167"/>
      <c r="V62" s="167">
        <f>SUM(V63:V63)</f>
        <v>0</v>
      </c>
      <c r="W62" s="167"/>
      <c r="X62" s="167"/>
      <c r="AG62" t="s">
        <v>106</v>
      </c>
    </row>
    <row r="63" spans="1:60" outlineLevel="1" x14ac:dyDescent="0.2">
      <c r="A63" s="174">
        <v>34</v>
      </c>
      <c r="B63" s="175" t="s">
        <v>205</v>
      </c>
      <c r="C63" s="188" t="s">
        <v>206</v>
      </c>
      <c r="D63" s="176" t="s">
        <v>207</v>
      </c>
      <c r="E63" s="177">
        <v>1</v>
      </c>
      <c r="F63" s="178"/>
      <c r="G63" s="179">
        <f>ROUND(E63*F63,2)</f>
        <v>0</v>
      </c>
      <c r="H63" s="164"/>
      <c r="I63" s="163">
        <f>ROUND(E63*H63,2)</f>
        <v>0</v>
      </c>
      <c r="J63" s="164"/>
      <c r="K63" s="163">
        <f>ROUND(E63*J63,2)</f>
        <v>0</v>
      </c>
      <c r="L63" s="163">
        <v>21</v>
      </c>
      <c r="M63" s="163">
        <f>G63*(1+L63/100)</f>
        <v>0</v>
      </c>
      <c r="N63" s="163">
        <v>0</v>
      </c>
      <c r="O63" s="163">
        <f>ROUND(E63*N63,2)</f>
        <v>0</v>
      </c>
      <c r="P63" s="163">
        <v>0</v>
      </c>
      <c r="Q63" s="163">
        <f>ROUND(E63*P63,2)</f>
        <v>0</v>
      </c>
      <c r="R63" s="163"/>
      <c r="S63" s="163" t="s">
        <v>110</v>
      </c>
      <c r="T63" s="163" t="s">
        <v>119</v>
      </c>
      <c r="U63" s="163">
        <v>0</v>
      </c>
      <c r="V63" s="163">
        <f>ROUND(E63*U63,2)</f>
        <v>0</v>
      </c>
      <c r="W63" s="163"/>
      <c r="X63" s="163" t="s">
        <v>208</v>
      </c>
      <c r="Y63" s="154"/>
      <c r="Z63" s="154"/>
      <c r="AA63" s="154"/>
      <c r="AB63" s="154"/>
      <c r="AC63" s="154"/>
      <c r="AD63" s="154"/>
      <c r="AE63" s="154"/>
      <c r="AF63" s="154"/>
      <c r="AG63" s="154" t="s">
        <v>209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x14ac:dyDescent="0.2">
      <c r="A64" s="3"/>
      <c r="B64" s="4"/>
      <c r="C64" s="191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92</v>
      </c>
    </row>
    <row r="65" spans="1:33" x14ac:dyDescent="0.2">
      <c r="A65" s="157"/>
      <c r="B65" s="158" t="s">
        <v>31</v>
      </c>
      <c r="C65" s="192"/>
      <c r="D65" s="159"/>
      <c r="E65" s="160"/>
      <c r="F65" s="160"/>
      <c r="G65" s="186">
        <f>G8+G17+G19+G26+G28+G39+G45+G50+G52+G62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210</v>
      </c>
    </row>
    <row r="66" spans="1:33" x14ac:dyDescent="0.2">
      <c r="A66" s="3"/>
      <c r="B66" s="4"/>
      <c r="C66" s="191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3"/>
      <c r="B67" s="4"/>
      <c r="C67" s="191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69" t="s">
        <v>211</v>
      </c>
      <c r="B68" s="269"/>
      <c r="C68" s="270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250"/>
      <c r="B69" s="251"/>
      <c r="C69" s="252"/>
      <c r="D69" s="251"/>
      <c r="E69" s="251"/>
      <c r="F69" s="251"/>
      <c r="G69" s="25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G69" t="s">
        <v>212</v>
      </c>
    </row>
    <row r="70" spans="1:33" x14ac:dyDescent="0.2">
      <c r="A70" s="254"/>
      <c r="B70" s="255"/>
      <c r="C70" s="256"/>
      <c r="D70" s="255"/>
      <c r="E70" s="255"/>
      <c r="F70" s="255"/>
      <c r="G70" s="25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">
      <c r="A71" s="254"/>
      <c r="B71" s="255"/>
      <c r="C71" s="256"/>
      <c r="D71" s="255"/>
      <c r="E71" s="255"/>
      <c r="F71" s="255"/>
      <c r="G71" s="25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">
      <c r="A72" s="254"/>
      <c r="B72" s="255"/>
      <c r="C72" s="256"/>
      <c r="D72" s="255"/>
      <c r="E72" s="255"/>
      <c r="F72" s="255"/>
      <c r="G72" s="25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">
      <c r="A73" s="258"/>
      <c r="B73" s="259"/>
      <c r="C73" s="260"/>
      <c r="D73" s="259"/>
      <c r="E73" s="259"/>
      <c r="F73" s="259"/>
      <c r="G73" s="26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">
      <c r="A74" s="3"/>
      <c r="B74" s="4"/>
      <c r="C74" s="191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33" x14ac:dyDescent="0.2">
      <c r="C75" s="193"/>
      <c r="D75" s="10"/>
      <c r="AG75" t="s">
        <v>213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9:G73"/>
    <mergeCell ref="A1:G1"/>
    <mergeCell ref="C2:G2"/>
    <mergeCell ref="C3:G3"/>
    <mergeCell ref="C4:G4"/>
    <mergeCell ref="A68:C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Cejnar</dc:creator>
  <cp:lastModifiedBy>novakova</cp:lastModifiedBy>
  <cp:lastPrinted>2021-10-04T10:59:18Z</cp:lastPrinted>
  <dcterms:created xsi:type="dcterms:W3CDTF">2009-04-08T07:15:50Z</dcterms:created>
  <dcterms:modified xsi:type="dcterms:W3CDTF">2021-10-04T10:59:39Z</dcterms:modified>
</cp:coreProperties>
</file>