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SO 201" sheetId="1" r:id="rId1"/>
  </sheets>
  <definedNames/>
  <calcPr fullCalcOnLoad="1"/>
</workbook>
</file>

<file path=xl/sharedStrings.xml><?xml version="1.0" encoding="utf-8"?>
<sst xmlns="http://schemas.openxmlformats.org/spreadsheetml/2006/main" count="1600" uniqueCount="667">
  <si>
    <t>ASPE10</t>
  </si>
  <si>
    <t>S</t>
  </si>
  <si>
    <t>Firma: AFRY CZ s.r.o.</t>
  </si>
  <si>
    <t>Soupis prací objektu</t>
  </si>
  <si>
    <t xml:space="preserve">Stavba: </t>
  </si>
  <si>
    <t>2017/0026</t>
  </si>
  <si>
    <t>Pernštejnec most ev č 33716-1</t>
  </si>
  <si>
    <t>O</t>
  </si>
  <si>
    <t>Rozpočet:</t>
  </si>
  <si>
    <t>0,00</t>
  </si>
  <si>
    <t>15,00</t>
  </si>
  <si>
    <t>21,00</t>
  </si>
  <si>
    <t>3</t>
  </si>
  <si>
    <t>2</t>
  </si>
  <si>
    <t>SO 201</t>
  </si>
  <si>
    <t>Most Perštejnec</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</si>
  <si>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</si>
  <si>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</si>
  <si>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</si>
  <si>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</si>
  <si>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</si>
  <si>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</si>
  <si>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</si>
  <si>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</si>
  <si>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</si>
  <si>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</si>
  <si>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</si>
  <si>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</si>
  <si>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</si>
  <si>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</si>
  <si>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</si>
  <si>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</si>
  <si>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</si>
  <si>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</si>
  <si>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</si>
  <si>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</si>
  <si>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014102</t>
  </si>
  <si>
    <t>POPLATKY ZA SKLÁDKU</t>
  </si>
  <si>
    <t>T</t>
  </si>
  <si>
    <t>PP</t>
  </si>
  <si>
    <t>zemina 2,0 t/m3 
K fakturaci budou doloženy vážní lístky ze skládky a doklad o úhradě poplatku za skládku</t>
  </si>
  <si>
    <t>VV</t>
  </si>
  <si>
    <t>pol 12960  24,685*2,0=49.370 [A] 
pol 13173  1188=1 188.000 [B] 
26115.1  3,14*0,15*0,15*385=27.200 [E] 
26115.2  3,14*0,15*0,15*39=2.755 [F] 
26115.3  3,14*0,15*0,15*33=2.331 [G] 
26114  3,14*0,1*0,1*420=13.188 [H] 
264116  3,14*0,2*0,2*450=56.520 [I] 
Celkem: A+B+E+F+G+H+I=1 339.364 [J] 
J*2,0=2 678.728 [K]</t>
  </si>
  <si>
    <t>TS</t>
  </si>
  <si>
    <t>zahrnuje veškeré poplatky provozovateli skládky související s uložením odpadu na skládce.</t>
  </si>
  <si>
    <t>suť ze sypkých voz vrstev 1,9 t/m3 
pol 11332 
K fakturaci budou doloženy vážní lístky ze skládky a doklad o úhradě poplatku za skládku</t>
  </si>
  <si>
    <t>36,01*1,9=68.419 [A]</t>
  </si>
  <si>
    <t>suť z vrstev stmelených asfaltem 2,4 t/m3 
pol 11333, 
K fakturaci budou doloženy vážní lístky ze skládky a doklad o úhradě poplatku za skládku</t>
  </si>
  <si>
    <t>35,7*2,4=85.680 [A]</t>
  </si>
  <si>
    <t>suť ze želbet kcí 2,5 t/m3 
pol 96616 
K fakturaci budou doloženy vážní lístky ze skládky a doklad o úhradě poplatku za skládku</t>
  </si>
  <si>
    <t>58,718*2,5=146.795 [A]</t>
  </si>
  <si>
    <t>7</t>
  </si>
  <si>
    <t>suť z kamene na MC 2,6 t/m3 
pol 96613 
K fakturaci budou doloženy vážní lístky ze skládky a doklad o úhradě poplatku za skládku</t>
  </si>
  <si>
    <t>106,685*2,6=277.381 [A]</t>
  </si>
  <si>
    <t>02620</t>
  </si>
  <si>
    <t/>
  </si>
  <si>
    <t>ZKOUŠENÍ KONSTRUKCÍ A PRACÍ NEZÁVISLOU ZKUŠEBNOU</t>
  </si>
  <si>
    <t>KPL</t>
  </si>
  <si>
    <t>zhotovení KZP včetně zkoušek</t>
  </si>
  <si>
    <t>1=1.000 [A]</t>
  </si>
  <si>
    <t>zahrnuje veškeré náklady spojené s objednatelem požadovanými zkouškami</t>
  </si>
  <si>
    <t>02710</t>
  </si>
  <si>
    <t>POMOC PRÁCE ZŘÍZ NEBO ZAJIŠŤ OBJÍŽĎKY A PŘÍSTUP CESTY</t>
  </si>
  <si>
    <t>Kompletní dopravně inženýrská opatření po celou dobu výstavby pro všechny etapy a fáze výstavby objektu, a to  
zejména přechodné svislé a vodorovné dopravní značení, dopravní zařízení (směrovací desky, 
samostatná výstražná světla a jejich soupravy), mobilní prostředky (vozíky), apod. - jejich dodávku,  
montáž, demontáž, kontrolu,údržbu, servis, přemísťování, přeznačování a manipulaci s nimi. 
v rozsahu jednotlivých etap DIO - D1 - D7 
DDZ: 3x IS 11a, 8x IS11b, 8x E3a, 5xIP 10a,b, 8x IP 22, 5x IS 11c, 5xB1, 2x E13, 2x (Z2+5xS7)</t>
  </si>
  <si>
    <t>zahrnuje veškeré náklady spojené s objednatelem požadovanými zařízeními</t>
  </si>
  <si>
    <t>8</t>
  </si>
  <si>
    <t>02730</t>
  </si>
  <si>
    <t>POMOC PRÁCE ZŘÍZ NEBO ZAJIŠŤ OCHRANU INŽENÝRSKÝCH SÍTÍ</t>
  </si>
  <si>
    <t>Kontrola a vytyčení jejich skutečné trasy a provedení ochranných opatření pro zabezpečení stávajících inženýrských sítí, ruční odkop v blízkosti všech inženýrských sítí, ochrana před mechanickým poškozením, ochrana a zajištění sloupů během výstavby  
zajištění protokolu o předání dotčených inž. sítí s jejich správci</t>
  </si>
  <si>
    <t>02910</t>
  </si>
  <si>
    <t>OSTATNÍ POŽADAVKY - ZEMĚMĚŘIČSKÁ MĚŘENÍ</t>
  </si>
  <si>
    <t>Vytyčení inženýrských sítí</t>
  </si>
  <si>
    <t>zahrnuje veškeré náklady spojené s objednatelem požadovanými pracemi,   
- pro stanovení orientační investorské ceny určete jednotkovou cenu jako 1% odhadované ceny stavby</t>
  </si>
  <si>
    <t>02911</t>
  </si>
  <si>
    <t>OSTATNÍ POŽADAVKY - GEODETICKÉ ZAMĚŘENÍ</t>
  </si>
  <si>
    <t>Veškerá geodetická činnost v přůběhu provádění stavebních prací (geodet zhotovitele stavby), vyčetně vytyčení stavby, hranic pozemků a zhotovení geometrického plánu a zaměření skuterčného provedení stavby.</t>
  </si>
  <si>
    <t>zahrnuje veškeré náklady spojené s objednatelem požadovanými pracemi</t>
  </si>
  <si>
    <t>11</t>
  </si>
  <si>
    <t>02920</t>
  </si>
  <si>
    <t>OSTATNÍ POŽADAVKY - OCHRANA ŽIVOTNÍHO PROSTŘEDÍ</t>
  </si>
  <si>
    <t>OCHRANA KOŘENOVÉHO SYSTÉMU STROMU - Pro provádění výkopu nesmí být porušeny u stromu kořeny, jejichž průměr činí více než 3 cm. Při jejich případném poškození je třeba provést ošetření. Jsou-li poškozeny kořeny o průměru menším než 2 cm, je nutné ošetřit je růstovým stimulátorem, nad 2 cm v průměru pak provést ošetření speciálním prostředkem na rány. . Po celou dobu, než je výkop opět zasypán, musí být stěny výkopu vlhčeny.</t>
  </si>
  <si>
    <t>12</t>
  </si>
  <si>
    <t>02943</t>
  </si>
  <si>
    <t>OSTATNÍ POŽADAVKY - VYPRACOVÁNÍ RDS</t>
  </si>
  <si>
    <t>Realizační dokumentace stavby (dále jen „RDS“) dle kap. 11 Směrnice pro dokumentaci staveb pozemních komunikací (SDS PK) (2/2007), vč. dodatku č. 1 (12/2009) - Prováděcí dokumentace zhotovovacích prací dle čl. 11.4.2.1 SDS PK v rozsahu dle kap. 6 Technických kvalitativních podmínek pro dokumentaci staveb pozemních komunikací (TKP-D) (8/2006), příloha č. 5. 
-před zahájením výkopů bude zhotovena RDS/VTD PRO PAŽENÍ !!!  
Součástí je předání dokumentace v tištěné podobě a předání 1 x v elektronické podobě (rozsah a uspořádání odpovídající podobě tištěné) v uzavřeném (PDF) a otevřeném formátu (DWG, XLS, DOC, apod.).</t>
  </si>
  <si>
    <t>13</t>
  </si>
  <si>
    <t>Vypracování samostatné RDS pro pažení a to včetně VTD.</t>
  </si>
  <si>
    <t>14</t>
  </si>
  <si>
    <t>02944</t>
  </si>
  <si>
    <t>OSTAT POŽADAVKY - DOKUMENTACE SKUTEČ PROVEDENÍ V DIGIT FORMĚ</t>
  </si>
  <si>
    <t>vypracování DSPS  vč digitální formy</t>
  </si>
  <si>
    <t>15</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</si>
  <si>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</si>
  <si>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</si>
  <si>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</si>
  <si>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16</t>
  </si>
  <si>
    <t>02951</t>
  </si>
  <si>
    <t>OSTATNÍ POŽADAVKY - BEZPEČNOSTNÍ A HYGIENICKÁ OPATŘENÍ NA STAVENIŠTI</t>
  </si>
  <si>
    <t>Náklady na ochranu staveniště před vstupem nepovolaných osob, včetně příslušného značení, náklady na oplocení staveniště či na jeho osvětlení, náklady na vypracování potřebné dokuemntace pro provoz staveniště z hlediska požární ochrany (požární řád a poplachová směrnice) a z hlediska provozu staveniště (provozně dopravní řád), podrobněji viz plán BOZP. Zajištění případných pěších tras. 
Náklady na opatření dle požadavků na zajištění BOZP v průběhu výstavby.</t>
  </si>
  <si>
    <t>17</t>
  </si>
  <si>
    <t>029511</t>
  </si>
  <si>
    <t>OSTATNÍ POŽADAVKY - POSUDKY A KONTROLY</t>
  </si>
  <si>
    <t>HOD</t>
  </si>
  <si>
    <t>Úředně provedený passport staveb v okolí stavby. Passport provedených staveb jak v interiéru tak exteriéru dle potřeb stavby. Veškerý passport bude proveden účasti pověřených soob z příslušného úřadu, zástupce zhotovitele stavebníka a majitele objektu. Položka dále zahrnuje zhotovení fotodokumentace a úředních záznamů a provedených pasportech, kontrolách a posudkách.</t>
  </si>
  <si>
    <t>80=80.000 [A]</t>
  </si>
  <si>
    <t>18</t>
  </si>
  <si>
    <t>02960</t>
  </si>
  <si>
    <t>OSTATNÍ POŽADAVKY - ODBORNÝ DOZOR</t>
  </si>
  <si>
    <t>geotechnický dohled  u převzetí  základové spáry a posouzení zemin ke zpětným zásypům, rovněž v průběhu prací speciálního zakládání 
geotechnik</t>
  </si>
  <si>
    <t>zahrnuje veškeré náklady spojené s objednatelem požadovaným dozorem</t>
  </si>
  <si>
    <t>19</t>
  </si>
  <si>
    <t>arboretář pro kontrolu kořenové clony</t>
  </si>
  <si>
    <t>20</t>
  </si>
  <si>
    <t>Přejímka materiálu a nátěrového systému zábradlí.</t>
  </si>
  <si>
    <t>21</t>
  </si>
  <si>
    <t>02991</t>
  </si>
  <si>
    <t>OSTATNÍ POŽADAVKY - INFORMAČNÍ TABULE</t>
  </si>
  <si>
    <t>KUS</t>
  </si>
  <si>
    <t>identifikační tabule stavby se základními údaji o díle</t>
  </si>
  <si>
    <t>4=4.000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</si>
  <si>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</si>
  <si>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22</t>
  </si>
  <si>
    <t>03100</t>
  </si>
  <si>
    <t>ZAŘÍZENÍ STAVENIŠTĚ - ZŘÍZENÍ, PROVOZ, DEMONTÁŽ</t>
  </si>
  <si>
    <t>zahrnuje objednatelem povolené náklady na pořízení (event. pronájem), provozování, udržování a likvidaci zhotovitelova zařízení</t>
  </si>
  <si>
    <t>23</t>
  </si>
  <si>
    <t>037401</t>
  </si>
  <si>
    <t>POMOC PRÁCE ZAJIŠŤ NEBO ZŘÍZ PROVIZORNÍ LÁVKY</t>
  </si>
  <si>
    <t>zřízení provizorní lávky a přístupové cesty včetně případných chodníků a  ramp přes vodoteč po celou dobu výstavby 
VČETNĚ MONTÁŽE, příp. NÁJEMNÉHO, ÚDRŽBY, DEMONTÁŽE, DOPRAVY  a následného uvedení do původního stavu  
Kompletní dodávka provizorního přemostění (v případně odlišného technického řešení mostu  včetně všech kompletních podpěr v korytě vodoteče). Položka zahrnuje všechny náklady zhotovitele spojené s dopravou materiálu na místo určení, montáží, pronájmem, údržbou, demontáží a zpětným odvozem  provizoria. V ceně položky jsou zahrnuty přístupové chodníky  včetně zřízení případného dočasného veřejného osvětlení , včetně zřízení a odstranění přístupové cesty a ramp  provizoria  
přístupoý chodník panelový celkem 26 m, šíře 1,5m, lávka 9 m, šíře 1,5m</t>
  </si>
  <si>
    <t>zahrnuje objednatelem povolené náklady na požadovaná zařízení zhotovitele</t>
  </si>
  <si>
    <t>Zemní práce</t>
  </si>
  <si>
    <t>24</t>
  </si>
  <si>
    <t>11120</t>
  </si>
  <si>
    <t>ODSTRANĚNÍ KŘOVIN</t>
  </si>
  <si>
    <t>M2</t>
  </si>
  <si>
    <t>odstranění náletových dřevin s úplnou likvidací na vtokové straně</t>
  </si>
  <si>
    <t>20*13=260.000 [A]</t>
  </si>
  <si>
    <t>odstranění křovin a stromů do průměru 100 mm  
doprava dřevin bez ohledu na vzdálenost  
spálení na hromadách nebo štěpkování</t>
  </si>
  <si>
    <t>25</t>
  </si>
  <si>
    <t>11130</t>
  </si>
  <si>
    <t>SEJMUTÍ DRNU</t>
  </si>
  <si>
    <t>tl 200 mm včetně odvozu na mezideponii</t>
  </si>
  <si>
    <t>(35+29,5+87,2+83)*1,5=352.050 [A]</t>
  </si>
  <si>
    <t>včetně vodorovné dopravy  a uložení na mezideponii</t>
  </si>
  <si>
    <t>26</t>
  </si>
  <si>
    <t>11316</t>
  </si>
  <si>
    <t>ODSTRANĚNÍ KRYTU ZPEVNĚNÝCH PLOCH ZE SILNIČNÍCH DÍLCŮ</t>
  </si>
  <si>
    <t>M3</t>
  </si>
  <si>
    <t>150*0,2=30.000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</si>
  <si>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</si>
  <si>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27</t>
  </si>
  <si>
    <t>11332</t>
  </si>
  <si>
    <t>ODSTRANĚNÍ PODKLADŮ ZPEVNĚNÝCH PLOCH Z KAMENIVA NESTMELENÉHO</t>
  </si>
  <si>
    <t>podklad vrtsvy  komunikace tl. 200 mm 
skládkovné 014102.2 
délky měřeny digitálně</t>
  </si>
  <si>
    <t>((7*34)-(6.1*9.5))*0.2=36.010 [A]</t>
  </si>
  <si>
    <t>28</t>
  </si>
  <si>
    <t>11333</t>
  </si>
  <si>
    <t>ODSTRANĚNÍ PODKLADU ZPEVNĚNÝCH PLOCH S ASFALT POJIVEM</t>
  </si>
  <si>
    <t>vrstvy PM tl 150 mm včetně odvozu na skládku 
skládkovné pol 014102.3 
délky měřeny digitálně</t>
  </si>
  <si>
    <t>(7*34)*0.15=35.700 [A]</t>
  </si>
  <si>
    <t>29</t>
  </si>
  <si>
    <t>11372</t>
  </si>
  <si>
    <t>FRÉZOVÁNÍ ZPEVNĚNÝCH PLOCH ASFALTOVÝCH</t>
  </si>
  <si>
    <t>frézování AB vrstev komunikace v dotčeném úseku a cca 16,0 m před mostem, a cca 10,0m za mostem 
tl. 150 mm 
včetně odvozu ma místo určené investorem bez úhrady poplatku za skládkování 
délky měřeny digitálně</t>
  </si>
  <si>
    <t>30</t>
  </si>
  <si>
    <t>113766</t>
  </si>
  <si>
    <t>FRÉZOVÁNÍ DRÁŽKY PRŮŘEZU DO 800MM2 V ASFALTOVÉ VOZOVCE</t>
  </si>
  <si>
    <t>M</t>
  </si>
  <si>
    <t>Frézování drážek podél říms, a příčně ve vzovoce</t>
  </si>
  <si>
    <t>Obrusná vrstva 18,8+2,1+12,5+3,9=37.300 [A] 
Ložná vrstva 2*7,7=15.400 [B] 
Příčný směr 2*5,5+2*6,5=24.000 [C] 
Celkem: A+B+C=76.700 [D]</t>
  </si>
  <si>
    <t>Položka zahrnuje veškerou manipulaci s vybouranou sutí a s vybouranými hmotami vč. uložení na skládku.</t>
  </si>
  <si>
    <t>31</t>
  </si>
  <si>
    <t>11511</t>
  </si>
  <si>
    <t>ČERPÁNÍ VODY DO 500 L/MIN</t>
  </si>
  <si>
    <t>Čerpání vody ze stavební jámy.</t>
  </si>
  <si>
    <t>24*30*4=2 880.000 [A]</t>
  </si>
  <si>
    <t>Položka čerpání vody na povrchu zahrnuje i potrubí, pohotovost záložní čerpací soupravy a zřízení čerpací jímky. Součástí položky je také následná demontáž a likvidace těchto zařízení</t>
  </si>
  <si>
    <t>32</t>
  </si>
  <si>
    <t>11527</t>
  </si>
  <si>
    <t>PŘEV VOD NA POVRCHU POTR DN DO 1000MM NEBO ŽLAB R.O. DO 3,6M</t>
  </si>
  <si>
    <t>provizorní zatrubnění vodoteče   2xDN 1000</t>
  </si>
  <si>
    <t>2*20,0=40.000 [A]</t>
  </si>
  <si>
    <t>Položka převedení vody na povrchu zahrnuje zřízení, udržování a odstranění příslušného zařízení. Převedení vody se uvádí buď průměrem potrubí (DN) nebo délkou rozvinutého obvodu žlabu (r.o.).</t>
  </si>
  <si>
    <t>33</t>
  </si>
  <si>
    <t>12573</t>
  </si>
  <si>
    <t>VYKOPÁVKY ZE ZEMNÍKŮ A SKLÁDEK TŘ. I</t>
  </si>
  <si>
    <t>materiál dle ČSN 736133 -  přetříděný z meziskládky</t>
  </si>
  <si>
    <t>17411  1778,3+480=2 258.300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</si>
  <si>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</si>
  <si>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34</t>
  </si>
  <si>
    <t>12960</t>
  </si>
  <si>
    <t>ČIŠTĚNÍ VODOTEČÍ A MELIORAČ KANÁLŮ OD NÁNOSŮ</t>
  </si>
  <si>
    <t>nánosy v korytě Křenovky v délce 25 m 
skládkovné pol 014102.1</t>
  </si>
  <si>
    <t>25*4,64*0,4=46.400 [A] 
Celkem: A=46.400 [B]</t>
  </si>
  <si>
    <t>- vodorovná a svislá doprava, přemístění, přeložení, manipulace s výkopkem a uložení na skládku (bez poplatku)</t>
  </si>
  <si>
    <t>35</t>
  </si>
  <si>
    <t>13173</t>
  </si>
  <si>
    <t>HLOUBENÍ JAM ZAPAŽ I NEPAŽ TŘ. I</t>
  </si>
  <si>
    <t>hloubení stavební jámy včetně odvozu na meziskládku ke zpětnému zásypu dle ČSN 736133 nebo na skládku dle rozhodnutí geotechnického dozoru 
skládkovné pol 014102.1, bude upraveno na skutečně uloženou kubaturu nevhodné zeminy</t>
  </si>
  <si>
    <t>řez z C.1 - 6  85,425*5,8=495.465 [A] 
část pro křídlo OP Kluky návodní  7,06*2,71*5,8=110.969 [B] 
část pro křídlo OP KH návodní  53,467*5,8=310.109 [C] 
část pro křídlo KH povodní  20,17*5,8=116.986 [D] 
část pro křídlo OP Kluky povodní  21,07*5,8=122.206 [E] 
odečet bouraných konstrukcí: 
pol 99613  - 106,685=- 106.685 [F] 
pol 96616   - 58,718=-58.718 [G] 
Celkem: (A+B+C+D+E+F+G)*1.2=1 188.398 [H]</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</si>
  <si>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</si>
  <si>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36</t>
  </si>
  <si>
    <t>13273R</t>
  </si>
  <si>
    <t>HLOUBENÍ RÝH ŠÍŘ DO 0,5m AIR SPADE</t>
  </si>
  <si>
    <t>Hloubka výkopu bude 2,0 m od stávajícího povrchu. Výkop musí být realizován technologií, kdy nedojde k poškození významných kořenů, tj. technologií Air Spade ( za pomoci tlakového vzduchu ručně). Pro provádění výkopu nesmí být porušeny u stromu kořeny, jejichž průměr činí více než 3 cm.</t>
  </si>
  <si>
    <t>4,5*2,0*0,5=4.500 [A]</t>
  </si>
  <si>
    <t>37</t>
  </si>
  <si>
    <t>13373</t>
  </si>
  <si>
    <t>HLOUBENÍ ŠACHET ZAPAŽ I NEPAŽ TŘ. I</t>
  </si>
  <si>
    <t>provedení kopaných sond pro ověření zařízení ČEZ ( zemnící kruh) 
ponechání zeminy na místě pro zpětné uložení</t>
  </si>
  <si>
    <t>2*0,8*0,8*2.5=3.200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</si>
  <si>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t>
  </si>
  <si>
    <t>38</t>
  </si>
  <si>
    <t>17120</t>
  </si>
  <si>
    <t>ULOŽENÍ SYPANINY DO NÁSYPŮ A NA SKLÁDKY BEZ ZHUTNĚNÍ</t>
  </si>
  <si>
    <t>pol 13173</t>
  </si>
  <si>
    <t>990,332=990.332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</si>
  <si>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</si>
  <si>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39</t>
  </si>
  <si>
    <t>17380</t>
  </si>
  <si>
    <t>ZEMNÍ KRAJNICE A DOSYPÁVKY Z NAKUPOVANÝCH MATERIÁLŮ</t>
  </si>
  <si>
    <t>doplnění ŠDA 0/63 tl. 150 mm 
plochy odečteny digitálně</t>
  </si>
  <si>
    <t>(13,49+6,11+5,74+1,18)*0,15*1,5=5.967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</si>
  <si>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</si>
  <si>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40</t>
  </si>
  <si>
    <t>17411</t>
  </si>
  <si>
    <t>ZÁSYP JAM A RÝH ZEMINOU SE ZHUTNĚNÍM</t>
  </si>
  <si>
    <t>zásyp základu včetně zásypu mezi základy dříku v souladu s  ČSN 736133 
(plocha vymezená zápor stěnou, plochy řezu  a délky  odečteny  digitálně</t>
  </si>
  <si>
    <t>za OP Kutná Hora: 73,741*5,44=401.151 [A] 
za OP Kluky: 63,936*5,74=366.993 [B] 
mezi základy: 3,595*9,3=33.434 [I], 
odpočet : 
pol 17481  -12,708= 
pol 17581 -15,855=-15.855 [D] 
pol 21331 klín   -86,742=-86.742 [E] 
pol 27231  -6,138=-6.138 [F] 
pol 45131  -74,238=-74.238 [G] 
obsyp křídel, zpětné  zásypy do výkopů 25,6*30,2*1,5=1 159.680 [K] 
Celkem: Celkem: A+B+I+K+C+D+E+F+G=</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</si>
  <si>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</si>
  <si>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41</t>
  </si>
  <si>
    <t>Dočasné zásypy provizorního potrubí a koryta při jednotlivých stavebních činnostech a zhotovení plošiny pro vrtání mikropilotových základů.</t>
  </si>
  <si>
    <t>24*20=480.000 [A]</t>
  </si>
  <si>
    <t>42</t>
  </si>
  <si>
    <t>17481</t>
  </si>
  <si>
    <t>ZÁSYP JAM A RÝH Z NAKUPOVANÝCH MATERIÁLŮ</t>
  </si>
  <si>
    <t>ochranný zásyp přechodové oblasti s drenážní funkcí dle příloh C1.6 
plocha řezu odečtena digitálně</t>
  </si>
  <si>
    <t>(1,4+1,2)*6,5=16.900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</si>
  <si>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</si>
  <si>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43</t>
  </si>
  <si>
    <t>Kořenová clona bude zasypána převážně minerálním substrátem s dobrou propustností, následujícího složení: 
štěrk frakce 8/16 25 % 
štěrk frakce 4/8 30 % 
písek říční praný 15 %</t>
  </si>
  <si>
    <t>4,5*0,7=3.150 [A]</t>
  </si>
  <si>
    <t>44</t>
  </si>
  <si>
    <t>17581</t>
  </si>
  <si>
    <t>OBSYP POTRUBÍ A OBJEKTŮ Z NAKUPOVANÝCH MATERIÁLŮ</t>
  </si>
  <si>
    <t>obsyp těsnící folie přechodové oblasti štp 0/4  2x  150 mm</t>
  </si>
  <si>
    <t>(4+4)*6.5*0,3=15.600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</si>
  <si>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</si>
  <si>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45</t>
  </si>
  <si>
    <t>17710</t>
  </si>
  <si>
    <t>ZEMNÍ HRÁZKY ZE ZEMIN SE ZHUTNĚNÍM</t>
  </si>
  <si>
    <t>pro převedení vodoteče do provizorního zatrubnění  
včetně odstranění, uložení na skládku a skládkovného</t>
  </si>
  <si>
    <t>2*34,27*1,2=82.248 [A] 
Celkem: A=82.248 [B]</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</si>
  <si>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</si>
  <si>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46</t>
  </si>
  <si>
    <t>18110</t>
  </si>
  <si>
    <t>ÚPRAVA PLÁNĚ SE ZHUTNĚNÍM V HORNINĚ TŘ. I</t>
  </si>
  <si>
    <t>dno stavební jámy</t>
  </si>
  <si>
    <t>73,47+63,93=137.400 [A]</t>
  </si>
  <si>
    <t>položka zahrnuje úpravu pláně včetně vyrovnání výškových rozdílů. Míru zhutnění určuje projekt.</t>
  </si>
  <si>
    <t>47</t>
  </si>
  <si>
    <t>18230R</t>
  </si>
  <si>
    <t>KOŘENOVÁ CLONA KOMBINOVANÁ</t>
  </si>
  <si>
    <t>Ochrana kořenového systému drátěné pletivo/jutové pytle dle TZ  
Kořenová clona bude zasypána převážně minerálním substrátem s dobrou propustností, následujícího složení: 
ornice hlinito-písčitá (možný příměs stávající zeminy) 20 % 
vyzrálý kompost 10 % 
položka včetně pořízení a dovozu na místo uložení 
další zásyp viz pol 17481.2</t>
  </si>
  <si>
    <t>4,5*0,2=0.900 [A] 
4,5*0,1=0.450 [B] 
Celkem: A+B=1.350 [C]</t>
  </si>
  <si>
    <t>položka zahrnuje:  
nutné přemístění ornice z dočasných skládek vzdálených do 50m  
rozprostření ornice v předepsané tloušťce v rovině a ve svahu do 1:5</t>
  </si>
  <si>
    <t>48</t>
  </si>
  <si>
    <t>18233</t>
  </si>
  <si>
    <t>ROZPROSTŘENÍ ORNICE V ROVINĚ V TL DO 0,20M</t>
  </si>
  <si>
    <t>Rozprostřední 50% sejmuté ornice</t>
  </si>
  <si>
    <t>0,5*352=176.000 [A]</t>
  </si>
  <si>
    <t>položka zahrnuje: 
nutné přemístění ornice z dočasných skládek vzdálených do 50m 
rozprostření ornice v předepsané tloušťce v rovině a ve svahu do 1:5</t>
  </si>
  <si>
    <t>49</t>
  </si>
  <si>
    <t>18241</t>
  </si>
  <si>
    <t>ZALOŽENÍ TRÁVNÍKU RUČNÍM VÝSEVEM</t>
  </si>
  <si>
    <t>Zahrnuje dodání předepsané travní směsi, její výsev na ornici, zalévání, první pokosení, to vše bez ohledu na sklon terénu</t>
  </si>
  <si>
    <t>Základy</t>
  </si>
  <si>
    <t>50</t>
  </si>
  <si>
    <t>21331</t>
  </si>
  <si>
    <t>DRENÁŽNÍ VRSTVY Z BETONU MEZEROVITÉHO (DRENÁŽNÍHO)</t>
  </si>
  <si>
    <t>DB trubní drenáže 300x300 mm 
mezerovitý beton přechodového klínu 
plochy řezu odečteny digitálně</t>
  </si>
  <si>
    <t>(0,3*0,3-3,14*0,075*0,075)*13,17=0.953 [A] 
6,405*6,55+6,838*6,55=86.742 [B] 
Celkem: A+B=87.695 [C]</t>
  </si>
  <si>
    <t>Položka zahrnuje:  
- dodávku předepsaného materiálu pro drenážní vrstvu, včetně mimostaveništní a vnitrostaveništní dopravy  
- provedení drenážní vrstvy předepsaných rozměrů a předepsaného tvaru</t>
  </si>
  <si>
    <t>51</t>
  </si>
  <si>
    <t>22694</t>
  </si>
  <si>
    <t>ZÁPOROVÉ PAŽENÍ Z KOVU DOČASNÉ</t>
  </si>
  <si>
    <t>zápory IPN 320 
opěra Kluky  
opěra Kutná Hora 
63,0 kg/m 
převázka ocel 2xU200 25,3 kg/m + podložka pod hlavu kotvy 21,3 kg/podložka na jedno pole  
rozpěra TR 300 a pomocná konstrukce</t>
  </si>
  <si>
    <t>zápory (25+22)*9,0*63,0/1000=26.649 [A] 
převázka 2*U200 2*(24+21)*25,3/1000=2.277 [B] 
podložka (24+21)*21,3/1000=0.959 [C] 
rozpěra a pomoc kce: 3,14*0,3*0,1*7,8+0,1=0.835 [D] 
Celkem: A+B+C+D=30.720 [E]</t>
  </si>
  <si>
    <t>položka zahrnuje opotřebení ocelových zápor, jejich osazení do připravených vrtů včetně zabetonování konců a obsypu, případně jejich zaberanění a jejich odstranění. Ocelová převázka se započítá do výsledné hmotnosti.</t>
  </si>
  <si>
    <t>52</t>
  </si>
  <si>
    <t>22695A</t>
  </si>
  <si>
    <t>VÝDŘEVA ZÁPOROVÉHO PAŽENÍ DOČASNÁ (PLOCHA)</t>
  </si>
  <si>
    <t>(24+21)*1,0*7,0=315.000 [A]</t>
  </si>
  <si>
    <t>položka zahrnuje osazení pažin bez ohledu na druh, jejich opotřebení a jejich odstranění</t>
  </si>
  <si>
    <t>53</t>
  </si>
  <si>
    <t>227831</t>
  </si>
  <si>
    <t>MIKROPILOTY KOMPLET D DO 150MM NA POVRCHU</t>
  </si>
  <si>
    <t>Mikropilotové základy pod opěrami a křídly</t>
  </si>
  <si>
    <t>OP1  16*8,4=134.400 [A] 
křídla OP 18*6,0=108.000 [B] 
OP2  16*8,4=134.400 [C] 
křídla OP2  8*6,0+10*6=108.000 [D] 
Celkem: A+B+C+D=484.800 [E]</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</si>
  <si>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</si>
  <si>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54</t>
  </si>
  <si>
    <t>26114</t>
  </si>
  <si>
    <t>VRTY PRO KOTVENÍ, INJEKTÁŽ A MIKROPILOTY NA POVRCHU TŘ. I D DO 200MM</t>
  </si>
  <si>
    <t>vrty pro tyčové kotvy úklon 20st</t>
  </si>
  <si>
    <t>(24+21)*7,0=315.000 [A]</t>
  </si>
  <si>
    <t>položka zahrnuje:  
přemístění, montáž a demontáž vrtných souprav  
svislou dopravu zeminy z vrtu  
vodorovnou dopravu zeminy bez uložení na skládku  
případně nutné pažení dočasné (včetně odpažení) i trvalé</t>
  </si>
  <si>
    <t>55</t>
  </si>
  <si>
    <t>26115</t>
  </si>
  <si>
    <t>VRTY PRO KOTVENÍ, INJEKTÁŽ A MIKROPILOTY NA POVRCHU TŘ. I D DO 300MM</t>
  </si>
  <si>
    <t>vrty pro MP   OP1 a OP2  svislé 
vrty křídel svislé</t>
  </si>
  <si>
    <t>(16+16)*8,0=256.000 [A] 
21*6,0=126.000 [B] 
Celkem: A+B=382.000 [C]</t>
  </si>
  <si>
    <t>56</t>
  </si>
  <si>
    <t>vrty pro MP křídel úklon 30 st</t>
  </si>
  <si>
    <t>9*6=54.000 [A]</t>
  </si>
  <si>
    <t>57</t>
  </si>
  <si>
    <t>vrty pro MP křídel úklon 10 st od vodorovné</t>
  </si>
  <si>
    <t>6*6=36.000 [A]</t>
  </si>
  <si>
    <t>58</t>
  </si>
  <si>
    <t>264116</t>
  </si>
  <si>
    <t>VRTY PRO PILOTY TŘ. I D DO 400MM</t>
  </si>
  <si>
    <t>vrty pro dočasné záporové pažení</t>
  </si>
  <si>
    <t>(25+22)*9,0=423.000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</si>
  <si>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</si>
  <si>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59</t>
  </si>
  <si>
    <t>26A14</t>
  </si>
  <si>
    <t>VRTY PRO SLOUPKY OPLOCENÍ TŘ. TĚŽITELNOSTI I D DO 300MM</t>
  </si>
  <si>
    <t>pro 10 ks sloupků oplocení</t>
  </si>
  <si>
    <t>10*0,7=7.000 [A]</t>
  </si>
  <si>
    <t>položka zahrnuje:  
- zřízení vrtu, svislou a vodorovnou dopravu zeminy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uložení zeminy na skládku a poplatek za skládku</t>
  </si>
  <si>
    <t>60</t>
  </si>
  <si>
    <t>27211</t>
  </si>
  <si>
    <t>ZÁKLADY Z DÍLCŮ BETONOVÝCH</t>
  </si>
  <si>
    <t>patky pro sloupky plotu 10 ks</t>
  </si>
  <si>
    <t>10*3,14*0,3*0,3/4*0,6=0.424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</si>
  <si>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</si>
  <si>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61</t>
  </si>
  <si>
    <t>27231</t>
  </si>
  <si>
    <t>ZÁKLADY Z PROSTÉHO BETONU</t>
  </si>
  <si>
    <t>sokly pod drenáž C 12/15 X0</t>
  </si>
  <si>
    <t>0,3*1,55*(10,5+9,8)=9.440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</si>
  <si>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</si>
  <si>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62</t>
  </si>
  <si>
    <t>272324</t>
  </si>
  <si>
    <t>ZÁKLADY ZE ŽELEZOBETONU DO C25/30 (B30)</t>
  </si>
  <si>
    <t>základové pasy C 25/30 XF3 dle příloh C 1.8 
základové pasy křídel C 25/30 XF3 
plochy řezu odečteny digitálně</t>
  </si>
  <si>
    <t>Pravé křídlo O1 6,8*0.55=3.740 [A] 
Levé křídlo O1 11*0.55=6.050 [B] 
Pravé křídlo O2 8,36*0.55=4.598 [C] 
Levé křídlo O2 14.3*0.75=10.725 [D] 
Základ pod O1 1.05*7.6=7.980 [E] 
Základ pod O2 1.05*8=8.400 [F] 
Celkem: A+B+C+D+E+F=41.493 [G]</t>
  </si>
  <si>
    <t>63</t>
  </si>
  <si>
    <t>272365</t>
  </si>
  <si>
    <t>VÝZTUŽ ZÁKLADŮ Z OCELI 10505, B500B</t>
  </si>
  <si>
    <t>Výztuž z oceli B 500B, uvažováno 150 kg/m3</t>
  </si>
  <si>
    <t>41.5*0.15=6.225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</si>
  <si>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</si>
  <si>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64</t>
  </si>
  <si>
    <t>285365</t>
  </si>
  <si>
    <t>KOTVENÍ NA POVRCHU Z BETONÁŘSKÉ VÝZTUŽE DL. DO 7M</t>
  </si>
  <si>
    <t>tyčová kotva délky 7,0m/ kořen 4,0m</t>
  </si>
  <si>
    <t>OP Kluky  21=21.000 [A] 
OP Kutná Hora  24=24.000 [B] 
Celkem: A+B=45.000 [C]</t>
  </si>
  <si>
    <t>položka zahrnuje dodávku předepsané kotvy, případně její protikorozní úpravu, její osazení do vrtu, zainjektování a napnutí, případně opěrné desky  
nezahrnuje vrty</t>
  </si>
  <si>
    <t>65</t>
  </si>
  <si>
    <t>289971</t>
  </si>
  <si>
    <t>OPLÁŠTĚNÍ (ZPEVNĚNÍ) Z GEOTEXTILIE</t>
  </si>
  <si>
    <t>ochrana izolace 2 geosyntetitukum 600g/m2 
ochrana kořenů stromu před vysycháním a mrazem geotextilie 300 g/m2</t>
  </si>
  <si>
    <t>Ochrana izolace 600 g/2m 2*(4*6,5+4*6,5)+2*3,7*16=222.400 [A] 
Ochrana izolace 300 g/2m 2*4,5*2,0=18.000 [B] 
Celkem: A+B=240.400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</si>
  <si>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</si>
  <si>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66</t>
  </si>
  <si>
    <t>28999</t>
  </si>
  <si>
    <t>OPLÁŠTĚNÍ (ZPEVNĚNÍ) Z FÓLIE</t>
  </si>
  <si>
    <t>těsnící fólie přechodové oblasti 
délka odečtena digitálně</t>
  </si>
  <si>
    <t>4*6,5+4*6,5=52.000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</si>
  <si>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</si>
  <si>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</si>
  <si>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67</t>
  </si>
  <si>
    <t>31717</t>
  </si>
  <si>
    <t>KOVOVÉ KONSTRUKCE PRO KOTVENÍ ŘÍMSY</t>
  </si>
  <si>
    <t>KG</t>
  </si>
  <si>
    <t>kotvy říms  150 kN , TP 203, a 2,0m,  
koroz agresivita C4+K10, metalizace 
hmotnost kotvy 6,9 kg/ks</t>
  </si>
  <si>
    <t>2*6*6,9=82.800 [A]</t>
  </si>
  <si>
    <t>Položka zahrnuje dodávku (výrobu) kotevního prvku předepsaného tvaru a jeho osazení do předepsané polohy včetně nezbytných prací (vrty, zálivky apod.)</t>
  </si>
  <si>
    <t>68</t>
  </si>
  <si>
    <t>317325</t>
  </si>
  <si>
    <t>ŘÍMSY ZE ŽELEZOBETONU DO C30/37 (B37)</t>
  </si>
  <si>
    <t>C 30/37 XF4 
plochy řezu odečteny digitálně 
včetně provedení letopočtu dle VL4 209.01</t>
  </si>
  <si>
    <t>povodní  0,455*7,7=3.504 [A] 
návodní  0,32*17,79=5.693 [B] 
Celkem: A+B=9.197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</si>
  <si>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</si>
  <si>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69</t>
  </si>
  <si>
    <t>317365</t>
  </si>
  <si>
    <t>VÝZTUŽ ŘÍMS Z OCELI 10505, B500B</t>
  </si>
  <si>
    <t>B 500B   příl C1 12  
150 kg/m3</t>
  </si>
  <si>
    <t>9,2*0,15=1.380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</si>
  <si>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</si>
  <si>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70</t>
  </si>
  <si>
    <t>333325</t>
  </si>
  <si>
    <t>MOSTNÍ OPĚRY A KŘÍDLA ZE ŽELEZOVÉHO BETONU DO C30/37 (B37)</t>
  </si>
  <si>
    <t>mostní křídla C 30/37 XF4</t>
  </si>
  <si>
    <t>Pravé křídlo O1 23.018*0.5=11.509 [A] 
Levé křídlo O1 17.5*0.5=8.750 [B] 
Pravé křídlo O2 22.15*0.5=11.075 [C] 
Levé křídlo O1 2.05*4.55=9.328 [D] 
Celkem: A+B+C+D=40.662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</si>
  <si>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</si>
  <si>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71</t>
  </si>
  <si>
    <t>333365</t>
  </si>
  <si>
    <t>VÝZTUŽ MOSTNÍCH OPĚR A KŘÍDEL Z OCELI 10505, B500B</t>
  </si>
  <si>
    <t>B500B 200 kg/m3</t>
  </si>
  <si>
    <t>40,662*0,2=8.132 [A]</t>
  </si>
  <si>
    <t>72</t>
  </si>
  <si>
    <t>33817A</t>
  </si>
  <si>
    <t>SLOUPKY OHRADNÍ A PLOTOVÉ Z DÍLCŮ KOVOVÝCH  KOTVENÉ DO PATEK NEBO BERANĚNÉ</t>
  </si>
  <si>
    <t>plotní sloupky ke znovuzřízení plotu</t>
  </si>
  <si>
    <t>a 2,0 m, 10 ks , tr 50/3,0 délka 2,0m, 3,5 kg/m 
10*2,0*3,5/1000=0.070 [A]</t>
  </si>
  <si>
    <t>- dodání a osazení předepsaného sloupku včetně PKO  
- případnou betonovou patku z předepsané třídy betonu  
- nutné zemní práce</t>
  </si>
  <si>
    <t>73</t>
  </si>
  <si>
    <t>34827R</t>
  </si>
  <si>
    <t>PLOTOVÉ ZÍDKY Z CIHEL A TVÁRNIC NEPÁLENÝCH VČETNĚ VÝPLNĚ</t>
  </si>
  <si>
    <t>bourání nutné části včetně odvozu, uložení na skládku a skládkovného,  následná úplná obnova v celé délce  plotu z KB bloků  
čerpání položky na výslovný souhlas TDI</t>
  </si>
  <si>
    <t>1=1.000 [A] 
Celkem: A=1.000 [B]</t>
  </si>
  <si>
    <t>Položka zahrnuje veškerý materiál, výrobky a polotovary, včetně mimostaveništní a vnitrostaveništní dopravy (rovněž přesuny), včetně naložení a složení, případně s uložením.</t>
  </si>
  <si>
    <t>74</t>
  </si>
  <si>
    <t>389325</t>
  </si>
  <si>
    <t>MOSTNÍ RÁMOVÉ KONSTRUKCE ZE ŽELEZOBETONU C30/37</t>
  </si>
  <si>
    <t>dřík rámových stojek C 30/37 XF4 
rámová příčle C 30/37 XF3 
plochy řezu odečteny digitálně</t>
  </si>
  <si>
    <t>7,0*7,05=49.350 [A]</t>
  </si>
  <si>
    <t>75</t>
  </si>
  <si>
    <t>389365</t>
  </si>
  <si>
    <t>VÝZTUŽ MOSTNÍ RÁMOVÉ KONSTRUKCE Z OCELI 10505, B500B</t>
  </si>
  <si>
    <t>výztuž rámové konstrukce z oceli B500B, 200 kg/m3</t>
  </si>
  <si>
    <t>49,95*0,2=9.990 [A]</t>
  </si>
  <si>
    <t>Vodorovné konstrukce</t>
  </si>
  <si>
    <t>76</t>
  </si>
  <si>
    <t>45131</t>
  </si>
  <si>
    <t>PODKL A VÝPLŇ VRSTVY Z PROST BET</t>
  </si>
  <si>
    <t>výplňový beton přechodové oblasti ( hubený) 
plocha řezu odečtena digitálně</t>
  </si>
  <si>
    <t>6,5*(5+5,2)=66.300 [B]</t>
  </si>
  <si>
    <t>77</t>
  </si>
  <si>
    <t>451311</t>
  </si>
  <si>
    <t>PODKL A VÝPLŇ VRSTVY Z PROST BET DO B12,5</t>
  </si>
  <si>
    <t>podkladní beton pod základové pasy rámu a křídel  C12/15  X0  tl. 200 mm, půdorysný přesah 0,15 m od obraysu základu</t>
  </si>
  <si>
    <t>(8,4+13,2+16,5+10,25+17,16+16,8)*0,2=16.462 [A]</t>
  </si>
  <si>
    <t>78</t>
  </si>
  <si>
    <t>451314</t>
  </si>
  <si>
    <t>PODKLADNÍ A VÝPLŇOVÉ VRSTVY Z PROSTÉHO BETONU C25/30</t>
  </si>
  <si>
    <t>C 25/30 XF3</t>
  </si>
  <si>
    <t>podkladní beton pod LK u říms  tl. 100 mm  (1,798+1,82+1,353+1,193)*0,1=0.616 [A] 
podkladní beton koryto tl. 150 mm ( (1,2+0,7+1,75+0,7+0,8)*7,85+3,52+8,76)*0,15=7.906 [B] 
betonové lože pod žlabovkami 0,6*0,2*26=3.120 [D] 
betonové lože pod obrubníky 0,14*(38,3)=5.362 [E] 
Celkem: A+B+D+E=17.004 [F]</t>
  </si>
  <si>
    <t>79</t>
  </si>
  <si>
    <t>46251</t>
  </si>
  <si>
    <t>ZÁHOZ Z LOMOVÉHO KAMENE</t>
  </si>
  <si>
    <t>koryto u prahu 
plochy řezu odečteny digitálně</t>
  </si>
  <si>
    <t>řez 1,006*(6,9+3,0)=9.959 [A]</t>
  </si>
  <si>
    <t>položka zahrnuje:  
- dodávku a zához lomového kamene předepsané frakce včetně mimostaveništní a vnitrostaveništní dopravy  
není-li v zadávací dokumentaci uvedeno jinak, jedná se o nakupovaný materiál</t>
  </si>
  <si>
    <t>80</t>
  </si>
  <si>
    <t>465512</t>
  </si>
  <si>
    <t>DLAŽBY Z LOMOVÉHO KAMENE NA MC</t>
  </si>
  <si>
    <t>LK do MC 15   tl. 250 mm</t>
  </si>
  <si>
    <t>před a za římsou  (1,798+1,82+1,353+1,193)*0,25=1.541 [A] 
koryto, před prahem a pod skluzem  ((1,2+0,7+1,75+0,7+0,8)*7,85+3,52+8,76)*0,25=13.177 [B] 
Celkem: A+B=14.718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</si>
  <si>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</si>
  <si>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81</t>
  </si>
  <si>
    <t>467314</t>
  </si>
  <si>
    <t>STUPNĚ A PRAHY VODNÍCH KORYT Z PROSTÉHO BETONU C25/30</t>
  </si>
  <si>
    <t>betonový práh C 25/30 XF3  500x1000mm</t>
  </si>
  <si>
    <t>( (1,2+0,7+1,75+0,7+0,8)*0,5*1+7,2*0,5*1)=6.175 [A]</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</si>
  <si>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</si>
  <si>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</si>
  <si>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82</t>
  </si>
  <si>
    <t>56330</t>
  </si>
  <si>
    <t>VOZOVKOVÉ VRSTVY ZE ŠTĚRKODRTI</t>
  </si>
  <si>
    <t>ŠDA 0/32 tl. 250 mm</t>
  </si>
  <si>
    <t>předpolí mostu  132,86*1,12*0,25=37.201 [A]</t>
  </si>
  <si>
    <t>- dodání kameniva předepsané kvality a zrnitosti  
- rozprostření a zhutnění vrstvy v předepsané tloušťce  
- zřízení vrstvy bez rozlišení šířky, pokládání vrstvy po etapách  
- nezahrnuje postřiky, nátěry</t>
  </si>
  <si>
    <t>83</t>
  </si>
  <si>
    <t>572121</t>
  </si>
  <si>
    <t>INFILTRAČNÍ POSTŘIK ASFALTOVÝ DO 1,0KG/M2</t>
  </si>
  <si>
    <t>PI ( C 60 BP 5)  1,0 kg/m2</t>
  </si>
  <si>
    <t>132,86*1,12=148.803 [A]</t>
  </si>
  <si>
    <t>- dodání všech předepsaných materiálů pro postřiky v předepsaném množství  
- provedení dle předepsaného technologického předpisu  
- zřízení vrstvy bez rozlišení šířky, pokládání vrstvy po etapách  
- úpravu napojení, ukončení</t>
  </si>
  <si>
    <t>84</t>
  </si>
  <si>
    <t>572213</t>
  </si>
  <si>
    <t>SPOJOVACÍ POSTŘIK Z EMULZE DO 0,5KG/M2</t>
  </si>
  <si>
    <t>PS-EK  0,3 kg/m2</t>
  </si>
  <si>
    <t>(132,86+31,14+31,14+132,86)*1,05=344.400 [A]</t>
  </si>
  <si>
    <t>85</t>
  </si>
  <si>
    <t>574A04</t>
  </si>
  <si>
    <t>ASFALTOVÝ BETON PRO OBRUSNÉ VRSTVY ACO 11+, 11S</t>
  </si>
  <si>
    <t>ACO 11+  50/70  tl. 40 mm 
plocha odečtena z PD digitálně</t>
  </si>
  <si>
    <t>most  31,14*1,05=32.697 [A] 
předpolí   132,86*1,05=139.503 [B] 
Celkem: A+B=172.200 [C] 
C*0,04=6.888 [D]</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</si>
  <si>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</si>
  <si>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86</t>
  </si>
  <si>
    <t>574C06</t>
  </si>
  <si>
    <t>ASFALTOVÝ BETON PRO LOŽNÍ VRSTVY ACL 16+, 16S</t>
  </si>
  <si>
    <t>ACL 16+ 50/70  tl 60 mm 
plocha odečtena z PD digitálně</t>
  </si>
  <si>
    <t>předpolí  132,86*1,05*0,06=8.370 [A] 
most  31,14*1,05*0,06=1.962 [B] 
Celkem: A+B=10.332 [C]</t>
  </si>
  <si>
    <t>87</t>
  </si>
  <si>
    <t>574E06</t>
  </si>
  <si>
    <t>ASFALTOVÝ BETON PRO PODKLADNÍ VRSTVY ACP 16+, 16S</t>
  </si>
  <si>
    <t>ACP 16+  50/70  tl. 50mm</t>
  </si>
  <si>
    <t>132,86*1,08*0,05=7.174 [A]</t>
  </si>
  <si>
    <t>88</t>
  </si>
  <si>
    <t>575C31</t>
  </si>
  <si>
    <t>LITÝ ASFALT MA IV (OCHRANA MOSTNÍ IZOLACE) 8 TL. 30MM</t>
  </si>
  <si>
    <t>LA MA 8  IV  tl 30 mm</t>
  </si>
  <si>
    <t>31,9=31.900 [A]</t>
  </si>
  <si>
    <t>89</t>
  </si>
  <si>
    <t>58300</t>
  </si>
  <si>
    <t>KRYT ZE SINIČNÍCH DÍLCŮ (PANELŮ)</t>
  </si>
  <si>
    <t>Zepvněné plochy pro výstavbu včetně základů pro výstavbu skruže či provizorní cesty.</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</si>
  <si>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</si>
  <si>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Přidružená stavební výroba</t>
  </si>
  <si>
    <t>90</t>
  </si>
  <si>
    <t>711111</t>
  </si>
  <si>
    <t>IZOLACE BĚŽNÝCH KONSTRUKCÍ PROTI ZEMNÍ VLHKOSTI ASFALTOVÝMI NÁTĚRY</t>
  </si>
  <si>
    <t>ALP + ALN 2X všechny zasypané plochy</t>
  </si>
  <si>
    <t>základy a dříky rámu (3,8*2+1,83*2)*6,8=76.568 [A] 
křídla z rubu  17,35+23,06+22,05+16,22+3,54+2,16+3,22+1,15=88.750 [B] 
základy křídel  (2,22+1,21)*6,13+(2,92+2,31)*8,49+(1,87+1,14)*5,21+(1,92+0,96)*5,84=97.930 [C] 
Celkem: A+B+C=263.248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</si>
  <si>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</si>
  <si>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91</t>
  </si>
  <si>
    <t>711422</t>
  </si>
  <si>
    <t>IZOLACE MOSTOVEK POD VOZOVKOU ASFALTOVÝMI PÁSY</t>
  </si>
  <si>
    <t>izolace rámové konstrukce  
délky odečteny digitálně</t>
  </si>
  <si>
    <t>13,1*7,1=93.010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</si>
  <si>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</si>
  <si>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92</t>
  </si>
  <si>
    <t>711432</t>
  </si>
  <si>
    <t>IZOLACE MOSTOVEK POD ŘÍMSOU ASFALTOVÝMI PÁSY</t>
  </si>
  <si>
    <t>izolační pás s AL vložkou  
délky odečteny digitálně</t>
  </si>
  <si>
    <t>(1,2+0,75)*5,7=11.115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</si>
  <si>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</si>
  <si>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93</t>
  </si>
  <si>
    <t>76792</t>
  </si>
  <si>
    <t>OPLOCENÍ Z DRÁTĚNÉHO PLETIVA POTAŽENÉHO PLASTEM</t>
  </si>
  <si>
    <t>obnova demolovaného oplocení zasahující do výkopové jámy na pozemcích 22/1, 22/2 a dále 164/18</t>
  </si>
  <si>
    <t>(4+6)*1,8*1,5=27.000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</si>
  <si>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</si>
  <si>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94</t>
  </si>
  <si>
    <t>78382</t>
  </si>
  <si>
    <t>NÁTĚRY BETON KONSTR TYP S2 (OS-B)</t>
  </si>
  <si>
    <t>2*0,53*4,7=4.982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</si>
  <si>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</si>
  <si>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95</t>
  </si>
  <si>
    <t>78383</t>
  </si>
  <si>
    <t>NÁTĚRY BETON KONSTR TYP S4 (OS-C)</t>
  </si>
  <si>
    <t>ochranný nátěr římsy S4 do vzdálenosti 150 mm od líce ( měřeno od vozovky)</t>
  </si>
  <si>
    <t>(0,32)*(4,4+1.03+7,1+5,3+7,7)=8.170 [A]</t>
  </si>
  <si>
    <t>Potrubí</t>
  </si>
  <si>
    <t>96</t>
  </si>
  <si>
    <t>87434</t>
  </si>
  <si>
    <t>POTRUBÍ Z TRUB PLASTOVÝCH ODPADNÍCH DN DO 200MM</t>
  </si>
  <si>
    <t>vyústění UV skrz křídlo, prostup skrze dřík opěr pro vyvedení rubové drenáže 
Dle VL4 204.01 - 2021 a TP83</t>
  </si>
  <si>
    <t>5+5=10.000 [A] 
2*0,7=1.400 [B] 
2*0,85=1.700 [C] 
Celkem: A+B+C=13.100 [D]</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</si>
  <si>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</si>
  <si>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97</t>
  </si>
  <si>
    <t>875332</t>
  </si>
  <si>
    <t>POTRUBÍ DREN Z TRUB PLAST DN DO 150MM DĚROVANÝCH</t>
  </si>
  <si>
    <t>PP DN 150 včetně 2ks Ttvarovky a prostupu 700 mm 
Dle VL4 204.01 - 2021 a TP83</t>
  </si>
  <si>
    <t>6,57+6,6+2*0,7=14.570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</si>
  <si>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</si>
  <si>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98</t>
  </si>
  <si>
    <t>89712</t>
  </si>
  <si>
    <t>VPUSŤ KANALIZAČNÍ ULIČNÍ KOMPLETNÍ Z BETONOVÝCH DÍLCŮ</t>
  </si>
  <si>
    <t>Vyústění skrz křídlo dle přílohy C.1.1 až C.1.14</t>
  </si>
  <si>
    <t>2=2.000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</si>
  <si>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</si>
  <si>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</si>
  <si>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99</t>
  </si>
  <si>
    <t>9112B1</t>
  </si>
  <si>
    <t>ZÁBRADLÍ MOSTNÍ SE SVISLOU VÝPLNÍ - DODÁVKA A MONTÁŽ</t>
  </si>
  <si>
    <t>zábradlí dle PD 1,1m včetně patních desek , TP 258 
ocel S 235 JR, korozní agresivita C4+K8, 30 let, komb 
RAL 7011 -  Iron Grey</t>
  </si>
  <si>
    <t>7,7+17,75=25.450 [A]</t>
  </si>
  <si>
    <t>položka zahrnuje:  
dodání zábradlí včetně předepsané povrchové úpravy  
kotvení sloupků, t.j. kotevní desky, šrouby z nerez oceli, vrty a zálivku, pokud zadávací dokumentace nestanoví jinak  
případné nivelační hmoty pod kotevní desky</t>
  </si>
  <si>
    <t>100</t>
  </si>
  <si>
    <t>9112B3</t>
  </si>
  <si>
    <t>ZÁBRADLÍ MOSTNÍ SE SVISLOU VÝPLNÍ - DEMONTÁŽ S PŘESUNEM</t>
  </si>
  <si>
    <t>odstranění stáv zábradlí včetně odvozu na skládku určenou investorem do 5km</t>
  </si>
  <si>
    <t>mostní zábradlí  návodní strana   14=14.000 [A] 
mostní zábradlí  povodní  strana   10=10.000 [B] 
Celkem: A+B=24.000 [C]</t>
  </si>
  <si>
    <t>položka zahrnuje:  
- demontáž a odstranění zařízení  
- jeho odvoz na předepsané místo</t>
  </si>
  <si>
    <t>101</t>
  </si>
  <si>
    <t>9113C3</t>
  </si>
  <si>
    <t>SVODIDLO OCEL SILNIČ JEDNOSTR, ÚROVEŇ ZADRŽ H2 - DEMONTÁŽ S PŘESUNEM</t>
  </si>
  <si>
    <t>demontáž stávajícího svodidla včetně odvozu na místo určené investorem do 5 km</t>
  </si>
  <si>
    <t>svodidlo na návodní straně     25,4=25.400 [A]</t>
  </si>
  <si>
    <t>102</t>
  </si>
  <si>
    <t>91345</t>
  </si>
  <si>
    <t>NIVELAČNÍ ZNAČKY KOVOVÉ</t>
  </si>
  <si>
    <t>vč. osazení</t>
  </si>
  <si>
    <t>22=22.000 [A]</t>
  </si>
  <si>
    <t>položka zahrnuje: 
- dodání a osazení nivelační značky včetně nutných zemních prací  
- vnitrostaveništní a mimostaveništní dopravu</t>
  </si>
  <si>
    <t>103</t>
  </si>
  <si>
    <t>914133</t>
  </si>
  <si>
    <t>DOPRAVNÍ ZNAČKY ZÁKLADNÍ VELIKOSTI OCELOVÉ FÓLIE TŘ 2 - DEMONTÁŽ</t>
  </si>
  <si>
    <t>demotáž stávající značky evidenčního čísla a značky omezující hmotnost vozidla na msotě včetně odvozu na místo určené investorem , předpoklad do 5 km</t>
  </si>
  <si>
    <t>6 
=6.000 [A]</t>
  </si>
  <si>
    <t>Položka zahrnuje odstranění, demontáž a odklizení materiálu s odvozem na předepsané místo</t>
  </si>
  <si>
    <t>104</t>
  </si>
  <si>
    <t>914913</t>
  </si>
  <si>
    <t>SLOUPKY A STOJKY DZ Z OCEL TRUBEK ZABETON DEMONTÁŽ</t>
  </si>
  <si>
    <t>včetně odvozu na místo určené investorem, předpoklad do 5 km</t>
  </si>
  <si>
    <t>105</t>
  </si>
  <si>
    <t>915111</t>
  </si>
  <si>
    <t>VODOROVNÉ DOPRAVNÍ ZNAČENÍ BARVOU HLADKÉ - DODÁVKA A POKLÁDKA</t>
  </si>
  <si>
    <t>V1a 0,125</t>
  </si>
  <si>
    <t>2*20*0,25=10.000 [A]</t>
  </si>
  <si>
    <t>položka zahrnuje:  
- dodání a pokládku nátěrového materiálu (měří se pouze natíraná plocha)  
- předznačení a reflexní úpravu</t>
  </si>
  <si>
    <t>106</t>
  </si>
  <si>
    <t>917223</t>
  </si>
  <si>
    <t>SILNIČNÍ A CHODNÍKOVÉ OBRUBY Z BETONOVÝCH OBRUBNÍKŮ ŠÍŘ 100MM</t>
  </si>
  <si>
    <t>1000/250/100  do lože C 20/25 XF3</t>
  </si>
  <si>
    <t>2,7+2,5+3,1+3=11.300 [A]</t>
  </si>
  <si>
    <t>Položka zahrnuje:  
dodání a pokládku betonových obrubníků o rozměrech předepsaných zadávací dokumentací  
betonové lože i boční betonovou opěrku.</t>
  </si>
  <si>
    <t>107</t>
  </si>
  <si>
    <t>917224</t>
  </si>
  <si>
    <t>SILNIČNÍ A CHODNÍKOVÉ OBRUBY Z BETONOVÝCH OBRUBNÍKŮ ŠÍŘ 150MM</t>
  </si>
  <si>
    <t>1000x250x150 mm do lože  C 20/25 XF3</t>
  </si>
  <si>
    <t>2+2+9+4=17.000 [A]</t>
  </si>
  <si>
    <t>108</t>
  </si>
  <si>
    <t>93118</t>
  </si>
  <si>
    <t>VÝPLŇ DILATAČNÍCH SPAR Z POLYSTYRENU</t>
  </si>
  <si>
    <t>Výplň dilatačních spár z extrudovanégho polystyrenu.</t>
  </si>
  <si>
    <t>0,5=0.500 [A]</t>
  </si>
  <si>
    <t>položka zahrnuje dodávku a osazení předepsaného materiálu, očištění ploch spáry před úpravou, očištění okolí spáry po úpravě</t>
  </si>
  <si>
    <t>109</t>
  </si>
  <si>
    <t>931316</t>
  </si>
  <si>
    <t>TĚSNĚNÍ DILATAČ SPAR ASF ZÁLIVKOU PRŮŘ DO 800MM2</t>
  </si>
  <si>
    <t>Výplně řezaných spár vozovek a podél říms a obrubníků</t>
  </si>
  <si>
    <t>76,7=76.700 [A]</t>
  </si>
  <si>
    <t>položka zahrnuje dodávku a osazení předepsaného materiálu, očištění ploch spáry před úpravou, očištění okolí spáry po úpravě 
nezahrnuje těsnící profil</t>
  </si>
  <si>
    <t>110</t>
  </si>
  <si>
    <t>93133</t>
  </si>
  <si>
    <t>TĚSNĚNÍ DILATAČNÍCH SPAR POLYURETANOVÝM TMELEM</t>
  </si>
  <si>
    <t>Elastický tmel smršťovacích spár a dilatačních spar</t>
  </si>
  <si>
    <t>0,02=0.020 [A]</t>
  </si>
  <si>
    <t>111</t>
  </si>
  <si>
    <t>93135</t>
  </si>
  <si>
    <t>TĚSNĚNÍ DILATAČ SPAR PRYŽ PÁSKOU NEBO KRUH PROFILEM</t>
  </si>
  <si>
    <t>Těsnení říms</t>
  </si>
  <si>
    <t>(1,3+0,6+0,28)*1=2.180 [A] 
(0,85+0,6+0,285)*3=5.205 [B] 
Celkem: A+B=7.385 [C]</t>
  </si>
  <si>
    <t>112</t>
  </si>
  <si>
    <t>935212</t>
  </si>
  <si>
    <t>PŘÍKOPOVÉ ŽLABY Z BETON TVÁRNIC ŠÍŘ DO 600MM DO BETONU TL 100MM</t>
  </si>
  <si>
    <t>do lože C 20/25 XF3</t>
  </si>
  <si>
    <t>16+10=26.000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</si>
  <si>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</si>
  <si>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113</t>
  </si>
  <si>
    <t>93631</t>
  </si>
  <si>
    <t>DROBNÉ DOPLŇK KONSTR BETON MONOLIT</t>
  </si>
  <si>
    <t>PCS</t>
  </si>
  <si>
    <t>Letopočet 2x</t>
  </si>
  <si>
    <t>114</t>
  </si>
  <si>
    <t>94817</t>
  </si>
  <si>
    <t>DOČASNÉ KONSTRUKCE Z OCEL NOSNÍKŮ VČET ODSTRAN</t>
  </si>
  <si>
    <t>Provizorní podepření veškerých sloupů a stožáro inženýrských sítí v okolí staveniště. Položka bude čerpána po domluvě s TDI a na jeho pokyn. V položce je zahrnuto i zajištění těchto sloupů a stožárů při provádění výkopových a pažících konstrukcí.</t>
  </si>
  <si>
    <t>15=15.000 [A]</t>
  </si>
  <si>
    <t>Položka zahrnuje dovoz, montáž, údržbu, opotřebení (nájemné), demontáž, konzervaci, odvoz.</t>
  </si>
  <si>
    <t>115</t>
  </si>
  <si>
    <t>94894</t>
  </si>
  <si>
    <t>PODPĚRNÉ SKRUŽE KOVOVÉ</t>
  </si>
  <si>
    <t>Podpůrná konstrukce pod provizorním zatrubněním.</t>
  </si>
  <si>
    <t>5=5.000 [A]</t>
  </si>
  <si>
    <t>116</t>
  </si>
  <si>
    <t>96613</t>
  </si>
  <si>
    <t>BOURÁNÍ KONSTRUKCÍ Z KAMENE NA MC</t>
  </si>
  <si>
    <t>skládkovné pol 014102.7</t>
  </si>
  <si>
    <t>klenba kamenné zdivo   3,14*2,5*7*0,6=32.970 [A] 
šikmá zděná povodní křídla  (3,558+2,223)*4,47/3=8.614 [B]  (plochy půdorysné) 
opěra Kutná Hora   3,474*7=24.318 [C] 
opěra Kluky 3,693*7=25.851 [D] 
porsní zeď návodní:  29,481*0,6=17.689 [E] 
poprsní zeď povodní: 24,118*0,6=14.471 [F] 
Celkem: A+B+C+D+E+F=123.913 [G]</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</si>
  <si>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</si>
  <si>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117</t>
  </si>
  <si>
    <t>96616</t>
  </si>
  <si>
    <t>BOURÁNÍ KONSTRUKCÍ ZE ŽELEZOBETONU</t>
  </si>
  <si>
    <t>skládkovné pol 014102.6</t>
  </si>
  <si>
    <t>žb roznášecí deska       7,7*0,3*5+2*0,45*0,3*5=12.900 [A] 
žb římsa návodní strana   0,347*10,73=3.723 [B] 
žb římsa povodní strana    0,283*8,53=2.414 [C] 
stříkaný beton  poprsních zdí  14,68+19,24=33.920 [G] 
stříkaný beton křídel    9,87*1,15*0,08=0.908 [D] 
stříkaný beto klenby     3,14*2,8*6,9 *0,08=4.853 [E] 
Celkem: A+B+C+G+D+E=58.718 [H]</t>
  </si>
  <si>
    <t>118</t>
  </si>
  <si>
    <t>966842</t>
  </si>
  <si>
    <t>ODSTRANĚNÍ OPLOCENÍ Z DRÁT PLETIVA</t>
  </si>
  <si>
    <t>viz TZ 
OK</t>
  </si>
  <si>
    <t>12,0+20,0=32.000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</si>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</sst>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rgb="FF000000"/>
      <name val="Arial"/>
      <family val="0"/>
    </font>
    <font>
      <b/>
      <sz val="11"/>
      <name val="Arial"/>
      <family val="0"/>
    </font>
    <font>
      <sz val="10"/>
      <color rgb="FFFFFFFF"/>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style="thin"/>
      <top/>
      <bottom/>
    </border>
    <border>
      <left/>
      <right/>
      <top/>
      <bottom style="thin"/>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7">
    <xf numFmtId="0" fontId="0" fillId="0" borderId="0" xfId="0"/>
    <xf numFmtId="0" fontId="0" fillId="2" borderId="0" xfId="0" applyFill="1"/>
    <xf numFmtId="0" fontId="1" fillId="2" borderId="0" xfId="0" applyFont="1" applyFill="1" applyAlignment="1">
      <alignment horizontal="center" vertic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xf numFmtId="0" fontId="2" fillId="2" borderId="0" xfId="0" applyFont="1" applyFill="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right"/>
    </xf>
    <xf numFmtId="0" fontId="2" fillId="2" borderId="3" xfId="0" applyFont="1" applyFill="1" applyBorder="1" applyAlignment="1">
      <alignment horizontal="left"/>
    </xf>
    <xf numFmtId="0" fontId="0" fillId="2" borderId="6" xfId="0" applyFill="1" applyBorder="1"/>
    <xf numFmtId="0" fontId="4" fillId="2" borderId="5" xfId="0" applyFont="1" applyFill="1" applyBorder="1" applyAlignment="1">
      <alignment horizontal="right"/>
    </xf>
    <xf numFmtId="177" fontId="4" fillId="2" borderId="5" xfId="0" applyNumberFormat="1" applyFont="1" applyFill="1" applyBorder="1" applyAlignment="1">
      <alignment horizontal="center"/>
    </xf>
    <xf numFmtId="0" fontId="4" fillId="2" borderId="5" xfId="0" applyFont="1" applyFill="1" applyBorder="1" applyAlignment="1">
      <alignment wrapText="1"/>
    </xf>
    <xf numFmtId="0" fontId="0" fillId="0" borderId="1" xfId="0" applyBorder="1"/>
    <xf numFmtId="0" fontId="4" fillId="2" borderId="6" xfId="0" applyFont="1" applyFill="1" applyBorder="1" applyAlignment="1">
      <alignment horizontal="right"/>
    </xf>
    <xf numFmtId="0" fontId="4" fillId="2" borderId="6" xfId="0" applyFont="1" applyFill="1" applyBorder="1" applyAlignment="1">
      <alignment wrapText="1"/>
    </xf>
    <xf numFmtId="177" fontId="4"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xf>
    <xf numFmtId="177" fontId="4" fillId="2" borderId="0" xfId="0" applyNumberFormat="1" applyFont="1" applyFill="1" applyAlignment="1">
      <alignment horizontal="center"/>
    </xf>
    <xf numFmtId="0" fontId="4" fillId="2" borderId="3" xfId="0" applyFont="1" applyFill="1" applyBorder="1" applyAlignment="1">
      <alignment horizontal="right"/>
    </xf>
    <xf numFmtId="177" fontId="4" fillId="2" borderId="3"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488"/>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12</v>
      </c>
    </row>
    <row r="2" spans="2:16" ht="25" customHeight="1">
      <c r="B2" s="1"/>
      <c r="C2" s="1"/>
      <c r="D2" s="1"/>
      <c r="E2" s="2" t="s">
        <v>3</v>
      </c>
      <c r="F2" s="1"/>
      <c r="G2" s="1"/>
      <c r="H2" s="5"/>
      <c r="I2" s="5"/>
      <c r="O2">
        <f>0+O8+O101+O206+O275+O312+O337+O370+O395+O408</f>
      </c>
      <c r="P2" t="s">
        <v>12</v>
      </c>
    </row>
    <row r="3" spans="1:16" ht="15" customHeight="1">
      <c r="A3" t="s">
        <v>1</v>
      </c>
      <c r="B3" s="8" t="s">
        <v>4</v>
      </c>
      <c r="C3" s="9" t="s">
        <v>5</v>
      </c>
      <c r="D3" s="1"/>
      <c r="E3" s="10" t="s">
        <v>6</v>
      </c>
      <c r="F3" s="1"/>
      <c r="G3" s="4"/>
      <c r="H3" s="3" t="s">
        <v>14</v>
      </c>
      <c r="I3" s="36">
        <f>0+I8+I101+I206+I275+I312+I337+I370+I395+I408</f>
      </c>
      <c r="O3" t="s">
        <v>9</v>
      </c>
      <c r="P3" t="s">
        <v>13</v>
      </c>
    </row>
    <row r="4" spans="1:16" ht="15" customHeight="1">
      <c r="A4" t="s">
        <v>7</v>
      </c>
      <c r="B4" s="12" t="s">
        <v>8</v>
      </c>
      <c r="C4" s="13" t="s">
        <v>14</v>
      </c>
      <c r="D4" s="5"/>
      <c r="E4" s="14" t="s">
        <v>15</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18" ht="12.75" customHeight="1">
      <c r="A8" s="15" t="s">
        <v>33</v>
      </c>
      <c r="B8" s="15"/>
      <c r="C8" s="20" t="s">
        <v>17</v>
      </c>
      <c r="D8" s="15"/>
      <c r="E8" s="21" t="s">
        <v>34</v>
      </c>
      <c r="F8" s="15"/>
      <c r="G8" s="15"/>
      <c r="H8" s="15"/>
      <c r="I8" s="22">
        <f>0+Q8</f>
      </c>
      <c r="O8">
        <f>0+R8</f>
      </c>
      <c r="Q8">
        <f>0+I9+I13+I17+I21+I25+I29+I33+I37+I41+I45+I49+I53+I57+I61+I65+I69+I73+I77+I81+I85+I89+I93+I97</f>
      </c>
      <c r="R8">
        <f>0+O9+O13+O17+O21+O25+O29+O33+O37+O41+O45+O49+O53+O57+O61+O65+O69+O73+O77+O81+O85+O89+O93+O97</f>
      </c>
    </row>
    <row r="9" spans="1:16" ht="12.75">
      <c r="A9" s="19" t="s">
        <v>35</v>
      </c>
      <c r="B9" s="23" t="s">
        <v>19</v>
      </c>
      <c r="C9" s="23" t="s">
        <v>36</v>
      </c>
      <c r="D9" s="19" t="s">
        <v>19</v>
      </c>
      <c r="E9" s="24" t="s">
        <v>37</v>
      </c>
      <c r="F9" s="25" t="s">
        <v>38</v>
      </c>
      <c r="G9" s="26">
        <v>2678.728</v>
      </c>
      <c r="H9" s="27">
        <v>0</v>
      </c>
      <c r="I9" s="27">
        <f>ROUND(ROUND(H9,2)*ROUND(G9,3),2)</f>
      </c>
      <c r="O9">
        <f>(I9*21)/100</f>
      </c>
      <c r="P9" t="s">
        <v>13</v>
      </c>
    </row>
    <row r="10" spans="1:5" ht="38.25">
      <c r="A10" s="28" t="s">
        <v>39</v>
      </c>
      <c r="E10" s="29" t="s">
        <v>40</v>
      </c>
    </row>
    <row r="11" spans="1:5" ht="114.75">
      <c r="A11" s="30" t="s">
        <v>41</v>
      </c>
      <c r="E11" s="31" t="s">
        <v>42</v>
      </c>
    </row>
    <row r="12" spans="1:5" ht="25.5">
      <c r="A12" t="s">
        <v>43</v>
      </c>
      <c r="E12" s="29" t="s">
        <v>44</v>
      </c>
    </row>
    <row r="13" spans="1:16" ht="12.75">
      <c r="A13" s="19" t="s">
        <v>35</v>
      </c>
      <c r="B13" s="23" t="s">
        <v>13</v>
      </c>
      <c r="C13" s="23" t="s">
        <v>36</v>
      </c>
      <c r="D13" s="19" t="s">
        <v>13</v>
      </c>
      <c r="E13" s="24" t="s">
        <v>37</v>
      </c>
      <c r="F13" s="25" t="s">
        <v>38</v>
      </c>
      <c r="G13" s="26">
        <v>68.419</v>
      </c>
      <c r="H13" s="27">
        <v>0</v>
      </c>
      <c r="I13" s="27">
        <f>ROUND(ROUND(H13,2)*ROUND(G13,3),2)</f>
      </c>
      <c r="O13">
        <f>(I13*21)/100</f>
      </c>
      <c r="P13" t="s">
        <v>13</v>
      </c>
    </row>
    <row r="14" spans="1:5" ht="51">
      <c r="A14" s="28" t="s">
        <v>39</v>
      </c>
      <c r="E14" s="29" t="s">
        <v>45</v>
      </c>
    </row>
    <row r="15" spans="1:5" ht="12.75">
      <c r="A15" s="30" t="s">
        <v>41</v>
      </c>
      <c r="E15" s="31" t="s">
        <v>46</v>
      </c>
    </row>
    <row r="16" spans="1:5" ht="25.5">
      <c r="A16" t="s">
        <v>43</v>
      </c>
      <c r="E16" s="29" t="s">
        <v>44</v>
      </c>
    </row>
    <row r="17" spans="1:16" ht="12.75">
      <c r="A17" s="19" t="s">
        <v>35</v>
      </c>
      <c r="B17" s="23" t="s">
        <v>12</v>
      </c>
      <c r="C17" s="23" t="s">
        <v>36</v>
      </c>
      <c r="D17" s="19" t="s">
        <v>12</v>
      </c>
      <c r="E17" s="24" t="s">
        <v>37</v>
      </c>
      <c r="F17" s="25" t="s">
        <v>38</v>
      </c>
      <c r="G17" s="26">
        <v>85.68</v>
      </c>
      <c r="H17" s="27">
        <v>0</v>
      </c>
      <c r="I17" s="27">
        <f>ROUND(ROUND(H17,2)*ROUND(G17,3),2)</f>
      </c>
      <c r="O17">
        <f>(I17*21)/100</f>
      </c>
      <c r="P17" t="s">
        <v>13</v>
      </c>
    </row>
    <row r="18" spans="1:5" ht="51">
      <c r="A18" s="28" t="s">
        <v>39</v>
      </c>
      <c r="E18" s="29" t="s">
        <v>47</v>
      </c>
    </row>
    <row r="19" spans="1:5" ht="12.75">
      <c r="A19" s="30" t="s">
        <v>41</v>
      </c>
      <c r="E19" s="31" t="s">
        <v>48</v>
      </c>
    </row>
    <row r="20" spans="1:5" ht="25.5">
      <c r="A20" t="s">
        <v>43</v>
      </c>
      <c r="E20" s="29" t="s">
        <v>44</v>
      </c>
    </row>
    <row r="21" spans="1:16" ht="12.75">
      <c r="A21" s="19" t="s">
        <v>35</v>
      </c>
      <c r="B21" s="23" t="s">
        <v>23</v>
      </c>
      <c r="C21" s="23" t="s">
        <v>36</v>
      </c>
      <c r="D21" s="19" t="s">
        <v>27</v>
      </c>
      <c r="E21" s="24" t="s">
        <v>37</v>
      </c>
      <c r="F21" s="25" t="s">
        <v>38</v>
      </c>
      <c r="G21" s="26">
        <v>146.795</v>
      </c>
      <c r="H21" s="27">
        <v>0</v>
      </c>
      <c r="I21" s="27">
        <f>ROUND(ROUND(H21,2)*ROUND(G21,3),2)</f>
      </c>
      <c r="O21">
        <f>(I21*21)/100</f>
      </c>
      <c r="P21" t="s">
        <v>13</v>
      </c>
    </row>
    <row r="22" spans="1:5" ht="51">
      <c r="A22" s="28" t="s">
        <v>39</v>
      </c>
      <c r="E22" s="29" t="s">
        <v>49</v>
      </c>
    </row>
    <row r="23" spans="1:5" ht="12.75">
      <c r="A23" s="30" t="s">
        <v>41</v>
      </c>
      <c r="E23" s="31" t="s">
        <v>50</v>
      </c>
    </row>
    <row r="24" spans="1:5" ht="25.5">
      <c r="A24" t="s">
        <v>43</v>
      </c>
      <c r="E24" s="29" t="s">
        <v>44</v>
      </c>
    </row>
    <row r="25" spans="1:16" ht="12.75">
      <c r="A25" s="19" t="s">
        <v>35</v>
      </c>
      <c r="B25" s="23" t="s">
        <v>25</v>
      </c>
      <c r="C25" s="23" t="s">
        <v>36</v>
      </c>
      <c r="D25" s="19" t="s">
        <v>51</v>
      </c>
      <c r="E25" s="24" t="s">
        <v>37</v>
      </c>
      <c r="F25" s="25" t="s">
        <v>38</v>
      </c>
      <c r="G25" s="26">
        <v>277.381</v>
      </c>
      <c r="H25" s="27">
        <v>0</v>
      </c>
      <c r="I25" s="27">
        <f>ROUND(ROUND(H25,2)*ROUND(G25,3),2)</f>
      </c>
      <c r="O25">
        <f>(I25*21)/100</f>
      </c>
      <c r="P25" t="s">
        <v>13</v>
      </c>
    </row>
    <row r="26" spans="1:5" ht="51">
      <c r="A26" s="28" t="s">
        <v>39</v>
      </c>
      <c r="E26" s="29" t="s">
        <v>52</v>
      </c>
    </row>
    <row r="27" spans="1:5" ht="12.75">
      <c r="A27" s="30" t="s">
        <v>41</v>
      </c>
      <c r="E27" s="31" t="s">
        <v>53</v>
      </c>
    </row>
    <row r="28" spans="1:5" ht="25.5">
      <c r="A28" t="s">
        <v>43</v>
      </c>
      <c r="E28" s="29" t="s">
        <v>44</v>
      </c>
    </row>
    <row r="29" spans="1:16" ht="12.75">
      <c r="A29" s="19" t="s">
        <v>35</v>
      </c>
      <c r="B29" s="23" t="s">
        <v>27</v>
      </c>
      <c r="C29" s="23" t="s">
        <v>54</v>
      </c>
      <c r="D29" s="19" t="s">
        <v>55</v>
      </c>
      <c r="E29" s="24" t="s">
        <v>56</v>
      </c>
      <c r="F29" s="25" t="s">
        <v>57</v>
      </c>
      <c r="G29" s="26">
        <v>1</v>
      </c>
      <c r="H29" s="27">
        <v>0</v>
      </c>
      <c r="I29" s="27">
        <f>ROUND(ROUND(H29,2)*ROUND(G29,3),2)</f>
      </c>
      <c r="O29">
        <f>(I29*21)/100</f>
      </c>
      <c r="P29" t="s">
        <v>13</v>
      </c>
    </row>
    <row r="30" spans="1:5" ht="12.75">
      <c r="A30" s="28" t="s">
        <v>39</v>
      </c>
      <c r="E30" s="29" t="s">
        <v>58</v>
      </c>
    </row>
    <row r="31" spans="1:5" ht="12.75">
      <c r="A31" s="30" t="s">
        <v>41</v>
      </c>
      <c r="E31" s="31" t="s">
        <v>59</v>
      </c>
    </row>
    <row r="32" spans="1:5" ht="12.75">
      <c r="A32" t="s">
        <v>43</v>
      </c>
      <c r="E32" s="29" t="s">
        <v>60</v>
      </c>
    </row>
    <row r="33" spans="1:16" ht="12.75">
      <c r="A33" s="19" t="s">
        <v>35</v>
      </c>
      <c r="B33" s="23" t="s">
        <v>51</v>
      </c>
      <c r="C33" s="23" t="s">
        <v>61</v>
      </c>
      <c r="D33" s="19" t="s">
        <v>55</v>
      </c>
      <c r="E33" s="24" t="s">
        <v>62</v>
      </c>
      <c r="F33" s="25" t="s">
        <v>57</v>
      </c>
      <c r="G33" s="26">
        <v>1</v>
      </c>
      <c r="H33" s="27">
        <v>0</v>
      </c>
      <c r="I33" s="27">
        <f>ROUND(ROUND(H33,2)*ROUND(G33,3),2)</f>
      </c>
      <c r="O33">
        <f>(I33*21)/100</f>
      </c>
      <c r="P33" t="s">
        <v>13</v>
      </c>
    </row>
    <row r="34" spans="1:5" ht="140.25">
      <c r="A34" s="28" t="s">
        <v>39</v>
      </c>
      <c r="E34" s="29" t="s">
        <v>63</v>
      </c>
    </row>
    <row r="35" spans="1:5" ht="12.75">
      <c r="A35" s="30" t="s">
        <v>41</v>
      </c>
      <c r="E35" s="31" t="s">
        <v>59</v>
      </c>
    </row>
    <row r="36" spans="1:5" ht="12.75">
      <c r="A36" t="s">
        <v>43</v>
      </c>
      <c r="E36" s="29" t="s">
        <v>64</v>
      </c>
    </row>
    <row r="37" spans="1:16" ht="12.75">
      <c r="A37" s="19" t="s">
        <v>35</v>
      </c>
      <c r="B37" s="23" t="s">
        <v>65</v>
      </c>
      <c r="C37" s="23" t="s">
        <v>66</v>
      </c>
      <c r="D37" s="19" t="s">
        <v>55</v>
      </c>
      <c r="E37" s="24" t="s">
        <v>67</v>
      </c>
      <c r="F37" s="25" t="s">
        <v>57</v>
      </c>
      <c r="G37" s="26">
        <v>1</v>
      </c>
      <c r="H37" s="27">
        <v>0</v>
      </c>
      <c r="I37" s="27">
        <f>ROUND(ROUND(H37,2)*ROUND(G37,3),2)</f>
      </c>
      <c r="O37">
        <f>(I37*21)/100</f>
      </c>
      <c r="P37" t="s">
        <v>13</v>
      </c>
    </row>
    <row r="38" spans="1:5" ht="63.75">
      <c r="A38" s="28" t="s">
        <v>39</v>
      </c>
      <c r="E38" s="29" t="s">
        <v>68</v>
      </c>
    </row>
    <row r="39" spans="1:5" ht="12.75">
      <c r="A39" s="30" t="s">
        <v>41</v>
      </c>
      <c r="E39" s="31" t="s">
        <v>59</v>
      </c>
    </row>
    <row r="40" spans="1:5" ht="12.75">
      <c r="A40" t="s">
        <v>43</v>
      </c>
      <c r="E40" s="29" t="s">
        <v>64</v>
      </c>
    </row>
    <row r="41" spans="1:16" ht="12.75">
      <c r="A41" s="19" t="s">
        <v>35</v>
      </c>
      <c r="B41" s="23" t="s">
        <v>30</v>
      </c>
      <c r="C41" s="23" t="s">
        <v>69</v>
      </c>
      <c r="D41" s="19" t="s">
        <v>55</v>
      </c>
      <c r="E41" s="24" t="s">
        <v>70</v>
      </c>
      <c r="F41" s="25" t="s">
        <v>57</v>
      </c>
      <c r="G41" s="26">
        <v>1</v>
      </c>
      <c r="H41" s="27">
        <v>0</v>
      </c>
      <c r="I41" s="27">
        <f>ROUND(ROUND(H41,2)*ROUND(G41,3),2)</f>
      </c>
      <c r="O41">
        <f>(I41*21)/100</f>
      </c>
      <c r="P41" t="s">
        <v>13</v>
      </c>
    </row>
    <row r="42" spans="1:5" ht="12.75">
      <c r="A42" s="28" t="s">
        <v>39</v>
      </c>
      <c r="E42" s="29" t="s">
        <v>71</v>
      </c>
    </row>
    <row r="43" spans="1:5" ht="12.75">
      <c r="A43" s="30" t="s">
        <v>41</v>
      </c>
      <c r="E43" s="31" t="s">
        <v>59</v>
      </c>
    </row>
    <row r="44" spans="1:5" ht="38.25">
      <c r="A44" t="s">
        <v>43</v>
      </c>
      <c r="E44" s="29" t="s">
        <v>72</v>
      </c>
    </row>
    <row r="45" spans="1:16" ht="12.75">
      <c r="A45" s="19" t="s">
        <v>35</v>
      </c>
      <c r="B45" s="23" t="s">
        <v>32</v>
      </c>
      <c r="C45" s="23" t="s">
        <v>73</v>
      </c>
      <c r="D45" s="19" t="s">
        <v>55</v>
      </c>
      <c r="E45" s="24" t="s">
        <v>74</v>
      </c>
      <c r="F45" s="25" t="s">
        <v>57</v>
      </c>
      <c r="G45" s="26">
        <v>1</v>
      </c>
      <c r="H45" s="27">
        <v>0</v>
      </c>
      <c r="I45" s="27">
        <f>ROUND(ROUND(H45,2)*ROUND(G45,3),2)</f>
      </c>
      <c r="O45">
        <f>(I45*0)/100</f>
      </c>
      <c r="P45" t="s">
        <v>17</v>
      </c>
    </row>
    <row r="46" spans="1:5" ht="38.25">
      <c r="A46" s="28" t="s">
        <v>39</v>
      </c>
      <c r="E46" s="29" t="s">
        <v>75</v>
      </c>
    </row>
    <row r="47" spans="1:5" ht="12.75">
      <c r="A47" s="30" t="s">
        <v>41</v>
      </c>
      <c r="E47" s="31" t="s">
        <v>55</v>
      </c>
    </row>
    <row r="48" spans="1:5" ht="12.75">
      <c r="A48" t="s">
        <v>43</v>
      </c>
      <c r="E48" s="29" t="s">
        <v>76</v>
      </c>
    </row>
    <row r="49" spans="1:16" ht="12.75">
      <c r="A49" s="19" t="s">
        <v>35</v>
      </c>
      <c r="B49" s="23" t="s">
        <v>77</v>
      </c>
      <c r="C49" s="23" t="s">
        <v>78</v>
      </c>
      <c r="D49" s="19" t="s">
        <v>55</v>
      </c>
      <c r="E49" s="24" t="s">
        <v>79</v>
      </c>
      <c r="F49" s="25" t="s">
        <v>57</v>
      </c>
      <c r="G49" s="26">
        <v>1</v>
      </c>
      <c r="H49" s="27">
        <v>0</v>
      </c>
      <c r="I49" s="27">
        <f>ROUND(ROUND(H49,2)*ROUND(G49,3),2)</f>
      </c>
      <c r="O49">
        <f>(I49*21)/100</f>
      </c>
      <c r="P49" t="s">
        <v>13</v>
      </c>
    </row>
    <row r="50" spans="1:5" ht="76.5">
      <c r="A50" s="28" t="s">
        <v>39</v>
      </c>
      <c r="E50" s="29" t="s">
        <v>80</v>
      </c>
    </row>
    <row r="51" spans="1:5" ht="12.75">
      <c r="A51" s="30" t="s">
        <v>41</v>
      </c>
      <c r="E51" s="31" t="s">
        <v>59</v>
      </c>
    </row>
    <row r="52" spans="1:5" ht="12.75">
      <c r="A52" t="s">
        <v>43</v>
      </c>
      <c r="E52" s="29" t="s">
        <v>76</v>
      </c>
    </row>
    <row r="53" spans="1:16" ht="12.75">
      <c r="A53" s="19" t="s">
        <v>35</v>
      </c>
      <c r="B53" s="23" t="s">
        <v>81</v>
      </c>
      <c r="C53" s="23" t="s">
        <v>82</v>
      </c>
      <c r="D53" s="19" t="s">
        <v>19</v>
      </c>
      <c r="E53" s="24" t="s">
        <v>83</v>
      </c>
      <c r="F53" s="25" t="s">
        <v>57</v>
      </c>
      <c r="G53" s="26">
        <v>1</v>
      </c>
      <c r="H53" s="27">
        <v>0</v>
      </c>
      <c r="I53" s="27">
        <f>ROUND(ROUND(H53,2)*ROUND(G53,3),2)</f>
      </c>
      <c r="O53">
        <f>(I53*21)/100</f>
      </c>
      <c r="P53" t="s">
        <v>13</v>
      </c>
    </row>
    <row r="54" spans="1:5" ht="114.75">
      <c r="A54" s="28" t="s">
        <v>39</v>
      </c>
      <c r="E54" s="29" t="s">
        <v>84</v>
      </c>
    </row>
    <row r="55" spans="1:5" ht="12.75">
      <c r="A55" s="30" t="s">
        <v>41</v>
      </c>
      <c r="E55" s="31" t="s">
        <v>59</v>
      </c>
    </row>
    <row r="56" spans="1:5" ht="12.75">
      <c r="A56" t="s">
        <v>43</v>
      </c>
      <c r="E56" s="29" t="s">
        <v>76</v>
      </c>
    </row>
    <row r="57" spans="1:16" ht="12.75">
      <c r="A57" s="19" t="s">
        <v>35</v>
      </c>
      <c r="B57" s="23" t="s">
        <v>85</v>
      </c>
      <c r="C57" s="23" t="s">
        <v>82</v>
      </c>
      <c r="D57" s="19" t="s">
        <v>13</v>
      </c>
      <c r="E57" s="24" t="s">
        <v>83</v>
      </c>
      <c r="F57" s="25" t="s">
        <v>57</v>
      </c>
      <c r="G57" s="26">
        <v>1</v>
      </c>
      <c r="H57" s="27">
        <v>0</v>
      </c>
      <c r="I57" s="27">
        <f>ROUND(ROUND(H57,2)*ROUND(G57,3),2)</f>
      </c>
      <c r="O57">
        <f>(I57*0)/100</f>
      </c>
      <c r="P57" t="s">
        <v>17</v>
      </c>
    </row>
    <row r="58" spans="1:5" ht="12.75">
      <c r="A58" s="28" t="s">
        <v>39</v>
      </c>
      <c r="E58" s="29" t="s">
        <v>86</v>
      </c>
    </row>
    <row r="59" spans="1:5" ht="12.75">
      <c r="A59" s="30" t="s">
        <v>41</v>
      </c>
      <c r="E59" s="31" t="s">
        <v>59</v>
      </c>
    </row>
    <row r="60" spans="1:5" ht="12.75">
      <c r="A60" t="s">
        <v>43</v>
      </c>
      <c r="E60" s="29" t="s">
        <v>76</v>
      </c>
    </row>
    <row r="61" spans="1:16" ht="12.75">
      <c r="A61" s="19" t="s">
        <v>35</v>
      </c>
      <c r="B61" s="23" t="s">
        <v>87</v>
      </c>
      <c r="C61" s="23" t="s">
        <v>88</v>
      </c>
      <c r="D61" s="19" t="s">
        <v>55</v>
      </c>
      <c r="E61" s="24" t="s">
        <v>89</v>
      </c>
      <c r="F61" s="25" t="s">
        <v>57</v>
      </c>
      <c r="G61" s="26">
        <v>1</v>
      </c>
      <c r="H61" s="27">
        <v>0</v>
      </c>
      <c r="I61" s="27">
        <f>ROUND(ROUND(H61,2)*ROUND(G61,3),2)</f>
      </c>
      <c r="O61">
        <f>(I61*21)/100</f>
      </c>
      <c r="P61" t="s">
        <v>13</v>
      </c>
    </row>
    <row r="62" spans="1:5" ht="12.75">
      <c r="A62" s="28" t="s">
        <v>39</v>
      </c>
      <c r="E62" s="29" t="s">
        <v>90</v>
      </c>
    </row>
    <row r="63" spans="1:5" ht="12.75">
      <c r="A63" s="30" t="s">
        <v>41</v>
      </c>
      <c r="E63" s="31" t="s">
        <v>59</v>
      </c>
    </row>
    <row r="64" spans="1:5" ht="12.75">
      <c r="A64" t="s">
        <v>43</v>
      </c>
      <c r="E64" s="29" t="s">
        <v>76</v>
      </c>
    </row>
    <row r="65" spans="1:16" ht="12.75">
      <c r="A65" s="19" t="s">
        <v>35</v>
      </c>
      <c r="B65" s="23" t="s">
        <v>91</v>
      </c>
      <c r="C65" s="23" t="s">
        <v>92</v>
      </c>
      <c r="D65" s="19" t="s">
        <v>55</v>
      </c>
      <c r="E65" s="24" t="s">
        <v>93</v>
      </c>
      <c r="F65" s="25" t="s">
        <v>57</v>
      </c>
      <c r="G65" s="26">
        <v>1</v>
      </c>
      <c r="H65" s="27">
        <v>0</v>
      </c>
      <c r="I65" s="27">
        <f>ROUND(ROUND(H65,2)*ROUND(G65,3),2)</f>
      </c>
      <c r="O65">
        <f>(I65*21)/100</f>
      </c>
      <c r="P65" t="s">
        <v>13</v>
      </c>
    </row>
    <row r="66" spans="1:5" ht="12.75">
      <c r="A66" s="28" t="s">
        <v>39</v>
      </c>
      <c r="E66" s="29" t="s">
        <v>55</v>
      </c>
    </row>
    <row r="67" spans="1:5" ht="12.75">
      <c r="A67" s="30" t="s">
        <v>41</v>
      </c>
      <c r="E67" s="31" t="s">
        <v>59</v>
      </c>
    </row>
    <row r="68" spans="1:5" ht="63.75">
      <c r="A68" t="s">
        <v>43</v>
      </c>
      <c r="E68" s="29" t="s">
        <v>94</v>
      </c>
    </row>
    <row r="69" spans="1:16" ht="25.5">
      <c r="A69" s="19" t="s">
        <v>35</v>
      </c>
      <c r="B69" s="23" t="s">
        <v>95</v>
      </c>
      <c r="C69" s="23" t="s">
        <v>96</v>
      </c>
      <c r="D69" s="19" t="s">
        <v>55</v>
      </c>
      <c r="E69" s="24" t="s">
        <v>97</v>
      </c>
      <c r="F69" s="25" t="s">
        <v>57</v>
      </c>
      <c r="G69" s="26">
        <v>1</v>
      </c>
      <c r="H69" s="27">
        <v>0</v>
      </c>
      <c r="I69" s="27">
        <f>ROUND(ROUND(H69,2)*ROUND(G69,3),2)</f>
      </c>
      <c r="O69">
        <f>(I69*21)/100</f>
      </c>
      <c r="P69" t="s">
        <v>13</v>
      </c>
    </row>
    <row r="70" spans="1:5" ht="76.5">
      <c r="A70" s="28" t="s">
        <v>39</v>
      </c>
      <c r="E70" s="29" t="s">
        <v>98</v>
      </c>
    </row>
    <row r="71" spans="1:5" ht="12.75">
      <c r="A71" s="30" t="s">
        <v>41</v>
      </c>
      <c r="E71" s="31" t="s">
        <v>59</v>
      </c>
    </row>
    <row r="72" spans="1:5" ht="12.75">
      <c r="A72" t="s">
        <v>43</v>
      </c>
      <c r="E72" s="29" t="s">
        <v>76</v>
      </c>
    </row>
    <row r="73" spans="1:16" ht="12.75">
      <c r="A73" s="19" t="s">
        <v>35</v>
      </c>
      <c r="B73" s="23" t="s">
        <v>99</v>
      </c>
      <c r="C73" s="23" t="s">
        <v>100</v>
      </c>
      <c r="D73" s="19" t="s">
        <v>55</v>
      </c>
      <c r="E73" s="24" t="s">
        <v>101</v>
      </c>
      <c r="F73" s="25" t="s">
        <v>102</v>
      </c>
      <c r="G73" s="26">
        <v>80</v>
      </c>
      <c r="H73" s="27">
        <v>0</v>
      </c>
      <c r="I73" s="27">
        <f>ROUND(ROUND(H73,2)*ROUND(G73,3),2)</f>
      </c>
      <c r="O73">
        <f>(I73*0)/100</f>
      </c>
      <c r="P73" t="s">
        <v>17</v>
      </c>
    </row>
    <row r="74" spans="1:5" ht="63.75">
      <c r="A74" s="28" t="s">
        <v>39</v>
      </c>
      <c r="E74" s="29" t="s">
        <v>103</v>
      </c>
    </row>
    <row r="75" spans="1:5" ht="12.75">
      <c r="A75" s="30" t="s">
        <v>41</v>
      </c>
      <c r="E75" s="31" t="s">
        <v>104</v>
      </c>
    </row>
    <row r="76" spans="1:5" ht="12.75">
      <c r="A76" t="s">
        <v>43</v>
      </c>
      <c r="E76" s="29" t="s">
        <v>76</v>
      </c>
    </row>
    <row r="77" spans="1:16" ht="12.75">
      <c r="A77" s="19" t="s">
        <v>35</v>
      </c>
      <c r="B77" s="23" t="s">
        <v>105</v>
      </c>
      <c r="C77" s="23" t="s">
        <v>106</v>
      </c>
      <c r="D77" s="19" t="s">
        <v>19</v>
      </c>
      <c r="E77" s="24" t="s">
        <v>107</v>
      </c>
      <c r="F77" s="25" t="s">
        <v>57</v>
      </c>
      <c r="G77" s="26">
        <v>1</v>
      </c>
      <c r="H77" s="27">
        <v>0</v>
      </c>
      <c r="I77" s="27">
        <f>ROUND(ROUND(H77,2)*ROUND(G77,3),2)</f>
      </c>
      <c r="O77">
        <f>(I77*21)/100</f>
      </c>
      <c r="P77" t="s">
        <v>13</v>
      </c>
    </row>
    <row r="78" spans="1:5" ht="38.25">
      <c r="A78" s="28" t="s">
        <v>39</v>
      </c>
      <c r="E78" s="29" t="s">
        <v>108</v>
      </c>
    </row>
    <row r="79" spans="1:5" ht="12.75">
      <c r="A79" s="30" t="s">
        <v>41</v>
      </c>
      <c r="E79" s="31" t="s">
        <v>59</v>
      </c>
    </row>
    <row r="80" spans="1:5" ht="12.75">
      <c r="A80" t="s">
        <v>43</v>
      </c>
      <c r="E80" s="29" t="s">
        <v>109</v>
      </c>
    </row>
    <row r="81" spans="1:16" ht="12.75">
      <c r="A81" s="19" t="s">
        <v>35</v>
      </c>
      <c r="B81" s="23" t="s">
        <v>110</v>
      </c>
      <c r="C81" s="23" t="s">
        <v>106</v>
      </c>
      <c r="D81" s="19" t="s">
        <v>13</v>
      </c>
      <c r="E81" s="24" t="s">
        <v>107</v>
      </c>
      <c r="F81" s="25" t="s">
        <v>57</v>
      </c>
      <c r="G81" s="26">
        <v>1</v>
      </c>
      <c r="H81" s="27">
        <v>0</v>
      </c>
      <c r="I81" s="27">
        <f>ROUND(ROUND(H81,2)*ROUND(G81,3),2)</f>
      </c>
      <c r="O81">
        <f>(I81*21)/100</f>
      </c>
      <c r="P81" t="s">
        <v>13</v>
      </c>
    </row>
    <row r="82" spans="1:5" ht="12.75">
      <c r="A82" s="28" t="s">
        <v>39</v>
      </c>
      <c r="E82" s="29" t="s">
        <v>111</v>
      </c>
    </row>
    <row r="83" spans="1:5" ht="12.75">
      <c r="A83" s="30" t="s">
        <v>41</v>
      </c>
      <c r="E83" s="31" t="s">
        <v>59</v>
      </c>
    </row>
    <row r="84" spans="1:5" ht="12.75">
      <c r="A84" t="s">
        <v>43</v>
      </c>
      <c r="E84" s="29" t="s">
        <v>109</v>
      </c>
    </row>
    <row r="85" spans="1:16" ht="12.75">
      <c r="A85" s="19" t="s">
        <v>35</v>
      </c>
      <c r="B85" s="23" t="s">
        <v>112</v>
      </c>
      <c r="C85" s="23" t="s">
        <v>106</v>
      </c>
      <c r="D85" s="19" t="s">
        <v>12</v>
      </c>
      <c r="E85" s="24" t="s">
        <v>107</v>
      </c>
      <c r="F85" s="25" t="s">
        <v>57</v>
      </c>
      <c r="G85" s="26">
        <v>1</v>
      </c>
      <c r="H85" s="27">
        <v>0</v>
      </c>
      <c r="I85" s="27">
        <f>ROUND(ROUND(H85,2)*ROUND(G85,3),2)</f>
      </c>
      <c r="O85">
        <f>(I85*0)/100</f>
      </c>
      <c r="P85" t="s">
        <v>17</v>
      </c>
    </row>
    <row r="86" spans="1:5" ht="12.75">
      <c r="A86" s="28" t="s">
        <v>39</v>
      </c>
      <c r="E86" s="29" t="s">
        <v>113</v>
      </c>
    </row>
    <row r="87" spans="1:5" ht="12.75">
      <c r="A87" s="30" t="s">
        <v>41</v>
      </c>
      <c r="E87" s="31" t="s">
        <v>55</v>
      </c>
    </row>
    <row r="88" spans="1:5" ht="12.75">
      <c r="A88" t="s">
        <v>43</v>
      </c>
      <c r="E88" s="29" t="s">
        <v>109</v>
      </c>
    </row>
    <row r="89" spans="1:16" ht="12.75">
      <c r="A89" s="19" t="s">
        <v>35</v>
      </c>
      <c r="B89" s="23" t="s">
        <v>114</v>
      </c>
      <c r="C89" s="23" t="s">
        <v>115</v>
      </c>
      <c r="D89" s="19" t="s">
        <v>55</v>
      </c>
      <c r="E89" s="24" t="s">
        <v>116</v>
      </c>
      <c r="F89" s="25" t="s">
        <v>117</v>
      </c>
      <c r="G89" s="26">
        <v>4</v>
      </c>
      <c r="H89" s="27">
        <v>0</v>
      </c>
      <c r="I89" s="27">
        <f>ROUND(ROUND(H89,2)*ROUND(G89,3),2)</f>
      </c>
      <c r="O89">
        <f>(I89*21)/100</f>
      </c>
      <c r="P89" t="s">
        <v>13</v>
      </c>
    </row>
    <row r="90" spans="1:5" ht="12.75">
      <c r="A90" s="28" t="s">
        <v>39</v>
      </c>
      <c r="E90" s="29" t="s">
        <v>118</v>
      </c>
    </row>
    <row r="91" spans="1:5" ht="12.75">
      <c r="A91" s="30" t="s">
        <v>41</v>
      </c>
      <c r="E91" s="31" t="s">
        <v>119</v>
      </c>
    </row>
    <row r="92" spans="1:5" ht="89.25">
      <c r="A92" t="s">
        <v>43</v>
      </c>
      <c r="E92" s="29" t="s">
        <v>120</v>
      </c>
    </row>
    <row r="93" spans="1:16" ht="12.75">
      <c r="A93" s="19" t="s">
        <v>35</v>
      </c>
      <c r="B93" s="23" t="s">
        <v>121</v>
      </c>
      <c r="C93" s="23" t="s">
        <v>122</v>
      </c>
      <c r="D93" s="19" t="s">
        <v>55</v>
      </c>
      <c r="E93" s="24" t="s">
        <v>123</v>
      </c>
      <c r="F93" s="25" t="s">
        <v>57</v>
      </c>
      <c r="G93" s="26">
        <v>1</v>
      </c>
      <c r="H93" s="27">
        <v>0</v>
      </c>
      <c r="I93" s="27">
        <f>ROUND(ROUND(H93,2)*ROUND(G93,3),2)</f>
      </c>
      <c r="O93">
        <f>(I93*21)/100</f>
      </c>
      <c r="P93" t="s">
        <v>13</v>
      </c>
    </row>
    <row r="94" spans="1:5" ht="12.75">
      <c r="A94" s="28" t="s">
        <v>39</v>
      </c>
      <c r="E94" s="29" t="s">
        <v>55</v>
      </c>
    </row>
    <row r="95" spans="1:5" ht="12.75">
      <c r="A95" s="30" t="s">
        <v>41</v>
      </c>
      <c r="E95" s="31" t="s">
        <v>59</v>
      </c>
    </row>
    <row r="96" spans="1:5" ht="25.5">
      <c r="A96" t="s">
        <v>43</v>
      </c>
      <c r="E96" s="29" t="s">
        <v>124</v>
      </c>
    </row>
    <row r="97" spans="1:16" ht="12.75">
      <c r="A97" s="19" t="s">
        <v>35</v>
      </c>
      <c r="B97" s="23" t="s">
        <v>125</v>
      </c>
      <c r="C97" s="23" t="s">
        <v>126</v>
      </c>
      <c r="D97" s="19" t="s">
        <v>55</v>
      </c>
      <c r="E97" s="24" t="s">
        <v>127</v>
      </c>
      <c r="F97" s="25" t="s">
        <v>57</v>
      </c>
      <c r="G97" s="26">
        <v>1</v>
      </c>
      <c r="H97" s="27">
        <v>0</v>
      </c>
      <c r="I97" s="27">
        <f>ROUND(ROUND(H97,2)*ROUND(G97,3),2)</f>
      </c>
      <c r="O97">
        <f>(I97*21)/100</f>
      </c>
      <c r="P97" t="s">
        <v>13</v>
      </c>
    </row>
    <row r="98" spans="1:5" ht="140.25">
      <c r="A98" s="28" t="s">
        <v>39</v>
      </c>
      <c r="E98" s="29" t="s">
        <v>128</v>
      </c>
    </row>
    <row r="99" spans="1:5" ht="12.75">
      <c r="A99" s="30" t="s">
        <v>41</v>
      </c>
      <c r="E99" s="31" t="s">
        <v>59</v>
      </c>
    </row>
    <row r="100" spans="1:5" ht="12.75">
      <c r="A100" t="s">
        <v>43</v>
      </c>
      <c r="E100" s="29" t="s">
        <v>129</v>
      </c>
    </row>
    <row r="101" spans="1:18" ht="12.75" customHeight="1">
      <c r="A101" s="5" t="s">
        <v>33</v>
      </c>
      <c r="B101" s="5"/>
      <c r="C101" s="34" t="s">
        <v>19</v>
      </c>
      <c r="D101" s="5"/>
      <c r="E101" s="21" t="s">
        <v>130</v>
      </c>
      <c r="F101" s="5"/>
      <c r="G101" s="5"/>
      <c r="H101" s="5"/>
      <c r="I101" s="35">
        <f>0+Q101</f>
      </c>
      <c r="O101">
        <f>0+R101</f>
      </c>
      <c r="Q101">
        <f>0+I102+I106+I110+I114+I118+I122+I126+I130+I134+I138+I142+I146+I150+I154+I158+I162+I166+I170+I174+I178+I182+I186+I190+I194+I198+I202</f>
      </c>
      <c r="R101">
        <f>0+O102+O106+O110+O114+O118+O122+O126+O130+O134+O138+O142+O146+O150+O154+O158+O162+O166+O170+O174+O178+O182+O186+O190+O194+O198+O202</f>
      </c>
    </row>
    <row r="102" spans="1:16" ht="12.75">
      <c r="A102" s="19" t="s">
        <v>35</v>
      </c>
      <c r="B102" s="23" t="s">
        <v>131</v>
      </c>
      <c r="C102" s="23" t="s">
        <v>132</v>
      </c>
      <c r="D102" s="19" t="s">
        <v>55</v>
      </c>
      <c r="E102" s="24" t="s">
        <v>133</v>
      </c>
      <c r="F102" s="25" t="s">
        <v>134</v>
      </c>
      <c r="G102" s="26">
        <v>260</v>
      </c>
      <c r="H102" s="27">
        <v>0</v>
      </c>
      <c r="I102" s="27">
        <f>ROUND(ROUND(H102,2)*ROUND(G102,3),2)</f>
      </c>
      <c r="O102">
        <f>(I102*21)/100</f>
      </c>
      <c r="P102" t="s">
        <v>13</v>
      </c>
    </row>
    <row r="103" spans="1:5" ht="12.75">
      <c r="A103" s="28" t="s">
        <v>39</v>
      </c>
      <c r="E103" s="29" t="s">
        <v>135</v>
      </c>
    </row>
    <row r="104" spans="1:5" ht="12.75">
      <c r="A104" s="30" t="s">
        <v>41</v>
      </c>
      <c r="E104" s="31" t="s">
        <v>136</v>
      </c>
    </row>
    <row r="105" spans="1:5" ht="38.25">
      <c r="A105" t="s">
        <v>43</v>
      </c>
      <c r="E105" s="29" t="s">
        <v>137</v>
      </c>
    </row>
    <row r="106" spans="1:16" ht="12.75">
      <c r="A106" s="19" t="s">
        <v>35</v>
      </c>
      <c r="B106" s="23" t="s">
        <v>138</v>
      </c>
      <c r="C106" s="23" t="s">
        <v>139</v>
      </c>
      <c r="D106" s="19" t="s">
        <v>55</v>
      </c>
      <c r="E106" s="24" t="s">
        <v>140</v>
      </c>
      <c r="F106" s="25" t="s">
        <v>134</v>
      </c>
      <c r="G106" s="26">
        <v>352.05</v>
      </c>
      <c r="H106" s="27">
        <v>0</v>
      </c>
      <c r="I106" s="27">
        <f>ROUND(ROUND(H106,2)*ROUND(G106,3),2)</f>
      </c>
      <c r="O106">
        <f>(I106*21)/100</f>
      </c>
      <c r="P106" t="s">
        <v>13</v>
      </c>
    </row>
    <row r="107" spans="1:5" ht="12.75">
      <c r="A107" s="28" t="s">
        <v>39</v>
      </c>
      <c r="E107" s="29" t="s">
        <v>141</v>
      </c>
    </row>
    <row r="108" spans="1:5" ht="12.75">
      <c r="A108" s="30" t="s">
        <v>41</v>
      </c>
      <c r="E108" s="31" t="s">
        <v>142</v>
      </c>
    </row>
    <row r="109" spans="1:5" ht="12.75">
      <c r="A109" t="s">
        <v>43</v>
      </c>
      <c r="E109" s="29" t="s">
        <v>143</v>
      </c>
    </row>
    <row r="110" spans="1:16" ht="12.75">
      <c r="A110" s="19" t="s">
        <v>35</v>
      </c>
      <c r="B110" s="23" t="s">
        <v>144</v>
      </c>
      <c r="C110" s="23" t="s">
        <v>145</v>
      </c>
      <c r="D110" s="19" t="s">
        <v>55</v>
      </c>
      <c r="E110" s="24" t="s">
        <v>146</v>
      </c>
      <c r="F110" s="25" t="s">
        <v>147</v>
      </c>
      <c r="G110" s="26">
        <v>30</v>
      </c>
      <c r="H110" s="27">
        <v>0</v>
      </c>
      <c r="I110" s="27">
        <f>ROUND(ROUND(H110,2)*ROUND(G110,3),2)</f>
      </c>
      <c r="O110">
        <f>(I110*0)/100</f>
      </c>
      <c r="P110" t="s">
        <v>17</v>
      </c>
    </row>
    <row r="111" spans="1:5" ht="12.75">
      <c r="A111" s="28" t="s">
        <v>39</v>
      </c>
      <c r="E111" s="29" t="s">
        <v>55</v>
      </c>
    </row>
    <row r="112" spans="1:5" ht="12.75">
      <c r="A112" s="30" t="s">
        <v>41</v>
      </c>
      <c r="E112" s="31" t="s">
        <v>148</v>
      </c>
    </row>
    <row r="113" spans="1:5" ht="63.75">
      <c r="A113" t="s">
        <v>43</v>
      </c>
      <c r="E113" s="29" t="s">
        <v>149</v>
      </c>
    </row>
    <row r="114" spans="1:16" ht="25.5">
      <c r="A114" s="19" t="s">
        <v>35</v>
      </c>
      <c r="B114" s="23" t="s">
        <v>150</v>
      </c>
      <c r="C114" s="23" t="s">
        <v>151</v>
      </c>
      <c r="D114" s="19" t="s">
        <v>55</v>
      </c>
      <c r="E114" s="24" t="s">
        <v>152</v>
      </c>
      <c r="F114" s="25" t="s">
        <v>147</v>
      </c>
      <c r="G114" s="26">
        <v>36.01</v>
      </c>
      <c r="H114" s="27">
        <v>0</v>
      </c>
      <c r="I114" s="27">
        <f>ROUND(ROUND(H114,2)*ROUND(G114,3),2)</f>
      </c>
      <c r="O114">
        <f>(I114*21)/100</f>
      </c>
      <c r="P114" t="s">
        <v>13</v>
      </c>
    </row>
    <row r="115" spans="1:5" ht="38.25">
      <c r="A115" s="28" t="s">
        <v>39</v>
      </c>
      <c r="E115" s="29" t="s">
        <v>153</v>
      </c>
    </row>
    <row r="116" spans="1:5" ht="12.75">
      <c r="A116" s="30" t="s">
        <v>41</v>
      </c>
      <c r="E116" s="31" t="s">
        <v>154</v>
      </c>
    </row>
    <row r="117" spans="1:5" ht="63.75">
      <c r="A117" t="s">
        <v>43</v>
      </c>
      <c r="E117" s="29" t="s">
        <v>149</v>
      </c>
    </row>
    <row r="118" spans="1:16" ht="12.75">
      <c r="A118" s="19" t="s">
        <v>35</v>
      </c>
      <c r="B118" s="23" t="s">
        <v>155</v>
      </c>
      <c r="C118" s="23" t="s">
        <v>156</v>
      </c>
      <c r="D118" s="19" t="s">
        <v>55</v>
      </c>
      <c r="E118" s="24" t="s">
        <v>157</v>
      </c>
      <c r="F118" s="25" t="s">
        <v>147</v>
      </c>
      <c r="G118" s="26">
        <v>35.7</v>
      </c>
      <c r="H118" s="27">
        <v>0</v>
      </c>
      <c r="I118" s="27">
        <f>ROUND(ROUND(H118,2)*ROUND(G118,3),2)</f>
      </c>
      <c r="O118">
        <f>(I118*21)/100</f>
      </c>
      <c r="P118" t="s">
        <v>13</v>
      </c>
    </row>
    <row r="119" spans="1:5" ht="38.25">
      <c r="A119" s="28" t="s">
        <v>39</v>
      </c>
      <c r="E119" s="29" t="s">
        <v>158</v>
      </c>
    </row>
    <row r="120" spans="1:5" ht="12.75">
      <c r="A120" s="30" t="s">
        <v>41</v>
      </c>
      <c r="E120" s="31" t="s">
        <v>159</v>
      </c>
    </row>
    <row r="121" spans="1:5" ht="63.75">
      <c r="A121" t="s">
        <v>43</v>
      </c>
      <c r="E121" s="29" t="s">
        <v>149</v>
      </c>
    </row>
    <row r="122" spans="1:16" ht="12.75">
      <c r="A122" s="19" t="s">
        <v>35</v>
      </c>
      <c r="B122" s="23" t="s">
        <v>160</v>
      </c>
      <c r="C122" s="23" t="s">
        <v>161</v>
      </c>
      <c r="D122" s="19" t="s">
        <v>55</v>
      </c>
      <c r="E122" s="24" t="s">
        <v>162</v>
      </c>
      <c r="F122" s="25" t="s">
        <v>147</v>
      </c>
      <c r="G122" s="26">
        <v>35.7</v>
      </c>
      <c r="H122" s="27">
        <v>0</v>
      </c>
      <c r="I122" s="27">
        <f>ROUND(ROUND(H122,2)*ROUND(G122,3),2)</f>
      </c>
      <c r="O122">
        <f>(I122*21)/100</f>
      </c>
      <c r="P122" t="s">
        <v>13</v>
      </c>
    </row>
    <row r="123" spans="1:5" ht="63.75">
      <c r="A123" s="28" t="s">
        <v>39</v>
      </c>
      <c r="E123" s="29" t="s">
        <v>163</v>
      </c>
    </row>
    <row r="124" spans="1:5" ht="12.75">
      <c r="A124" s="30" t="s">
        <v>41</v>
      </c>
      <c r="E124" s="31" t="s">
        <v>159</v>
      </c>
    </row>
    <row r="125" spans="1:5" ht="63.75">
      <c r="A125" t="s">
        <v>43</v>
      </c>
      <c r="E125" s="29" t="s">
        <v>149</v>
      </c>
    </row>
    <row r="126" spans="1:16" ht="12.75">
      <c r="A126" s="19" t="s">
        <v>35</v>
      </c>
      <c r="B126" s="23" t="s">
        <v>164</v>
      </c>
      <c r="C126" s="23" t="s">
        <v>165</v>
      </c>
      <c r="D126" s="19" t="s">
        <v>55</v>
      </c>
      <c r="E126" s="24" t="s">
        <v>166</v>
      </c>
      <c r="F126" s="25" t="s">
        <v>167</v>
      </c>
      <c r="G126" s="26">
        <v>76.7</v>
      </c>
      <c r="H126" s="27">
        <v>0</v>
      </c>
      <c r="I126" s="27">
        <f>ROUND(ROUND(H126,2)*ROUND(G126,3),2)</f>
      </c>
      <c r="O126">
        <f>(I126*21)/100</f>
      </c>
      <c r="P126" t="s">
        <v>13</v>
      </c>
    </row>
    <row r="127" spans="1:5" ht="12.75">
      <c r="A127" s="28" t="s">
        <v>39</v>
      </c>
      <c r="E127" s="29" t="s">
        <v>168</v>
      </c>
    </row>
    <row r="128" spans="1:5" ht="51">
      <c r="A128" s="30" t="s">
        <v>41</v>
      </c>
      <c r="E128" s="31" t="s">
        <v>169</v>
      </c>
    </row>
    <row r="129" spans="1:5" ht="25.5">
      <c r="A129" t="s">
        <v>43</v>
      </c>
      <c r="E129" s="29" t="s">
        <v>170</v>
      </c>
    </row>
    <row r="130" spans="1:16" ht="12.75">
      <c r="A130" s="19" t="s">
        <v>35</v>
      </c>
      <c r="B130" s="23" t="s">
        <v>171</v>
      </c>
      <c r="C130" s="23" t="s">
        <v>172</v>
      </c>
      <c r="D130" s="19" t="s">
        <v>55</v>
      </c>
      <c r="E130" s="24" t="s">
        <v>173</v>
      </c>
      <c r="F130" s="25" t="s">
        <v>102</v>
      </c>
      <c r="G130" s="26">
        <v>2880</v>
      </c>
      <c r="H130" s="27">
        <v>0</v>
      </c>
      <c r="I130" s="27">
        <f>ROUND(ROUND(H130,2)*ROUND(G130,3),2)</f>
      </c>
      <c r="O130">
        <f>(I130*0)/100</f>
      </c>
      <c r="P130" t="s">
        <v>17</v>
      </c>
    </row>
    <row r="131" spans="1:5" ht="12.75">
      <c r="A131" s="28" t="s">
        <v>39</v>
      </c>
      <c r="E131" s="29" t="s">
        <v>174</v>
      </c>
    </row>
    <row r="132" spans="1:5" ht="12.75">
      <c r="A132" s="30" t="s">
        <v>41</v>
      </c>
      <c r="E132" s="31" t="s">
        <v>175</v>
      </c>
    </row>
    <row r="133" spans="1:5" ht="38.25">
      <c r="A133" t="s">
        <v>43</v>
      </c>
      <c r="E133" s="29" t="s">
        <v>176</v>
      </c>
    </row>
    <row r="134" spans="1:16" ht="12.75">
      <c r="A134" s="19" t="s">
        <v>35</v>
      </c>
      <c r="B134" s="23" t="s">
        <v>177</v>
      </c>
      <c r="C134" s="23" t="s">
        <v>178</v>
      </c>
      <c r="D134" s="19" t="s">
        <v>55</v>
      </c>
      <c r="E134" s="24" t="s">
        <v>179</v>
      </c>
      <c r="F134" s="25" t="s">
        <v>167</v>
      </c>
      <c r="G134" s="26">
        <v>40</v>
      </c>
      <c r="H134" s="27">
        <v>0</v>
      </c>
      <c r="I134" s="27">
        <f>ROUND(ROUND(H134,2)*ROUND(G134,3),2)</f>
      </c>
      <c r="O134">
        <f>(I134*21)/100</f>
      </c>
      <c r="P134" t="s">
        <v>13</v>
      </c>
    </row>
    <row r="135" spans="1:5" ht="12.75">
      <c r="A135" s="28" t="s">
        <v>39</v>
      </c>
      <c r="E135" s="29" t="s">
        <v>180</v>
      </c>
    </row>
    <row r="136" spans="1:5" ht="12.75">
      <c r="A136" s="30" t="s">
        <v>41</v>
      </c>
      <c r="E136" s="31" t="s">
        <v>181</v>
      </c>
    </row>
    <row r="137" spans="1:5" ht="38.25">
      <c r="A137" t="s">
        <v>43</v>
      </c>
      <c r="E137" s="29" t="s">
        <v>182</v>
      </c>
    </row>
    <row r="138" spans="1:16" ht="12.75">
      <c r="A138" s="19" t="s">
        <v>35</v>
      </c>
      <c r="B138" s="23" t="s">
        <v>183</v>
      </c>
      <c r="C138" s="23" t="s">
        <v>184</v>
      </c>
      <c r="D138" s="19" t="s">
        <v>55</v>
      </c>
      <c r="E138" s="24" t="s">
        <v>185</v>
      </c>
      <c r="F138" s="25" t="s">
        <v>147</v>
      </c>
      <c r="G138" s="26">
        <v>2258.3</v>
      </c>
      <c r="H138" s="27">
        <v>0</v>
      </c>
      <c r="I138" s="27">
        <f>ROUND(ROUND(H138,2)*ROUND(G138,3),2)</f>
      </c>
      <c r="O138">
        <f>(I138*21)/100</f>
      </c>
      <c r="P138" t="s">
        <v>13</v>
      </c>
    </row>
    <row r="139" spans="1:5" ht="12.75">
      <c r="A139" s="28" t="s">
        <v>39</v>
      </c>
      <c r="E139" s="29" t="s">
        <v>186</v>
      </c>
    </row>
    <row r="140" spans="1:5" ht="12.75">
      <c r="A140" s="30" t="s">
        <v>41</v>
      </c>
      <c r="E140" s="31" t="s">
        <v>187</v>
      </c>
    </row>
    <row r="141" spans="1:5" ht="306">
      <c r="A141" t="s">
        <v>43</v>
      </c>
      <c r="E141" s="29" t="s">
        <v>188</v>
      </c>
    </row>
    <row r="142" spans="1:16" ht="12.75">
      <c r="A142" s="19" t="s">
        <v>35</v>
      </c>
      <c r="B142" s="23" t="s">
        <v>189</v>
      </c>
      <c r="C142" s="23" t="s">
        <v>190</v>
      </c>
      <c r="D142" s="19" t="s">
        <v>55</v>
      </c>
      <c r="E142" s="24" t="s">
        <v>191</v>
      </c>
      <c r="F142" s="25" t="s">
        <v>147</v>
      </c>
      <c r="G142" s="26">
        <v>46.4</v>
      </c>
      <c r="H142" s="27">
        <v>0</v>
      </c>
      <c r="I142" s="27">
        <f>ROUND(ROUND(H142,2)*ROUND(G142,3),2)</f>
      </c>
      <c r="O142">
        <f>(I142*21)/100</f>
      </c>
      <c r="P142" t="s">
        <v>13</v>
      </c>
    </row>
    <row r="143" spans="1:5" ht="25.5">
      <c r="A143" s="28" t="s">
        <v>39</v>
      </c>
      <c r="E143" s="29" t="s">
        <v>192</v>
      </c>
    </row>
    <row r="144" spans="1:5" ht="25.5">
      <c r="A144" s="30" t="s">
        <v>41</v>
      </c>
      <c r="E144" s="31" t="s">
        <v>193</v>
      </c>
    </row>
    <row r="145" spans="1:5" ht="25.5">
      <c r="A145" t="s">
        <v>43</v>
      </c>
      <c r="E145" s="29" t="s">
        <v>194</v>
      </c>
    </row>
    <row r="146" spans="1:16" ht="12.75">
      <c r="A146" s="19" t="s">
        <v>35</v>
      </c>
      <c r="B146" s="23" t="s">
        <v>195</v>
      </c>
      <c r="C146" s="23" t="s">
        <v>196</v>
      </c>
      <c r="D146" s="19" t="s">
        <v>55</v>
      </c>
      <c r="E146" s="24" t="s">
        <v>197</v>
      </c>
      <c r="F146" s="25" t="s">
        <v>147</v>
      </c>
      <c r="G146" s="26">
        <v>1188.398</v>
      </c>
      <c r="H146" s="27">
        <v>0</v>
      </c>
      <c r="I146" s="27">
        <f>ROUND(ROUND(H146,2)*ROUND(G146,3),2)</f>
      </c>
      <c r="O146">
        <f>(I146*21)/100</f>
      </c>
      <c r="P146" t="s">
        <v>13</v>
      </c>
    </row>
    <row r="147" spans="1:5" ht="51">
      <c r="A147" s="28" t="s">
        <v>39</v>
      </c>
      <c r="E147" s="29" t="s">
        <v>198</v>
      </c>
    </row>
    <row r="148" spans="1:5" ht="114.75">
      <c r="A148" s="30" t="s">
        <v>41</v>
      </c>
      <c r="E148" s="31" t="s">
        <v>199</v>
      </c>
    </row>
    <row r="149" spans="1:5" ht="318.75">
      <c r="A149" t="s">
        <v>43</v>
      </c>
      <c r="E149" s="29" t="s">
        <v>200</v>
      </c>
    </row>
    <row r="150" spans="1:16" ht="12.75">
      <c r="A150" s="19" t="s">
        <v>35</v>
      </c>
      <c r="B150" s="23" t="s">
        <v>201</v>
      </c>
      <c r="C150" s="23" t="s">
        <v>202</v>
      </c>
      <c r="D150" s="19" t="s">
        <v>55</v>
      </c>
      <c r="E150" s="24" t="s">
        <v>203</v>
      </c>
      <c r="F150" s="25" t="s">
        <v>147</v>
      </c>
      <c r="G150" s="26">
        <v>4.5</v>
      </c>
      <c r="H150" s="27">
        <v>0</v>
      </c>
      <c r="I150" s="27">
        <f>ROUND(ROUND(H150,2)*ROUND(G150,3),2)</f>
      </c>
      <c r="O150">
        <f>(I150*21)/100</f>
      </c>
      <c r="P150" t="s">
        <v>13</v>
      </c>
    </row>
    <row r="151" spans="1:5" ht="51">
      <c r="A151" s="28" t="s">
        <v>39</v>
      </c>
      <c r="E151" s="29" t="s">
        <v>204</v>
      </c>
    </row>
    <row r="152" spans="1:5" ht="12.75">
      <c r="A152" s="30" t="s">
        <v>41</v>
      </c>
      <c r="E152" s="31" t="s">
        <v>205</v>
      </c>
    </row>
    <row r="153" spans="1:5" ht="318.75">
      <c r="A153" t="s">
        <v>43</v>
      </c>
      <c r="E153" s="29" t="s">
        <v>200</v>
      </c>
    </row>
    <row r="154" spans="1:16" ht="12.75">
      <c r="A154" s="19" t="s">
        <v>35</v>
      </c>
      <c r="B154" s="23" t="s">
        <v>206</v>
      </c>
      <c r="C154" s="23" t="s">
        <v>207</v>
      </c>
      <c r="D154" s="19" t="s">
        <v>55</v>
      </c>
      <c r="E154" s="24" t="s">
        <v>208</v>
      </c>
      <c r="F154" s="25" t="s">
        <v>147</v>
      </c>
      <c r="G154" s="26">
        <v>3.2</v>
      </c>
      <c r="H154" s="27">
        <v>0</v>
      </c>
      <c r="I154" s="27">
        <f>ROUND(ROUND(H154,2)*ROUND(G154,3),2)</f>
      </c>
      <c r="O154">
        <f>(I154*21)/100</f>
      </c>
      <c r="P154" t="s">
        <v>13</v>
      </c>
    </row>
    <row r="155" spans="1:5" ht="25.5">
      <c r="A155" s="28" t="s">
        <v>39</v>
      </c>
      <c r="E155" s="29" t="s">
        <v>209</v>
      </c>
    </row>
    <row r="156" spans="1:5" ht="12.75">
      <c r="A156" s="30" t="s">
        <v>41</v>
      </c>
      <c r="E156" s="31" t="s">
        <v>210</v>
      </c>
    </row>
    <row r="157" spans="1:5" ht="293.25">
      <c r="A157" t="s">
        <v>43</v>
      </c>
      <c r="E157" s="29" t="s">
        <v>211</v>
      </c>
    </row>
    <row r="158" spans="1:16" ht="12.75">
      <c r="A158" s="19" t="s">
        <v>35</v>
      </c>
      <c r="B158" s="23" t="s">
        <v>212</v>
      </c>
      <c r="C158" s="23" t="s">
        <v>213</v>
      </c>
      <c r="D158" s="19" t="s">
        <v>55</v>
      </c>
      <c r="E158" s="24" t="s">
        <v>214</v>
      </c>
      <c r="F158" s="25" t="s">
        <v>147</v>
      </c>
      <c r="G158" s="26">
        <v>990.332</v>
      </c>
      <c r="H158" s="27">
        <v>0</v>
      </c>
      <c r="I158" s="27">
        <f>ROUND(ROUND(H158,2)*ROUND(G158,3),2)</f>
      </c>
      <c r="O158">
        <f>(I158*21)/100</f>
      </c>
      <c r="P158" t="s">
        <v>13</v>
      </c>
    </row>
    <row r="159" spans="1:5" ht="12.75">
      <c r="A159" s="28" t="s">
        <v>39</v>
      </c>
      <c r="E159" s="29" t="s">
        <v>215</v>
      </c>
    </row>
    <row r="160" spans="1:5" ht="12.75">
      <c r="A160" s="30" t="s">
        <v>41</v>
      </c>
      <c r="E160" s="31" t="s">
        <v>216</v>
      </c>
    </row>
    <row r="161" spans="1:5" ht="191.25">
      <c r="A161" t="s">
        <v>43</v>
      </c>
      <c r="E161" s="29" t="s">
        <v>217</v>
      </c>
    </row>
    <row r="162" spans="1:16" ht="12.75">
      <c r="A162" s="19" t="s">
        <v>35</v>
      </c>
      <c r="B162" s="23" t="s">
        <v>218</v>
      </c>
      <c r="C162" s="23" t="s">
        <v>219</v>
      </c>
      <c r="D162" s="19" t="s">
        <v>55</v>
      </c>
      <c r="E162" s="24" t="s">
        <v>220</v>
      </c>
      <c r="F162" s="25" t="s">
        <v>147</v>
      </c>
      <c r="G162" s="26">
        <v>5.967</v>
      </c>
      <c r="H162" s="27">
        <v>0</v>
      </c>
      <c r="I162" s="27">
        <f>ROUND(ROUND(H162,2)*ROUND(G162,3),2)</f>
      </c>
      <c r="O162">
        <f>(I162*21)/100</f>
      </c>
      <c r="P162" t="s">
        <v>13</v>
      </c>
    </row>
    <row r="163" spans="1:5" ht="25.5">
      <c r="A163" s="28" t="s">
        <v>39</v>
      </c>
      <c r="E163" s="29" t="s">
        <v>221</v>
      </c>
    </row>
    <row r="164" spans="1:5" ht="12.75">
      <c r="A164" s="30" t="s">
        <v>41</v>
      </c>
      <c r="E164" s="31" t="s">
        <v>222</v>
      </c>
    </row>
    <row r="165" spans="1:5" ht="242.25">
      <c r="A165" t="s">
        <v>43</v>
      </c>
      <c r="E165" s="29" t="s">
        <v>223</v>
      </c>
    </row>
    <row r="166" spans="1:16" ht="12.75">
      <c r="A166" s="19" t="s">
        <v>35</v>
      </c>
      <c r="B166" s="23" t="s">
        <v>224</v>
      </c>
      <c r="C166" s="23" t="s">
        <v>225</v>
      </c>
      <c r="D166" s="19" t="s">
        <v>19</v>
      </c>
      <c r="E166" s="24" t="s">
        <v>226</v>
      </c>
      <c r="F166" s="25" t="s">
        <v>147</v>
      </c>
      <c r="G166" s="26">
        <v>1778.285</v>
      </c>
      <c r="H166" s="27">
        <v>0</v>
      </c>
      <c r="I166" s="27">
        <f>ROUND(ROUND(H166,2)*ROUND(G166,3),2)</f>
      </c>
      <c r="O166">
        <f>(I166*21)/100</f>
      </c>
      <c r="P166" t="s">
        <v>13</v>
      </c>
    </row>
    <row r="167" spans="1:5" ht="25.5">
      <c r="A167" s="28" t="s">
        <v>39</v>
      </c>
      <c r="E167" s="29" t="s">
        <v>227</v>
      </c>
    </row>
    <row r="168" spans="1:5" ht="178.5">
      <c r="A168" s="30" t="s">
        <v>41</v>
      </c>
      <c r="E168" s="31" t="s">
        <v>228</v>
      </c>
    </row>
    <row r="169" spans="1:5" ht="229.5">
      <c r="A169" t="s">
        <v>43</v>
      </c>
      <c r="E169" s="29" t="s">
        <v>229</v>
      </c>
    </row>
    <row r="170" spans="1:16" ht="12.75">
      <c r="A170" s="19" t="s">
        <v>35</v>
      </c>
      <c r="B170" s="23" t="s">
        <v>230</v>
      </c>
      <c r="C170" s="23" t="s">
        <v>225</v>
      </c>
      <c r="D170" s="19" t="s">
        <v>13</v>
      </c>
      <c r="E170" s="24" t="s">
        <v>226</v>
      </c>
      <c r="F170" s="25" t="s">
        <v>147</v>
      </c>
      <c r="G170" s="26">
        <v>480</v>
      </c>
      <c r="H170" s="27">
        <v>0</v>
      </c>
      <c r="I170" s="27">
        <f>ROUND(ROUND(H170,2)*ROUND(G170,3),2)</f>
      </c>
      <c r="O170">
        <f>(I170*21)/100</f>
      </c>
      <c r="P170" t="s">
        <v>13</v>
      </c>
    </row>
    <row r="171" spans="1:5" ht="25.5">
      <c r="A171" s="28" t="s">
        <v>39</v>
      </c>
      <c r="E171" s="29" t="s">
        <v>231</v>
      </c>
    </row>
    <row r="172" spans="1:5" ht="12.75">
      <c r="A172" s="30" t="s">
        <v>41</v>
      </c>
      <c r="E172" s="31" t="s">
        <v>232</v>
      </c>
    </row>
    <row r="173" spans="1:5" ht="229.5">
      <c r="A173" t="s">
        <v>43</v>
      </c>
      <c r="E173" s="29" t="s">
        <v>229</v>
      </c>
    </row>
    <row r="174" spans="1:16" ht="12.75">
      <c r="A174" s="19" t="s">
        <v>35</v>
      </c>
      <c r="B174" s="23" t="s">
        <v>233</v>
      </c>
      <c r="C174" s="23" t="s">
        <v>234</v>
      </c>
      <c r="D174" s="19" t="s">
        <v>19</v>
      </c>
      <c r="E174" s="24" t="s">
        <v>235</v>
      </c>
      <c r="F174" s="25" t="s">
        <v>147</v>
      </c>
      <c r="G174" s="26">
        <v>16.9</v>
      </c>
      <c r="H174" s="27">
        <v>0</v>
      </c>
      <c r="I174" s="27">
        <f>ROUND(ROUND(H174,2)*ROUND(G174,3),2)</f>
      </c>
      <c r="O174">
        <f>(I174*21)/100</f>
      </c>
      <c r="P174" t="s">
        <v>13</v>
      </c>
    </row>
    <row r="175" spans="1:5" ht="25.5">
      <c r="A175" s="28" t="s">
        <v>39</v>
      </c>
      <c r="E175" s="29" t="s">
        <v>236</v>
      </c>
    </row>
    <row r="176" spans="1:5" ht="12.75">
      <c r="A176" s="30" t="s">
        <v>41</v>
      </c>
      <c r="E176" s="31" t="s">
        <v>237</v>
      </c>
    </row>
    <row r="177" spans="1:5" ht="229.5">
      <c r="A177" t="s">
        <v>43</v>
      </c>
      <c r="E177" s="29" t="s">
        <v>238</v>
      </c>
    </row>
    <row r="178" spans="1:16" ht="12.75">
      <c r="A178" s="19" t="s">
        <v>35</v>
      </c>
      <c r="B178" s="23" t="s">
        <v>239</v>
      </c>
      <c r="C178" s="23" t="s">
        <v>234</v>
      </c>
      <c r="D178" s="19" t="s">
        <v>13</v>
      </c>
      <c r="E178" s="24" t="s">
        <v>235</v>
      </c>
      <c r="F178" s="25" t="s">
        <v>147</v>
      </c>
      <c r="G178" s="26">
        <v>3.15</v>
      </c>
      <c r="H178" s="27">
        <v>0</v>
      </c>
      <c r="I178" s="27">
        <f>ROUND(ROUND(H178,2)*ROUND(G178,3),2)</f>
      </c>
      <c r="O178">
        <f>(I178*21)/100</f>
      </c>
      <c r="P178" t="s">
        <v>13</v>
      </c>
    </row>
    <row r="179" spans="1:5" ht="63.75">
      <c r="A179" s="28" t="s">
        <v>39</v>
      </c>
      <c r="E179" s="29" t="s">
        <v>240</v>
      </c>
    </row>
    <row r="180" spans="1:5" ht="12.75">
      <c r="A180" s="30" t="s">
        <v>41</v>
      </c>
      <c r="E180" s="31" t="s">
        <v>241</v>
      </c>
    </row>
    <row r="181" spans="1:5" ht="229.5">
      <c r="A181" t="s">
        <v>43</v>
      </c>
      <c r="E181" s="29" t="s">
        <v>238</v>
      </c>
    </row>
    <row r="182" spans="1:16" ht="12.75">
      <c r="A182" s="19" t="s">
        <v>35</v>
      </c>
      <c r="B182" s="23" t="s">
        <v>242</v>
      </c>
      <c r="C182" s="23" t="s">
        <v>243</v>
      </c>
      <c r="D182" s="19" t="s">
        <v>55</v>
      </c>
      <c r="E182" s="24" t="s">
        <v>244</v>
      </c>
      <c r="F182" s="25" t="s">
        <v>147</v>
      </c>
      <c r="G182" s="26">
        <v>15.6</v>
      </c>
      <c r="H182" s="27">
        <v>0</v>
      </c>
      <c r="I182" s="27">
        <f>ROUND(ROUND(H182,2)*ROUND(G182,3),2)</f>
      </c>
      <c r="O182">
        <f>(I182*21)/100</f>
      </c>
      <c r="P182" t="s">
        <v>13</v>
      </c>
    </row>
    <row r="183" spans="1:5" ht="12.75">
      <c r="A183" s="28" t="s">
        <v>39</v>
      </c>
      <c r="E183" s="29" t="s">
        <v>245</v>
      </c>
    </row>
    <row r="184" spans="1:5" ht="12.75">
      <c r="A184" s="30" t="s">
        <v>41</v>
      </c>
      <c r="E184" s="31" t="s">
        <v>246</v>
      </c>
    </row>
    <row r="185" spans="1:5" ht="293.25">
      <c r="A185" t="s">
        <v>43</v>
      </c>
      <c r="E185" s="29" t="s">
        <v>247</v>
      </c>
    </row>
    <row r="186" spans="1:16" ht="12.75">
      <c r="A186" s="19" t="s">
        <v>35</v>
      </c>
      <c r="B186" s="23" t="s">
        <v>248</v>
      </c>
      <c r="C186" s="23" t="s">
        <v>249</v>
      </c>
      <c r="D186" s="19" t="s">
        <v>55</v>
      </c>
      <c r="E186" s="24" t="s">
        <v>250</v>
      </c>
      <c r="F186" s="25" t="s">
        <v>147</v>
      </c>
      <c r="G186" s="26">
        <v>82.248</v>
      </c>
      <c r="H186" s="27">
        <v>0</v>
      </c>
      <c r="I186" s="27">
        <f>ROUND(ROUND(H186,2)*ROUND(G186,3),2)</f>
      </c>
      <c r="O186">
        <f>(I186*21)/100</f>
      </c>
      <c r="P186" t="s">
        <v>13</v>
      </c>
    </row>
    <row r="187" spans="1:5" ht="25.5">
      <c r="A187" s="28" t="s">
        <v>39</v>
      </c>
      <c r="E187" s="29" t="s">
        <v>251</v>
      </c>
    </row>
    <row r="188" spans="1:5" ht="25.5">
      <c r="A188" s="30" t="s">
        <v>41</v>
      </c>
      <c r="E188" s="31" t="s">
        <v>252</v>
      </c>
    </row>
    <row r="189" spans="1:5" ht="267.75">
      <c r="A189" t="s">
        <v>43</v>
      </c>
      <c r="E189" s="29" t="s">
        <v>253</v>
      </c>
    </row>
    <row r="190" spans="1:16" ht="12.75">
      <c r="A190" s="19" t="s">
        <v>35</v>
      </c>
      <c r="B190" s="23" t="s">
        <v>254</v>
      </c>
      <c r="C190" s="23" t="s">
        <v>255</v>
      </c>
      <c r="D190" s="19" t="s">
        <v>55</v>
      </c>
      <c r="E190" s="24" t="s">
        <v>256</v>
      </c>
      <c r="F190" s="25" t="s">
        <v>134</v>
      </c>
      <c r="G190" s="26">
        <v>137.4</v>
      </c>
      <c r="H190" s="27">
        <v>0</v>
      </c>
      <c r="I190" s="27">
        <f>ROUND(ROUND(H190,2)*ROUND(G190,3),2)</f>
      </c>
      <c r="O190">
        <f>(I190*21)/100</f>
      </c>
      <c r="P190" t="s">
        <v>13</v>
      </c>
    </row>
    <row r="191" spans="1:5" ht="12.75">
      <c r="A191" s="28" t="s">
        <v>39</v>
      </c>
      <c r="E191" s="29" t="s">
        <v>257</v>
      </c>
    </row>
    <row r="192" spans="1:5" ht="12.75">
      <c r="A192" s="30" t="s">
        <v>41</v>
      </c>
      <c r="E192" s="31" t="s">
        <v>258</v>
      </c>
    </row>
    <row r="193" spans="1:5" ht="25.5">
      <c r="A193" t="s">
        <v>43</v>
      </c>
      <c r="E193" s="29" t="s">
        <v>259</v>
      </c>
    </row>
    <row r="194" spans="1:16" ht="12.75">
      <c r="A194" s="19" t="s">
        <v>35</v>
      </c>
      <c r="B194" s="23" t="s">
        <v>260</v>
      </c>
      <c r="C194" s="23" t="s">
        <v>261</v>
      </c>
      <c r="D194" s="19" t="s">
        <v>55</v>
      </c>
      <c r="E194" s="24" t="s">
        <v>262</v>
      </c>
      <c r="F194" s="25" t="s">
        <v>147</v>
      </c>
      <c r="G194" s="26">
        <v>1.35</v>
      </c>
      <c r="H194" s="27">
        <v>0</v>
      </c>
      <c r="I194" s="27">
        <f>ROUND(ROUND(H194,2)*ROUND(G194,3),2)</f>
      </c>
      <c r="O194">
        <f>(I194*21)/100</f>
      </c>
      <c r="P194" t="s">
        <v>13</v>
      </c>
    </row>
    <row r="195" spans="1:5" ht="89.25">
      <c r="A195" s="28" t="s">
        <v>39</v>
      </c>
      <c r="E195" s="29" t="s">
        <v>263</v>
      </c>
    </row>
    <row r="196" spans="1:5" ht="38.25">
      <c r="A196" s="30" t="s">
        <v>41</v>
      </c>
      <c r="E196" s="31" t="s">
        <v>264</v>
      </c>
    </row>
    <row r="197" spans="1:5" ht="38.25">
      <c r="A197" t="s">
        <v>43</v>
      </c>
      <c r="E197" s="29" t="s">
        <v>265</v>
      </c>
    </row>
    <row r="198" spans="1:16" ht="12.75">
      <c r="A198" s="19" t="s">
        <v>35</v>
      </c>
      <c r="B198" s="23" t="s">
        <v>266</v>
      </c>
      <c r="C198" s="23" t="s">
        <v>267</v>
      </c>
      <c r="D198" s="19" t="s">
        <v>55</v>
      </c>
      <c r="E198" s="24" t="s">
        <v>268</v>
      </c>
      <c r="F198" s="25" t="s">
        <v>134</v>
      </c>
      <c r="G198" s="26">
        <v>176</v>
      </c>
      <c r="H198" s="27">
        <v>0</v>
      </c>
      <c r="I198" s="27">
        <f>ROUND(ROUND(H198,2)*ROUND(G198,3),2)</f>
      </c>
      <c r="O198">
        <f>(I198*0)/100</f>
      </c>
      <c r="P198" t="s">
        <v>17</v>
      </c>
    </row>
    <row r="199" spans="1:5" ht="12.75">
      <c r="A199" s="28" t="s">
        <v>39</v>
      </c>
      <c r="E199" s="29" t="s">
        <v>269</v>
      </c>
    </row>
    <row r="200" spans="1:5" ht="12.75">
      <c r="A200" s="30" t="s">
        <v>41</v>
      </c>
      <c r="E200" s="31" t="s">
        <v>270</v>
      </c>
    </row>
    <row r="201" spans="1:5" ht="38.25">
      <c r="A201" t="s">
        <v>43</v>
      </c>
      <c r="E201" s="29" t="s">
        <v>271</v>
      </c>
    </row>
    <row r="202" spans="1:16" ht="12.75">
      <c r="A202" s="19" t="s">
        <v>35</v>
      </c>
      <c r="B202" s="23" t="s">
        <v>272</v>
      </c>
      <c r="C202" s="23" t="s">
        <v>273</v>
      </c>
      <c r="D202" s="19" t="s">
        <v>55</v>
      </c>
      <c r="E202" s="24" t="s">
        <v>274</v>
      </c>
      <c r="F202" s="25" t="s">
        <v>134</v>
      </c>
      <c r="G202" s="26">
        <v>176</v>
      </c>
      <c r="H202" s="27">
        <v>0</v>
      </c>
      <c r="I202" s="27">
        <f>ROUND(ROUND(H202,2)*ROUND(G202,3),2)</f>
      </c>
      <c r="O202">
        <f>(I202*0)/100</f>
      </c>
      <c r="P202" t="s">
        <v>17</v>
      </c>
    </row>
    <row r="203" spans="1:5" ht="12.75">
      <c r="A203" s="28" t="s">
        <v>39</v>
      </c>
      <c r="E203" s="29" t="s">
        <v>55</v>
      </c>
    </row>
    <row r="204" spans="1:5" ht="12.75">
      <c r="A204" s="30" t="s">
        <v>41</v>
      </c>
      <c r="E204" s="31" t="s">
        <v>270</v>
      </c>
    </row>
    <row r="205" spans="1:5" ht="25.5">
      <c r="A205" t="s">
        <v>43</v>
      </c>
      <c r="E205" s="29" t="s">
        <v>275</v>
      </c>
    </row>
    <row r="206" spans="1:18" ht="12.75" customHeight="1">
      <c r="A206" s="5" t="s">
        <v>33</v>
      </c>
      <c r="B206" s="5"/>
      <c r="C206" s="34" t="s">
        <v>13</v>
      </c>
      <c r="D206" s="5"/>
      <c r="E206" s="21" t="s">
        <v>276</v>
      </c>
      <c r="F206" s="5"/>
      <c r="G206" s="5"/>
      <c r="H206" s="5"/>
      <c r="I206" s="35">
        <f>0+Q206</f>
      </c>
      <c r="O206">
        <f>0+R206</f>
      </c>
      <c r="Q206">
        <f>0+I207+I211+I215+I219+I223+I227+I231+I235+I239+I243+I247+I251+I255+I259+I263+I267+I271</f>
      </c>
      <c r="R206">
        <f>0+O207+O211+O215+O219+O223+O227+O231+O235+O239+O243+O247+O251+O255+O259+O263+O267+O271</f>
      </c>
    </row>
    <row r="207" spans="1:16" ht="12.75">
      <c r="A207" s="19" t="s">
        <v>35</v>
      </c>
      <c r="B207" s="23" t="s">
        <v>277</v>
      </c>
      <c r="C207" s="23" t="s">
        <v>278</v>
      </c>
      <c r="D207" s="19" t="s">
        <v>55</v>
      </c>
      <c r="E207" s="24" t="s">
        <v>279</v>
      </c>
      <c r="F207" s="25" t="s">
        <v>147</v>
      </c>
      <c r="G207" s="26">
        <v>87.695</v>
      </c>
      <c r="H207" s="27">
        <v>0</v>
      </c>
      <c r="I207" s="27">
        <f>ROUND(ROUND(H207,2)*ROUND(G207,3),2)</f>
      </c>
      <c r="O207">
        <f>(I207*21)/100</f>
      </c>
      <c r="P207" t="s">
        <v>13</v>
      </c>
    </row>
    <row r="208" spans="1:5" ht="38.25">
      <c r="A208" s="28" t="s">
        <v>39</v>
      </c>
      <c r="E208" s="29" t="s">
        <v>280</v>
      </c>
    </row>
    <row r="209" spans="1:5" ht="38.25">
      <c r="A209" s="30" t="s">
        <v>41</v>
      </c>
      <c r="E209" s="31" t="s">
        <v>281</v>
      </c>
    </row>
    <row r="210" spans="1:5" ht="51">
      <c r="A210" t="s">
        <v>43</v>
      </c>
      <c r="E210" s="29" t="s">
        <v>282</v>
      </c>
    </row>
    <row r="211" spans="1:16" ht="12.75">
      <c r="A211" s="19" t="s">
        <v>35</v>
      </c>
      <c r="B211" s="23" t="s">
        <v>283</v>
      </c>
      <c r="C211" s="23" t="s">
        <v>284</v>
      </c>
      <c r="D211" s="19" t="s">
        <v>55</v>
      </c>
      <c r="E211" s="24" t="s">
        <v>285</v>
      </c>
      <c r="F211" s="25" t="s">
        <v>38</v>
      </c>
      <c r="G211" s="26">
        <v>30.72</v>
      </c>
      <c r="H211" s="27">
        <v>0</v>
      </c>
      <c r="I211" s="27">
        <f>ROUND(ROUND(H211,2)*ROUND(G211,3),2)</f>
      </c>
      <c r="O211">
        <f>(I211*21)/100</f>
      </c>
      <c r="P211" t="s">
        <v>13</v>
      </c>
    </row>
    <row r="212" spans="1:5" ht="89.25">
      <c r="A212" s="28" t="s">
        <v>39</v>
      </c>
      <c r="E212" s="29" t="s">
        <v>286</v>
      </c>
    </row>
    <row r="213" spans="1:5" ht="63.75">
      <c r="A213" s="30" t="s">
        <v>41</v>
      </c>
      <c r="E213" s="31" t="s">
        <v>287</v>
      </c>
    </row>
    <row r="214" spans="1:5" ht="38.25">
      <c r="A214" t="s">
        <v>43</v>
      </c>
      <c r="E214" s="29" t="s">
        <v>288</v>
      </c>
    </row>
    <row r="215" spans="1:16" ht="12.75">
      <c r="A215" s="19" t="s">
        <v>35</v>
      </c>
      <c r="B215" s="23" t="s">
        <v>289</v>
      </c>
      <c r="C215" s="23" t="s">
        <v>290</v>
      </c>
      <c r="D215" s="19" t="s">
        <v>55</v>
      </c>
      <c r="E215" s="24" t="s">
        <v>291</v>
      </c>
      <c r="F215" s="25" t="s">
        <v>134</v>
      </c>
      <c r="G215" s="26">
        <v>315</v>
      </c>
      <c r="H215" s="27">
        <v>0</v>
      </c>
      <c r="I215" s="27">
        <f>ROUND(ROUND(H215,2)*ROUND(G215,3),2)</f>
      </c>
      <c r="O215">
        <f>(I215*21)/100</f>
      </c>
      <c r="P215" t="s">
        <v>13</v>
      </c>
    </row>
    <row r="216" spans="1:5" ht="12.75">
      <c r="A216" s="28" t="s">
        <v>39</v>
      </c>
      <c r="E216" s="29" t="s">
        <v>55</v>
      </c>
    </row>
    <row r="217" spans="1:5" ht="12.75">
      <c r="A217" s="30" t="s">
        <v>41</v>
      </c>
      <c r="E217" s="31" t="s">
        <v>292</v>
      </c>
    </row>
    <row r="218" spans="1:5" ht="25.5">
      <c r="A218" t="s">
        <v>43</v>
      </c>
      <c r="E218" s="29" t="s">
        <v>293</v>
      </c>
    </row>
    <row r="219" spans="1:16" ht="12.75">
      <c r="A219" s="19" t="s">
        <v>35</v>
      </c>
      <c r="B219" s="23" t="s">
        <v>294</v>
      </c>
      <c r="C219" s="23" t="s">
        <v>295</v>
      </c>
      <c r="D219" s="19" t="s">
        <v>55</v>
      </c>
      <c r="E219" s="24" t="s">
        <v>296</v>
      </c>
      <c r="F219" s="25" t="s">
        <v>167</v>
      </c>
      <c r="G219" s="26">
        <v>484.8</v>
      </c>
      <c r="H219" s="27">
        <v>0</v>
      </c>
      <c r="I219" s="27">
        <f>ROUND(ROUND(H219,2)*ROUND(G219,3),2)</f>
      </c>
      <c r="O219">
        <f>(I219*21)/100</f>
      </c>
      <c r="P219" t="s">
        <v>13</v>
      </c>
    </row>
    <row r="220" spans="1:5" ht="12.75">
      <c r="A220" s="28" t="s">
        <v>39</v>
      </c>
      <c r="E220" s="29" t="s">
        <v>297</v>
      </c>
    </row>
    <row r="221" spans="1:5" ht="63.75">
      <c r="A221" s="30" t="s">
        <v>41</v>
      </c>
      <c r="E221" s="31" t="s">
        <v>298</v>
      </c>
    </row>
    <row r="222" spans="1:5" ht="51">
      <c r="A222" t="s">
        <v>43</v>
      </c>
      <c r="E222" s="29" t="s">
        <v>299</v>
      </c>
    </row>
    <row r="223" spans="1:16" ht="25.5">
      <c r="A223" s="19" t="s">
        <v>35</v>
      </c>
      <c r="B223" s="23" t="s">
        <v>300</v>
      </c>
      <c r="C223" s="23" t="s">
        <v>301</v>
      </c>
      <c r="D223" s="19" t="s">
        <v>55</v>
      </c>
      <c r="E223" s="24" t="s">
        <v>302</v>
      </c>
      <c r="F223" s="25" t="s">
        <v>167</v>
      </c>
      <c r="G223" s="26">
        <v>315</v>
      </c>
      <c r="H223" s="27">
        <v>0</v>
      </c>
      <c r="I223" s="27">
        <f>ROUND(ROUND(H223,2)*ROUND(G223,3),2)</f>
      </c>
      <c r="O223">
        <f>(I223*21)/100</f>
      </c>
      <c r="P223" t="s">
        <v>13</v>
      </c>
    </row>
    <row r="224" spans="1:5" ht="12.75">
      <c r="A224" s="28" t="s">
        <v>39</v>
      </c>
      <c r="E224" s="29" t="s">
        <v>303</v>
      </c>
    </row>
    <row r="225" spans="1:5" ht="12.75">
      <c r="A225" s="30" t="s">
        <v>41</v>
      </c>
      <c r="E225" s="31" t="s">
        <v>304</v>
      </c>
    </row>
    <row r="226" spans="1:5" ht="63.75">
      <c r="A226" t="s">
        <v>43</v>
      </c>
      <c r="E226" s="29" t="s">
        <v>305</v>
      </c>
    </row>
    <row r="227" spans="1:16" ht="25.5">
      <c r="A227" s="19" t="s">
        <v>35</v>
      </c>
      <c r="B227" s="23" t="s">
        <v>306</v>
      </c>
      <c r="C227" s="23" t="s">
        <v>307</v>
      </c>
      <c r="D227" s="19" t="s">
        <v>19</v>
      </c>
      <c r="E227" s="24" t="s">
        <v>308</v>
      </c>
      <c r="F227" s="25" t="s">
        <v>167</v>
      </c>
      <c r="G227" s="26">
        <v>382</v>
      </c>
      <c r="H227" s="27">
        <v>0</v>
      </c>
      <c r="I227" s="27">
        <f>ROUND(ROUND(H227,2)*ROUND(G227,3),2)</f>
      </c>
      <c r="O227">
        <f>(I227*21)/100</f>
      </c>
      <c r="P227" t="s">
        <v>13</v>
      </c>
    </row>
    <row r="228" spans="1:5" ht="25.5">
      <c r="A228" s="28" t="s">
        <v>39</v>
      </c>
      <c r="E228" s="29" t="s">
        <v>309</v>
      </c>
    </row>
    <row r="229" spans="1:5" ht="38.25">
      <c r="A229" s="30" t="s">
        <v>41</v>
      </c>
      <c r="E229" s="31" t="s">
        <v>310</v>
      </c>
    </row>
    <row r="230" spans="1:5" ht="63.75">
      <c r="A230" t="s">
        <v>43</v>
      </c>
      <c r="E230" s="29" t="s">
        <v>305</v>
      </c>
    </row>
    <row r="231" spans="1:16" ht="25.5">
      <c r="A231" s="19" t="s">
        <v>35</v>
      </c>
      <c r="B231" s="23" t="s">
        <v>311</v>
      </c>
      <c r="C231" s="23" t="s">
        <v>307</v>
      </c>
      <c r="D231" s="19" t="s">
        <v>13</v>
      </c>
      <c r="E231" s="24" t="s">
        <v>308</v>
      </c>
      <c r="F231" s="25" t="s">
        <v>167</v>
      </c>
      <c r="G231" s="26">
        <v>54</v>
      </c>
      <c r="H231" s="27">
        <v>0</v>
      </c>
      <c r="I231" s="27">
        <f>ROUND(ROUND(H231,2)*ROUND(G231,3),2)</f>
      </c>
      <c r="O231">
        <f>(I231*21)/100</f>
      </c>
      <c r="P231" t="s">
        <v>13</v>
      </c>
    </row>
    <row r="232" spans="1:5" ht="12.75">
      <c r="A232" s="28" t="s">
        <v>39</v>
      </c>
      <c r="E232" s="29" t="s">
        <v>312</v>
      </c>
    </row>
    <row r="233" spans="1:5" ht="12.75">
      <c r="A233" s="30" t="s">
        <v>41</v>
      </c>
      <c r="E233" s="31" t="s">
        <v>313</v>
      </c>
    </row>
    <row r="234" spans="1:5" ht="63.75">
      <c r="A234" t="s">
        <v>43</v>
      </c>
      <c r="E234" s="29" t="s">
        <v>305</v>
      </c>
    </row>
    <row r="235" spans="1:16" ht="25.5">
      <c r="A235" s="19" t="s">
        <v>35</v>
      </c>
      <c r="B235" s="23" t="s">
        <v>314</v>
      </c>
      <c r="C235" s="23" t="s">
        <v>307</v>
      </c>
      <c r="D235" s="19" t="s">
        <v>12</v>
      </c>
      <c r="E235" s="24" t="s">
        <v>308</v>
      </c>
      <c r="F235" s="25" t="s">
        <v>167</v>
      </c>
      <c r="G235" s="26">
        <v>36</v>
      </c>
      <c r="H235" s="27">
        <v>0</v>
      </c>
      <c r="I235" s="27">
        <f>ROUND(ROUND(H235,2)*ROUND(G235,3),2)</f>
      </c>
      <c r="O235">
        <f>(I235*21)/100</f>
      </c>
      <c r="P235" t="s">
        <v>13</v>
      </c>
    </row>
    <row r="236" spans="1:5" ht="12.75">
      <c r="A236" s="28" t="s">
        <v>39</v>
      </c>
      <c r="E236" s="29" t="s">
        <v>315</v>
      </c>
    </row>
    <row r="237" spans="1:5" ht="12.75">
      <c r="A237" s="30" t="s">
        <v>41</v>
      </c>
      <c r="E237" s="31" t="s">
        <v>316</v>
      </c>
    </row>
    <row r="238" spans="1:5" ht="63.75">
      <c r="A238" t="s">
        <v>43</v>
      </c>
      <c r="E238" s="29" t="s">
        <v>305</v>
      </c>
    </row>
    <row r="239" spans="1:16" ht="12.75">
      <c r="A239" s="19" t="s">
        <v>35</v>
      </c>
      <c r="B239" s="23" t="s">
        <v>317</v>
      </c>
      <c r="C239" s="23" t="s">
        <v>318</v>
      </c>
      <c r="D239" s="19" t="s">
        <v>55</v>
      </c>
      <c r="E239" s="24" t="s">
        <v>319</v>
      </c>
      <c r="F239" s="25" t="s">
        <v>167</v>
      </c>
      <c r="G239" s="26">
        <v>423</v>
      </c>
      <c r="H239" s="27">
        <v>0</v>
      </c>
      <c r="I239" s="27">
        <f>ROUND(ROUND(H239,2)*ROUND(G239,3),2)</f>
      </c>
      <c r="O239">
        <f>(I239*21)/100</f>
      </c>
      <c r="P239" t="s">
        <v>13</v>
      </c>
    </row>
    <row r="240" spans="1:5" ht="12.75">
      <c r="A240" s="28" t="s">
        <v>39</v>
      </c>
      <c r="E240" s="29" t="s">
        <v>320</v>
      </c>
    </row>
    <row r="241" spans="1:5" ht="12.75">
      <c r="A241" s="30" t="s">
        <v>41</v>
      </c>
      <c r="E241" s="31" t="s">
        <v>321</v>
      </c>
    </row>
    <row r="242" spans="1:5" ht="191.25">
      <c r="A242" t="s">
        <v>43</v>
      </c>
      <c r="E242" s="29" t="s">
        <v>322</v>
      </c>
    </row>
    <row r="243" spans="1:16" ht="12.75">
      <c r="A243" s="19" t="s">
        <v>35</v>
      </c>
      <c r="B243" s="23" t="s">
        <v>323</v>
      </c>
      <c r="C243" s="23" t="s">
        <v>324</v>
      </c>
      <c r="D243" s="19" t="s">
        <v>55</v>
      </c>
      <c r="E243" s="24" t="s">
        <v>325</v>
      </c>
      <c r="F243" s="25" t="s">
        <v>167</v>
      </c>
      <c r="G243" s="26">
        <v>7</v>
      </c>
      <c r="H243" s="27">
        <v>0</v>
      </c>
      <c r="I243" s="27">
        <f>ROUND(ROUND(H243,2)*ROUND(G243,3),2)</f>
      </c>
      <c r="O243">
        <f>(I243*21)/100</f>
      </c>
      <c r="P243" t="s">
        <v>13</v>
      </c>
    </row>
    <row r="244" spans="1:5" ht="12.75">
      <c r="A244" s="28" t="s">
        <v>39</v>
      </c>
      <c r="E244" s="29" t="s">
        <v>326</v>
      </c>
    </row>
    <row r="245" spans="1:5" ht="12.75">
      <c r="A245" s="30" t="s">
        <v>41</v>
      </c>
      <c r="E245" s="31" t="s">
        <v>327</v>
      </c>
    </row>
    <row r="246" spans="1:5" ht="102">
      <c r="A246" t="s">
        <v>43</v>
      </c>
      <c r="E246" s="29" t="s">
        <v>328</v>
      </c>
    </row>
    <row r="247" spans="1:16" ht="12.75">
      <c r="A247" s="19" t="s">
        <v>35</v>
      </c>
      <c r="B247" s="23" t="s">
        <v>329</v>
      </c>
      <c r="C247" s="23" t="s">
        <v>330</v>
      </c>
      <c r="D247" s="19" t="s">
        <v>55</v>
      </c>
      <c r="E247" s="24" t="s">
        <v>331</v>
      </c>
      <c r="F247" s="25" t="s">
        <v>147</v>
      </c>
      <c r="G247" s="26">
        <v>0.424</v>
      </c>
      <c r="H247" s="27">
        <v>0</v>
      </c>
      <c r="I247" s="27">
        <f>ROUND(ROUND(H247,2)*ROUND(G247,3),2)</f>
      </c>
      <c r="O247">
        <f>(I247*21)/100</f>
      </c>
      <c r="P247" t="s">
        <v>13</v>
      </c>
    </row>
    <row r="248" spans="1:5" ht="12.75">
      <c r="A248" s="28" t="s">
        <v>39</v>
      </c>
      <c r="E248" s="29" t="s">
        <v>332</v>
      </c>
    </row>
    <row r="249" spans="1:5" ht="12.75">
      <c r="A249" s="30" t="s">
        <v>41</v>
      </c>
      <c r="E249" s="31" t="s">
        <v>333</v>
      </c>
    </row>
    <row r="250" spans="1:5" ht="229.5">
      <c r="A250" t="s">
        <v>43</v>
      </c>
      <c r="E250" s="29" t="s">
        <v>334</v>
      </c>
    </row>
    <row r="251" spans="1:16" ht="12.75">
      <c r="A251" s="19" t="s">
        <v>35</v>
      </c>
      <c r="B251" s="23" t="s">
        <v>335</v>
      </c>
      <c r="C251" s="23" t="s">
        <v>336</v>
      </c>
      <c r="D251" s="19" t="s">
        <v>55</v>
      </c>
      <c r="E251" s="24" t="s">
        <v>337</v>
      </c>
      <c r="F251" s="25" t="s">
        <v>147</v>
      </c>
      <c r="G251" s="26">
        <v>9.44</v>
      </c>
      <c r="H251" s="27">
        <v>0</v>
      </c>
      <c r="I251" s="27">
        <f>ROUND(ROUND(H251,2)*ROUND(G251,3),2)</f>
      </c>
      <c r="O251">
        <f>(I251*21)/100</f>
      </c>
      <c r="P251" t="s">
        <v>13</v>
      </c>
    </row>
    <row r="252" spans="1:5" ht="12.75">
      <c r="A252" s="28" t="s">
        <v>39</v>
      </c>
      <c r="E252" s="29" t="s">
        <v>338</v>
      </c>
    </row>
    <row r="253" spans="1:5" ht="12.75">
      <c r="A253" s="30" t="s">
        <v>41</v>
      </c>
      <c r="E253" s="31" t="s">
        <v>339</v>
      </c>
    </row>
    <row r="254" spans="1:5" ht="369.75">
      <c r="A254" t="s">
        <v>43</v>
      </c>
      <c r="E254" s="29" t="s">
        <v>340</v>
      </c>
    </row>
    <row r="255" spans="1:16" ht="12.75">
      <c r="A255" s="19" t="s">
        <v>35</v>
      </c>
      <c r="B255" s="23" t="s">
        <v>341</v>
      </c>
      <c r="C255" s="23" t="s">
        <v>342</v>
      </c>
      <c r="D255" s="19" t="s">
        <v>55</v>
      </c>
      <c r="E255" s="24" t="s">
        <v>343</v>
      </c>
      <c r="F255" s="25" t="s">
        <v>147</v>
      </c>
      <c r="G255" s="26">
        <v>41.493</v>
      </c>
      <c r="H255" s="27">
        <v>0</v>
      </c>
      <c r="I255" s="27">
        <f>ROUND(ROUND(H255,2)*ROUND(G255,3),2)</f>
      </c>
      <c r="O255">
        <f>(I255*21)/100</f>
      </c>
      <c r="P255" t="s">
        <v>13</v>
      </c>
    </row>
    <row r="256" spans="1:5" ht="38.25">
      <c r="A256" s="28" t="s">
        <v>39</v>
      </c>
      <c r="E256" s="29" t="s">
        <v>344</v>
      </c>
    </row>
    <row r="257" spans="1:5" ht="89.25">
      <c r="A257" s="30" t="s">
        <v>41</v>
      </c>
      <c r="E257" s="31" t="s">
        <v>345</v>
      </c>
    </row>
    <row r="258" spans="1:5" ht="369.75">
      <c r="A258" t="s">
        <v>43</v>
      </c>
      <c r="E258" s="29" t="s">
        <v>340</v>
      </c>
    </row>
    <row r="259" spans="1:16" ht="12.75">
      <c r="A259" s="19" t="s">
        <v>35</v>
      </c>
      <c r="B259" s="23" t="s">
        <v>346</v>
      </c>
      <c r="C259" s="23" t="s">
        <v>347</v>
      </c>
      <c r="D259" s="19" t="s">
        <v>55</v>
      </c>
      <c r="E259" s="24" t="s">
        <v>348</v>
      </c>
      <c r="F259" s="25" t="s">
        <v>38</v>
      </c>
      <c r="G259" s="26">
        <v>6.225</v>
      </c>
      <c r="H259" s="27">
        <v>0</v>
      </c>
      <c r="I259" s="27">
        <f>ROUND(ROUND(H259,2)*ROUND(G259,3),2)</f>
      </c>
      <c r="O259">
        <f>(I259*21)/100</f>
      </c>
      <c r="P259" t="s">
        <v>13</v>
      </c>
    </row>
    <row r="260" spans="1:5" ht="12.75">
      <c r="A260" s="28" t="s">
        <v>39</v>
      </c>
      <c r="E260" s="29" t="s">
        <v>349</v>
      </c>
    </row>
    <row r="261" spans="1:5" ht="12.75">
      <c r="A261" s="30" t="s">
        <v>41</v>
      </c>
      <c r="E261" s="31" t="s">
        <v>350</v>
      </c>
    </row>
    <row r="262" spans="1:5" ht="267.75">
      <c r="A262" t="s">
        <v>43</v>
      </c>
      <c r="E262" s="29" t="s">
        <v>351</v>
      </c>
    </row>
    <row r="263" spans="1:16" ht="12.75">
      <c r="A263" s="19" t="s">
        <v>35</v>
      </c>
      <c r="B263" s="23" t="s">
        <v>352</v>
      </c>
      <c r="C263" s="23" t="s">
        <v>353</v>
      </c>
      <c r="D263" s="19" t="s">
        <v>55</v>
      </c>
      <c r="E263" s="24" t="s">
        <v>354</v>
      </c>
      <c r="F263" s="25" t="s">
        <v>117</v>
      </c>
      <c r="G263" s="26">
        <v>45</v>
      </c>
      <c r="H263" s="27">
        <v>0</v>
      </c>
      <c r="I263" s="27">
        <f>ROUND(ROUND(H263,2)*ROUND(G263,3),2)</f>
      </c>
      <c r="O263">
        <f>(I263*21)/100</f>
      </c>
      <c r="P263" t="s">
        <v>13</v>
      </c>
    </row>
    <row r="264" spans="1:5" ht="12.75">
      <c r="A264" s="28" t="s">
        <v>39</v>
      </c>
      <c r="E264" s="29" t="s">
        <v>355</v>
      </c>
    </row>
    <row r="265" spans="1:5" ht="38.25">
      <c r="A265" s="30" t="s">
        <v>41</v>
      </c>
      <c r="E265" s="31" t="s">
        <v>356</v>
      </c>
    </row>
    <row r="266" spans="1:5" ht="38.25">
      <c r="A266" t="s">
        <v>43</v>
      </c>
      <c r="E266" s="29" t="s">
        <v>357</v>
      </c>
    </row>
    <row r="267" spans="1:16" ht="12.75">
      <c r="A267" s="19" t="s">
        <v>35</v>
      </c>
      <c r="B267" s="23" t="s">
        <v>358</v>
      </c>
      <c r="C267" s="23" t="s">
        <v>359</v>
      </c>
      <c r="D267" s="19" t="s">
        <v>55</v>
      </c>
      <c r="E267" s="24" t="s">
        <v>360</v>
      </c>
      <c r="F267" s="25" t="s">
        <v>134</v>
      </c>
      <c r="G267" s="26">
        <v>240.4</v>
      </c>
      <c r="H267" s="27">
        <v>0</v>
      </c>
      <c r="I267" s="27">
        <f>ROUND(ROUND(H267,2)*ROUND(G267,3),2)</f>
      </c>
      <c r="O267">
        <f>(I267*21)/100</f>
      </c>
      <c r="P267" t="s">
        <v>13</v>
      </c>
    </row>
    <row r="268" spans="1:5" ht="25.5">
      <c r="A268" s="28" t="s">
        <v>39</v>
      </c>
      <c r="E268" s="29" t="s">
        <v>361</v>
      </c>
    </row>
    <row r="269" spans="1:5" ht="38.25">
      <c r="A269" s="30" t="s">
        <v>41</v>
      </c>
      <c r="E269" s="31" t="s">
        <v>362</v>
      </c>
    </row>
    <row r="270" spans="1:5" ht="102">
      <c r="A270" t="s">
        <v>43</v>
      </c>
      <c r="E270" s="29" t="s">
        <v>363</v>
      </c>
    </row>
    <row r="271" spans="1:16" ht="12.75">
      <c r="A271" s="19" t="s">
        <v>35</v>
      </c>
      <c r="B271" s="23" t="s">
        <v>364</v>
      </c>
      <c r="C271" s="23" t="s">
        <v>365</v>
      </c>
      <c r="D271" s="19" t="s">
        <v>55</v>
      </c>
      <c r="E271" s="24" t="s">
        <v>366</v>
      </c>
      <c r="F271" s="25" t="s">
        <v>134</v>
      </c>
      <c r="G271" s="26">
        <v>52</v>
      </c>
      <c r="H271" s="27">
        <v>0</v>
      </c>
      <c r="I271" s="27">
        <f>ROUND(ROUND(H271,2)*ROUND(G271,3),2)</f>
      </c>
      <c r="O271">
        <f>(I271*21)/100</f>
      </c>
      <c r="P271" t="s">
        <v>13</v>
      </c>
    </row>
    <row r="272" spans="1:5" ht="25.5">
      <c r="A272" s="28" t="s">
        <v>39</v>
      </c>
      <c r="E272" s="29" t="s">
        <v>367</v>
      </c>
    </row>
    <row r="273" spans="1:5" ht="12.75">
      <c r="A273" s="30" t="s">
        <v>41</v>
      </c>
      <c r="E273" s="31" t="s">
        <v>368</v>
      </c>
    </row>
    <row r="274" spans="1:5" ht="102">
      <c r="A274" t="s">
        <v>43</v>
      </c>
      <c r="E274" s="29" t="s">
        <v>369</v>
      </c>
    </row>
    <row r="275" spans="1:18" ht="12.75" customHeight="1">
      <c r="A275" s="5" t="s">
        <v>33</v>
      </c>
      <c r="B275" s="5"/>
      <c r="C275" s="34" t="s">
        <v>12</v>
      </c>
      <c r="D275" s="5"/>
      <c r="E275" s="21" t="s">
        <v>370</v>
      </c>
      <c r="F275" s="5"/>
      <c r="G275" s="5"/>
      <c r="H275" s="5"/>
      <c r="I275" s="35">
        <f>0+Q275</f>
      </c>
      <c r="O275">
        <f>0+R275</f>
      </c>
      <c r="Q275">
        <f>0+I276+I280+I284+I288+I292+I296+I300+I304+I308</f>
      </c>
      <c r="R275">
        <f>0+O276+O280+O284+O288+O292+O296+O300+O304+O308</f>
      </c>
    </row>
    <row r="276" spans="1:16" ht="12.75">
      <c r="A276" s="19" t="s">
        <v>35</v>
      </c>
      <c r="B276" s="23" t="s">
        <v>371</v>
      </c>
      <c r="C276" s="23" t="s">
        <v>372</v>
      </c>
      <c r="D276" s="19" t="s">
        <v>55</v>
      </c>
      <c r="E276" s="24" t="s">
        <v>373</v>
      </c>
      <c r="F276" s="25" t="s">
        <v>374</v>
      </c>
      <c r="G276" s="26">
        <v>82.8</v>
      </c>
      <c r="H276" s="27">
        <v>0</v>
      </c>
      <c r="I276" s="27">
        <f>ROUND(ROUND(H276,2)*ROUND(G276,3),2)</f>
      </c>
      <c r="O276">
        <f>(I276*21)/100</f>
      </c>
      <c r="P276" t="s">
        <v>13</v>
      </c>
    </row>
    <row r="277" spans="1:5" ht="38.25">
      <c r="A277" s="28" t="s">
        <v>39</v>
      </c>
      <c r="E277" s="29" t="s">
        <v>375</v>
      </c>
    </row>
    <row r="278" spans="1:5" ht="12.75">
      <c r="A278" s="30" t="s">
        <v>41</v>
      </c>
      <c r="E278" s="31" t="s">
        <v>376</v>
      </c>
    </row>
    <row r="279" spans="1:5" ht="25.5">
      <c r="A279" t="s">
        <v>43</v>
      </c>
      <c r="E279" s="29" t="s">
        <v>377</v>
      </c>
    </row>
    <row r="280" spans="1:16" ht="12.75">
      <c r="A280" s="19" t="s">
        <v>35</v>
      </c>
      <c r="B280" s="23" t="s">
        <v>378</v>
      </c>
      <c r="C280" s="23" t="s">
        <v>379</v>
      </c>
      <c r="D280" s="19" t="s">
        <v>55</v>
      </c>
      <c r="E280" s="24" t="s">
        <v>380</v>
      </c>
      <c r="F280" s="25" t="s">
        <v>147</v>
      </c>
      <c r="G280" s="26">
        <v>9.197</v>
      </c>
      <c r="H280" s="27">
        <v>0</v>
      </c>
      <c r="I280" s="27">
        <f>ROUND(ROUND(H280,2)*ROUND(G280,3),2)</f>
      </c>
      <c r="O280">
        <f>(I280*21)/100</f>
      </c>
      <c r="P280" t="s">
        <v>13</v>
      </c>
    </row>
    <row r="281" spans="1:5" ht="38.25">
      <c r="A281" s="28" t="s">
        <v>39</v>
      </c>
      <c r="E281" s="29" t="s">
        <v>381</v>
      </c>
    </row>
    <row r="282" spans="1:5" ht="38.25">
      <c r="A282" s="30" t="s">
        <v>41</v>
      </c>
      <c r="E282" s="31" t="s">
        <v>382</v>
      </c>
    </row>
    <row r="283" spans="1:5" ht="382.5">
      <c r="A283" t="s">
        <v>43</v>
      </c>
      <c r="E283" s="29" t="s">
        <v>383</v>
      </c>
    </row>
    <row r="284" spans="1:16" ht="12.75">
      <c r="A284" s="19" t="s">
        <v>35</v>
      </c>
      <c r="B284" s="23" t="s">
        <v>384</v>
      </c>
      <c r="C284" s="23" t="s">
        <v>385</v>
      </c>
      <c r="D284" s="19" t="s">
        <v>55</v>
      </c>
      <c r="E284" s="24" t="s">
        <v>386</v>
      </c>
      <c r="F284" s="25" t="s">
        <v>38</v>
      </c>
      <c r="G284" s="26">
        <v>1.38</v>
      </c>
      <c r="H284" s="27">
        <v>0</v>
      </c>
      <c r="I284" s="27">
        <f>ROUND(ROUND(H284,2)*ROUND(G284,3),2)</f>
      </c>
      <c r="O284">
        <f>(I284*21)/100</f>
      </c>
      <c r="P284" t="s">
        <v>13</v>
      </c>
    </row>
    <row r="285" spans="1:5" ht="25.5">
      <c r="A285" s="28" t="s">
        <v>39</v>
      </c>
      <c r="E285" s="29" t="s">
        <v>387</v>
      </c>
    </row>
    <row r="286" spans="1:5" ht="12.75">
      <c r="A286" s="30" t="s">
        <v>41</v>
      </c>
      <c r="E286" s="31" t="s">
        <v>388</v>
      </c>
    </row>
    <row r="287" spans="1:5" ht="242.25">
      <c r="A287" t="s">
        <v>43</v>
      </c>
      <c r="E287" s="29" t="s">
        <v>389</v>
      </c>
    </row>
    <row r="288" spans="1:16" ht="12.75">
      <c r="A288" s="19" t="s">
        <v>35</v>
      </c>
      <c r="B288" s="23" t="s">
        <v>390</v>
      </c>
      <c r="C288" s="23" t="s">
        <v>391</v>
      </c>
      <c r="D288" s="19" t="s">
        <v>55</v>
      </c>
      <c r="E288" s="24" t="s">
        <v>392</v>
      </c>
      <c r="F288" s="25" t="s">
        <v>147</v>
      </c>
      <c r="G288" s="26">
        <v>40.662</v>
      </c>
      <c r="H288" s="27">
        <v>0</v>
      </c>
      <c r="I288" s="27">
        <f>ROUND(ROUND(H288,2)*ROUND(G288,3),2)</f>
      </c>
      <c r="O288">
        <f>(I288*21)/100</f>
      </c>
      <c r="P288" t="s">
        <v>13</v>
      </c>
    </row>
    <row r="289" spans="1:5" ht="12.75">
      <c r="A289" s="28" t="s">
        <v>39</v>
      </c>
      <c r="E289" s="29" t="s">
        <v>393</v>
      </c>
    </row>
    <row r="290" spans="1:5" ht="63.75">
      <c r="A290" s="30" t="s">
        <v>41</v>
      </c>
      <c r="E290" s="31" t="s">
        <v>394</v>
      </c>
    </row>
    <row r="291" spans="1:5" ht="369.75">
      <c r="A291" t="s">
        <v>43</v>
      </c>
      <c r="E291" s="29" t="s">
        <v>395</v>
      </c>
    </row>
    <row r="292" spans="1:16" ht="12.75">
      <c r="A292" s="19" t="s">
        <v>35</v>
      </c>
      <c r="B292" s="23" t="s">
        <v>396</v>
      </c>
      <c r="C292" s="23" t="s">
        <v>397</v>
      </c>
      <c r="D292" s="19" t="s">
        <v>55</v>
      </c>
      <c r="E292" s="24" t="s">
        <v>398</v>
      </c>
      <c r="F292" s="25" t="s">
        <v>38</v>
      </c>
      <c r="G292" s="26">
        <v>8.132</v>
      </c>
      <c r="H292" s="27">
        <v>0</v>
      </c>
      <c r="I292" s="27">
        <f>ROUND(ROUND(H292,2)*ROUND(G292,3),2)</f>
      </c>
      <c r="O292">
        <f>(I292*21)/100</f>
      </c>
      <c r="P292" t="s">
        <v>13</v>
      </c>
    </row>
    <row r="293" spans="1:5" ht="12.75">
      <c r="A293" s="28" t="s">
        <v>39</v>
      </c>
      <c r="E293" s="29" t="s">
        <v>399</v>
      </c>
    </row>
    <row r="294" spans="1:5" ht="12.75">
      <c r="A294" s="30" t="s">
        <v>41</v>
      </c>
      <c r="E294" s="31" t="s">
        <v>400</v>
      </c>
    </row>
    <row r="295" spans="1:5" ht="267.75">
      <c r="A295" t="s">
        <v>43</v>
      </c>
      <c r="E295" s="29" t="s">
        <v>351</v>
      </c>
    </row>
    <row r="296" spans="1:16" ht="25.5">
      <c r="A296" s="19" t="s">
        <v>35</v>
      </c>
      <c r="B296" s="23" t="s">
        <v>401</v>
      </c>
      <c r="C296" s="23" t="s">
        <v>402</v>
      </c>
      <c r="D296" s="19" t="s">
        <v>55</v>
      </c>
      <c r="E296" s="24" t="s">
        <v>403</v>
      </c>
      <c r="F296" s="25" t="s">
        <v>38</v>
      </c>
      <c r="G296" s="26">
        <v>0.07</v>
      </c>
      <c r="H296" s="27">
        <v>0</v>
      </c>
      <c r="I296" s="27">
        <f>ROUND(ROUND(H296,2)*ROUND(G296,3),2)</f>
      </c>
      <c r="O296">
        <f>(I296*21)/100</f>
      </c>
      <c r="P296" t="s">
        <v>13</v>
      </c>
    </row>
    <row r="297" spans="1:5" ht="12.75">
      <c r="A297" s="28" t="s">
        <v>39</v>
      </c>
      <c r="E297" s="29" t="s">
        <v>404</v>
      </c>
    </row>
    <row r="298" spans="1:5" ht="25.5">
      <c r="A298" s="30" t="s">
        <v>41</v>
      </c>
      <c r="E298" s="31" t="s">
        <v>405</v>
      </c>
    </row>
    <row r="299" spans="1:5" ht="38.25">
      <c r="A299" t="s">
        <v>43</v>
      </c>
      <c r="E299" s="29" t="s">
        <v>406</v>
      </c>
    </row>
    <row r="300" spans="1:16" ht="12.75">
      <c r="A300" s="19" t="s">
        <v>35</v>
      </c>
      <c r="B300" s="23" t="s">
        <v>407</v>
      </c>
      <c r="C300" s="23" t="s">
        <v>408</v>
      </c>
      <c r="D300" s="19" t="s">
        <v>55</v>
      </c>
      <c r="E300" s="24" t="s">
        <v>409</v>
      </c>
      <c r="F300" s="25" t="s">
        <v>57</v>
      </c>
      <c r="G300" s="26">
        <v>1</v>
      </c>
      <c r="H300" s="27">
        <v>0</v>
      </c>
      <c r="I300" s="27">
        <f>ROUND(ROUND(H300,2)*ROUND(G300,3),2)</f>
      </c>
      <c r="O300">
        <f>(I300*21)/100</f>
      </c>
      <c r="P300" t="s">
        <v>13</v>
      </c>
    </row>
    <row r="301" spans="1:5" ht="38.25">
      <c r="A301" s="28" t="s">
        <v>39</v>
      </c>
      <c r="E301" s="29" t="s">
        <v>410</v>
      </c>
    </row>
    <row r="302" spans="1:5" ht="25.5">
      <c r="A302" s="30" t="s">
        <v>41</v>
      </c>
      <c r="E302" s="31" t="s">
        <v>411</v>
      </c>
    </row>
    <row r="303" spans="1:5" ht="38.25">
      <c r="A303" t="s">
        <v>43</v>
      </c>
      <c r="E303" s="29" t="s">
        <v>412</v>
      </c>
    </row>
    <row r="304" spans="1:16" ht="12.75">
      <c r="A304" s="19" t="s">
        <v>35</v>
      </c>
      <c r="B304" s="23" t="s">
        <v>413</v>
      </c>
      <c r="C304" s="23" t="s">
        <v>414</v>
      </c>
      <c r="D304" s="19" t="s">
        <v>19</v>
      </c>
      <c r="E304" s="24" t="s">
        <v>415</v>
      </c>
      <c r="F304" s="25" t="s">
        <v>147</v>
      </c>
      <c r="G304" s="26">
        <v>49.35</v>
      </c>
      <c r="H304" s="27">
        <v>0</v>
      </c>
      <c r="I304" s="27">
        <f>ROUND(ROUND(H304,2)*ROUND(G304,3),2)</f>
      </c>
      <c r="O304">
        <f>(I304*21)/100</f>
      </c>
      <c r="P304" t="s">
        <v>13</v>
      </c>
    </row>
    <row r="305" spans="1:5" ht="38.25">
      <c r="A305" s="28" t="s">
        <v>39</v>
      </c>
      <c r="E305" s="29" t="s">
        <v>416</v>
      </c>
    </row>
    <row r="306" spans="1:5" ht="12.75">
      <c r="A306" s="30" t="s">
        <v>41</v>
      </c>
      <c r="E306" s="31" t="s">
        <v>417</v>
      </c>
    </row>
    <row r="307" spans="1:5" ht="369.75">
      <c r="A307" t="s">
        <v>43</v>
      </c>
      <c r="E307" s="29" t="s">
        <v>395</v>
      </c>
    </row>
    <row r="308" spans="1:16" ht="12.75">
      <c r="A308" s="19" t="s">
        <v>35</v>
      </c>
      <c r="B308" s="23" t="s">
        <v>418</v>
      </c>
      <c r="C308" s="23" t="s">
        <v>419</v>
      </c>
      <c r="D308" s="19" t="s">
        <v>55</v>
      </c>
      <c r="E308" s="24" t="s">
        <v>420</v>
      </c>
      <c r="F308" s="25" t="s">
        <v>38</v>
      </c>
      <c r="G308" s="26">
        <v>9.99</v>
      </c>
      <c r="H308" s="27">
        <v>0</v>
      </c>
      <c r="I308" s="27">
        <f>ROUND(ROUND(H308,2)*ROUND(G308,3),2)</f>
      </c>
      <c r="O308">
        <f>(I308*21)/100</f>
      </c>
      <c r="P308" t="s">
        <v>13</v>
      </c>
    </row>
    <row r="309" spans="1:5" ht="12.75">
      <c r="A309" s="28" t="s">
        <v>39</v>
      </c>
      <c r="E309" s="29" t="s">
        <v>421</v>
      </c>
    </row>
    <row r="310" spans="1:5" ht="12.75">
      <c r="A310" s="30" t="s">
        <v>41</v>
      </c>
      <c r="E310" s="31" t="s">
        <v>422</v>
      </c>
    </row>
    <row r="311" spans="1:5" ht="267.75">
      <c r="A311" t="s">
        <v>43</v>
      </c>
      <c r="E311" s="29" t="s">
        <v>351</v>
      </c>
    </row>
    <row r="312" spans="1:18" ht="12.75" customHeight="1">
      <c r="A312" s="5" t="s">
        <v>33</v>
      </c>
      <c r="B312" s="5"/>
      <c r="C312" s="34" t="s">
        <v>23</v>
      </c>
      <c r="D312" s="5"/>
      <c r="E312" s="21" t="s">
        <v>423</v>
      </c>
      <c r="F312" s="5"/>
      <c r="G312" s="5"/>
      <c r="H312" s="5"/>
      <c r="I312" s="35">
        <f>0+Q312</f>
      </c>
      <c r="O312">
        <f>0+R312</f>
      </c>
      <c r="Q312">
        <f>0+I313+I317+I321+I325+I329+I333</f>
      </c>
      <c r="R312">
        <f>0+O313+O317+O321+O325+O329+O333</f>
      </c>
    </row>
    <row r="313" spans="1:16" ht="12.75">
      <c r="A313" s="19" t="s">
        <v>35</v>
      </c>
      <c r="B313" s="23" t="s">
        <v>424</v>
      </c>
      <c r="C313" s="23" t="s">
        <v>425</v>
      </c>
      <c r="D313" s="19" t="s">
        <v>55</v>
      </c>
      <c r="E313" s="24" t="s">
        <v>426</v>
      </c>
      <c r="F313" s="25" t="s">
        <v>147</v>
      </c>
      <c r="G313" s="26">
        <v>66.3</v>
      </c>
      <c r="H313" s="27">
        <v>0</v>
      </c>
      <c r="I313" s="27">
        <f>ROUND(ROUND(H313,2)*ROUND(G313,3),2)</f>
      </c>
      <c r="O313">
        <f>(I313*21)/100</f>
      </c>
      <c r="P313" t="s">
        <v>13</v>
      </c>
    </row>
    <row r="314" spans="1:5" ht="25.5">
      <c r="A314" s="28" t="s">
        <v>39</v>
      </c>
      <c r="E314" s="29" t="s">
        <v>427</v>
      </c>
    </row>
    <row r="315" spans="1:5" ht="12.75">
      <c r="A315" s="30" t="s">
        <v>41</v>
      </c>
      <c r="E315" s="31" t="s">
        <v>428</v>
      </c>
    </row>
    <row r="316" spans="1:5" ht="369.75">
      <c r="A316" t="s">
        <v>43</v>
      </c>
      <c r="E316" s="29" t="s">
        <v>395</v>
      </c>
    </row>
    <row r="317" spans="1:16" ht="12.75">
      <c r="A317" s="19" t="s">
        <v>35</v>
      </c>
      <c r="B317" s="23" t="s">
        <v>429</v>
      </c>
      <c r="C317" s="23" t="s">
        <v>430</v>
      </c>
      <c r="D317" s="19" t="s">
        <v>55</v>
      </c>
      <c r="E317" s="24" t="s">
        <v>431</v>
      </c>
      <c r="F317" s="25" t="s">
        <v>147</v>
      </c>
      <c r="G317" s="26">
        <v>16.462</v>
      </c>
      <c r="H317" s="27">
        <v>0</v>
      </c>
      <c r="I317" s="27">
        <f>ROUND(ROUND(H317,2)*ROUND(G317,3),2)</f>
      </c>
      <c r="O317">
        <f>(I317*21)/100</f>
      </c>
      <c r="P317" t="s">
        <v>13</v>
      </c>
    </row>
    <row r="318" spans="1:5" ht="25.5">
      <c r="A318" s="28" t="s">
        <v>39</v>
      </c>
      <c r="E318" s="29" t="s">
        <v>432</v>
      </c>
    </row>
    <row r="319" spans="1:5" ht="12.75">
      <c r="A319" s="30" t="s">
        <v>41</v>
      </c>
      <c r="E319" s="31" t="s">
        <v>433</v>
      </c>
    </row>
    <row r="320" spans="1:5" ht="369.75">
      <c r="A320" t="s">
        <v>43</v>
      </c>
      <c r="E320" s="29" t="s">
        <v>395</v>
      </c>
    </row>
    <row r="321" spans="1:16" ht="12.75">
      <c r="A321" s="19" t="s">
        <v>35</v>
      </c>
      <c r="B321" s="23" t="s">
        <v>434</v>
      </c>
      <c r="C321" s="23" t="s">
        <v>435</v>
      </c>
      <c r="D321" s="19" t="s">
        <v>55</v>
      </c>
      <c r="E321" s="24" t="s">
        <v>436</v>
      </c>
      <c r="F321" s="25" t="s">
        <v>147</v>
      </c>
      <c r="G321" s="26">
        <v>17.004</v>
      </c>
      <c r="H321" s="27">
        <v>0</v>
      </c>
      <c r="I321" s="27">
        <f>ROUND(ROUND(H321,2)*ROUND(G321,3),2)</f>
      </c>
      <c r="O321">
        <f>(I321*21)/100</f>
      </c>
      <c r="P321" t="s">
        <v>13</v>
      </c>
    </row>
    <row r="322" spans="1:5" ht="12.75">
      <c r="A322" s="28" t="s">
        <v>39</v>
      </c>
      <c r="E322" s="29" t="s">
        <v>437</v>
      </c>
    </row>
    <row r="323" spans="1:5" ht="89.25">
      <c r="A323" s="30" t="s">
        <v>41</v>
      </c>
      <c r="E323" s="31" t="s">
        <v>438</v>
      </c>
    </row>
    <row r="324" spans="1:5" ht="369.75">
      <c r="A324" t="s">
        <v>43</v>
      </c>
      <c r="E324" s="29" t="s">
        <v>395</v>
      </c>
    </row>
    <row r="325" spans="1:16" ht="12.75">
      <c r="A325" s="19" t="s">
        <v>35</v>
      </c>
      <c r="B325" s="23" t="s">
        <v>439</v>
      </c>
      <c r="C325" s="23" t="s">
        <v>440</v>
      </c>
      <c r="D325" s="19" t="s">
        <v>55</v>
      </c>
      <c r="E325" s="24" t="s">
        <v>441</v>
      </c>
      <c r="F325" s="25" t="s">
        <v>147</v>
      </c>
      <c r="G325" s="26">
        <v>9.959</v>
      </c>
      <c r="H325" s="27">
        <v>0</v>
      </c>
      <c r="I325" s="27">
        <f>ROUND(ROUND(H325,2)*ROUND(G325,3),2)</f>
      </c>
      <c r="O325">
        <f>(I325*21)/100</f>
      </c>
      <c r="P325" t="s">
        <v>13</v>
      </c>
    </row>
    <row r="326" spans="1:5" ht="25.5">
      <c r="A326" s="28" t="s">
        <v>39</v>
      </c>
      <c r="E326" s="29" t="s">
        <v>442</v>
      </c>
    </row>
    <row r="327" spans="1:5" ht="12.75">
      <c r="A327" s="30" t="s">
        <v>41</v>
      </c>
      <c r="E327" s="31" t="s">
        <v>443</v>
      </c>
    </row>
    <row r="328" spans="1:5" ht="51">
      <c r="A328" t="s">
        <v>43</v>
      </c>
      <c r="E328" s="29" t="s">
        <v>444</v>
      </c>
    </row>
    <row r="329" spans="1:16" ht="12.75">
      <c r="A329" s="19" t="s">
        <v>35</v>
      </c>
      <c r="B329" s="23" t="s">
        <v>445</v>
      </c>
      <c r="C329" s="23" t="s">
        <v>446</v>
      </c>
      <c r="D329" s="19" t="s">
        <v>55</v>
      </c>
      <c r="E329" s="24" t="s">
        <v>447</v>
      </c>
      <c r="F329" s="25" t="s">
        <v>147</v>
      </c>
      <c r="G329" s="26">
        <v>14.718</v>
      </c>
      <c r="H329" s="27">
        <v>0</v>
      </c>
      <c r="I329" s="27">
        <f>ROUND(ROUND(H329,2)*ROUND(G329,3),2)</f>
      </c>
      <c r="O329">
        <f>(I329*21)/100</f>
      </c>
      <c r="P329" t="s">
        <v>13</v>
      </c>
    </row>
    <row r="330" spans="1:5" ht="12.75">
      <c r="A330" s="28" t="s">
        <v>39</v>
      </c>
      <c r="E330" s="29" t="s">
        <v>448</v>
      </c>
    </row>
    <row r="331" spans="1:5" ht="51">
      <c r="A331" s="30" t="s">
        <v>41</v>
      </c>
      <c r="E331" s="31" t="s">
        <v>449</v>
      </c>
    </row>
    <row r="332" spans="1:5" ht="102">
      <c r="A332" t="s">
        <v>43</v>
      </c>
      <c r="E332" s="29" t="s">
        <v>450</v>
      </c>
    </row>
    <row r="333" spans="1:16" ht="12.75">
      <c r="A333" s="19" t="s">
        <v>35</v>
      </c>
      <c r="B333" s="23" t="s">
        <v>451</v>
      </c>
      <c r="C333" s="23" t="s">
        <v>452</v>
      </c>
      <c r="D333" s="19" t="s">
        <v>55</v>
      </c>
      <c r="E333" s="24" t="s">
        <v>453</v>
      </c>
      <c r="F333" s="25" t="s">
        <v>147</v>
      </c>
      <c r="G333" s="26">
        <v>6.175</v>
      </c>
      <c r="H333" s="27">
        <v>0</v>
      </c>
      <c r="I333" s="27">
        <f>ROUND(ROUND(H333,2)*ROUND(G333,3),2)</f>
      </c>
      <c r="O333">
        <f>(I333*21)/100</f>
      </c>
      <c r="P333" t="s">
        <v>13</v>
      </c>
    </row>
    <row r="334" spans="1:5" ht="12.75">
      <c r="A334" s="28" t="s">
        <v>39</v>
      </c>
      <c r="E334" s="29" t="s">
        <v>454</v>
      </c>
    </row>
    <row r="335" spans="1:5" ht="12.75">
      <c r="A335" s="30" t="s">
        <v>41</v>
      </c>
      <c r="E335" s="31" t="s">
        <v>455</v>
      </c>
    </row>
    <row r="336" spans="1:5" ht="357">
      <c r="A336" t="s">
        <v>43</v>
      </c>
      <c r="E336" s="29" t="s">
        <v>456</v>
      </c>
    </row>
    <row r="337" spans="1:18" ht="12.75" customHeight="1">
      <c r="A337" s="5" t="s">
        <v>33</v>
      </c>
      <c r="B337" s="5"/>
      <c r="C337" s="34" t="s">
        <v>25</v>
      </c>
      <c r="D337" s="5"/>
      <c r="E337" s="21" t="s">
        <v>457</v>
      </c>
      <c r="F337" s="5"/>
      <c r="G337" s="5"/>
      <c r="H337" s="5"/>
      <c r="I337" s="35">
        <f>0+Q337</f>
      </c>
      <c r="O337">
        <f>0+R337</f>
      </c>
      <c r="Q337">
        <f>0+I338+I342+I346+I350+I354+I358+I362+I366</f>
      </c>
      <c r="R337">
        <f>0+O338+O342+O346+O350+O354+O358+O362+O366</f>
      </c>
    </row>
    <row r="338" spans="1:16" ht="12.75">
      <c r="A338" s="19" t="s">
        <v>35</v>
      </c>
      <c r="B338" s="23" t="s">
        <v>458</v>
      </c>
      <c r="C338" s="23" t="s">
        <v>459</v>
      </c>
      <c r="D338" s="19" t="s">
        <v>55</v>
      </c>
      <c r="E338" s="24" t="s">
        <v>460</v>
      </c>
      <c r="F338" s="25" t="s">
        <v>147</v>
      </c>
      <c r="G338" s="26">
        <v>37.201</v>
      </c>
      <c r="H338" s="27">
        <v>0</v>
      </c>
      <c r="I338" s="27">
        <f>ROUND(ROUND(H338,2)*ROUND(G338,3),2)</f>
      </c>
      <c r="O338">
        <f>(I338*21)/100</f>
      </c>
      <c r="P338" t="s">
        <v>13</v>
      </c>
    </row>
    <row r="339" spans="1:5" ht="12.75">
      <c r="A339" s="28" t="s">
        <v>39</v>
      </c>
      <c r="E339" s="29" t="s">
        <v>461</v>
      </c>
    </row>
    <row r="340" spans="1:5" ht="12.75">
      <c r="A340" s="30" t="s">
        <v>41</v>
      </c>
      <c r="E340" s="31" t="s">
        <v>462</v>
      </c>
    </row>
    <row r="341" spans="1:5" ht="51">
      <c r="A341" t="s">
        <v>43</v>
      </c>
      <c r="E341" s="29" t="s">
        <v>463</v>
      </c>
    </row>
    <row r="342" spans="1:16" ht="12.75">
      <c r="A342" s="19" t="s">
        <v>35</v>
      </c>
      <c r="B342" s="23" t="s">
        <v>464</v>
      </c>
      <c r="C342" s="23" t="s">
        <v>465</v>
      </c>
      <c r="D342" s="19" t="s">
        <v>55</v>
      </c>
      <c r="E342" s="24" t="s">
        <v>466</v>
      </c>
      <c r="F342" s="25" t="s">
        <v>134</v>
      </c>
      <c r="G342" s="26">
        <v>148.803</v>
      </c>
      <c r="H342" s="27">
        <v>0</v>
      </c>
      <c r="I342" s="27">
        <f>ROUND(ROUND(H342,2)*ROUND(G342,3),2)</f>
      </c>
      <c r="O342">
        <f>(I342*21)/100</f>
      </c>
      <c r="P342" t="s">
        <v>13</v>
      </c>
    </row>
    <row r="343" spans="1:5" ht="12.75">
      <c r="A343" s="28" t="s">
        <v>39</v>
      </c>
      <c r="E343" s="29" t="s">
        <v>467</v>
      </c>
    </row>
    <row r="344" spans="1:5" ht="12.75">
      <c r="A344" s="30" t="s">
        <v>41</v>
      </c>
      <c r="E344" s="31" t="s">
        <v>468</v>
      </c>
    </row>
    <row r="345" spans="1:5" ht="51">
      <c r="A345" t="s">
        <v>43</v>
      </c>
      <c r="E345" s="29" t="s">
        <v>469</v>
      </c>
    </row>
    <row r="346" spans="1:16" ht="12.75">
      <c r="A346" s="19" t="s">
        <v>35</v>
      </c>
      <c r="B346" s="23" t="s">
        <v>470</v>
      </c>
      <c r="C346" s="23" t="s">
        <v>471</v>
      </c>
      <c r="D346" s="19" t="s">
        <v>55</v>
      </c>
      <c r="E346" s="24" t="s">
        <v>472</v>
      </c>
      <c r="F346" s="25" t="s">
        <v>134</v>
      </c>
      <c r="G346" s="26">
        <v>344.4</v>
      </c>
      <c r="H346" s="27">
        <v>0</v>
      </c>
      <c r="I346" s="27">
        <f>ROUND(ROUND(H346,2)*ROUND(G346,3),2)</f>
      </c>
      <c r="O346">
        <f>(I346*21)/100</f>
      </c>
      <c r="P346" t="s">
        <v>13</v>
      </c>
    </row>
    <row r="347" spans="1:5" ht="12.75">
      <c r="A347" s="28" t="s">
        <v>39</v>
      </c>
      <c r="E347" s="29" t="s">
        <v>473</v>
      </c>
    </row>
    <row r="348" spans="1:5" ht="12.75">
      <c r="A348" s="30" t="s">
        <v>41</v>
      </c>
      <c r="E348" s="31" t="s">
        <v>474</v>
      </c>
    </row>
    <row r="349" spans="1:5" ht="51">
      <c r="A349" t="s">
        <v>43</v>
      </c>
      <c r="E349" s="29" t="s">
        <v>469</v>
      </c>
    </row>
    <row r="350" spans="1:16" ht="12.75">
      <c r="A350" s="19" t="s">
        <v>35</v>
      </c>
      <c r="B350" s="23" t="s">
        <v>475</v>
      </c>
      <c r="C350" s="23" t="s">
        <v>476</v>
      </c>
      <c r="D350" s="19" t="s">
        <v>55</v>
      </c>
      <c r="E350" s="24" t="s">
        <v>477</v>
      </c>
      <c r="F350" s="25" t="s">
        <v>147</v>
      </c>
      <c r="G350" s="26">
        <v>6.888</v>
      </c>
      <c r="H350" s="27">
        <v>0</v>
      </c>
      <c r="I350" s="27">
        <f>ROUND(ROUND(H350,2)*ROUND(G350,3),2)</f>
      </c>
      <c r="O350">
        <f>(I350*21)/100</f>
      </c>
      <c r="P350" t="s">
        <v>13</v>
      </c>
    </row>
    <row r="351" spans="1:5" ht="25.5">
      <c r="A351" s="28" t="s">
        <v>39</v>
      </c>
      <c r="E351" s="29" t="s">
        <v>478</v>
      </c>
    </row>
    <row r="352" spans="1:5" ht="51">
      <c r="A352" s="30" t="s">
        <v>41</v>
      </c>
      <c r="E352" s="31" t="s">
        <v>479</v>
      </c>
    </row>
    <row r="353" spans="1:5" ht="140.25">
      <c r="A353" t="s">
        <v>43</v>
      </c>
      <c r="E353" s="29" t="s">
        <v>480</v>
      </c>
    </row>
    <row r="354" spans="1:16" ht="12.75">
      <c r="A354" s="19" t="s">
        <v>35</v>
      </c>
      <c r="B354" s="23" t="s">
        <v>481</v>
      </c>
      <c r="C354" s="23" t="s">
        <v>482</v>
      </c>
      <c r="D354" s="19" t="s">
        <v>55</v>
      </c>
      <c r="E354" s="24" t="s">
        <v>483</v>
      </c>
      <c r="F354" s="25" t="s">
        <v>147</v>
      </c>
      <c r="G354" s="26">
        <v>10.332</v>
      </c>
      <c r="H354" s="27">
        <v>0</v>
      </c>
      <c r="I354" s="27">
        <f>ROUND(ROUND(H354,2)*ROUND(G354,3),2)</f>
      </c>
      <c r="O354">
        <f>(I354*21)/100</f>
      </c>
      <c r="P354" t="s">
        <v>13</v>
      </c>
    </row>
    <row r="355" spans="1:5" ht="25.5">
      <c r="A355" s="28" t="s">
        <v>39</v>
      </c>
      <c r="E355" s="29" t="s">
        <v>484</v>
      </c>
    </row>
    <row r="356" spans="1:5" ht="38.25">
      <c r="A356" s="30" t="s">
        <v>41</v>
      </c>
      <c r="E356" s="31" t="s">
        <v>485</v>
      </c>
    </row>
    <row r="357" spans="1:5" ht="140.25">
      <c r="A357" t="s">
        <v>43</v>
      </c>
      <c r="E357" s="29" t="s">
        <v>480</v>
      </c>
    </row>
    <row r="358" spans="1:16" ht="12.75">
      <c r="A358" s="19" t="s">
        <v>35</v>
      </c>
      <c r="B358" s="23" t="s">
        <v>486</v>
      </c>
      <c r="C358" s="23" t="s">
        <v>487</v>
      </c>
      <c r="D358" s="19" t="s">
        <v>55</v>
      </c>
      <c r="E358" s="24" t="s">
        <v>488</v>
      </c>
      <c r="F358" s="25" t="s">
        <v>147</v>
      </c>
      <c r="G358" s="26">
        <v>7.174</v>
      </c>
      <c r="H358" s="27">
        <v>0</v>
      </c>
      <c r="I358" s="27">
        <f>ROUND(ROUND(H358,2)*ROUND(G358,3),2)</f>
      </c>
      <c r="O358">
        <f>(I358*21)/100</f>
      </c>
      <c r="P358" t="s">
        <v>13</v>
      </c>
    </row>
    <row r="359" spans="1:5" ht="12.75">
      <c r="A359" s="28" t="s">
        <v>39</v>
      </c>
      <c r="E359" s="29" t="s">
        <v>489</v>
      </c>
    </row>
    <row r="360" spans="1:5" ht="12.75">
      <c r="A360" s="30" t="s">
        <v>41</v>
      </c>
      <c r="E360" s="31" t="s">
        <v>490</v>
      </c>
    </row>
    <row r="361" spans="1:5" ht="140.25">
      <c r="A361" t="s">
        <v>43</v>
      </c>
      <c r="E361" s="29" t="s">
        <v>480</v>
      </c>
    </row>
    <row r="362" spans="1:16" ht="12.75">
      <c r="A362" s="19" t="s">
        <v>35</v>
      </c>
      <c r="B362" s="23" t="s">
        <v>491</v>
      </c>
      <c r="C362" s="23" t="s">
        <v>492</v>
      </c>
      <c r="D362" s="19" t="s">
        <v>55</v>
      </c>
      <c r="E362" s="24" t="s">
        <v>493</v>
      </c>
      <c r="F362" s="25" t="s">
        <v>134</v>
      </c>
      <c r="G362" s="26">
        <v>31.9</v>
      </c>
      <c r="H362" s="27">
        <v>0</v>
      </c>
      <c r="I362" s="27">
        <f>ROUND(ROUND(H362,2)*ROUND(G362,3),2)</f>
      </c>
      <c r="O362">
        <f>(I362*21)/100</f>
      </c>
      <c r="P362" t="s">
        <v>13</v>
      </c>
    </row>
    <row r="363" spans="1:5" ht="12.75">
      <c r="A363" s="28" t="s">
        <v>39</v>
      </c>
      <c r="E363" s="29" t="s">
        <v>494</v>
      </c>
    </row>
    <row r="364" spans="1:5" ht="12.75">
      <c r="A364" s="30" t="s">
        <v>41</v>
      </c>
      <c r="E364" s="31" t="s">
        <v>495</v>
      </c>
    </row>
    <row r="365" spans="1:5" ht="140.25">
      <c r="A365" t="s">
        <v>43</v>
      </c>
      <c r="E365" s="29" t="s">
        <v>480</v>
      </c>
    </row>
    <row r="366" spans="1:16" ht="12.75">
      <c r="A366" s="19" t="s">
        <v>35</v>
      </c>
      <c r="B366" s="23" t="s">
        <v>496</v>
      </c>
      <c r="C366" s="23" t="s">
        <v>497</v>
      </c>
      <c r="D366" s="19" t="s">
        <v>55</v>
      </c>
      <c r="E366" s="24" t="s">
        <v>498</v>
      </c>
      <c r="F366" s="25" t="s">
        <v>147</v>
      </c>
      <c r="G366" s="26">
        <v>30</v>
      </c>
      <c r="H366" s="27">
        <v>0</v>
      </c>
      <c r="I366" s="27">
        <f>ROUND(ROUND(H366,2)*ROUND(G366,3),2)</f>
      </c>
      <c r="O366">
        <f>(I366*0)/100</f>
      </c>
      <c r="P366" t="s">
        <v>17</v>
      </c>
    </row>
    <row r="367" spans="1:5" ht="25.5">
      <c r="A367" s="28" t="s">
        <v>39</v>
      </c>
      <c r="E367" s="29" t="s">
        <v>499</v>
      </c>
    </row>
    <row r="368" spans="1:5" ht="12.75">
      <c r="A368" s="30" t="s">
        <v>41</v>
      </c>
      <c r="E368" s="31" t="s">
        <v>148</v>
      </c>
    </row>
    <row r="369" spans="1:5" ht="153">
      <c r="A369" t="s">
        <v>43</v>
      </c>
      <c r="E369" s="29" t="s">
        <v>500</v>
      </c>
    </row>
    <row r="370" spans="1:18" ht="12.75" customHeight="1">
      <c r="A370" s="5" t="s">
        <v>33</v>
      </c>
      <c r="B370" s="5"/>
      <c r="C370" s="34" t="s">
        <v>51</v>
      </c>
      <c r="D370" s="5"/>
      <c r="E370" s="21" t="s">
        <v>501</v>
      </c>
      <c r="F370" s="5"/>
      <c r="G370" s="5"/>
      <c r="H370" s="5"/>
      <c r="I370" s="35">
        <f>0+Q370</f>
      </c>
      <c r="O370">
        <f>0+R370</f>
      </c>
      <c r="Q370">
        <f>0+I371+I375+I379+I383+I387+I391</f>
      </c>
      <c r="R370">
        <f>0+O371+O375+O379+O383+O387+O391</f>
      </c>
    </row>
    <row r="371" spans="1:16" ht="25.5">
      <c r="A371" s="19" t="s">
        <v>35</v>
      </c>
      <c r="B371" s="23" t="s">
        <v>502</v>
      </c>
      <c r="C371" s="23" t="s">
        <v>503</v>
      </c>
      <c r="D371" s="19" t="s">
        <v>55</v>
      </c>
      <c r="E371" s="24" t="s">
        <v>504</v>
      </c>
      <c r="F371" s="25" t="s">
        <v>134</v>
      </c>
      <c r="G371" s="26">
        <v>263.248</v>
      </c>
      <c r="H371" s="27">
        <v>0</v>
      </c>
      <c r="I371" s="27">
        <f>ROUND(ROUND(H371,2)*ROUND(G371,3),2)</f>
      </c>
      <c r="O371">
        <f>(I371*21)/100</f>
      </c>
      <c r="P371" t="s">
        <v>13</v>
      </c>
    </row>
    <row r="372" spans="1:5" ht="12.75">
      <c r="A372" s="28" t="s">
        <v>39</v>
      </c>
      <c r="E372" s="29" t="s">
        <v>505</v>
      </c>
    </row>
    <row r="373" spans="1:5" ht="63.75">
      <c r="A373" s="30" t="s">
        <v>41</v>
      </c>
      <c r="E373" s="31" t="s">
        <v>506</v>
      </c>
    </row>
    <row r="374" spans="1:5" ht="191.25">
      <c r="A374" t="s">
        <v>43</v>
      </c>
      <c r="E374" s="29" t="s">
        <v>507</v>
      </c>
    </row>
    <row r="375" spans="1:16" ht="12.75">
      <c r="A375" s="19" t="s">
        <v>35</v>
      </c>
      <c r="B375" s="23" t="s">
        <v>508</v>
      </c>
      <c r="C375" s="23" t="s">
        <v>509</v>
      </c>
      <c r="D375" s="19" t="s">
        <v>55</v>
      </c>
      <c r="E375" s="24" t="s">
        <v>510</v>
      </c>
      <c r="F375" s="25" t="s">
        <v>134</v>
      </c>
      <c r="G375" s="26">
        <v>93.01</v>
      </c>
      <c r="H375" s="27">
        <v>0</v>
      </c>
      <c r="I375" s="27">
        <f>ROUND(ROUND(H375,2)*ROUND(G375,3),2)</f>
      </c>
      <c r="O375">
        <f>(I375*21)/100</f>
      </c>
      <c r="P375" t="s">
        <v>13</v>
      </c>
    </row>
    <row r="376" spans="1:5" ht="25.5">
      <c r="A376" s="28" t="s">
        <v>39</v>
      </c>
      <c r="E376" s="29" t="s">
        <v>511</v>
      </c>
    </row>
    <row r="377" spans="1:5" ht="12.75">
      <c r="A377" s="30" t="s">
        <v>41</v>
      </c>
      <c r="E377" s="31" t="s">
        <v>512</v>
      </c>
    </row>
    <row r="378" spans="1:5" ht="204">
      <c r="A378" t="s">
        <v>43</v>
      </c>
      <c r="E378" s="29" t="s">
        <v>513</v>
      </c>
    </row>
    <row r="379" spans="1:16" ht="12.75">
      <c r="A379" s="19" t="s">
        <v>35</v>
      </c>
      <c r="B379" s="23" t="s">
        <v>514</v>
      </c>
      <c r="C379" s="23" t="s">
        <v>515</v>
      </c>
      <c r="D379" s="19" t="s">
        <v>55</v>
      </c>
      <c r="E379" s="24" t="s">
        <v>516</v>
      </c>
      <c r="F379" s="25" t="s">
        <v>134</v>
      </c>
      <c r="G379" s="26">
        <v>11.115</v>
      </c>
      <c r="H379" s="27">
        <v>0</v>
      </c>
      <c r="I379" s="27">
        <f>ROUND(ROUND(H379,2)*ROUND(G379,3),2)</f>
      </c>
      <c r="O379">
        <f>(I379*21)/100</f>
      </c>
      <c r="P379" t="s">
        <v>13</v>
      </c>
    </row>
    <row r="380" spans="1:5" ht="25.5">
      <c r="A380" s="28" t="s">
        <v>39</v>
      </c>
      <c r="E380" s="29" t="s">
        <v>517</v>
      </c>
    </row>
    <row r="381" spans="1:5" ht="12.75">
      <c r="A381" s="30" t="s">
        <v>41</v>
      </c>
      <c r="E381" s="31" t="s">
        <v>518</v>
      </c>
    </row>
    <row r="382" spans="1:5" ht="204">
      <c r="A382" t="s">
        <v>43</v>
      </c>
      <c r="E382" s="29" t="s">
        <v>519</v>
      </c>
    </row>
    <row r="383" spans="1:16" ht="12.75">
      <c r="A383" s="19" t="s">
        <v>35</v>
      </c>
      <c r="B383" s="23" t="s">
        <v>520</v>
      </c>
      <c r="C383" s="23" t="s">
        <v>521</v>
      </c>
      <c r="D383" s="19" t="s">
        <v>55</v>
      </c>
      <c r="E383" s="24" t="s">
        <v>522</v>
      </c>
      <c r="F383" s="25" t="s">
        <v>134</v>
      </c>
      <c r="G383" s="26">
        <v>27</v>
      </c>
      <c r="H383" s="27">
        <v>0</v>
      </c>
      <c r="I383" s="27">
        <f>ROUND(ROUND(H383,2)*ROUND(G383,3),2)</f>
      </c>
      <c r="O383">
        <f>(I383*21)/100</f>
      </c>
      <c r="P383" t="s">
        <v>13</v>
      </c>
    </row>
    <row r="384" spans="1:5" ht="25.5">
      <c r="A384" s="28" t="s">
        <v>39</v>
      </c>
      <c r="E384" s="29" t="s">
        <v>523</v>
      </c>
    </row>
    <row r="385" spans="1:5" ht="12.75">
      <c r="A385" s="30" t="s">
        <v>41</v>
      </c>
      <c r="E385" s="31" t="s">
        <v>524</v>
      </c>
    </row>
    <row r="386" spans="1:5" ht="102">
      <c r="A386" t="s">
        <v>43</v>
      </c>
      <c r="E386" s="29" t="s">
        <v>525</v>
      </c>
    </row>
    <row r="387" spans="1:16" ht="12.75">
      <c r="A387" s="19" t="s">
        <v>35</v>
      </c>
      <c r="B387" s="23" t="s">
        <v>526</v>
      </c>
      <c r="C387" s="23" t="s">
        <v>527</v>
      </c>
      <c r="D387" s="19" t="s">
        <v>55</v>
      </c>
      <c r="E387" s="24" t="s">
        <v>528</v>
      </c>
      <c r="F387" s="25" t="s">
        <v>134</v>
      </c>
      <c r="G387" s="26">
        <v>4.982</v>
      </c>
      <c r="H387" s="27">
        <v>0</v>
      </c>
      <c r="I387" s="27">
        <f>ROUND(ROUND(H387,2)*ROUND(G387,3),2)</f>
      </c>
      <c r="O387">
        <f>(I387*0)/100</f>
      </c>
      <c r="P387" t="s">
        <v>17</v>
      </c>
    </row>
    <row r="388" spans="1:5" ht="12.75">
      <c r="A388" s="28" t="s">
        <v>39</v>
      </c>
      <c r="E388" s="29" t="s">
        <v>55</v>
      </c>
    </row>
    <row r="389" spans="1:5" ht="12.75">
      <c r="A389" s="30" t="s">
        <v>41</v>
      </c>
      <c r="E389" s="31" t="s">
        <v>529</v>
      </c>
    </row>
    <row r="390" spans="1:5" ht="51">
      <c r="A390" t="s">
        <v>43</v>
      </c>
      <c r="E390" s="29" t="s">
        <v>530</v>
      </c>
    </row>
    <row r="391" spans="1:16" ht="12.75">
      <c r="A391" s="19" t="s">
        <v>35</v>
      </c>
      <c r="B391" s="23" t="s">
        <v>531</v>
      </c>
      <c r="C391" s="23" t="s">
        <v>532</v>
      </c>
      <c r="D391" s="19" t="s">
        <v>55</v>
      </c>
      <c r="E391" s="24" t="s">
        <v>533</v>
      </c>
      <c r="F391" s="25" t="s">
        <v>134</v>
      </c>
      <c r="G391" s="26">
        <v>8.17</v>
      </c>
      <c r="H391" s="27">
        <v>0</v>
      </c>
      <c r="I391" s="27">
        <f>ROUND(ROUND(H391,2)*ROUND(G391,3),2)</f>
      </c>
      <c r="O391">
        <f>(I391*21)/100</f>
      </c>
      <c r="P391" t="s">
        <v>13</v>
      </c>
    </row>
    <row r="392" spans="1:5" ht="12.75">
      <c r="A392" s="28" t="s">
        <v>39</v>
      </c>
      <c r="E392" s="29" t="s">
        <v>534</v>
      </c>
    </row>
    <row r="393" spans="1:5" ht="12.75">
      <c r="A393" s="30" t="s">
        <v>41</v>
      </c>
      <c r="E393" s="31" t="s">
        <v>535</v>
      </c>
    </row>
    <row r="394" spans="1:5" ht="51">
      <c r="A394" t="s">
        <v>43</v>
      </c>
      <c r="E394" s="29" t="s">
        <v>530</v>
      </c>
    </row>
    <row r="395" spans="1:18" ht="12.75" customHeight="1">
      <c r="A395" s="5" t="s">
        <v>33</v>
      </c>
      <c r="B395" s="5"/>
      <c r="C395" s="34" t="s">
        <v>65</v>
      </c>
      <c r="D395" s="5"/>
      <c r="E395" s="21" t="s">
        <v>536</v>
      </c>
      <c r="F395" s="5"/>
      <c r="G395" s="5"/>
      <c r="H395" s="5"/>
      <c r="I395" s="35">
        <f>0+Q395</f>
      </c>
      <c r="O395">
        <f>0+R395</f>
      </c>
      <c r="Q395">
        <f>0+I396+I400+I404</f>
      </c>
      <c r="R395">
        <f>0+O396+O400+O404</f>
      </c>
    </row>
    <row r="396" spans="1:16" ht="12.75">
      <c r="A396" s="19" t="s">
        <v>35</v>
      </c>
      <c r="B396" s="23" t="s">
        <v>537</v>
      </c>
      <c r="C396" s="23" t="s">
        <v>538</v>
      </c>
      <c r="D396" s="19" t="s">
        <v>55</v>
      </c>
      <c r="E396" s="24" t="s">
        <v>539</v>
      </c>
      <c r="F396" s="25" t="s">
        <v>167</v>
      </c>
      <c r="G396" s="26">
        <v>13.1</v>
      </c>
      <c r="H396" s="27">
        <v>0</v>
      </c>
      <c r="I396" s="27">
        <f>ROUND(ROUND(H396,2)*ROUND(G396,3),2)</f>
      </c>
      <c r="O396">
        <f>(I396*21)/100</f>
      </c>
      <c r="P396" t="s">
        <v>13</v>
      </c>
    </row>
    <row r="397" spans="1:5" ht="25.5">
      <c r="A397" s="28" t="s">
        <v>39</v>
      </c>
      <c r="E397" s="29" t="s">
        <v>540</v>
      </c>
    </row>
    <row r="398" spans="1:5" ht="51">
      <c r="A398" s="30" t="s">
        <v>41</v>
      </c>
      <c r="E398" s="31" t="s">
        <v>541</v>
      </c>
    </row>
    <row r="399" spans="1:5" ht="255">
      <c r="A399" t="s">
        <v>43</v>
      </c>
      <c r="E399" s="29" t="s">
        <v>542</v>
      </c>
    </row>
    <row r="400" spans="1:16" ht="12.75">
      <c r="A400" s="19" t="s">
        <v>35</v>
      </c>
      <c r="B400" s="23" t="s">
        <v>543</v>
      </c>
      <c r="C400" s="23" t="s">
        <v>544</v>
      </c>
      <c r="D400" s="19" t="s">
        <v>55</v>
      </c>
      <c r="E400" s="24" t="s">
        <v>545</v>
      </c>
      <c r="F400" s="25" t="s">
        <v>167</v>
      </c>
      <c r="G400" s="26">
        <v>14.57</v>
      </c>
      <c r="H400" s="27">
        <v>0</v>
      </c>
      <c r="I400" s="27">
        <f>ROUND(ROUND(H400,2)*ROUND(G400,3),2)</f>
      </c>
      <c r="O400">
        <f>(I400*21)/100</f>
      </c>
      <c r="P400" t="s">
        <v>13</v>
      </c>
    </row>
    <row r="401" spans="1:5" ht="25.5">
      <c r="A401" s="28" t="s">
        <v>39</v>
      </c>
      <c r="E401" s="29" t="s">
        <v>546</v>
      </c>
    </row>
    <row r="402" spans="1:5" ht="12.75">
      <c r="A402" s="30" t="s">
        <v>41</v>
      </c>
      <c r="E402" s="31" t="s">
        <v>547</v>
      </c>
    </row>
    <row r="403" spans="1:5" ht="242.25">
      <c r="A403" t="s">
        <v>43</v>
      </c>
      <c r="E403" s="29" t="s">
        <v>548</v>
      </c>
    </row>
    <row r="404" spans="1:16" ht="12.75">
      <c r="A404" s="19" t="s">
        <v>35</v>
      </c>
      <c r="B404" s="23" t="s">
        <v>549</v>
      </c>
      <c r="C404" s="23" t="s">
        <v>550</v>
      </c>
      <c r="D404" s="19" t="s">
        <v>55</v>
      </c>
      <c r="E404" s="24" t="s">
        <v>551</v>
      </c>
      <c r="F404" s="25" t="s">
        <v>117</v>
      </c>
      <c r="G404" s="26">
        <v>2</v>
      </c>
      <c r="H404" s="27">
        <v>0</v>
      </c>
      <c r="I404" s="27">
        <f>ROUND(ROUND(H404,2)*ROUND(G404,3),2)</f>
      </c>
      <c r="O404">
        <f>(I404*21)/100</f>
      </c>
      <c r="P404" t="s">
        <v>13</v>
      </c>
    </row>
    <row r="405" spans="1:5" ht="12.75">
      <c r="A405" s="28" t="s">
        <v>39</v>
      </c>
      <c r="E405" s="29" t="s">
        <v>552</v>
      </c>
    </row>
    <row r="406" spans="1:5" ht="12.75">
      <c r="A406" s="30" t="s">
        <v>41</v>
      </c>
      <c r="E406" s="31" t="s">
        <v>553</v>
      </c>
    </row>
    <row r="407" spans="1:5" ht="76.5">
      <c r="A407" t="s">
        <v>43</v>
      </c>
      <c r="E407" s="29" t="s">
        <v>554</v>
      </c>
    </row>
    <row r="408" spans="1:18" ht="12.75" customHeight="1">
      <c r="A408" s="5" t="s">
        <v>33</v>
      </c>
      <c r="B408" s="5"/>
      <c r="C408" s="34" t="s">
        <v>30</v>
      </c>
      <c r="D408" s="5"/>
      <c r="E408" s="21" t="s">
        <v>555</v>
      </c>
      <c r="F408" s="5"/>
      <c r="G408" s="5"/>
      <c r="H408" s="5"/>
      <c r="I408" s="35">
        <f>0+Q408</f>
      </c>
      <c r="O408">
        <f>0+R408</f>
      </c>
      <c r="Q408">
        <f>0+I409+I413+I417+I421+I425+I429+I433+I437+I441+I445+I449+I453+I457+I461+I465+I469+I473+I477+I481+I485</f>
      </c>
      <c r="R408">
        <f>0+O409+O413+O417+O421+O425+O429+O433+O437+O441+O445+O449+O453+O457+O461+O465+O469+O473+O477+O481+O485</f>
      </c>
    </row>
    <row r="409" spans="1:16" ht="12.75">
      <c r="A409" s="19" t="s">
        <v>35</v>
      </c>
      <c r="B409" s="23" t="s">
        <v>556</v>
      </c>
      <c r="C409" s="23" t="s">
        <v>557</v>
      </c>
      <c r="D409" s="19" t="s">
        <v>55</v>
      </c>
      <c r="E409" s="24" t="s">
        <v>558</v>
      </c>
      <c r="F409" s="25" t="s">
        <v>167</v>
      </c>
      <c r="G409" s="26">
        <v>25.45</v>
      </c>
      <c r="H409" s="27">
        <v>0</v>
      </c>
      <c r="I409" s="27">
        <f>ROUND(ROUND(H409,2)*ROUND(G409,3),2)</f>
      </c>
      <c r="O409">
        <f>(I409*21)/100</f>
      </c>
      <c r="P409" t="s">
        <v>13</v>
      </c>
    </row>
    <row r="410" spans="1:5" ht="38.25">
      <c r="A410" s="28" t="s">
        <v>39</v>
      </c>
      <c r="E410" s="29" t="s">
        <v>559</v>
      </c>
    </row>
    <row r="411" spans="1:5" ht="12.75">
      <c r="A411" s="30" t="s">
        <v>41</v>
      </c>
      <c r="E411" s="31" t="s">
        <v>560</v>
      </c>
    </row>
    <row r="412" spans="1:5" ht="63.75">
      <c r="A412" t="s">
        <v>43</v>
      </c>
      <c r="E412" s="29" t="s">
        <v>561</v>
      </c>
    </row>
    <row r="413" spans="1:16" ht="12.75">
      <c r="A413" s="19" t="s">
        <v>35</v>
      </c>
      <c r="B413" s="23" t="s">
        <v>562</v>
      </c>
      <c r="C413" s="23" t="s">
        <v>563</v>
      </c>
      <c r="D413" s="19" t="s">
        <v>55</v>
      </c>
      <c r="E413" s="24" t="s">
        <v>564</v>
      </c>
      <c r="F413" s="25" t="s">
        <v>167</v>
      </c>
      <c r="G413" s="26">
        <v>24</v>
      </c>
      <c r="H413" s="27">
        <v>0</v>
      </c>
      <c r="I413" s="27">
        <f>ROUND(ROUND(H413,2)*ROUND(G413,3),2)</f>
      </c>
      <c r="O413">
        <f>(I413*21)/100</f>
      </c>
      <c r="P413" t="s">
        <v>13</v>
      </c>
    </row>
    <row r="414" spans="1:5" ht="12.75">
      <c r="A414" s="28" t="s">
        <v>39</v>
      </c>
      <c r="E414" s="29" t="s">
        <v>565</v>
      </c>
    </row>
    <row r="415" spans="1:5" ht="38.25">
      <c r="A415" s="30" t="s">
        <v>41</v>
      </c>
      <c r="E415" s="31" t="s">
        <v>566</v>
      </c>
    </row>
    <row r="416" spans="1:5" ht="38.25">
      <c r="A416" t="s">
        <v>43</v>
      </c>
      <c r="E416" s="29" t="s">
        <v>567</v>
      </c>
    </row>
    <row r="417" spans="1:16" ht="25.5">
      <c r="A417" s="19" t="s">
        <v>35</v>
      </c>
      <c r="B417" s="23" t="s">
        <v>568</v>
      </c>
      <c r="C417" s="23" t="s">
        <v>569</v>
      </c>
      <c r="D417" s="19" t="s">
        <v>55</v>
      </c>
      <c r="E417" s="24" t="s">
        <v>570</v>
      </c>
      <c r="F417" s="25" t="s">
        <v>167</v>
      </c>
      <c r="G417" s="26">
        <v>25.4</v>
      </c>
      <c r="H417" s="27">
        <v>0</v>
      </c>
      <c r="I417" s="27">
        <f>ROUND(ROUND(H417,2)*ROUND(G417,3),2)</f>
      </c>
      <c r="O417">
        <f>(I417*21)/100</f>
      </c>
      <c r="P417" t="s">
        <v>13</v>
      </c>
    </row>
    <row r="418" spans="1:5" ht="12.75">
      <c r="A418" s="28" t="s">
        <v>39</v>
      </c>
      <c r="E418" s="29" t="s">
        <v>571</v>
      </c>
    </row>
    <row r="419" spans="1:5" ht="12.75">
      <c r="A419" s="30" t="s">
        <v>41</v>
      </c>
      <c r="E419" s="31" t="s">
        <v>572</v>
      </c>
    </row>
    <row r="420" spans="1:5" ht="38.25">
      <c r="A420" t="s">
        <v>43</v>
      </c>
      <c r="E420" s="29" t="s">
        <v>567</v>
      </c>
    </row>
    <row r="421" spans="1:16" ht="12.75">
      <c r="A421" s="19" t="s">
        <v>35</v>
      </c>
      <c r="B421" s="23" t="s">
        <v>573</v>
      </c>
      <c r="C421" s="23" t="s">
        <v>574</v>
      </c>
      <c r="D421" s="19" t="s">
        <v>55</v>
      </c>
      <c r="E421" s="24" t="s">
        <v>575</v>
      </c>
      <c r="F421" s="25" t="s">
        <v>117</v>
      </c>
      <c r="G421" s="26">
        <v>22</v>
      </c>
      <c r="H421" s="27">
        <v>0</v>
      </c>
      <c r="I421" s="27">
        <f>ROUND(ROUND(H421,2)*ROUND(G421,3),2)</f>
      </c>
      <c r="O421">
        <f>(I421*0)/100</f>
      </c>
      <c r="P421" t="s">
        <v>17</v>
      </c>
    </row>
    <row r="422" spans="1:5" ht="12.75">
      <c r="A422" s="28" t="s">
        <v>39</v>
      </c>
      <c r="E422" s="29" t="s">
        <v>576</v>
      </c>
    </row>
    <row r="423" spans="1:5" ht="12.75">
      <c r="A423" s="30" t="s">
        <v>41</v>
      </c>
      <c r="E423" s="31" t="s">
        <v>577</v>
      </c>
    </row>
    <row r="424" spans="1:5" ht="38.25">
      <c r="A424" t="s">
        <v>43</v>
      </c>
      <c r="E424" s="29" t="s">
        <v>578</v>
      </c>
    </row>
    <row r="425" spans="1:16" ht="12.75">
      <c r="A425" s="19" t="s">
        <v>35</v>
      </c>
      <c r="B425" s="23" t="s">
        <v>579</v>
      </c>
      <c r="C425" s="23" t="s">
        <v>580</v>
      </c>
      <c r="D425" s="19" t="s">
        <v>55</v>
      </c>
      <c r="E425" s="24" t="s">
        <v>581</v>
      </c>
      <c r="F425" s="25" t="s">
        <v>117</v>
      </c>
      <c r="G425" s="26">
        <v>6</v>
      </c>
      <c r="H425" s="27">
        <v>0</v>
      </c>
      <c r="I425" s="27">
        <f>ROUND(ROUND(H425,2)*ROUND(G425,3),2)</f>
      </c>
      <c r="O425">
        <f>(I425*21)/100</f>
      </c>
      <c r="P425" t="s">
        <v>13</v>
      </c>
    </row>
    <row r="426" spans="1:5" ht="25.5">
      <c r="A426" s="28" t="s">
        <v>39</v>
      </c>
      <c r="E426" s="29" t="s">
        <v>582</v>
      </c>
    </row>
    <row r="427" spans="1:5" ht="25.5">
      <c r="A427" s="30" t="s">
        <v>41</v>
      </c>
      <c r="E427" s="31" t="s">
        <v>583</v>
      </c>
    </row>
    <row r="428" spans="1:5" ht="25.5">
      <c r="A428" t="s">
        <v>43</v>
      </c>
      <c r="E428" s="29" t="s">
        <v>584</v>
      </c>
    </row>
    <row r="429" spans="1:16" ht="12.75">
      <c r="A429" s="19" t="s">
        <v>35</v>
      </c>
      <c r="B429" s="23" t="s">
        <v>585</v>
      </c>
      <c r="C429" s="23" t="s">
        <v>586</v>
      </c>
      <c r="D429" s="19" t="s">
        <v>55</v>
      </c>
      <c r="E429" s="24" t="s">
        <v>587</v>
      </c>
      <c r="F429" s="25" t="s">
        <v>117</v>
      </c>
      <c r="G429" s="26">
        <v>2</v>
      </c>
      <c r="H429" s="27">
        <v>0</v>
      </c>
      <c r="I429" s="27">
        <f>ROUND(ROUND(H429,2)*ROUND(G429,3),2)</f>
      </c>
      <c r="O429">
        <f>(I429*21)/100</f>
      </c>
      <c r="P429" t="s">
        <v>13</v>
      </c>
    </row>
    <row r="430" spans="1:5" ht="12.75">
      <c r="A430" s="28" t="s">
        <v>39</v>
      </c>
      <c r="E430" s="29" t="s">
        <v>588</v>
      </c>
    </row>
    <row r="431" spans="1:5" ht="12.75">
      <c r="A431" s="30" t="s">
        <v>41</v>
      </c>
      <c r="E431" s="31" t="s">
        <v>553</v>
      </c>
    </row>
    <row r="432" spans="1:5" ht="25.5">
      <c r="A432" t="s">
        <v>43</v>
      </c>
      <c r="E432" s="29" t="s">
        <v>584</v>
      </c>
    </row>
    <row r="433" spans="1:16" ht="25.5">
      <c r="A433" s="19" t="s">
        <v>35</v>
      </c>
      <c r="B433" s="23" t="s">
        <v>589</v>
      </c>
      <c r="C433" s="23" t="s">
        <v>590</v>
      </c>
      <c r="D433" s="19" t="s">
        <v>55</v>
      </c>
      <c r="E433" s="24" t="s">
        <v>591</v>
      </c>
      <c r="F433" s="25" t="s">
        <v>134</v>
      </c>
      <c r="G433" s="26">
        <v>10</v>
      </c>
      <c r="H433" s="27">
        <v>0</v>
      </c>
      <c r="I433" s="27">
        <f>ROUND(ROUND(H433,2)*ROUND(G433,3),2)</f>
      </c>
      <c r="O433">
        <f>(I433*21)/100</f>
      </c>
      <c r="P433" t="s">
        <v>13</v>
      </c>
    </row>
    <row r="434" spans="1:5" ht="12.75">
      <c r="A434" s="28" t="s">
        <v>39</v>
      </c>
      <c r="E434" s="29" t="s">
        <v>592</v>
      </c>
    </row>
    <row r="435" spans="1:5" ht="12.75">
      <c r="A435" s="30" t="s">
        <v>41</v>
      </c>
      <c r="E435" s="31" t="s">
        <v>593</v>
      </c>
    </row>
    <row r="436" spans="1:5" ht="38.25">
      <c r="A436" t="s">
        <v>43</v>
      </c>
      <c r="E436" s="29" t="s">
        <v>594</v>
      </c>
    </row>
    <row r="437" spans="1:16" ht="12.75">
      <c r="A437" s="19" t="s">
        <v>35</v>
      </c>
      <c r="B437" s="23" t="s">
        <v>595</v>
      </c>
      <c r="C437" s="23" t="s">
        <v>596</v>
      </c>
      <c r="D437" s="19" t="s">
        <v>55</v>
      </c>
      <c r="E437" s="24" t="s">
        <v>597</v>
      </c>
      <c r="F437" s="25" t="s">
        <v>167</v>
      </c>
      <c r="G437" s="26">
        <v>11.3</v>
      </c>
      <c r="H437" s="27">
        <v>0</v>
      </c>
      <c r="I437" s="27">
        <f>ROUND(ROUND(H437,2)*ROUND(G437,3),2)</f>
      </c>
      <c r="O437">
        <f>(I437*21)/100</f>
      </c>
      <c r="P437" t="s">
        <v>13</v>
      </c>
    </row>
    <row r="438" spans="1:5" ht="12.75">
      <c r="A438" s="28" t="s">
        <v>39</v>
      </c>
      <c r="E438" s="29" t="s">
        <v>598</v>
      </c>
    </row>
    <row r="439" spans="1:5" ht="12.75">
      <c r="A439" s="30" t="s">
        <v>41</v>
      </c>
      <c r="E439" s="31" t="s">
        <v>599</v>
      </c>
    </row>
    <row r="440" spans="1:5" ht="51">
      <c r="A440" t="s">
        <v>43</v>
      </c>
      <c r="E440" s="29" t="s">
        <v>600</v>
      </c>
    </row>
    <row r="441" spans="1:16" ht="12.75">
      <c r="A441" s="19" t="s">
        <v>35</v>
      </c>
      <c r="B441" s="23" t="s">
        <v>601</v>
      </c>
      <c r="C441" s="23" t="s">
        <v>602</v>
      </c>
      <c r="D441" s="19" t="s">
        <v>55</v>
      </c>
      <c r="E441" s="24" t="s">
        <v>603</v>
      </c>
      <c r="F441" s="25" t="s">
        <v>167</v>
      </c>
      <c r="G441" s="26">
        <v>17</v>
      </c>
      <c r="H441" s="27">
        <v>0</v>
      </c>
      <c r="I441" s="27">
        <f>ROUND(ROUND(H441,2)*ROUND(G441,3),2)</f>
      </c>
      <c r="O441">
        <f>(I441*21)/100</f>
      </c>
      <c r="P441" t="s">
        <v>13</v>
      </c>
    </row>
    <row r="442" spans="1:5" ht="12.75">
      <c r="A442" s="28" t="s">
        <v>39</v>
      </c>
      <c r="E442" s="29" t="s">
        <v>604</v>
      </c>
    </row>
    <row r="443" spans="1:5" ht="12.75">
      <c r="A443" s="30" t="s">
        <v>41</v>
      </c>
      <c r="E443" s="31" t="s">
        <v>605</v>
      </c>
    </row>
    <row r="444" spans="1:5" ht="51">
      <c r="A444" t="s">
        <v>43</v>
      </c>
      <c r="E444" s="29" t="s">
        <v>600</v>
      </c>
    </row>
    <row r="445" spans="1:16" ht="12.75">
      <c r="A445" s="19" t="s">
        <v>35</v>
      </c>
      <c r="B445" s="23" t="s">
        <v>606</v>
      </c>
      <c r="C445" s="23" t="s">
        <v>607</v>
      </c>
      <c r="D445" s="19" t="s">
        <v>55</v>
      </c>
      <c r="E445" s="24" t="s">
        <v>608</v>
      </c>
      <c r="F445" s="25" t="s">
        <v>147</v>
      </c>
      <c r="G445" s="26">
        <v>0.5</v>
      </c>
      <c r="H445" s="27">
        <v>0</v>
      </c>
      <c r="I445" s="27">
        <f>ROUND(ROUND(H445,2)*ROUND(G445,3),2)</f>
      </c>
      <c r="O445">
        <f>(I445*0)/100</f>
      </c>
      <c r="P445" t="s">
        <v>17</v>
      </c>
    </row>
    <row r="446" spans="1:5" ht="12.75">
      <c r="A446" s="28" t="s">
        <v>39</v>
      </c>
      <c r="E446" s="29" t="s">
        <v>609</v>
      </c>
    </row>
    <row r="447" spans="1:5" ht="12.75">
      <c r="A447" s="30" t="s">
        <v>41</v>
      </c>
      <c r="E447" s="31" t="s">
        <v>610</v>
      </c>
    </row>
    <row r="448" spans="1:5" ht="25.5">
      <c r="A448" t="s">
        <v>43</v>
      </c>
      <c r="E448" s="29" t="s">
        <v>611</v>
      </c>
    </row>
    <row r="449" spans="1:16" ht="12.75">
      <c r="A449" s="19" t="s">
        <v>35</v>
      </c>
      <c r="B449" s="23" t="s">
        <v>612</v>
      </c>
      <c r="C449" s="23" t="s">
        <v>613</v>
      </c>
      <c r="D449" s="19" t="s">
        <v>55</v>
      </c>
      <c r="E449" s="24" t="s">
        <v>614</v>
      </c>
      <c r="F449" s="25" t="s">
        <v>167</v>
      </c>
      <c r="G449" s="26">
        <v>76.7</v>
      </c>
      <c r="H449" s="27">
        <v>0</v>
      </c>
      <c r="I449" s="27">
        <f>ROUND(ROUND(H449,2)*ROUND(G449,3),2)</f>
      </c>
      <c r="O449">
        <f>(I449*0)/100</f>
      </c>
      <c r="P449" t="s">
        <v>17</v>
      </c>
    </row>
    <row r="450" spans="1:5" ht="12.75">
      <c r="A450" s="28" t="s">
        <v>39</v>
      </c>
      <c r="E450" s="29" t="s">
        <v>615</v>
      </c>
    </row>
    <row r="451" spans="1:5" ht="12.75">
      <c r="A451" s="30" t="s">
        <v>41</v>
      </c>
      <c r="E451" s="31" t="s">
        <v>616</v>
      </c>
    </row>
    <row r="452" spans="1:5" ht="38.25">
      <c r="A452" t="s">
        <v>43</v>
      </c>
      <c r="E452" s="29" t="s">
        <v>617</v>
      </c>
    </row>
    <row r="453" spans="1:16" ht="12.75">
      <c r="A453" s="19" t="s">
        <v>35</v>
      </c>
      <c r="B453" s="23" t="s">
        <v>618</v>
      </c>
      <c r="C453" s="23" t="s">
        <v>619</v>
      </c>
      <c r="D453" s="19" t="s">
        <v>55</v>
      </c>
      <c r="E453" s="24" t="s">
        <v>620</v>
      </c>
      <c r="F453" s="25" t="s">
        <v>147</v>
      </c>
      <c r="G453" s="26">
        <v>0.02</v>
      </c>
      <c r="H453" s="27">
        <v>0</v>
      </c>
      <c r="I453" s="27">
        <f>ROUND(ROUND(H453,2)*ROUND(G453,3),2)</f>
      </c>
      <c r="O453">
        <f>(I453*0)/100</f>
      </c>
      <c r="P453" t="s">
        <v>17</v>
      </c>
    </row>
    <row r="454" spans="1:5" ht="12.75">
      <c r="A454" s="28" t="s">
        <v>39</v>
      </c>
      <c r="E454" s="29" t="s">
        <v>621</v>
      </c>
    </row>
    <row r="455" spans="1:5" ht="12.75">
      <c r="A455" s="30" t="s">
        <v>41</v>
      </c>
      <c r="E455" s="31" t="s">
        <v>622</v>
      </c>
    </row>
    <row r="456" spans="1:5" ht="38.25">
      <c r="A456" t="s">
        <v>43</v>
      </c>
      <c r="E456" s="29" t="s">
        <v>617</v>
      </c>
    </row>
    <row r="457" spans="1:16" ht="12.75">
      <c r="A457" s="19" t="s">
        <v>35</v>
      </c>
      <c r="B457" s="23" t="s">
        <v>623</v>
      </c>
      <c r="C457" s="23" t="s">
        <v>624</v>
      </c>
      <c r="D457" s="19" t="s">
        <v>55</v>
      </c>
      <c r="E457" s="24" t="s">
        <v>625</v>
      </c>
      <c r="F457" s="25" t="s">
        <v>167</v>
      </c>
      <c r="G457" s="26">
        <v>7.385</v>
      </c>
      <c r="H457" s="27">
        <v>0</v>
      </c>
      <c r="I457" s="27">
        <f>ROUND(ROUND(H457,2)*ROUND(G457,3),2)</f>
      </c>
      <c r="O457">
        <f>(I457*0)/100</f>
      </c>
      <c r="P457" t="s">
        <v>17</v>
      </c>
    </row>
    <row r="458" spans="1:5" ht="12.75">
      <c r="A458" s="28" t="s">
        <v>39</v>
      </c>
      <c r="E458" s="29" t="s">
        <v>626</v>
      </c>
    </row>
    <row r="459" spans="1:5" ht="38.25">
      <c r="A459" s="30" t="s">
        <v>41</v>
      </c>
      <c r="E459" s="31" t="s">
        <v>627</v>
      </c>
    </row>
    <row r="460" spans="1:5" ht="25.5">
      <c r="A460" t="s">
        <v>43</v>
      </c>
      <c r="E460" s="29" t="s">
        <v>611</v>
      </c>
    </row>
    <row r="461" spans="1:16" ht="12.75">
      <c r="A461" s="19" t="s">
        <v>35</v>
      </c>
      <c r="B461" s="23" t="s">
        <v>628</v>
      </c>
      <c r="C461" s="23" t="s">
        <v>629</v>
      </c>
      <c r="D461" s="19" t="s">
        <v>55</v>
      </c>
      <c r="E461" s="24" t="s">
        <v>630</v>
      </c>
      <c r="F461" s="25" t="s">
        <v>167</v>
      </c>
      <c r="G461" s="26">
        <v>26</v>
      </c>
      <c r="H461" s="27">
        <v>0</v>
      </c>
      <c r="I461" s="27">
        <f>ROUND(ROUND(H461,2)*ROUND(G461,3),2)</f>
      </c>
      <c r="O461">
        <f>(I461*21)/100</f>
      </c>
      <c r="P461" t="s">
        <v>13</v>
      </c>
    </row>
    <row r="462" spans="1:5" ht="12.75">
      <c r="A462" s="28" t="s">
        <v>39</v>
      </c>
      <c r="E462" s="29" t="s">
        <v>631</v>
      </c>
    </row>
    <row r="463" spans="1:5" ht="12.75">
      <c r="A463" s="30" t="s">
        <v>41</v>
      </c>
      <c r="E463" s="31" t="s">
        <v>632</v>
      </c>
    </row>
    <row r="464" spans="1:5" ht="89.25">
      <c r="A464" t="s">
        <v>43</v>
      </c>
      <c r="E464" s="29" t="s">
        <v>633</v>
      </c>
    </row>
    <row r="465" spans="1:16" ht="12.75">
      <c r="A465" s="19" t="s">
        <v>35</v>
      </c>
      <c r="B465" s="23" t="s">
        <v>634</v>
      </c>
      <c r="C465" s="23" t="s">
        <v>635</v>
      </c>
      <c r="D465" s="19" t="s">
        <v>55</v>
      </c>
      <c r="E465" s="24" t="s">
        <v>636</v>
      </c>
      <c r="F465" s="25" t="s">
        <v>637</v>
      </c>
      <c r="G465" s="26">
        <v>2</v>
      </c>
      <c r="H465" s="27">
        <v>0</v>
      </c>
      <c r="I465" s="27">
        <f>ROUND(ROUND(H465,2)*ROUND(G465,3),2)</f>
      </c>
      <c r="O465">
        <f>(I465*0)/100</f>
      </c>
      <c r="P465" t="s">
        <v>17</v>
      </c>
    </row>
    <row r="466" spans="1:5" ht="12.75">
      <c r="A466" s="28" t="s">
        <v>39</v>
      </c>
      <c r="E466" s="29" t="s">
        <v>638</v>
      </c>
    </row>
    <row r="467" spans="1:5" ht="12.75">
      <c r="A467" s="30" t="s">
        <v>41</v>
      </c>
      <c r="E467" s="31" t="s">
        <v>553</v>
      </c>
    </row>
    <row r="468" spans="1:5" ht="369.75">
      <c r="A468" t="s">
        <v>43</v>
      </c>
      <c r="E468" s="29" t="s">
        <v>395</v>
      </c>
    </row>
    <row r="469" spans="1:16" ht="12.75">
      <c r="A469" s="19" t="s">
        <v>35</v>
      </c>
      <c r="B469" s="23" t="s">
        <v>639</v>
      </c>
      <c r="C469" s="23" t="s">
        <v>640</v>
      </c>
      <c r="D469" s="19" t="s">
        <v>55</v>
      </c>
      <c r="E469" s="24" t="s">
        <v>641</v>
      </c>
      <c r="F469" s="25" t="s">
        <v>38</v>
      </c>
      <c r="G469" s="26">
        <v>15</v>
      </c>
      <c r="H469" s="27">
        <v>0</v>
      </c>
      <c r="I469" s="27">
        <f>ROUND(ROUND(H469,2)*ROUND(G469,3),2)</f>
      </c>
      <c r="O469">
        <f>(I469*0)/100</f>
      </c>
      <c r="P469" t="s">
        <v>17</v>
      </c>
    </row>
    <row r="470" spans="1:5" ht="38.25">
      <c r="A470" s="28" t="s">
        <v>39</v>
      </c>
      <c r="E470" s="29" t="s">
        <v>642</v>
      </c>
    </row>
    <row r="471" spans="1:5" ht="12.75">
      <c r="A471" s="30" t="s">
        <v>41</v>
      </c>
      <c r="E471" s="31" t="s">
        <v>643</v>
      </c>
    </row>
    <row r="472" spans="1:5" ht="25.5">
      <c r="A472" t="s">
        <v>43</v>
      </c>
      <c r="E472" s="29" t="s">
        <v>644</v>
      </c>
    </row>
    <row r="473" spans="1:16" ht="12.75">
      <c r="A473" s="19" t="s">
        <v>35</v>
      </c>
      <c r="B473" s="23" t="s">
        <v>645</v>
      </c>
      <c r="C473" s="23" t="s">
        <v>646</v>
      </c>
      <c r="D473" s="19" t="s">
        <v>55</v>
      </c>
      <c r="E473" s="24" t="s">
        <v>647</v>
      </c>
      <c r="F473" s="25" t="s">
        <v>38</v>
      </c>
      <c r="G473" s="26">
        <v>5</v>
      </c>
      <c r="H473" s="27">
        <v>0</v>
      </c>
      <c r="I473" s="27">
        <f>ROUND(ROUND(H473,2)*ROUND(G473,3),2)</f>
      </c>
      <c r="O473">
        <f>(I473*0)/100</f>
      </c>
      <c r="P473" t="s">
        <v>17</v>
      </c>
    </row>
    <row r="474" spans="1:5" ht="12.75">
      <c r="A474" s="28" t="s">
        <v>39</v>
      </c>
      <c r="E474" s="29" t="s">
        <v>648</v>
      </c>
    </row>
    <row r="475" spans="1:5" ht="12.75">
      <c r="A475" s="30" t="s">
        <v>41</v>
      </c>
      <c r="E475" s="31" t="s">
        <v>649</v>
      </c>
    </row>
    <row r="476" spans="1:5" ht="25.5">
      <c r="A476" t="s">
        <v>43</v>
      </c>
      <c r="E476" s="29" t="s">
        <v>644</v>
      </c>
    </row>
    <row r="477" spans="1:16" ht="12.75">
      <c r="A477" s="19" t="s">
        <v>35</v>
      </c>
      <c r="B477" s="23" t="s">
        <v>650</v>
      </c>
      <c r="C477" s="23" t="s">
        <v>651</v>
      </c>
      <c r="D477" s="19" t="s">
        <v>55</v>
      </c>
      <c r="E477" s="24" t="s">
        <v>652</v>
      </c>
      <c r="F477" s="25" t="s">
        <v>147</v>
      </c>
      <c r="G477" s="26">
        <v>123.913</v>
      </c>
      <c r="H477" s="27">
        <v>0</v>
      </c>
      <c r="I477" s="27">
        <f>ROUND(ROUND(H477,2)*ROUND(G477,3),2)</f>
      </c>
      <c r="O477">
        <f>(I477*21)/100</f>
      </c>
      <c r="P477" t="s">
        <v>13</v>
      </c>
    </row>
    <row r="478" spans="1:5" ht="12.75">
      <c r="A478" s="28" t="s">
        <v>39</v>
      </c>
      <c r="E478" s="29" t="s">
        <v>653</v>
      </c>
    </row>
    <row r="479" spans="1:5" ht="89.25">
      <c r="A479" s="30" t="s">
        <v>41</v>
      </c>
      <c r="E479" s="31" t="s">
        <v>654</v>
      </c>
    </row>
    <row r="480" spans="1:5" ht="102">
      <c r="A480" t="s">
        <v>43</v>
      </c>
      <c r="E480" s="29" t="s">
        <v>655</v>
      </c>
    </row>
    <row r="481" spans="1:16" ht="12.75">
      <c r="A481" s="19" t="s">
        <v>35</v>
      </c>
      <c r="B481" s="23" t="s">
        <v>656</v>
      </c>
      <c r="C481" s="23" t="s">
        <v>657</v>
      </c>
      <c r="D481" s="19" t="s">
        <v>55</v>
      </c>
      <c r="E481" s="24" t="s">
        <v>658</v>
      </c>
      <c r="F481" s="25" t="s">
        <v>147</v>
      </c>
      <c r="G481" s="26">
        <v>58.718</v>
      </c>
      <c r="H481" s="27">
        <v>0</v>
      </c>
      <c r="I481" s="27">
        <f>ROUND(ROUND(H481,2)*ROUND(G481,3),2)</f>
      </c>
      <c r="O481">
        <f>(I481*21)/100</f>
      </c>
      <c r="P481" t="s">
        <v>13</v>
      </c>
    </row>
    <row r="482" spans="1:5" ht="12.75">
      <c r="A482" s="28" t="s">
        <v>39</v>
      </c>
      <c r="E482" s="29" t="s">
        <v>659</v>
      </c>
    </row>
    <row r="483" spans="1:5" ht="89.25">
      <c r="A483" s="30" t="s">
        <v>41</v>
      </c>
      <c r="E483" s="31" t="s">
        <v>660</v>
      </c>
    </row>
    <row r="484" spans="1:5" ht="102">
      <c r="A484" t="s">
        <v>43</v>
      </c>
      <c r="E484" s="29" t="s">
        <v>655</v>
      </c>
    </row>
    <row r="485" spans="1:16" ht="12.75">
      <c r="A485" s="19" t="s">
        <v>35</v>
      </c>
      <c r="B485" s="23" t="s">
        <v>661</v>
      </c>
      <c r="C485" s="23" t="s">
        <v>662</v>
      </c>
      <c r="D485" s="19" t="s">
        <v>55</v>
      </c>
      <c r="E485" s="24" t="s">
        <v>663</v>
      </c>
      <c r="F485" s="25" t="s">
        <v>167</v>
      </c>
      <c r="G485" s="26">
        <v>32</v>
      </c>
      <c r="H485" s="27">
        <v>0</v>
      </c>
      <c r="I485" s="27">
        <f>ROUND(ROUND(H485,2)*ROUND(G485,3),2)</f>
      </c>
      <c r="O485">
        <f>(I485*21)/100</f>
      </c>
      <c r="P485" t="s">
        <v>13</v>
      </c>
    </row>
    <row r="486" spans="1:5" ht="38.25">
      <c r="A486" s="28" t="s">
        <v>39</v>
      </c>
      <c r="E486" s="29" t="s">
        <v>664</v>
      </c>
    </row>
    <row r="487" spans="1:5" ht="12.75">
      <c r="A487" s="30" t="s">
        <v>41</v>
      </c>
      <c r="E487" s="31" t="s">
        <v>665</v>
      </c>
    </row>
    <row r="488" spans="1:5" ht="89.25">
      <c r="A488" t="s">
        <v>43</v>
      </c>
      <c r="E488" s="29" t="s">
        <v>666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