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MR\Silnice\III-277 Mohelnice nad Jizerou-Podhora-sanace nestabilní stěny I. fáze\"/>
    </mc:Choice>
  </mc:AlternateContent>
  <bookViews>
    <workbookView xWindow="0" yWindow="0" windowWidth="28800" windowHeight="12300" activeTab="1"/>
  </bookViews>
  <sheets>
    <sheet name="Rekapitulace stavby" sheetId="1" r:id="rId1"/>
    <sheet name="Mohelnice - očista" sheetId="2" r:id="rId2"/>
  </sheets>
  <definedNames>
    <definedName name="_xlnm._FilterDatabase" localSheetId="1" hidden="1">'Mohelnice - očista'!$C$117:$K$206</definedName>
    <definedName name="_xlnm.Print_Titles" localSheetId="1">'Mohelnice - očista'!$117:$117</definedName>
    <definedName name="_xlnm.Print_Titles" localSheetId="0">'Rekapitulace stavby'!$92:$92</definedName>
    <definedName name="_xlnm.Print_Area" localSheetId="1">'Mohelnice - očista'!$C$4:$J$76,'Mohelnice - očista'!$C$82:$J$101,'Mohelnice - očista'!$C$107:$K$206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BK141" i="2" l="1"/>
  <c r="BK139" i="2"/>
  <c r="BK137" i="2"/>
  <c r="BK135" i="2"/>
  <c r="J141" i="2" l="1"/>
  <c r="J139" i="2"/>
  <c r="J137" i="2" l="1"/>
  <c r="J135" i="2"/>
  <c r="J35" i="2" l="1"/>
  <c r="J34" i="2"/>
  <c r="AY95" i="1"/>
  <c r="J33" i="2"/>
  <c r="AX95" i="1" s="1"/>
  <c r="BI204" i="2"/>
  <c r="BH204" i="2"/>
  <c r="BG204" i="2"/>
  <c r="BF204" i="2"/>
  <c r="T204" i="2"/>
  <c r="T203" i="2"/>
  <c r="R204" i="2"/>
  <c r="R203" i="2" s="1"/>
  <c r="P204" i="2"/>
  <c r="P203" i="2"/>
  <c r="BI200" i="2"/>
  <c r="BH200" i="2"/>
  <c r="BG200" i="2"/>
  <c r="BF200" i="2"/>
  <c r="T200" i="2"/>
  <c r="T199" i="2" s="1"/>
  <c r="R200" i="2"/>
  <c r="R199" i="2" s="1"/>
  <c r="P200" i="2"/>
  <c r="P199" i="2" s="1"/>
  <c r="BI196" i="2"/>
  <c r="BH196" i="2"/>
  <c r="BG196" i="2"/>
  <c r="BF196" i="2"/>
  <c r="T196" i="2"/>
  <c r="T195" i="2" s="1"/>
  <c r="R196" i="2"/>
  <c r="R195" i="2" s="1"/>
  <c r="P196" i="2"/>
  <c r="P195" i="2" s="1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J115" i="2"/>
  <c r="F115" i="2"/>
  <c r="F112" i="2"/>
  <c r="E110" i="2"/>
  <c r="J90" i="2"/>
  <c r="F90" i="2"/>
  <c r="F87" i="2"/>
  <c r="E85" i="2"/>
  <c r="J19" i="2"/>
  <c r="E19" i="2"/>
  <c r="J114" i="2" s="1"/>
  <c r="J18" i="2"/>
  <c r="J13" i="2"/>
  <c r="E13" i="2"/>
  <c r="F114" i="2" s="1"/>
  <c r="J12" i="2"/>
  <c r="J10" i="2"/>
  <c r="J87" i="2" s="1"/>
  <c r="L90" i="1"/>
  <c r="AM90" i="1"/>
  <c r="AM89" i="1"/>
  <c r="L89" i="1"/>
  <c r="AM87" i="1"/>
  <c r="L87" i="1"/>
  <c r="L85" i="1"/>
  <c r="J204" i="2"/>
  <c r="J196" i="2"/>
  <c r="BK186" i="2"/>
  <c r="BK164" i="2"/>
  <c r="J161" i="2"/>
  <c r="J150" i="2"/>
  <c r="J132" i="2"/>
  <c r="J121" i="2"/>
  <c r="AS94" i="1"/>
  <c r="BK204" i="2"/>
  <c r="BK200" i="2"/>
  <c r="J190" i="2"/>
  <c r="J186" i="2"/>
  <c r="J183" i="2"/>
  <c r="BK180" i="2"/>
  <c r="J176" i="2"/>
  <c r="BK172" i="2"/>
  <c r="J168" i="2"/>
  <c r="J164" i="2"/>
  <c r="BK161" i="2"/>
  <c r="J158" i="2"/>
  <c r="J145" i="2"/>
  <c r="BK132" i="2"/>
  <c r="BK129" i="2"/>
  <c r="J126" i="2"/>
  <c r="BK121" i="2"/>
  <c r="J200" i="2"/>
  <c r="BK196" i="2"/>
  <c r="BK190" i="2"/>
  <c r="BK183" i="2"/>
  <c r="J180" i="2"/>
  <c r="BK176" i="2"/>
  <c r="J172" i="2"/>
  <c r="BK168" i="2"/>
  <c r="BK158" i="2"/>
  <c r="BK155" i="2"/>
  <c r="BK150" i="2"/>
  <c r="BK145" i="2"/>
  <c r="BK126" i="2"/>
  <c r="J155" i="2"/>
  <c r="J129" i="2"/>
  <c r="P194" i="2" l="1"/>
  <c r="BK120" i="2"/>
  <c r="J120" i="2" s="1"/>
  <c r="J96" i="2" s="1"/>
  <c r="R194" i="2"/>
  <c r="T194" i="2"/>
  <c r="P120" i="2"/>
  <c r="P119" i="2" s="1"/>
  <c r="P118" i="2" s="1"/>
  <c r="AU95" i="1" s="1"/>
  <c r="AU94" i="1" s="1"/>
  <c r="R120" i="2"/>
  <c r="R119" i="2" s="1"/>
  <c r="R118" i="2" s="1"/>
  <c r="T120" i="2"/>
  <c r="T119" i="2" s="1"/>
  <c r="T118" i="2" s="1"/>
  <c r="F89" i="2"/>
  <c r="BE126" i="2"/>
  <c r="BE129" i="2"/>
  <c r="BE132" i="2"/>
  <c r="J89" i="2"/>
  <c r="J112" i="2"/>
  <c r="BE164" i="2"/>
  <c r="BE172" i="2"/>
  <c r="BE180" i="2"/>
  <c r="BE186" i="2"/>
  <c r="BE204" i="2"/>
  <c r="BK203" i="2"/>
  <c r="J203" i="2" s="1"/>
  <c r="J100" i="2" s="1"/>
  <c r="BE121" i="2"/>
  <c r="BE158" i="2"/>
  <c r="BE161" i="2"/>
  <c r="BE176" i="2"/>
  <c r="BE196" i="2"/>
  <c r="BK195" i="2"/>
  <c r="J195" i="2" s="1"/>
  <c r="J98" i="2" s="1"/>
  <c r="BK199" i="2"/>
  <c r="J199" i="2" s="1"/>
  <c r="J99" i="2" s="1"/>
  <c r="BE145" i="2"/>
  <c r="BE150" i="2"/>
  <c r="BE155" i="2"/>
  <c r="BE168" i="2"/>
  <c r="BE183" i="2"/>
  <c r="BE190" i="2"/>
  <c r="BE200" i="2"/>
  <c r="F32" i="2"/>
  <c r="BA95" i="1" s="1"/>
  <c r="BA94" i="1" s="1"/>
  <c r="AW94" i="1" s="1"/>
  <c r="AK30" i="1" s="1"/>
  <c r="F33" i="2"/>
  <c r="BB95" i="1" s="1"/>
  <c r="BB94" i="1" s="1"/>
  <c r="W31" i="1" s="1"/>
  <c r="J32" i="2"/>
  <c r="AW95" i="1" s="1"/>
  <c r="F34" i="2"/>
  <c r="BC95" i="1" s="1"/>
  <c r="BC94" i="1" s="1"/>
  <c r="AY94" i="1" s="1"/>
  <c r="F35" i="2"/>
  <c r="BD95" i="1" s="1"/>
  <c r="BD94" i="1" s="1"/>
  <c r="W33" i="1" s="1"/>
  <c r="BK194" i="2" l="1"/>
  <c r="J194" i="2"/>
  <c r="J97" i="2" s="1"/>
  <c r="BK119" i="2"/>
  <c r="AX94" i="1"/>
  <c r="W30" i="1"/>
  <c r="W32" i="1"/>
  <c r="J31" i="2"/>
  <c r="AV95" i="1" s="1"/>
  <c r="AT95" i="1" s="1"/>
  <c r="F31" i="2"/>
  <c r="AZ95" i="1" s="1"/>
  <c r="AZ94" i="1" s="1"/>
  <c r="W29" i="1" s="1"/>
  <c r="BK118" i="2" l="1"/>
  <c r="J118" i="2" s="1"/>
  <c r="J28" i="2" s="1"/>
  <c r="AG95" i="1" s="1"/>
  <c r="AG94" i="1" s="1"/>
  <c r="AK26" i="1" s="1"/>
  <c r="J119" i="2"/>
  <c r="J95" i="2" s="1"/>
  <c r="AV94" i="1"/>
  <c r="AK29" i="1" s="1"/>
  <c r="J37" i="2" l="1"/>
  <c r="AN95" i="1"/>
  <c r="J94" i="2"/>
  <c r="AK35" i="1"/>
  <c r="AT94" i="1"/>
  <c r="AN94" i="1" l="1"/>
</calcChain>
</file>

<file path=xl/sharedStrings.xml><?xml version="1.0" encoding="utf-8"?>
<sst xmlns="http://schemas.openxmlformats.org/spreadsheetml/2006/main" count="861" uniqueCount="247">
  <si>
    <t>Export Komplet</t>
  </si>
  <si>
    <t/>
  </si>
  <si>
    <t>2.0</t>
  </si>
  <si>
    <t>False</t>
  </si>
  <si>
    <t>{7581f99c-e945-47fd-ad8f-7c951410c1db}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</si>
  <si>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</si>
  <si>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</si>
  <si>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</si>
  <si>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</si>
  <si>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</si>
  <si>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</si>
  <si>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</si>
  <si>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</si>
  <si>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066/2021</t>
  </si>
  <si>
    <t>Stavba:</t>
  </si>
  <si>
    <t>Mohelnice - očista</t>
  </si>
  <si>
    <t>KSO:</t>
  </si>
  <si>
    <t>CC-CZ:</t>
  </si>
  <si>
    <t>Místo:</t>
  </si>
  <si>
    <t>Datum:</t>
  </si>
  <si>
    <t>9. 8. 2021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</si>
  <si>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</si>
  <si>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</si>
  <si>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</si>
  <si>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</si>
  <si>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</si>
  <si>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</si>
  <si>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</si>
  <si>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</si>
  <si>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</si>
  <si>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</si>
  <si>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</si>
  <si>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</si>
  <si>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</si>
  <si>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</si>
  <si>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</si>
  <si>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</si>
  <si>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</si>
  <si>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</si>
  <si>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</si>
  <si>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</si>
  <si>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</si>
  <si>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</si>
  <si>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</si>
  <si>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</si>
  <si>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</si>
  <si>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</si>
  <si>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</si>
  <si>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</si>
  <si>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</si>
  <si>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</si>
  <si>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</si>
  <si>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</si>
  <si>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</si>
  <si>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</si>
  <si>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</si>
  <si>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</si>
  <si>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</si>
  <si>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</si>
  <si>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</si>
  <si>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</si>
  <si>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</si>
  <si>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</si>
  <si>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</si>
  <si>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</si>
  <si>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</si>
  <si>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</si>
  <si>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</si>
  <si>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</si>
  <si>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</si>
  <si>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</si>
  <si>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</si>
  <si>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</si>
  <si>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</si>
  <si>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</si>
  <si>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</si>
  <si>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</si>
  <si>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</si>
  <si>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</si>
  <si>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</si>
  <si>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</si>
  <si>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</si>
  <si>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</si>
  <si>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</si>
  <si>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</si>
  <si>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</si>
  <si>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</si>
  <si>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</si>
  <si>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</si>
  <si>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</si>
  <si>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</si>
  <si>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</si>
  <si>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</si>
  <si>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</si>
  <si>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</si>
  <si>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</si>
  <si>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</si>
  <si>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</si>
  <si>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</si>
  <si>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</si>
  <si>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</si>
  <si>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</si>
  <si>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</si>
  <si>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</si>
  <si>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</si>
  <si>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</si>
  <si>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</si>
  <si>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</si>
  <si>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</si>
  <si>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D do 100 mm s odvozem do 20 km</t>
  </si>
  <si>
    <t>m3</t>
  </si>
  <si>
    <t>CS ÚRS 2020 02</t>
  </si>
  <si>
    <t>4</t>
  </si>
  <si>
    <t>-487253087</t>
  </si>
  <si>
    <t>PP</t>
  </si>
  <si>
    <t>Drcení ořezaných větví strojně - (štěpkování) s naložením na dopravní prostředek a odvozem drtě do 20 km a se složením o průměru větví do 100 mm</t>
  </si>
  <si>
    <t>PSC</t>
  </si>
  <si>
    <t xml:space="preserve">Poznámka k souboru cen:_x000D_
1. V cenách nejsou započteny náklady na uložení drti na skládku. 2. Měří se objem nadrcené hmoty. </t>
  </si>
  <si>
    <t>VV</t>
  </si>
  <si>
    <t>10% z plochy 315*7*koeficient 0,015</t>
  </si>
  <si>
    <t>315*7*0,1*0,015</t>
  </si>
  <si>
    <t>112151112</t>
  </si>
  <si>
    <t>Směrové kácení stromů s rozřezáním a odvětvením D kmene do 300 mm</t>
  </si>
  <si>
    <t>kus</t>
  </si>
  <si>
    <t>CS ÚRS 2021 01</t>
  </si>
  <si>
    <t>832163998</t>
  </si>
  <si>
    <t>Pokácení stromu směrové v celku s odřezáním kmene a s odvětvením průměru kmene přes 200 do 300 mm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</si>
  <si>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</si>
  <si>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112151114</t>
  </si>
  <si>
    <t>Směrové kácení stromů s rozřezáním a odvětvením D kmene do 500 mm</t>
  </si>
  <si>
    <t>2012384581</t>
  </si>
  <si>
    <t>Pokácení stromu směrové v celku s odřezáním kmene a s odvětvením průměru kmene přes 400 do 500 mm</t>
  </si>
  <si>
    <t>112151115</t>
  </si>
  <si>
    <t>Směrové kácení stromů s rozřezáním a odvětvením D kmene do 600 mm</t>
  </si>
  <si>
    <t>1076598516</t>
  </si>
  <si>
    <t>Pokácení stromu směrové v celku s odřezáním kmene a s odvětvením průměru kmene přes 500 do 600 mm</t>
  </si>
  <si>
    <t>155211112</t>
  </si>
  <si>
    <t>Odstranění vegetace ze skalních ploch horolezeckou technikou včetně stažení k zemi</t>
  </si>
  <si>
    <t>m2</t>
  </si>
  <si>
    <t>-636542001</t>
  </si>
  <si>
    <t>Očištění skalních ploch horolezeckou technikou odstranění vegetace včetně stažení k zemi, odklizení na hromady na vzdálenost do 50 m nebo na naložení na dopravní prostředek keřů a stromů do průměru 10 cm</t>
  </si>
  <si>
    <t xml:space="preserve">Poznámka k souboru cen:_x000D_
1. Množství měrných jednotek u ceny -1122 Očištění ručními nástroji se určuje v m3 materiálu odstraněného ze skalní stěny. 2. V cenách nejsou započteny náklady na dočasné ochranné sítě pro zajištění bezpečnosti horolezců a provozu na pozemních komunikacích a železnici; tyto náklady se oceňují cenami 944 51-1111, -1211 a -1811 Montáž, příplatek za každý den použití a demontáž ochranné sítě katalogu 800-3 Lešení. 3. Štěpkování se oceňuje cenou 111 25-1111 Drcení ořezaných větví strojně (štěpkování) části A02 katalogu 823-1 Plochy a úprava území. 4. Přesun odstraněné vegetace na vzdálenost větší než 50 m se oceňuje cenou 162 30-1501 Vodorovné přemístění smýcených křovin části A01 katalogu 800-1 Zemní práce. </t>
  </si>
  <si>
    <t>10% z plochy 315*7</t>
  </si>
  <si>
    <t>315*7*0,1</t>
  </si>
  <si>
    <t>155211122</t>
  </si>
  <si>
    <t>Očištění skalních ploch ručními nástroji (motykami, páčidly) horolezeckou technikou</t>
  </si>
  <si>
    <t>1997904074</t>
  </si>
  <si>
    <t>Očištění skalních ploch horolezeckou technikou očištění ručními nástroji motykami, páčidly</t>
  </si>
  <si>
    <t>315*7*0,35</t>
  </si>
  <si>
    <t>155211311</t>
  </si>
  <si>
    <t>Odtěžení nestabilních hornin ze skalních stěn horolezeckou technikou sbíječkou</t>
  </si>
  <si>
    <t>1854702717</t>
  </si>
  <si>
    <t>Odtěžení nestabilních hornin ze skalních stěn horolezeckou technikou s přehozením na vzdálenost do 3 m nebo s naložením na dopravní prostředek s použitím pneumatického nářadí</t>
  </si>
  <si>
    <t xml:space="preserve">Poznámka k souboru cen:_x000D_
1. V cenách nejsou započteny náklady na dočasné ochranné sítě pro zajištění bezpečnosti horolezců a provozu na pozemních komunikacích a železnici; tyto náklady se oceňují cenami 944 51-1111, -1211 a -1811 Montáž, příplatek za každý den použití a demontáž ochranné sítě katalogu 800-3 Lešení. 2. V ceně -1313 Odtěžení hornin hydraulickými klíny jsou započteny i náklady na provedení vrtů. 3. Odvoz odtěžených hornin se oceňuje cenami souboru cen 162 .1-11 Vodorovné přemístění výkopku nebo sypaniny po suchu části A01 katalogu 800-1 Zemní práce. </t>
  </si>
  <si>
    <t>155211312</t>
  </si>
  <si>
    <t>Odtěžení nestabilních hornin ze skalních stěn horolezeckou technikou tlakovými poduškami</t>
  </si>
  <si>
    <t>-1196515452</t>
  </si>
  <si>
    <t>Odtěžení nestabilních hornin ze skalních stěn horolezeckou technikou s přehozením na vzdálenost do 3 m nebo s naložením na dopravní prostředek tlakovými poduškami</t>
  </si>
  <si>
    <t>5</t>
  </si>
  <si>
    <t>155211313</t>
  </si>
  <si>
    <t>Odtěžení nestabilních hornin ze skalních stěn horolezeckou technikou hydraulickými klíny</t>
  </si>
  <si>
    <t>660328673</t>
  </si>
  <si>
    <t>Odtěžení nestabilních hornin ze skalních stěn horolezeckou technikou s přehozením na vzdálenost do 3 m nebo s naložením na dopravní prostředek hydraulickými klíny</t>
  </si>
  <si>
    <t>162751137</t>
  </si>
  <si>
    <t>Vodorovné přemístění do 10000 m výkopku/sypaniny z horniny třídy těžitelnosti II, skupiny 4 a 5</t>
  </si>
  <si>
    <t>-1438271289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</si>
  <si>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</si>
  <si>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</si>
  <si>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162751139</t>
  </si>
  <si>
    <t>Příplatek k vodorovnému přemístění výkopku/sypaniny z horniny třídy těžitelnosti II, skupiny 4 a 5 ZKD 1000 m přes 10000 m</t>
  </si>
  <si>
    <t>-993129022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</si>
  <si>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</si>
  <si>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162751157</t>
  </si>
  <si>
    <t>Vodorovné přemístění do 10000 m výkopku/sypaniny z horniny třídy těžitelnosti III, skupiny 6 a 7</t>
  </si>
  <si>
    <t>-1279732376</t>
  </si>
  <si>
    <t>Vodorovné přemístění výkopku nebo sypaniny po suchu na obvyklém dopravním prostředku, bez naložení výkopku, avšak se složením bez rozhrnutí z horniny třídy těžitelnosti III na vzdálenost skupiny 6 a 7 na vzdálenost přes 9 000 do 10 000 m</t>
  </si>
  <si>
    <t>30+24+18</t>
  </si>
  <si>
    <t>162751159</t>
  </si>
  <si>
    <t>Příplatek k vodorovnému přemístění výkopku/sypaniny z horniny třídy těžitelnosti III, skupiny 6 a 7 ZKD 1000 m přes 10000 m</t>
  </si>
  <si>
    <t>-948076166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</si>
  <si>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</si>
  <si>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72*15</t>
  </si>
  <si>
    <t>167151103</t>
  </si>
  <si>
    <t>Nakládání výkopku z hornin třídy těžitelnosti III, skupiny 6 a 7 do 100 m3</t>
  </si>
  <si>
    <t>-1557469494</t>
  </si>
  <si>
    <t>Nakládání, skládání a překládání neulehlého výkopku nebo sypaniny strojně nakládání, množství do 100 m3, z horniny třídy těžitelnosti III, skupiny 6 a 7</t>
  </si>
  <si>
    <t xml:space="preserve">Poznámka k souboru cen:_x000D_
1. Ceny -1131 až -1133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2. Množství měrných jednotek se určí v rostlém stavu horniny. </t>
  </si>
  <si>
    <t>167151112</t>
  </si>
  <si>
    <t>Nakládání výkopku z hornin třídy těžitelnosti II, skupiny 4 a 5 přes 100 m3</t>
  </si>
  <si>
    <t>636329532</t>
  </si>
  <si>
    <t>Nakládání, skládání a překládání neulehlého výkopku nebo sypaniny strojně nakládání, množství přes 100 m3, z hornin třídy těžitelnosti II, skupiny 4 a 5</t>
  </si>
  <si>
    <t>171201221</t>
  </si>
  <si>
    <t>Poplatek za uložení na skládce (skládkovné) zeminy a kamení kód odpadu 17 05 04</t>
  </si>
  <si>
    <t>t</t>
  </si>
  <si>
    <t>-35139194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</si>
  <si>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</si>
  <si>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upravit podle aktuálních cen místně příslušné skládky. 2. V cenách je započítán poplatek za ukládání odpadu dle zákona 185/2001 Sb. </t>
  </si>
  <si>
    <t>171251201</t>
  </si>
  <si>
    <t>Uložení sypaniny na skládky nebo meziskládky</t>
  </si>
  <si>
    <t>390813840</t>
  </si>
  <si>
    <t>Uložení sypaniny na skládky nebo meziskládky bez hutnění s upravením uložené sypaniny do předepsaného tvaru</t>
  </si>
  <si>
    <t xml:space="preserve">Poznámka k souboru cen:_x000D_
1. Cena je určena i pro: a) zasypání koryt vodotečí a prohlubní v terénu bez předepsaného zhutnění sypaniny, b) uložení výkopku pod vodou do prohlubní ve dně vodotečí nebo nádrží. 2. Cenu nelze použít pro uložení výkopku nebo ornice na trvalé skládky s předepsaným zhutněním; toto uložení výkopku se oceňuje cenami souboru cen 171 . . Uložení sypaniny do násypů. 3. V ceně jsou započteny i náklady na rozprostření sypaniny ve vrstvách s hrubým urovnáním na skládce. 4. V ceně nejsou započteny náklady na získání skládek ani na poplatky za skládku. 5. Množství jednotek uložení výkopku (sypaniny) se určí v m3 uloženého výkopku (sypaniny), v rostlém stavu zpravidla ve výkopišti. </t>
  </si>
  <si>
    <t>VRN</t>
  </si>
  <si>
    <t>Vedlejší rozpočtové náklady</t>
  </si>
  <si>
    <t>VRN3</t>
  </si>
  <si>
    <t>Zařízení staveniště</t>
  </si>
  <si>
    <t>030001000</t>
  </si>
  <si>
    <t>soubor</t>
  </si>
  <si>
    <t>1024</t>
  </si>
  <si>
    <t>138360404</t>
  </si>
  <si>
    <t xml:space="preserve">Poznámka k souboru cen:_x000D_
1. Více informací o volbě, obsahu a způsobu ocenění jednotlivých titulů viz příslušné Přílohy 01 až 09. </t>
  </si>
  <si>
    <t>VRN4</t>
  </si>
  <si>
    <t>Inženýrská činnost</t>
  </si>
  <si>
    <t>041002000</t>
  </si>
  <si>
    <t>Dozory - geotechnik</t>
  </si>
  <si>
    <t>hod</t>
  </si>
  <si>
    <t>-1006874828</t>
  </si>
  <si>
    <t>Dozory</t>
  </si>
  <si>
    <t>VRN6</t>
  </si>
  <si>
    <t>Územní vlivy</t>
  </si>
  <si>
    <t>065002000</t>
  </si>
  <si>
    <t xml:space="preserve">Mimostaveništní doprava </t>
  </si>
  <si>
    <t>oubor…</t>
  </si>
  <si>
    <t>-1226117468</t>
  </si>
  <si>
    <t>Mimostaveništní doprava materiálů</t>
  </si>
  <si>
    <t>292,5*15</t>
  </si>
  <si>
    <t>292,5*2</t>
  </si>
  <si>
    <t>Mgr. Pavel Tichý</t>
  </si>
  <si>
    <t>Skalní stěna podél silnice č. II/277 u obce Mohelnice n. Jizerou</t>
  </si>
  <si>
    <t>Skalní stěna podél silnice č.II/277 u obce Mohelnice nad Jizerou</t>
  </si>
  <si>
    <t xml:space="preserve">II/277 Mohelnice nad Jizerou/Podhora - sanace nestabilní skalní stěny, fáze I. očištění skalního masívu  </t>
  </si>
  <si>
    <t>II/277 Mohelnice nad Jizerou/Podhora - sanace nestabilní skalní stěny, fáze I. očištění skalního masívu</t>
  </si>
  <si>
    <t>220,5+72</t>
  </si>
  <si>
    <t>plocha 315*7 m * 0,1 m tloušťka</t>
  </si>
  <si>
    <t>162201411</t>
  </si>
  <si>
    <t>Vodorovné přemístění kmenů stromů listnatých do 1 km D kmene do 300 mm</t>
  </si>
  <si>
    <t>Vodorovné přemístění větví, kmenů nebo pařezů s naložením, složením a dopravou do 1000 m kmenů stromů listnatých, průměru přes 100 do 300 mm</t>
  </si>
  <si>
    <t>6</t>
  </si>
  <si>
    <t>162201412</t>
  </si>
  <si>
    <t>Vodorovné přemístění kmenů stromů listnatých do 1 km D kmene do 500 mm</t>
  </si>
  <si>
    <t>Vodorovné přemístění větví, kmenů nebo pařezů s naložením, složením a dopravou do 1000 m kmenů stromů listnatých, průměru přes 300 do 500 mm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</si>
  <si>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</si>
  <si>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</si>
  <si>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</si>
  <si>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</si>
  <si>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Příplatek k vodorovnému přemístění kmenů stromů listnatých D kmene do 300 mm ZKD 10 km</t>
  </si>
  <si>
    <t>Příplatek k vodorovnému přemístění kmenů stromů listnatých D kmene do 500 mm ZKD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</si>
</sst>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L84" sqref="L8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 x14ac:dyDescent="0.2">
      <c r="B5" s="19"/>
      <c r="D5" s="22" t="s">
        <v>12</v>
      </c>
      <c r="K5" s="197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9"/>
      <c r="BS5" s="16" t="s">
        <v>6</v>
      </c>
    </row>
    <row r="6" spans="1:74" s="1" customFormat="1" ht="36.950000000000003" customHeight="1" x14ac:dyDescent="0.2">
      <c r="B6" s="19"/>
      <c r="D6" s="24" t="s">
        <v>14</v>
      </c>
      <c r="K6" s="202" t="s">
        <v>231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R6" s="19"/>
      <c r="BS6" s="16" t="s">
        <v>6</v>
      </c>
    </row>
    <row r="7" spans="1:74" s="1" customFormat="1" ht="12" customHeight="1" x14ac:dyDescent="0.2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 x14ac:dyDescent="0.2">
      <c r="B8" s="19"/>
      <c r="D8" s="25" t="s">
        <v>18</v>
      </c>
      <c r="K8" s="203" t="s">
        <v>229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K8" s="25" t="s">
        <v>19</v>
      </c>
      <c r="AN8" s="23" t="s">
        <v>20</v>
      </c>
      <c r="AR8" s="19"/>
      <c r="BS8" s="16" t="s">
        <v>6</v>
      </c>
    </row>
    <row r="9" spans="1:74" s="1" customFormat="1" ht="14.45" customHeight="1" x14ac:dyDescent="0.2">
      <c r="B9" s="19"/>
      <c r="AR9" s="19"/>
      <c r="BS9" s="16" t="s">
        <v>6</v>
      </c>
    </row>
    <row r="10" spans="1:74" s="1" customFormat="1" ht="12" customHeight="1" x14ac:dyDescent="0.2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s="1" customFormat="1" ht="18.399999999999999" customHeight="1" x14ac:dyDescent="0.2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s="1" customFormat="1" ht="6.95" customHeight="1" x14ac:dyDescent="0.2">
      <c r="B12" s="19"/>
      <c r="AR12" s="19"/>
      <c r="BS12" s="16" t="s">
        <v>6</v>
      </c>
    </row>
    <row r="13" spans="1:74" s="1" customFormat="1" ht="12" customHeight="1" x14ac:dyDescent="0.2">
      <c r="B13" s="19"/>
      <c r="D13" s="25" t="s">
        <v>25</v>
      </c>
      <c r="AK13" s="25" t="s">
        <v>22</v>
      </c>
      <c r="AN13" s="23"/>
      <c r="AR13" s="19"/>
      <c r="BS13" s="16" t="s">
        <v>6</v>
      </c>
    </row>
    <row r="14" spans="1:74" ht="12.75" x14ac:dyDescent="0.2">
      <c r="B14" s="19"/>
      <c r="E14" s="23"/>
      <c r="AK14" s="25" t="s">
        <v>24</v>
      </c>
      <c r="AN14" s="23"/>
      <c r="AR14" s="19"/>
      <c r="BS14" s="16" t="s">
        <v>6</v>
      </c>
    </row>
    <row r="15" spans="1:74" s="1" customFormat="1" ht="6.95" customHeight="1" x14ac:dyDescent="0.2">
      <c r="B15" s="19"/>
      <c r="AR15" s="19"/>
      <c r="BS15" s="16" t="s">
        <v>3</v>
      </c>
    </row>
    <row r="16" spans="1:74" s="1" customFormat="1" ht="12" customHeight="1" x14ac:dyDescent="0.2">
      <c r="B16" s="19"/>
      <c r="D16" s="25" t="s">
        <v>26</v>
      </c>
      <c r="AK16" s="25" t="s">
        <v>22</v>
      </c>
      <c r="AN16" s="23" t="s">
        <v>1</v>
      </c>
      <c r="AR16" s="19"/>
      <c r="BS16" s="16" t="s">
        <v>3</v>
      </c>
    </row>
    <row r="17" spans="1:71" s="1" customFormat="1" ht="18.399999999999999" customHeight="1" x14ac:dyDescent="0.2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27</v>
      </c>
    </row>
    <row r="18" spans="1:71" s="1" customFormat="1" ht="6.95" customHeight="1" x14ac:dyDescent="0.2">
      <c r="B18" s="19"/>
      <c r="AR18" s="19"/>
      <c r="BS18" s="16" t="s">
        <v>6</v>
      </c>
    </row>
    <row r="19" spans="1:71" s="1" customFormat="1" ht="12" customHeight="1" x14ac:dyDescent="0.2">
      <c r="B19" s="19"/>
      <c r="D19" s="25" t="s">
        <v>28</v>
      </c>
      <c r="AK19" s="25" t="s">
        <v>22</v>
      </c>
      <c r="AN19" s="23" t="s">
        <v>1</v>
      </c>
      <c r="AR19" s="19"/>
      <c r="BS19" s="16" t="s">
        <v>6</v>
      </c>
    </row>
    <row r="20" spans="1:71" s="1" customFormat="1" ht="18.399999999999999" customHeight="1" x14ac:dyDescent="0.2">
      <c r="B20" s="19"/>
      <c r="E20" s="23" t="s">
        <v>227</v>
      </c>
      <c r="AK20" s="25" t="s">
        <v>24</v>
      </c>
      <c r="AN20" s="23" t="s">
        <v>1</v>
      </c>
      <c r="AR20" s="19"/>
      <c r="BS20" s="16" t="s">
        <v>27</v>
      </c>
    </row>
    <row r="21" spans="1:71" s="1" customFormat="1" ht="6.95" customHeight="1" x14ac:dyDescent="0.2">
      <c r="B21" s="19"/>
      <c r="AR21" s="19"/>
    </row>
    <row r="22" spans="1:71" s="1" customFormat="1" ht="12" customHeight="1" x14ac:dyDescent="0.2">
      <c r="B22" s="19"/>
      <c r="D22" s="25" t="s">
        <v>29</v>
      </c>
      <c r="AR22" s="19"/>
    </row>
    <row r="23" spans="1:71" s="1" customFormat="1" ht="16.5" customHeight="1" x14ac:dyDescent="0.2">
      <c r="B23" s="19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9"/>
    </row>
    <row r="24" spans="1:71" s="1" customFormat="1" ht="6.95" customHeight="1" x14ac:dyDescent="0.2">
      <c r="B24" s="19"/>
      <c r="AR24" s="19"/>
    </row>
    <row r="25" spans="1:71" s="1" customFormat="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 x14ac:dyDescent="0.2">
      <c r="A26" s="28"/>
      <c r="B26" s="29"/>
      <c r="C26" s="28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9">
        <f>ROUND(AG94,2)</f>
        <v>0</v>
      </c>
      <c r="AL26" s="200"/>
      <c r="AM26" s="200"/>
      <c r="AN26" s="200"/>
      <c r="AO26" s="200"/>
      <c r="AP26" s="28"/>
      <c r="AQ26" s="28"/>
      <c r="AR26" s="29"/>
      <c r="BE26" s="28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1" t="s">
        <v>31</v>
      </c>
      <c r="M28" s="201"/>
      <c r="N28" s="201"/>
      <c r="O28" s="201"/>
      <c r="P28" s="201"/>
      <c r="Q28" s="28"/>
      <c r="R28" s="28"/>
      <c r="S28" s="28"/>
      <c r="T28" s="28"/>
      <c r="U28" s="28"/>
      <c r="V28" s="28"/>
      <c r="W28" s="201" t="s">
        <v>32</v>
      </c>
      <c r="X28" s="201"/>
      <c r="Y28" s="201"/>
      <c r="Z28" s="201"/>
      <c r="AA28" s="201"/>
      <c r="AB28" s="201"/>
      <c r="AC28" s="201"/>
      <c r="AD28" s="201"/>
      <c r="AE28" s="201"/>
      <c r="AF28" s="28"/>
      <c r="AG28" s="28"/>
      <c r="AH28" s="28"/>
      <c r="AI28" s="28"/>
      <c r="AJ28" s="28"/>
      <c r="AK28" s="201" t="s">
        <v>33</v>
      </c>
      <c r="AL28" s="201"/>
      <c r="AM28" s="201"/>
      <c r="AN28" s="201"/>
      <c r="AO28" s="201"/>
      <c r="AP28" s="28"/>
      <c r="AQ28" s="28"/>
      <c r="AR28" s="29"/>
      <c r="BE28" s="28"/>
    </row>
    <row r="29" spans="1:71" s="3" customFormat="1" ht="14.45" customHeight="1" x14ac:dyDescent="0.2">
      <c r="B29" s="33"/>
      <c r="D29" s="25" t="s">
        <v>34</v>
      </c>
      <c r="F29" s="25" t="s">
        <v>35</v>
      </c>
      <c r="L29" s="187">
        <v>0.21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33"/>
    </row>
    <row r="30" spans="1:71" s="3" customFormat="1" ht="14.45" customHeight="1" x14ac:dyDescent="0.2">
      <c r="B30" s="33"/>
      <c r="F30" s="25" t="s">
        <v>36</v>
      </c>
      <c r="L30" s="187">
        <v>0.15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3"/>
    </row>
    <row r="31" spans="1:71" s="3" customFormat="1" ht="14.45" hidden="1" customHeight="1" x14ac:dyDescent="0.2">
      <c r="B31" s="33"/>
      <c r="F31" s="25" t="s">
        <v>37</v>
      </c>
      <c r="L31" s="187">
        <v>0.21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3"/>
    </row>
    <row r="32" spans="1:71" s="3" customFormat="1" ht="14.45" hidden="1" customHeight="1" x14ac:dyDescent="0.2">
      <c r="B32" s="33"/>
      <c r="F32" s="25" t="s">
        <v>38</v>
      </c>
      <c r="L32" s="187">
        <v>0.15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3"/>
    </row>
    <row r="33" spans="1:57" s="3" customFormat="1" ht="14.45" hidden="1" customHeight="1" x14ac:dyDescent="0.2">
      <c r="B33" s="33"/>
      <c r="F33" s="25" t="s">
        <v>39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3"/>
    </row>
    <row r="34" spans="1:57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 x14ac:dyDescent="0.2">
      <c r="A35" s="28"/>
      <c r="B35" s="29"/>
      <c r="C35" s="34"/>
      <c r="D35" s="35" t="s">
        <v>40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41</v>
      </c>
      <c r="U35" s="36"/>
      <c r="V35" s="36"/>
      <c r="W35" s="36"/>
      <c r="X35" s="188" t="s">
        <v>42</v>
      </c>
      <c r="Y35" s="189"/>
      <c r="Z35" s="189"/>
      <c r="AA35" s="189"/>
      <c r="AB35" s="189"/>
      <c r="AC35" s="36"/>
      <c r="AD35" s="36"/>
      <c r="AE35" s="36"/>
      <c r="AF35" s="36"/>
      <c r="AG35" s="36"/>
      <c r="AH35" s="36"/>
      <c r="AI35" s="36"/>
      <c r="AJ35" s="36"/>
      <c r="AK35" s="190">
        <f>SUM(AK26:AK33)</f>
        <v>0</v>
      </c>
      <c r="AL35" s="189"/>
      <c r="AM35" s="189"/>
      <c r="AN35" s="189"/>
      <c r="AO35" s="191"/>
      <c r="AP35" s="34"/>
      <c r="AQ35" s="34"/>
      <c r="AR35" s="29"/>
      <c r="BE35" s="28"/>
    </row>
    <row r="36" spans="1:57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38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28"/>
      <c r="B60" s="29"/>
      <c r="C60" s="28"/>
      <c r="D60" s="41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45</v>
      </c>
      <c r="AI60" s="31"/>
      <c r="AJ60" s="31"/>
      <c r="AK60" s="31"/>
      <c r="AL60" s="31"/>
      <c r="AM60" s="41" t="s">
        <v>46</v>
      </c>
      <c r="AN60" s="31"/>
      <c r="AO60" s="31"/>
      <c r="AP60" s="28"/>
      <c r="AQ60" s="28"/>
      <c r="AR60" s="29"/>
      <c r="BE60" s="28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28"/>
      <c r="B64" s="29"/>
      <c r="C64" s="28"/>
      <c r="D64" s="39" t="s">
        <v>47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48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28"/>
      <c r="B75" s="29"/>
      <c r="C75" s="28"/>
      <c r="D75" s="41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45</v>
      </c>
      <c r="AI75" s="31"/>
      <c r="AJ75" s="31"/>
      <c r="AK75" s="31"/>
      <c r="AL75" s="31"/>
      <c r="AM75" s="41" t="s">
        <v>46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 x14ac:dyDescent="0.2">
      <c r="A82" s="28"/>
      <c r="B82" s="29"/>
      <c r="C82" s="20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 x14ac:dyDescent="0.2">
      <c r="B84" s="47"/>
      <c r="C84" s="25" t="s">
        <v>12</v>
      </c>
      <c r="AR84" s="47"/>
    </row>
    <row r="85" spans="1:90" s="5" customFormat="1" ht="36.950000000000003" customHeight="1" x14ac:dyDescent="0.2">
      <c r="B85" s="48"/>
      <c r="C85" s="49" t="s">
        <v>14</v>
      </c>
      <c r="L85" s="176" t="str">
        <f>K6</f>
        <v>II/277 Mohelnice nad Jizerou/Podhora - sanace nestabilní skalní stěny, fáze I. očištění skalního masívu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8"/>
    </row>
    <row r="86" spans="1:90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 x14ac:dyDescent="0.2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Skalní stěna podél silnice č.II/277 u obce Mohelnice nad Jizerou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178" t="str">
        <f>IF(AN8= "","",AN8)</f>
        <v>9. 8. 2021</v>
      </c>
      <c r="AN87" s="178"/>
      <c r="AO87" s="28"/>
      <c r="AP87" s="28"/>
      <c r="AQ87" s="28"/>
      <c r="AR87" s="29"/>
      <c r="BE87" s="28"/>
    </row>
    <row r="88" spans="1:90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 x14ac:dyDescent="0.2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79" t="str">
        <f>IF(E17="","",E17)</f>
        <v xml:space="preserve"> </v>
      </c>
      <c r="AN89" s="180"/>
      <c r="AO89" s="180"/>
      <c r="AP89" s="180"/>
      <c r="AQ89" s="28"/>
      <c r="AR89" s="29"/>
      <c r="AS89" s="181" t="s">
        <v>50</v>
      </c>
      <c r="AT89" s="18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 x14ac:dyDescent="0.2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79" t="str">
        <f>IF(E20="","",E20)</f>
        <v>Mgr. Pavel Tichý</v>
      </c>
      <c r="AN90" s="180"/>
      <c r="AO90" s="180"/>
      <c r="AP90" s="180"/>
      <c r="AQ90" s="28"/>
      <c r="AR90" s="29"/>
      <c r="AS90" s="183"/>
      <c r="AT90" s="18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3"/>
      <c r="AT91" s="18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 x14ac:dyDescent="0.2">
      <c r="A92" s="28"/>
      <c r="B92" s="29"/>
      <c r="C92" s="171" t="s">
        <v>51</v>
      </c>
      <c r="D92" s="172"/>
      <c r="E92" s="172"/>
      <c r="F92" s="172"/>
      <c r="G92" s="172"/>
      <c r="H92" s="56"/>
      <c r="I92" s="173" t="s">
        <v>52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53</v>
      </c>
      <c r="AH92" s="172"/>
      <c r="AI92" s="172"/>
      <c r="AJ92" s="172"/>
      <c r="AK92" s="172"/>
      <c r="AL92" s="172"/>
      <c r="AM92" s="172"/>
      <c r="AN92" s="173" t="s">
        <v>54</v>
      </c>
      <c r="AO92" s="172"/>
      <c r="AP92" s="175"/>
      <c r="AQ92" s="57" t="s">
        <v>55</v>
      </c>
      <c r="AR92" s="29"/>
      <c r="AS92" s="58" t="s">
        <v>56</v>
      </c>
      <c r="AT92" s="59" t="s">
        <v>57</v>
      </c>
      <c r="AU92" s="59" t="s">
        <v>58</v>
      </c>
      <c r="AV92" s="59" t="s">
        <v>59</v>
      </c>
      <c r="AW92" s="59" t="s">
        <v>60</v>
      </c>
      <c r="AX92" s="59" t="s">
        <v>61</v>
      </c>
      <c r="AY92" s="59" t="s">
        <v>62</v>
      </c>
      <c r="AZ92" s="59" t="s">
        <v>63</v>
      </c>
      <c r="BA92" s="59" t="s">
        <v>64</v>
      </c>
      <c r="BB92" s="59" t="s">
        <v>65</v>
      </c>
      <c r="BC92" s="59" t="s">
        <v>66</v>
      </c>
      <c r="BD92" s="60" t="s">
        <v>67</v>
      </c>
      <c r="BE92" s="28"/>
    </row>
    <row r="93" spans="1:90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 x14ac:dyDescent="0.2">
      <c r="B94" s="64"/>
      <c r="C94" s="65" t="s">
        <v>68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2793.1015600000001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69</v>
      </c>
      <c r="BT94" s="73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0" s="7" customFormat="1" ht="24.75" customHeight="1" x14ac:dyDescent="0.2">
      <c r="A95" s="74" t="s">
        <v>73</v>
      </c>
      <c r="B95" s="75"/>
      <c r="C95" s="76"/>
      <c r="D95" s="194"/>
      <c r="E95" s="194"/>
      <c r="F95" s="194"/>
      <c r="G95" s="194"/>
      <c r="H95" s="194"/>
      <c r="I95" s="77"/>
      <c r="J95" s="194" t="s">
        <v>15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'Mohelnice - očista'!J28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8" t="s">
        <v>74</v>
      </c>
      <c r="AR95" s="75"/>
      <c r="AS95" s="79">
        <v>0</v>
      </c>
      <c r="AT95" s="80">
        <f>ROUND(SUM(AV95:AW95),2)</f>
        <v>0</v>
      </c>
      <c r="AU95" s="81">
        <f>'Mohelnice - očista'!P118</f>
        <v>2793.1015560000001</v>
      </c>
      <c r="AV95" s="80">
        <f>'Mohelnice - očista'!J31</f>
        <v>0</v>
      </c>
      <c r="AW95" s="80">
        <f>'Mohelnice - očista'!J32</f>
        <v>0</v>
      </c>
      <c r="AX95" s="80">
        <f>'Mohelnice - očista'!J33</f>
        <v>0</v>
      </c>
      <c r="AY95" s="80">
        <f>'Mohelnice - očista'!J34</f>
        <v>0</v>
      </c>
      <c r="AZ95" s="80">
        <f>'Mohelnice - očista'!F31</f>
        <v>0</v>
      </c>
      <c r="BA95" s="80">
        <f>'Mohelnice - očista'!F32</f>
        <v>0</v>
      </c>
      <c r="BB95" s="80">
        <f>'Mohelnice - očista'!F33</f>
        <v>0</v>
      </c>
      <c r="BC95" s="80">
        <f>'Mohelnice - očista'!F34</f>
        <v>0</v>
      </c>
      <c r="BD95" s="82">
        <f>'Mohelnice - očista'!F35</f>
        <v>0</v>
      </c>
      <c r="BT95" s="83" t="s">
        <v>75</v>
      </c>
      <c r="BU95" s="83" t="s">
        <v>76</v>
      </c>
      <c r="BV95" s="83" t="s">
        <v>71</v>
      </c>
      <c r="BW95" s="83" t="s">
        <v>4</v>
      </c>
      <c r="BX95" s="83" t="s">
        <v>72</v>
      </c>
      <c r="CL95" s="83" t="s">
        <v>1</v>
      </c>
    </row>
    <row r="96" spans="1:90" s="2" customFormat="1" ht="30" customHeight="1" x14ac:dyDescent="0.2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 x14ac:dyDescent="0.2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1">
    <mergeCell ref="K5:AO5"/>
    <mergeCell ref="E23:AN23"/>
    <mergeCell ref="AK26:AO26"/>
    <mergeCell ref="L28:P28"/>
    <mergeCell ref="W28:AE28"/>
    <mergeCell ref="AK28:AO28"/>
    <mergeCell ref="K6:AP6"/>
    <mergeCell ref="K8:AI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66-2021 - Mohelnice - oč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07"/>
  <sheetViews>
    <sheetView showGridLines="0" tabSelected="1" topLeftCell="A135" workbookViewId="0">
      <selection activeCell="F141" sqref="F14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7.5" style="1" customWidth="1"/>
    <col min="13" max="13" width="14.33203125" style="1" hidden="1" customWidth="1"/>
    <col min="14" max="14" width="17.5" style="1" hidden="1" customWidth="1"/>
    <col min="15" max="15" width="14" style="1" hidden="1" customWidth="1"/>
    <col min="16" max="17" width="12.6640625" style="1" hidden="1" customWidth="1"/>
    <col min="18" max="18" width="11.83203125" style="1" hidden="1" customWidth="1"/>
    <col min="19" max="19" width="13.33203125" style="1" hidden="1" customWidth="1"/>
    <col min="20" max="20" width="19.6640625" style="1" hidden="1" customWidth="1"/>
    <col min="21" max="21" width="13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1" max="41" width="4.83203125" customWidth="1"/>
    <col min="42" max="43" width="9.33203125" hidden="1" customWidth="1"/>
    <col min="44" max="60" width="9.33203125" style="1" hidden="1" customWidth="1"/>
    <col min="61" max="61" width="6.6640625" style="1" hidden="1" customWidth="1"/>
    <col min="62" max="62" width="4.5" style="1" hidden="1" customWidth="1"/>
    <col min="63" max="63" width="16" style="1" hidden="1" customWidth="1"/>
    <col min="64" max="64" width="5.5" style="1" hidden="1" customWidth="1"/>
    <col min="65" max="65" width="7.6640625" style="1" hidden="1" customWidth="1"/>
    <col min="66" max="71" width="9.33203125" hidden="1" customWidth="1"/>
  </cols>
  <sheetData>
    <row r="1" spans="1:46" x14ac:dyDescent="0.2">
      <c r="A1" s="84"/>
    </row>
    <row r="2" spans="1:46" s="1" customFormat="1" ht="36.950000000000003" customHeight="1" x14ac:dyDescent="0.2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4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46" s="1" customFormat="1" ht="24.95" customHeight="1" x14ac:dyDescent="0.2">
      <c r="B4" s="19"/>
      <c r="D4" s="20" t="s">
        <v>78</v>
      </c>
      <c r="L4" s="19"/>
      <c r="M4" s="85" t="s">
        <v>10</v>
      </c>
      <c r="AT4" s="16" t="s">
        <v>3</v>
      </c>
    </row>
    <row r="5" spans="1:46" s="1" customFormat="1" ht="6.95" customHeight="1" x14ac:dyDescent="0.2">
      <c r="B5" s="19"/>
      <c r="L5" s="19"/>
    </row>
    <row r="6" spans="1:46" s="2" customFormat="1" ht="12" customHeight="1" x14ac:dyDescent="0.2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 x14ac:dyDescent="0.2">
      <c r="A7" s="28"/>
      <c r="B7" s="29"/>
      <c r="C7" s="28"/>
      <c r="D7" s="28"/>
      <c r="E7" s="205" t="s">
        <v>230</v>
      </c>
      <c r="F7" s="205"/>
      <c r="G7" s="205"/>
      <c r="H7" s="205"/>
      <c r="I7" s="205"/>
      <c r="J7" s="205"/>
      <c r="K7" s="206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 x14ac:dyDescent="0.2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 x14ac:dyDescent="0.2">
      <c r="A9" s="28"/>
      <c r="B9" s="29"/>
      <c r="C9" s="28"/>
      <c r="D9" s="25" t="s">
        <v>16</v>
      </c>
      <c r="E9" s="28"/>
      <c r="F9" s="23" t="s">
        <v>1</v>
      </c>
      <c r="G9" s="28"/>
      <c r="H9" s="28"/>
      <c r="I9" s="25" t="s">
        <v>17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 x14ac:dyDescent="0.2">
      <c r="A10" s="28"/>
      <c r="B10" s="29"/>
      <c r="C10" s="28"/>
      <c r="D10" s="25" t="s">
        <v>18</v>
      </c>
      <c r="E10" s="28"/>
      <c r="F10" s="23" t="s">
        <v>228</v>
      </c>
      <c r="G10" s="28"/>
      <c r="H10" s="28"/>
      <c r="I10" s="25" t="s">
        <v>19</v>
      </c>
      <c r="J10" s="51" t="str">
        <f>'Rekapitulace stavby'!AN8</f>
        <v>9. 8. 2021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 x14ac:dyDescent="0.2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21</v>
      </c>
      <c r="E12" s="28"/>
      <c r="F12" s="28"/>
      <c r="G12" s="28"/>
      <c r="H12" s="28"/>
      <c r="I12" s="25" t="s">
        <v>22</v>
      </c>
      <c r="J12" s="23" t="str">
        <f>IF('Rekapitulace stavby'!AN10="","",'Rekapitulace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 x14ac:dyDescent="0.2">
      <c r="A13" s="28"/>
      <c r="B13" s="29"/>
      <c r="C13" s="28"/>
      <c r="D13" s="28"/>
      <c r="E13" s="23" t="str">
        <f>IF('Rekapitulace stavby'!E11="","",'Rekapitulace stavby'!E11)</f>
        <v xml:space="preserve"> </v>
      </c>
      <c r="F13" s="28"/>
      <c r="G13" s="28"/>
      <c r="H13" s="28"/>
      <c r="I13" s="25" t="s">
        <v>24</v>
      </c>
      <c r="J13" s="23" t="str">
        <f>IF('Rekapitulace stavby'!AN11="","",'Rekapitulace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 x14ac:dyDescent="0.2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 x14ac:dyDescent="0.2">
      <c r="A15" s="28"/>
      <c r="B15" s="29"/>
      <c r="C15" s="28"/>
      <c r="D15" s="25" t="s">
        <v>25</v>
      </c>
      <c r="E15" s="28"/>
      <c r="F15" s="28"/>
      <c r="G15" s="28"/>
      <c r="H15" s="28"/>
      <c r="I15" s="25" t="s">
        <v>22</v>
      </c>
      <c r="J15" s="23"/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 x14ac:dyDescent="0.2">
      <c r="A16" s="28"/>
      <c r="B16" s="29"/>
      <c r="C16" s="28"/>
      <c r="D16" s="28"/>
      <c r="E16" s="23"/>
      <c r="F16" s="28"/>
      <c r="G16" s="28"/>
      <c r="H16" s="28"/>
      <c r="I16" s="25" t="s">
        <v>24</v>
      </c>
      <c r="J16" s="23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 x14ac:dyDescent="0.2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 x14ac:dyDescent="0.2">
      <c r="A18" s="28"/>
      <c r="B18" s="29"/>
      <c r="C18" s="28"/>
      <c r="D18" s="25" t="s">
        <v>26</v>
      </c>
      <c r="E18" s="28"/>
      <c r="F18" s="28"/>
      <c r="G18" s="28"/>
      <c r="H18" s="28"/>
      <c r="I18" s="25" t="s">
        <v>22</v>
      </c>
      <c r="J18" s="23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 x14ac:dyDescent="0.2">
      <c r="A19" s="28"/>
      <c r="B19" s="29"/>
      <c r="C19" s="28"/>
      <c r="D19" s="28"/>
      <c r="E19" s="23" t="str">
        <f>IF('Rekapitulace stavby'!E17="","",'Rekapitulace stavby'!E17)</f>
        <v xml:space="preserve"> </v>
      </c>
      <c r="F19" s="28"/>
      <c r="G19" s="28"/>
      <c r="H19" s="28"/>
      <c r="I19" s="25" t="s">
        <v>24</v>
      </c>
      <c r="J19" s="23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 x14ac:dyDescent="0.2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 x14ac:dyDescent="0.2">
      <c r="A21" s="28"/>
      <c r="B21" s="29"/>
      <c r="C21" s="28"/>
      <c r="D21" s="25" t="s">
        <v>28</v>
      </c>
      <c r="E21" s="28"/>
      <c r="F21" s="28"/>
      <c r="G21" s="28"/>
      <c r="H21" s="28"/>
      <c r="I21" s="25" t="s">
        <v>22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 x14ac:dyDescent="0.2">
      <c r="A22" s="28"/>
      <c r="B22" s="29"/>
      <c r="C22" s="28"/>
      <c r="D22" s="28"/>
      <c r="E22" s="23" t="s">
        <v>227</v>
      </c>
      <c r="F22" s="28"/>
      <c r="G22" s="28"/>
      <c r="H22" s="28"/>
      <c r="I22" s="25" t="s">
        <v>24</v>
      </c>
      <c r="J22" s="23" t="s">
        <v>1</v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 x14ac:dyDescent="0.2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 x14ac:dyDescent="0.2">
      <c r="A24" s="28"/>
      <c r="B24" s="29"/>
      <c r="C24" s="28"/>
      <c r="D24" s="25" t="s">
        <v>29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 x14ac:dyDescent="0.2">
      <c r="A25" s="86"/>
      <c r="B25" s="87"/>
      <c r="C25" s="86"/>
      <c r="D25" s="86"/>
      <c r="E25" s="198" t="s">
        <v>1</v>
      </c>
      <c r="F25" s="198"/>
      <c r="G25" s="198"/>
      <c r="H25" s="198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 x14ac:dyDescent="0.2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 x14ac:dyDescent="0.2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 x14ac:dyDescent="0.2">
      <c r="A28" s="28"/>
      <c r="B28" s="29"/>
      <c r="C28" s="28"/>
      <c r="D28" s="89" t="s">
        <v>30</v>
      </c>
      <c r="E28" s="28"/>
      <c r="F28" s="28"/>
      <c r="G28" s="28"/>
      <c r="H28" s="28"/>
      <c r="I28" s="28"/>
      <c r="J28" s="67">
        <f>ROUND(J118,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 x14ac:dyDescent="0.2">
      <c r="A30" s="28"/>
      <c r="B30" s="29"/>
      <c r="C30" s="28"/>
      <c r="D30" s="28"/>
      <c r="E30" s="28"/>
      <c r="F30" s="32" t="s">
        <v>32</v>
      </c>
      <c r="G30" s="28"/>
      <c r="H30" s="28"/>
      <c r="I30" s="32" t="s">
        <v>31</v>
      </c>
      <c r="J30" s="32" t="s">
        <v>33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 x14ac:dyDescent="0.2">
      <c r="A31" s="28"/>
      <c r="B31" s="29"/>
      <c r="C31" s="28"/>
      <c r="D31" s="90" t="s">
        <v>34</v>
      </c>
      <c r="E31" s="25" t="s">
        <v>35</v>
      </c>
      <c r="F31" s="91">
        <f>ROUND((SUM(BE118:BE206)),  2)</f>
        <v>0</v>
      </c>
      <c r="G31" s="28"/>
      <c r="H31" s="28"/>
      <c r="I31" s="92">
        <v>0.21</v>
      </c>
      <c r="J31" s="91">
        <f>ROUND(((SUM(BE118:BE206))*I31),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5" t="s">
        <v>36</v>
      </c>
      <c r="F32" s="91">
        <f>ROUND((SUM(BF118:BF206)),  2)</f>
        <v>0</v>
      </c>
      <c r="G32" s="28"/>
      <c r="H32" s="28"/>
      <c r="I32" s="92">
        <v>0.15</v>
      </c>
      <c r="J32" s="91">
        <f>ROUND(((SUM(BF118:BF206))*I32),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 x14ac:dyDescent="0.2">
      <c r="A33" s="28"/>
      <c r="B33" s="29"/>
      <c r="C33" s="28"/>
      <c r="D33" s="28"/>
      <c r="E33" s="25" t="s">
        <v>37</v>
      </c>
      <c r="F33" s="91">
        <f>ROUND((SUM(BG118:BG206)),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 x14ac:dyDescent="0.2">
      <c r="A34" s="28"/>
      <c r="B34" s="29"/>
      <c r="C34" s="28"/>
      <c r="D34" s="28"/>
      <c r="E34" s="25" t="s">
        <v>38</v>
      </c>
      <c r="F34" s="91">
        <f>ROUND((SUM(BH118:BH206)),  2)</f>
        <v>0</v>
      </c>
      <c r="G34" s="28"/>
      <c r="H34" s="28"/>
      <c r="I34" s="92">
        <v>0.15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39</v>
      </c>
      <c r="F35" s="91">
        <f>ROUND((SUM(BI118:BI206)),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 x14ac:dyDescent="0.2">
      <c r="A37" s="28"/>
      <c r="B37" s="29"/>
      <c r="C37" s="93"/>
      <c r="D37" s="94" t="s">
        <v>40</v>
      </c>
      <c r="E37" s="56"/>
      <c r="F37" s="56"/>
      <c r="G37" s="95" t="s">
        <v>41</v>
      </c>
      <c r="H37" s="96" t="s">
        <v>42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 x14ac:dyDescent="0.2">
      <c r="B39" s="19"/>
      <c r="L39" s="19"/>
    </row>
    <row r="40" spans="1:31" s="1" customFormat="1" ht="14.45" customHeight="1" x14ac:dyDescent="0.2">
      <c r="B40" s="19"/>
      <c r="L40" s="19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45</v>
      </c>
      <c r="E61" s="31"/>
      <c r="F61" s="99" t="s">
        <v>46</v>
      </c>
      <c r="G61" s="41" t="s">
        <v>45</v>
      </c>
      <c r="H61" s="31"/>
      <c r="I61" s="31"/>
      <c r="J61" s="100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45</v>
      </c>
      <c r="E76" s="31"/>
      <c r="F76" s="99" t="s">
        <v>46</v>
      </c>
      <c r="G76" s="41" t="s">
        <v>45</v>
      </c>
      <c r="H76" s="31"/>
      <c r="I76" s="31"/>
      <c r="J76" s="100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79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205" t="str">
        <f>E7</f>
        <v xml:space="preserve">II/277 Mohelnice nad Jizerou/Podhora - sanace nestabilní skalní stěny, fáze I. očištění skalního masívu  </v>
      </c>
      <c r="F85" s="205"/>
      <c r="G85" s="205"/>
      <c r="H85" s="205"/>
      <c r="I85" s="205"/>
      <c r="J85" s="205"/>
      <c r="K85" s="206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 x14ac:dyDescent="0.2">
      <c r="A87" s="28"/>
      <c r="B87" s="29"/>
      <c r="C87" s="25" t="s">
        <v>18</v>
      </c>
      <c r="D87" s="28"/>
      <c r="E87" s="28"/>
      <c r="F87" s="23" t="str">
        <f>F10</f>
        <v>Skalní stěna podél silnice č. II/277 u obce Mohelnice n. Jizerou</v>
      </c>
      <c r="G87" s="28"/>
      <c r="H87" s="28"/>
      <c r="I87" s="25" t="s">
        <v>19</v>
      </c>
      <c r="J87" s="51" t="str">
        <f>IF(J10="","",J10)</f>
        <v>9. 8. 2021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 x14ac:dyDescent="0.2">
      <c r="A89" s="28"/>
      <c r="B89" s="29"/>
      <c r="C89" s="25" t="s">
        <v>21</v>
      </c>
      <c r="D89" s="28"/>
      <c r="E89" s="28"/>
      <c r="F89" s="23" t="str">
        <f>E13</f>
        <v xml:space="preserve"> </v>
      </c>
      <c r="G89" s="28"/>
      <c r="H89" s="28"/>
      <c r="I89" s="25" t="s">
        <v>26</v>
      </c>
      <c r="J89" s="26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 x14ac:dyDescent="0.2">
      <c r="A90" s="28"/>
      <c r="B90" s="29"/>
      <c r="C90" s="25" t="s">
        <v>25</v>
      </c>
      <c r="D90" s="28"/>
      <c r="E90" s="28"/>
      <c r="F90" s="23" t="str">
        <f>IF(E16="","",E16)</f>
        <v/>
      </c>
      <c r="G90" s="28"/>
      <c r="H90" s="28"/>
      <c r="I90" s="25" t="s">
        <v>28</v>
      </c>
      <c r="J90" s="26" t="str">
        <f>E22</f>
        <v>Mgr. Pavel Tichý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 x14ac:dyDescent="0.2">
      <c r="A92" s="28"/>
      <c r="B92" s="29"/>
      <c r="C92" s="101" t="s">
        <v>80</v>
      </c>
      <c r="D92" s="93"/>
      <c r="E92" s="93"/>
      <c r="F92" s="93"/>
      <c r="G92" s="93"/>
      <c r="H92" s="93"/>
      <c r="I92" s="93"/>
      <c r="J92" s="102" t="s">
        <v>81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 x14ac:dyDescent="0.2">
      <c r="A94" s="28"/>
      <c r="B94" s="29"/>
      <c r="C94" s="103" t="s">
        <v>82</v>
      </c>
      <c r="D94" s="28"/>
      <c r="E94" s="28"/>
      <c r="F94" s="28"/>
      <c r="G94" s="28"/>
      <c r="H94" s="28"/>
      <c r="I94" s="28"/>
      <c r="J94" s="67">
        <f>J118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83</v>
      </c>
    </row>
    <row r="95" spans="1:47" s="9" customFormat="1" ht="24.95" customHeight="1" x14ac:dyDescent="0.2">
      <c r="B95" s="104"/>
      <c r="D95" s="105" t="s">
        <v>84</v>
      </c>
      <c r="E95" s="106"/>
      <c r="F95" s="106"/>
      <c r="G95" s="106"/>
      <c r="H95" s="106"/>
      <c r="I95" s="106"/>
      <c r="J95" s="107">
        <f>J119</f>
        <v>0</v>
      </c>
      <c r="L95" s="104"/>
    </row>
    <row r="96" spans="1:47" s="10" customFormat="1" ht="19.899999999999999" customHeight="1" x14ac:dyDescent="0.2">
      <c r="B96" s="108"/>
      <c r="D96" s="109" t="s">
        <v>85</v>
      </c>
      <c r="E96" s="110"/>
      <c r="F96" s="110"/>
      <c r="G96" s="110"/>
      <c r="H96" s="110"/>
      <c r="I96" s="110"/>
      <c r="J96" s="111">
        <f>J120</f>
        <v>0</v>
      </c>
      <c r="L96" s="108"/>
    </row>
    <row r="97" spans="1:31" s="9" customFormat="1" ht="24.95" customHeight="1" x14ac:dyDescent="0.2">
      <c r="B97" s="104"/>
      <c r="D97" s="105" t="s">
        <v>86</v>
      </c>
      <c r="E97" s="106"/>
      <c r="F97" s="106"/>
      <c r="G97" s="106"/>
      <c r="H97" s="106"/>
      <c r="I97" s="106"/>
      <c r="J97" s="107">
        <f>J194</f>
        <v>0</v>
      </c>
      <c r="L97" s="104"/>
    </row>
    <row r="98" spans="1:31" s="10" customFormat="1" ht="19.899999999999999" customHeight="1" x14ac:dyDescent="0.2">
      <c r="B98" s="108"/>
      <c r="D98" s="109" t="s">
        <v>87</v>
      </c>
      <c r="E98" s="110"/>
      <c r="F98" s="110"/>
      <c r="G98" s="110"/>
      <c r="H98" s="110"/>
      <c r="I98" s="110"/>
      <c r="J98" s="111">
        <f>J195</f>
        <v>0</v>
      </c>
      <c r="L98" s="108"/>
    </row>
    <row r="99" spans="1:31" s="10" customFormat="1" ht="19.899999999999999" customHeight="1" x14ac:dyDescent="0.2">
      <c r="B99" s="108"/>
      <c r="D99" s="109" t="s">
        <v>88</v>
      </c>
      <c r="E99" s="110"/>
      <c r="F99" s="110"/>
      <c r="G99" s="110"/>
      <c r="H99" s="110"/>
      <c r="I99" s="110"/>
      <c r="J99" s="111">
        <f>J199</f>
        <v>0</v>
      </c>
      <c r="L99" s="108"/>
    </row>
    <row r="100" spans="1:31" s="10" customFormat="1" ht="19.899999999999999" customHeight="1" x14ac:dyDescent="0.2">
      <c r="B100" s="108"/>
      <c r="D100" s="109" t="s">
        <v>89</v>
      </c>
      <c r="E100" s="110"/>
      <c r="F100" s="110"/>
      <c r="G100" s="110"/>
      <c r="H100" s="110"/>
      <c r="I100" s="110"/>
      <c r="J100" s="111">
        <f>J203</f>
        <v>0</v>
      </c>
      <c r="L100" s="108"/>
    </row>
    <row r="101" spans="1:31" s="2" customFormat="1" ht="21.75" customHeight="1" x14ac:dyDescent="0.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 x14ac:dyDescent="0.2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5" customHeight="1" x14ac:dyDescent="0.2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 x14ac:dyDescent="0.2">
      <c r="A107" s="28"/>
      <c r="B107" s="29"/>
      <c r="C107" s="20" t="s">
        <v>90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 x14ac:dyDescent="0.2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 x14ac:dyDescent="0.2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 x14ac:dyDescent="0.2">
      <c r="A110" s="28"/>
      <c r="B110" s="29"/>
      <c r="C110" s="28"/>
      <c r="D110" s="28"/>
      <c r="E110" s="205" t="str">
        <f>E7</f>
        <v xml:space="preserve">II/277 Mohelnice nad Jizerou/Podhora - sanace nestabilní skalní stěny, fáze I. očištění skalního masívu  </v>
      </c>
      <c r="F110" s="205"/>
      <c r="G110" s="205"/>
      <c r="H110" s="205"/>
      <c r="I110" s="205"/>
      <c r="J110" s="205"/>
      <c r="K110" s="20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 x14ac:dyDescent="0.2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 x14ac:dyDescent="0.2">
      <c r="A112" s="28"/>
      <c r="B112" s="29"/>
      <c r="C112" s="25" t="s">
        <v>18</v>
      </c>
      <c r="D112" s="28"/>
      <c r="E112" s="28"/>
      <c r="F112" s="23" t="str">
        <f>F10</f>
        <v>Skalní stěna podél silnice č. II/277 u obce Mohelnice n. Jizerou</v>
      </c>
      <c r="G112" s="28"/>
      <c r="H112" s="28"/>
      <c r="I112" s="25" t="s">
        <v>19</v>
      </c>
      <c r="J112" s="51" t="str">
        <f>IF(J10="","",J10)</f>
        <v>9. 8. 2021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 x14ac:dyDescent="0.2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 x14ac:dyDescent="0.2">
      <c r="A114" s="28"/>
      <c r="B114" s="29"/>
      <c r="C114" s="25" t="s">
        <v>21</v>
      </c>
      <c r="D114" s="28"/>
      <c r="E114" s="28"/>
      <c r="F114" s="23" t="str">
        <f>E13</f>
        <v xml:space="preserve"> </v>
      </c>
      <c r="G114" s="28"/>
      <c r="H114" s="28"/>
      <c r="I114" s="25" t="s">
        <v>26</v>
      </c>
      <c r="J114" s="26" t="str">
        <f>E19</f>
        <v xml:space="preserve"> 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 x14ac:dyDescent="0.2">
      <c r="A115" s="28"/>
      <c r="B115" s="29"/>
      <c r="C115" s="25" t="s">
        <v>25</v>
      </c>
      <c r="D115" s="28"/>
      <c r="E115" s="28"/>
      <c r="F115" s="23" t="str">
        <f>IF(E16="","",E16)</f>
        <v/>
      </c>
      <c r="G115" s="28"/>
      <c r="H115" s="28"/>
      <c r="I115" s="25" t="s">
        <v>28</v>
      </c>
      <c r="J115" s="26" t="str">
        <f>E22</f>
        <v>Mgr. Pavel Tichý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 x14ac:dyDescent="0.2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 x14ac:dyDescent="0.2">
      <c r="A117" s="112"/>
      <c r="B117" s="113"/>
      <c r="C117" s="114" t="s">
        <v>91</v>
      </c>
      <c r="D117" s="115" t="s">
        <v>55</v>
      </c>
      <c r="E117" s="115" t="s">
        <v>51</v>
      </c>
      <c r="F117" s="115" t="s">
        <v>52</v>
      </c>
      <c r="G117" s="115" t="s">
        <v>92</v>
      </c>
      <c r="H117" s="115" t="s">
        <v>93</v>
      </c>
      <c r="I117" s="115" t="s">
        <v>94</v>
      </c>
      <c r="J117" s="115" t="s">
        <v>81</v>
      </c>
      <c r="K117" s="116" t="s">
        <v>95</v>
      </c>
      <c r="L117" s="117"/>
      <c r="M117" s="58" t="s">
        <v>1</v>
      </c>
      <c r="N117" s="59" t="s">
        <v>34</v>
      </c>
      <c r="O117" s="59" t="s">
        <v>96</v>
      </c>
      <c r="P117" s="59" t="s">
        <v>97</v>
      </c>
      <c r="Q117" s="59" t="s">
        <v>98</v>
      </c>
      <c r="R117" s="59" t="s">
        <v>99</v>
      </c>
      <c r="S117" s="59" t="s">
        <v>100</v>
      </c>
      <c r="T117" s="60" t="s">
        <v>101</v>
      </c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2" customFormat="1" ht="22.9" customHeight="1" x14ac:dyDescent="0.25">
      <c r="A118" s="28"/>
      <c r="B118" s="29"/>
      <c r="C118" s="65" t="s">
        <v>102</v>
      </c>
      <c r="D118" s="28"/>
      <c r="E118" s="28"/>
      <c r="F118" s="28"/>
      <c r="G118" s="28"/>
      <c r="H118" s="28"/>
      <c r="I118" s="28"/>
      <c r="J118" s="118">
        <f>BK118</f>
        <v>0</v>
      </c>
      <c r="K118" s="28"/>
      <c r="L118" s="29"/>
      <c r="M118" s="61"/>
      <c r="N118" s="52"/>
      <c r="O118" s="62"/>
      <c r="P118" s="119">
        <f>P119+P194</f>
        <v>2793.1015560000001</v>
      </c>
      <c r="Q118" s="62"/>
      <c r="R118" s="119">
        <f>R119+R194</f>
        <v>2.844E-2</v>
      </c>
      <c r="S118" s="62"/>
      <c r="T118" s="120">
        <f>T119+T194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69</v>
      </c>
      <c r="AU118" s="16" t="s">
        <v>83</v>
      </c>
      <c r="BK118" s="121">
        <f>BK119+BK194</f>
        <v>0</v>
      </c>
    </row>
    <row r="119" spans="1:65" s="12" customFormat="1" ht="25.9" customHeight="1" x14ac:dyDescent="0.2">
      <c r="B119" s="122"/>
      <c r="D119" s="123" t="s">
        <v>69</v>
      </c>
      <c r="E119" s="124" t="s">
        <v>103</v>
      </c>
      <c r="F119" s="124" t="s">
        <v>104</v>
      </c>
      <c r="J119" s="125">
        <f>BK119</f>
        <v>0</v>
      </c>
      <c r="L119" s="122"/>
      <c r="M119" s="126"/>
      <c r="N119" s="127"/>
      <c r="O119" s="127"/>
      <c r="P119" s="128">
        <f>P120</f>
        <v>2793.1015560000001</v>
      </c>
      <c r="Q119" s="127"/>
      <c r="R119" s="128">
        <f>R120</f>
        <v>2.844E-2</v>
      </c>
      <c r="S119" s="127"/>
      <c r="T119" s="129">
        <f>T120</f>
        <v>0</v>
      </c>
      <c r="AR119" s="123" t="s">
        <v>75</v>
      </c>
      <c r="AT119" s="130" t="s">
        <v>69</v>
      </c>
      <c r="AU119" s="130" t="s">
        <v>70</v>
      </c>
      <c r="AY119" s="123" t="s">
        <v>105</v>
      </c>
      <c r="BK119" s="131">
        <f>BK120</f>
        <v>0</v>
      </c>
    </row>
    <row r="120" spans="1:65" s="12" customFormat="1" ht="22.9" customHeight="1" x14ac:dyDescent="0.2">
      <c r="B120" s="122"/>
      <c r="D120" s="123" t="s">
        <v>69</v>
      </c>
      <c r="E120" s="132" t="s">
        <v>75</v>
      </c>
      <c r="F120" s="132" t="s">
        <v>106</v>
      </c>
      <c r="J120" s="133">
        <f>BK120</f>
        <v>0</v>
      </c>
      <c r="L120" s="122"/>
      <c r="M120" s="126"/>
      <c r="N120" s="127"/>
      <c r="O120" s="127"/>
      <c r="P120" s="128">
        <f>SUM(P121:P193)</f>
        <v>2793.1015560000001</v>
      </c>
      <c r="Q120" s="127"/>
      <c r="R120" s="128">
        <f>SUM(R121:R193)</f>
        <v>2.844E-2</v>
      </c>
      <c r="S120" s="127"/>
      <c r="T120" s="129">
        <f>SUM(T121:T193)</f>
        <v>0</v>
      </c>
      <c r="AR120" s="123" t="s">
        <v>75</v>
      </c>
      <c r="AT120" s="130" t="s">
        <v>69</v>
      </c>
      <c r="AU120" s="130" t="s">
        <v>75</v>
      </c>
      <c r="AY120" s="123" t="s">
        <v>105</v>
      </c>
      <c r="BK120" s="131">
        <f>SUM(BK121:BK193)</f>
        <v>0</v>
      </c>
    </row>
    <row r="121" spans="1:65" s="2" customFormat="1" ht="24" x14ac:dyDescent="0.2">
      <c r="A121" s="28"/>
      <c r="B121" s="134"/>
      <c r="C121" s="135">
        <v>1</v>
      </c>
      <c r="D121" s="135" t="s">
        <v>107</v>
      </c>
      <c r="E121" s="136" t="s">
        <v>108</v>
      </c>
      <c r="F121" s="137" t="s">
        <v>109</v>
      </c>
      <c r="G121" s="138" t="s">
        <v>110</v>
      </c>
      <c r="H121" s="139">
        <v>3.3079999999999998</v>
      </c>
      <c r="I121" s="140">
        <v>0</v>
      </c>
      <c r="J121" s="140">
        <f>ROUND(I121*H121,2)</f>
        <v>0</v>
      </c>
      <c r="K121" s="137" t="s">
        <v>111</v>
      </c>
      <c r="L121" s="29"/>
      <c r="M121" s="141" t="s">
        <v>1</v>
      </c>
      <c r="N121" s="142" t="s">
        <v>35</v>
      </c>
      <c r="O121" s="143">
        <v>5.1820000000000004</v>
      </c>
      <c r="P121" s="143">
        <f>O121*H121</f>
        <v>17.142056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45" t="s">
        <v>112</v>
      </c>
      <c r="AT121" s="145" t="s">
        <v>107</v>
      </c>
      <c r="AU121" s="145" t="s">
        <v>77</v>
      </c>
      <c r="AY121" s="16" t="s">
        <v>105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6" t="s">
        <v>75</v>
      </c>
      <c r="BK121" s="146">
        <f>ROUND(I121*H121,2)</f>
        <v>0</v>
      </c>
      <c r="BL121" s="16" t="s">
        <v>112</v>
      </c>
      <c r="BM121" s="145" t="s">
        <v>113</v>
      </c>
    </row>
    <row r="122" spans="1:65" s="2" customFormat="1" ht="29.25" x14ac:dyDescent="0.2">
      <c r="A122" s="28"/>
      <c r="B122" s="29"/>
      <c r="C122" s="28"/>
      <c r="D122" s="147" t="s">
        <v>114</v>
      </c>
      <c r="E122" s="28"/>
      <c r="F122" s="148" t="s">
        <v>115</v>
      </c>
      <c r="G122" s="28"/>
      <c r="H122" s="28"/>
      <c r="I122" s="28"/>
      <c r="J122" s="28"/>
      <c r="K122" s="28"/>
      <c r="L122" s="29"/>
      <c r="M122" s="149"/>
      <c r="N122" s="150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114</v>
      </c>
      <c r="AU122" s="16" t="s">
        <v>77</v>
      </c>
    </row>
    <row r="123" spans="1:65" s="2" customFormat="1" ht="29.25" x14ac:dyDescent="0.2">
      <c r="A123" s="28"/>
      <c r="B123" s="29"/>
      <c r="C123" s="28"/>
      <c r="D123" s="147" t="s">
        <v>116</v>
      </c>
      <c r="E123" s="28"/>
      <c r="F123" s="151" t="s">
        <v>117</v>
      </c>
      <c r="G123" s="28"/>
      <c r="H123" s="28"/>
      <c r="I123" s="28"/>
      <c r="J123" s="28"/>
      <c r="K123" s="28"/>
      <c r="L123" s="29"/>
      <c r="M123" s="149"/>
      <c r="N123" s="150"/>
      <c r="O123" s="54"/>
      <c r="P123" s="54"/>
      <c r="Q123" s="54"/>
      <c r="R123" s="54"/>
      <c r="S123" s="54"/>
      <c r="T123" s="55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116</v>
      </c>
      <c r="AU123" s="16" t="s">
        <v>77</v>
      </c>
    </row>
    <row r="124" spans="1:65" s="13" customFormat="1" x14ac:dyDescent="0.2">
      <c r="B124" s="152"/>
      <c r="D124" s="147" t="s">
        <v>118</v>
      </c>
      <c r="E124" s="153" t="s">
        <v>1</v>
      </c>
      <c r="F124" s="154" t="s">
        <v>119</v>
      </c>
      <c r="H124" s="153" t="s">
        <v>1</v>
      </c>
      <c r="L124" s="152"/>
      <c r="M124" s="155"/>
      <c r="N124" s="156"/>
      <c r="O124" s="156"/>
      <c r="P124" s="156"/>
      <c r="Q124" s="156"/>
      <c r="R124" s="156"/>
      <c r="S124" s="156"/>
      <c r="T124" s="157"/>
      <c r="AT124" s="153" t="s">
        <v>118</v>
      </c>
      <c r="AU124" s="153" t="s">
        <v>77</v>
      </c>
      <c r="AV124" s="13" t="s">
        <v>75</v>
      </c>
      <c r="AW124" s="13" t="s">
        <v>27</v>
      </c>
      <c r="AX124" s="13" t="s">
        <v>70</v>
      </c>
      <c r="AY124" s="153" t="s">
        <v>105</v>
      </c>
    </row>
    <row r="125" spans="1:65" s="14" customFormat="1" x14ac:dyDescent="0.2">
      <c r="B125" s="158"/>
      <c r="D125" s="147" t="s">
        <v>118</v>
      </c>
      <c r="E125" s="159" t="s">
        <v>1</v>
      </c>
      <c r="F125" s="160" t="s">
        <v>120</v>
      </c>
      <c r="H125" s="161">
        <v>3.3079999999999998</v>
      </c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118</v>
      </c>
      <c r="AU125" s="159" t="s">
        <v>77</v>
      </c>
      <c r="AV125" s="14" t="s">
        <v>77</v>
      </c>
      <c r="AW125" s="14" t="s">
        <v>27</v>
      </c>
      <c r="AX125" s="14" t="s">
        <v>75</v>
      </c>
      <c r="AY125" s="159" t="s">
        <v>105</v>
      </c>
    </row>
    <row r="126" spans="1:65" s="2" customFormat="1" ht="24" x14ac:dyDescent="0.2">
      <c r="A126" s="28"/>
      <c r="B126" s="134"/>
      <c r="C126" s="135">
        <v>2</v>
      </c>
      <c r="D126" s="135" t="s">
        <v>107</v>
      </c>
      <c r="E126" s="136" t="s">
        <v>121</v>
      </c>
      <c r="F126" s="137" t="s">
        <v>122</v>
      </c>
      <c r="G126" s="138" t="s">
        <v>123</v>
      </c>
      <c r="H126" s="139">
        <v>25</v>
      </c>
      <c r="I126" s="140">
        <v>0</v>
      </c>
      <c r="J126" s="140">
        <f>ROUND(I126*H126,2)</f>
        <v>0</v>
      </c>
      <c r="K126" s="137" t="s">
        <v>124</v>
      </c>
      <c r="L126" s="29"/>
      <c r="M126" s="141" t="s">
        <v>1</v>
      </c>
      <c r="N126" s="142" t="s">
        <v>35</v>
      </c>
      <c r="O126" s="143">
        <v>0.95599999999999996</v>
      </c>
      <c r="P126" s="143">
        <f>O126*H126</f>
        <v>23.9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5" t="s">
        <v>112</v>
      </c>
      <c r="AT126" s="145" t="s">
        <v>107</v>
      </c>
      <c r="AU126" s="145" t="s">
        <v>77</v>
      </c>
      <c r="AY126" s="16" t="s">
        <v>105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75</v>
      </c>
      <c r="BK126" s="146">
        <f>ROUND(I126*H126,2)</f>
        <v>0</v>
      </c>
      <c r="BL126" s="16" t="s">
        <v>112</v>
      </c>
      <c r="BM126" s="145" t="s">
        <v>125</v>
      </c>
    </row>
    <row r="127" spans="1:65" s="2" customFormat="1" ht="19.5" x14ac:dyDescent="0.2">
      <c r="A127" s="28"/>
      <c r="B127" s="29"/>
      <c r="C127" s="28"/>
      <c r="D127" s="147" t="s">
        <v>114</v>
      </c>
      <c r="E127" s="28"/>
      <c r="F127" s="148" t="s">
        <v>126</v>
      </c>
      <c r="G127" s="28"/>
      <c r="H127" s="28"/>
      <c r="I127" s="28"/>
      <c r="J127" s="28"/>
      <c r="K127" s="28"/>
      <c r="L127" s="29"/>
      <c r="M127" s="149"/>
      <c r="N127" s="150"/>
      <c r="O127" s="54"/>
      <c r="P127" s="54"/>
      <c r="Q127" s="54"/>
      <c r="R127" s="54"/>
      <c r="S127" s="54"/>
      <c r="T127" s="55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114</v>
      </c>
      <c r="AU127" s="16" t="s">
        <v>77</v>
      </c>
    </row>
    <row r="128" spans="1:65" s="2" customFormat="1" ht="136.5" x14ac:dyDescent="0.2">
      <c r="A128" s="28"/>
      <c r="B128" s="29"/>
      <c r="C128" s="28"/>
      <c r="D128" s="147" t="s">
        <v>116</v>
      </c>
      <c r="E128" s="28"/>
      <c r="F128" s="151" t="s">
        <v>127</v>
      </c>
      <c r="G128" s="28"/>
      <c r="H128" s="28"/>
      <c r="I128" s="28"/>
      <c r="J128" s="28"/>
      <c r="K128" s="28"/>
      <c r="L128" s="29"/>
      <c r="M128" s="149"/>
      <c r="N128" s="150"/>
      <c r="O128" s="54"/>
      <c r="P128" s="54"/>
      <c r="Q128" s="54"/>
      <c r="R128" s="54"/>
      <c r="S128" s="54"/>
      <c r="T128" s="5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116</v>
      </c>
      <c r="AU128" s="16" t="s">
        <v>77</v>
      </c>
    </row>
    <row r="129" spans="1:65" s="2" customFormat="1" ht="24" x14ac:dyDescent="0.2">
      <c r="A129" s="28"/>
      <c r="B129" s="134"/>
      <c r="C129" s="135">
        <v>3</v>
      </c>
      <c r="D129" s="135" t="s">
        <v>107</v>
      </c>
      <c r="E129" s="136" t="s">
        <v>128</v>
      </c>
      <c r="F129" s="137" t="s">
        <v>129</v>
      </c>
      <c r="G129" s="138" t="s">
        <v>123</v>
      </c>
      <c r="H129" s="139">
        <v>14</v>
      </c>
      <c r="I129" s="140">
        <v>0</v>
      </c>
      <c r="J129" s="140">
        <f>ROUND(I129*H129,2)</f>
        <v>0</v>
      </c>
      <c r="K129" s="137" t="s">
        <v>124</v>
      </c>
      <c r="L129" s="29"/>
      <c r="M129" s="141" t="s">
        <v>1</v>
      </c>
      <c r="N129" s="142" t="s">
        <v>35</v>
      </c>
      <c r="O129" s="143">
        <v>6.1449999999999996</v>
      </c>
      <c r="P129" s="143">
        <f>O129*H129</f>
        <v>86.03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5" t="s">
        <v>112</v>
      </c>
      <c r="AT129" s="145" t="s">
        <v>107</v>
      </c>
      <c r="AU129" s="145" t="s">
        <v>77</v>
      </c>
      <c r="AY129" s="16" t="s">
        <v>105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75</v>
      </c>
      <c r="BK129" s="146">
        <f>ROUND(I129*H129,2)</f>
        <v>0</v>
      </c>
      <c r="BL129" s="16" t="s">
        <v>112</v>
      </c>
      <c r="BM129" s="145" t="s">
        <v>130</v>
      </c>
    </row>
    <row r="130" spans="1:65" s="2" customFormat="1" ht="19.5" x14ac:dyDescent="0.2">
      <c r="A130" s="28"/>
      <c r="B130" s="29"/>
      <c r="C130" s="28"/>
      <c r="D130" s="147" t="s">
        <v>114</v>
      </c>
      <c r="E130" s="28"/>
      <c r="F130" s="148" t="s">
        <v>131</v>
      </c>
      <c r="G130" s="28"/>
      <c r="H130" s="28"/>
      <c r="I130" s="28"/>
      <c r="J130" s="28"/>
      <c r="K130" s="28"/>
      <c r="L130" s="29"/>
      <c r="M130" s="149"/>
      <c r="N130" s="150"/>
      <c r="O130" s="54"/>
      <c r="P130" s="54"/>
      <c r="Q130" s="54"/>
      <c r="R130" s="54"/>
      <c r="S130" s="54"/>
      <c r="T130" s="5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114</v>
      </c>
      <c r="AU130" s="16" t="s">
        <v>77</v>
      </c>
    </row>
    <row r="131" spans="1:65" s="2" customFormat="1" ht="136.5" x14ac:dyDescent="0.2">
      <c r="A131" s="28"/>
      <c r="B131" s="29"/>
      <c r="C131" s="28"/>
      <c r="D131" s="147" t="s">
        <v>116</v>
      </c>
      <c r="E131" s="28"/>
      <c r="F131" s="151" t="s">
        <v>127</v>
      </c>
      <c r="G131" s="28"/>
      <c r="H131" s="28"/>
      <c r="I131" s="28"/>
      <c r="J131" s="28"/>
      <c r="K131" s="28"/>
      <c r="L131" s="29"/>
      <c r="M131" s="149"/>
      <c r="N131" s="150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116</v>
      </c>
      <c r="AU131" s="16" t="s">
        <v>77</v>
      </c>
    </row>
    <row r="132" spans="1:65" s="2" customFormat="1" ht="24" x14ac:dyDescent="0.2">
      <c r="A132" s="28"/>
      <c r="B132" s="134"/>
      <c r="C132" s="135">
        <v>4</v>
      </c>
      <c r="D132" s="135" t="s">
        <v>107</v>
      </c>
      <c r="E132" s="136" t="s">
        <v>132</v>
      </c>
      <c r="F132" s="137" t="s">
        <v>133</v>
      </c>
      <c r="G132" s="138" t="s">
        <v>123</v>
      </c>
      <c r="H132" s="139">
        <v>6</v>
      </c>
      <c r="I132" s="140">
        <v>0</v>
      </c>
      <c r="J132" s="140">
        <f>ROUND(I132*H132,2)</f>
        <v>0</v>
      </c>
      <c r="K132" s="137" t="s">
        <v>124</v>
      </c>
      <c r="L132" s="29"/>
      <c r="M132" s="141" t="s">
        <v>1</v>
      </c>
      <c r="N132" s="142" t="s">
        <v>35</v>
      </c>
      <c r="O132" s="143">
        <v>10.678000000000001</v>
      </c>
      <c r="P132" s="143">
        <f>O132*H132</f>
        <v>64.068000000000012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5" t="s">
        <v>112</v>
      </c>
      <c r="AT132" s="145" t="s">
        <v>107</v>
      </c>
      <c r="AU132" s="145" t="s">
        <v>77</v>
      </c>
      <c r="AY132" s="16" t="s">
        <v>105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75</v>
      </c>
      <c r="BK132" s="146">
        <f>ROUND(I132*H132,2)</f>
        <v>0</v>
      </c>
      <c r="BL132" s="16" t="s">
        <v>112</v>
      </c>
      <c r="BM132" s="145" t="s">
        <v>134</v>
      </c>
    </row>
    <row r="133" spans="1:65" s="2" customFormat="1" ht="19.5" x14ac:dyDescent="0.2">
      <c r="A133" s="28"/>
      <c r="B133" s="29"/>
      <c r="C133" s="28"/>
      <c r="D133" s="147" t="s">
        <v>114</v>
      </c>
      <c r="E133" s="28"/>
      <c r="F133" s="148" t="s">
        <v>135</v>
      </c>
      <c r="G133" s="28"/>
      <c r="H133" s="28"/>
      <c r="I133" s="28"/>
      <c r="J133" s="28"/>
      <c r="K133" s="28"/>
      <c r="L133" s="29"/>
      <c r="M133" s="149"/>
      <c r="N133" s="150"/>
      <c r="O133" s="54"/>
      <c r="P133" s="54"/>
      <c r="Q133" s="54"/>
      <c r="R133" s="54"/>
      <c r="S133" s="54"/>
      <c r="T133" s="5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114</v>
      </c>
      <c r="AU133" s="16" t="s">
        <v>77</v>
      </c>
    </row>
    <row r="134" spans="1:65" s="2" customFormat="1" ht="136.5" x14ac:dyDescent="0.2">
      <c r="A134" s="28"/>
      <c r="B134" s="29"/>
      <c r="C134" s="28"/>
      <c r="D134" s="147" t="s">
        <v>116</v>
      </c>
      <c r="E134" s="28"/>
      <c r="F134" s="151" t="s">
        <v>127</v>
      </c>
      <c r="G134" s="28"/>
      <c r="H134" s="28"/>
      <c r="I134" s="28"/>
      <c r="J134" s="28"/>
      <c r="K134" s="28"/>
      <c r="L134" s="29"/>
      <c r="M134" s="149"/>
      <c r="N134" s="150"/>
      <c r="O134" s="54"/>
      <c r="P134" s="54"/>
      <c r="Q134" s="54"/>
      <c r="R134" s="54"/>
      <c r="S134" s="54"/>
      <c r="T134" s="55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116</v>
      </c>
      <c r="AU134" s="16" t="s">
        <v>77</v>
      </c>
    </row>
    <row r="135" spans="1:65" s="2" customFormat="1" ht="24" x14ac:dyDescent="0.2">
      <c r="A135" s="28"/>
      <c r="B135" s="29"/>
      <c r="C135" s="135" t="s">
        <v>158</v>
      </c>
      <c r="D135" s="135" t="s">
        <v>107</v>
      </c>
      <c r="E135" s="136" t="s">
        <v>234</v>
      </c>
      <c r="F135" s="137" t="s">
        <v>235</v>
      </c>
      <c r="G135" s="138" t="s">
        <v>123</v>
      </c>
      <c r="H135" s="139">
        <v>25</v>
      </c>
      <c r="I135" s="140">
        <v>0</v>
      </c>
      <c r="J135" s="140">
        <f>ROUND(I135*H135,2)</f>
        <v>0</v>
      </c>
      <c r="K135" s="137" t="s">
        <v>124</v>
      </c>
      <c r="L135" s="29"/>
      <c r="M135" s="149"/>
      <c r="N135" s="150"/>
      <c r="O135" s="54"/>
      <c r="P135" s="54"/>
      <c r="Q135" s="54"/>
      <c r="R135" s="54"/>
      <c r="S135" s="54"/>
      <c r="T135" s="5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6"/>
      <c r="AU135" s="16"/>
      <c r="BK135" s="146">
        <f>ROUND(I135*H135,2)</f>
        <v>0</v>
      </c>
    </row>
    <row r="136" spans="1:65" s="2" customFormat="1" ht="29.25" x14ac:dyDescent="0.2">
      <c r="A136" s="28"/>
      <c r="B136" s="29"/>
      <c r="C136" s="28"/>
      <c r="D136" s="147" t="s">
        <v>114</v>
      </c>
      <c r="E136" s="28"/>
      <c r="F136" s="148" t="s">
        <v>236</v>
      </c>
      <c r="G136" s="28"/>
      <c r="H136" s="28"/>
      <c r="I136" s="28"/>
      <c r="J136" s="28"/>
      <c r="K136" s="28"/>
      <c r="L136" s="29"/>
      <c r="M136" s="149"/>
      <c r="N136" s="150"/>
      <c r="O136" s="54"/>
      <c r="P136" s="54"/>
      <c r="Q136" s="54"/>
      <c r="R136" s="54"/>
      <c r="S136" s="54"/>
      <c r="T136" s="5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6"/>
      <c r="AU136" s="16"/>
    </row>
    <row r="137" spans="1:65" s="2" customFormat="1" ht="24" x14ac:dyDescent="0.2">
      <c r="A137" s="28"/>
      <c r="B137" s="29"/>
      <c r="C137" s="135" t="s">
        <v>237</v>
      </c>
      <c r="D137" s="135" t="s">
        <v>107</v>
      </c>
      <c r="E137" s="136" t="s">
        <v>238</v>
      </c>
      <c r="F137" s="137" t="s">
        <v>239</v>
      </c>
      <c r="G137" s="138" t="s">
        <v>123</v>
      </c>
      <c r="H137" s="139">
        <v>20</v>
      </c>
      <c r="I137" s="140">
        <v>0</v>
      </c>
      <c r="J137" s="140">
        <f>ROUND(I137*H137,2)</f>
        <v>0</v>
      </c>
      <c r="K137" s="137" t="s">
        <v>124</v>
      </c>
      <c r="L137" s="29"/>
      <c r="M137" s="149"/>
      <c r="N137" s="150"/>
      <c r="O137" s="54"/>
      <c r="P137" s="54"/>
      <c r="Q137" s="54"/>
      <c r="R137" s="54"/>
      <c r="S137" s="54"/>
      <c r="T137" s="55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6"/>
      <c r="AU137" s="16"/>
      <c r="BK137" s="146">
        <f>ROUND(I137*H137,2)</f>
        <v>0</v>
      </c>
    </row>
    <row r="138" spans="1:65" s="2" customFormat="1" ht="29.25" x14ac:dyDescent="0.2">
      <c r="A138" s="28"/>
      <c r="B138" s="29"/>
      <c r="C138" s="28"/>
      <c r="D138" s="147" t="s">
        <v>114</v>
      </c>
      <c r="E138" s="28"/>
      <c r="F138" s="148" t="s">
        <v>240</v>
      </c>
      <c r="G138" s="28"/>
      <c r="H138" s="28"/>
      <c r="I138" s="28"/>
      <c r="J138" s="28"/>
      <c r="K138" s="28"/>
      <c r="L138" s="29"/>
      <c r="M138" s="149"/>
      <c r="N138" s="150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6"/>
      <c r="AU138" s="16"/>
    </row>
    <row r="139" spans="1:65" s="2" customFormat="1" ht="24" x14ac:dyDescent="0.2">
      <c r="A139" s="28"/>
      <c r="B139" s="134"/>
      <c r="C139" s="135">
        <v>7</v>
      </c>
      <c r="D139" s="135" t="s">
        <v>107</v>
      </c>
      <c r="E139" s="136" t="s">
        <v>241</v>
      </c>
      <c r="F139" s="137" t="s">
        <v>245</v>
      </c>
      <c r="G139" s="138" t="s">
        <v>123</v>
      </c>
      <c r="H139" s="139">
        <v>250</v>
      </c>
      <c r="I139" s="140">
        <v>0</v>
      </c>
      <c r="J139" s="140">
        <f>ROUND(I139*H139,2)</f>
        <v>0</v>
      </c>
      <c r="K139" s="137" t="s">
        <v>124</v>
      </c>
      <c r="L139" s="29"/>
      <c r="M139" s="149"/>
      <c r="N139" s="150"/>
      <c r="O139" s="54"/>
      <c r="P139" s="54"/>
      <c r="Q139" s="54"/>
      <c r="R139" s="54"/>
      <c r="S139" s="54"/>
      <c r="T139" s="55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/>
      <c r="AU139" s="16"/>
      <c r="BK139" s="146">
        <f>ROUND(I139*H139,2)</f>
        <v>0</v>
      </c>
    </row>
    <row r="140" spans="1:65" s="2" customFormat="1" ht="39" x14ac:dyDescent="0.2">
      <c r="A140" s="28"/>
      <c r="B140" s="29"/>
      <c r="C140" s="28"/>
      <c r="D140" s="147" t="s">
        <v>114</v>
      </c>
      <c r="E140" s="28"/>
      <c r="F140" s="148" t="s">
        <v>242</v>
      </c>
      <c r="G140" s="28"/>
      <c r="H140" s="28"/>
      <c r="I140" s="28"/>
      <c r="J140" s="28"/>
      <c r="K140" s="28"/>
      <c r="L140" s="29"/>
      <c r="M140" s="149"/>
      <c r="N140" s="150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/>
      <c r="AU140" s="16"/>
    </row>
    <row r="141" spans="1:65" s="2" customFormat="1" ht="24" x14ac:dyDescent="0.2">
      <c r="A141" s="28"/>
      <c r="B141" s="134"/>
      <c r="C141" s="135">
        <v>8</v>
      </c>
      <c r="D141" s="135" t="s">
        <v>107</v>
      </c>
      <c r="E141" s="136" t="s">
        <v>243</v>
      </c>
      <c r="F141" s="137" t="s">
        <v>246</v>
      </c>
      <c r="G141" s="138" t="s">
        <v>123</v>
      </c>
      <c r="H141" s="139">
        <v>200</v>
      </c>
      <c r="I141" s="140">
        <v>0</v>
      </c>
      <c r="J141" s="140">
        <f>ROUND(I141*H141,2)</f>
        <v>0</v>
      </c>
      <c r="K141" s="137" t="s">
        <v>124</v>
      </c>
      <c r="L141" s="29"/>
      <c r="M141" s="149"/>
      <c r="N141" s="150"/>
      <c r="O141" s="54"/>
      <c r="P141" s="54"/>
      <c r="Q141" s="54"/>
      <c r="R141" s="54"/>
      <c r="S141" s="54"/>
      <c r="T141" s="55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6"/>
      <c r="AU141" s="16"/>
      <c r="BK141" s="146">
        <f>ROUND(I141*H141,2)</f>
        <v>0</v>
      </c>
    </row>
    <row r="142" spans="1:65" s="2" customFormat="1" ht="39" x14ac:dyDescent="0.2">
      <c r="A142" s="28"/>
      <c r="B142" s="29"/>
      <c r="C142" s="28"/>
      <c r="D142" s="147" t="s">
        <v>114</v>
      </c>
      <c r="E142" s="28"/>
      <c r="F142" s="148" t="s">
        <v>244</v>
      </c>
      <c r="G142" s="28"/>
      <c r="H142" s="28"/>
      <c r="I142" s="28"/>
      <c r="J142" s="28"/>
      <c r="K142" s="28"/>
      <c r="L142" s="29"/>
      <c r="M142" s="149"/>
      <c r="N142" s="150"/>
      <c r="O142" s="54"/>
      <c r="P142" s="54"/>
      <c r="Q142" s="54"/>
      <c r="R142" s="54"/>
      <c r="S142" s="54"/>
      <c r="T142" s="55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6"/>
      <c r="AU142" s="16"/>
    </row>
    <row r="143" spans="1:65" s="2" customFormat="1" x14ac:dyDescent="0.2">
      <c r="A143" s="28"/>
      <c r="B143" s="29"/>
      <c r="C143" s="28"/>
      <c r="D143" s="147"/>
      <c r="E143" s="28"/>
      <c r="F143" s="151"/>
      <c r="G143" s="28"/>
      <c r="H143" s="28"/>
      <c r="I143" s="28"/>
      <c r="J143" s="28"/>
      <c r="K143" s="28"/>
      <c r="L143" s="29"/>
      <c r="M143" s="149"/>
      <c r="N143" s="150"/>
      <c r="O143" s="54"/>
      <c r="P143" s="54"/>
      <c r="Q143" s="54"/>
      <c r="R143" s="54"/>
      <c r="S143" s="54"/>
      <c r="T143" s="55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/>
      <c r="AU143" s="16"/>
    </row>
    <row r="144" spans="1:65" s="2" customFormat="1" x14ac:dyDescent="0.2">
      <c r="A144" s="28"/>
      <c r="B144" s="29"/>
      <c r="C144" s="28"/>
      <c r="D144" s="147"/>
      <c r="E144" s="28"/>
      <c r="F144" s="151"/>
      <c r="G144" s="28"/>
      <c r="H144" s="28"/>
      <c r="I144" s="28"/>
      <c r="J144" s="28"/>
      <c r="K144" s="28"/>
      <c r="L144" s="29"/>
      <c r="M144" s="149"/>
      <c r="N144" s="150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/>
      <c r="AU144" s="16"/>
    </row>
    <row r="145" spans="1:65" s="2" customFormat="1" ht="24" x14ac:dyDescent="0.2">
      <c r="A145" s="28"/>
      <c r="B145" s="134"/>
      <c r="C145" s="135">
        <v>9</v>
      </c>
      <c r="D145" s="135" t="s">
        <v>107</v>
      </c>
      <c r="E145" s="136" t="s">
        <v>136</v>
      </c>
      <c r="F145" s="137" t="s">
        <v>137</v>
      </c>
      <c r="G145" s="138" t="s">
        <v>138</v>
      </c>
      <c r="H145" s="139">
        <v>220.5</v>
      </c>
      <c r="I145" s="140">
        <v>0</v>
      </c>
      <c r="J145" s="140">
        <f>ROUND(I145*H145,2)</f>
        <v>0</v>
      </c>
      <c r="K145" s="137" t="s">
        <v>124</v>
      </c>
      <c r="L145" s="29"/>
      <c r="M145" s="141" t="s">
        <v>1</v>
      </c>
      <c r="N145" s="142" t="s">
        <v>35</v>
      </c>
      <c r="O145" s="143">
        <v>0.245</v>
      </c>
      <c r="P145" s="143">
        <f>O145*H145</f>
        <v>54.022500000000001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5" t="s">
        <v>112</v>
      </c>
      <c r="AT145" s="145" t="s">
        <v>107</v>
      </c>
      <c r="AU145" s="145" t="s">
        <v>77</v>
      </c>
      <c r="AY145" s="16" t="s">
        <v>105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75</v>
      </c>
      <c r="BK145" s="146">
        <f>ROUND(I145*H145,2)</f>
        <v>0</v>
      </c>
      <c r="BL145" s="16" t="s">
        <v>112</v>
      </c>
      <c r="BM145" s="145" t="s">
        <v>139</v>
      </c>
    </row>
    <row r="146" spans="1:65" s="2" customFormat="1" ht="39" x14ac:dyDescent="0.2">
      <c r="A146" s="28"/>
      <c r="B146" s="29"/>
      <c r="C146" s="28"/>
      <c r="D146" s="147" t="s">
        <v>114</v>
      </c>
      <c r="E146" s="28"/>
      <c r="F146" s="148" t="s">
        <v>140</v>
      </c>
      <c r="G146" s="28"/>
      <c r="H146" s="28"/>
      <c r="I146" s="28"/>
      <c r="J146" s="28"/>
      <c r="K146" s="28"/>
      <c r="L146" s="29"/>
      <c r="M146" s="149"/>
      <c r="N146" s="150"/>
      <c r="O146" s="54"/>
      <c r="P146" s="54"/>
      <c r="Q146" s="54"/>
      <c r="R146" s="54"/>
      <c r="S146" s="54"/>
      <c r="T146" s="5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6" t="s">
        <v>114</v>
      </c>
      <c r="AU146" s="16" t="s">
        <v>77</v>
      </c>
    </row>
    <row r="147" spans="1:65" s="2" customFormat="1" ht="117" x14ac:dyDescent="0.2">
      <c r="A147" s="28"/>
      <c r="B147" s="29"/>
      <c r="C147" s="28"/>
      <c r="D147" s="147" t="s">
        <v>116</v>
      </c>
      <c r="E147" s="28"/>
      <c r="F147" s="151" t="s">
        <v>141</v>
      </c>
      <c r="G147" s="28"/>
      <c r="H147" s="28"/>
      <c r="I147" s="28"/>
      <c r="J147" s="28"/>
      <c r="K147" s="28"/>
      <c r="L147" s="29"/>
      <c r="M147" s="149"/>
      <c r="N147" s="150"/>
      <c r="O147" s="54"/>
      <c r="P147" s="54"/>
      <c r="Q147" s="54"/>
      <c r="R147" s="54"/>
      <c r="S147" s="54"/>
      <c r="T147" s="5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116</v>
      </c>
      <c r="AU147" s="16" t="s">
        <v>77</v>
      </c>
    </row>
    <row r="148" spans="1:65" s="13" customFormat="1" x14ac:dyDescent="0.2">
      <c r="B148" s="152"/>
      <c r="D148" s="147" t="s">
        <v>118</v>
      </c>
      <c r="E148" s="153" t="s">
        <v>1</v>
      </c>
      <c r="F148" s="154" t="s">
        <v>142</v>
      </c>
      <c r="H148" s="153" t="s">
        <v>1</v>
      </c>
      <c r="L148" s="152"/>
      <c r="M148" s="155"/>
      <c r="N148" s="156"/>
      <c r="O148" s="156"/>
      <c r="P148" s="156"/>
      <c r="Q148" s="156"/>
      <c r="R148" s="156"/>
      <c r="S148" s="156"/>
      <c r="T148" s="157"/>
      <c r="AT148" s="153" t="s">
        <v>118</v>
      </c>
      <c r="AU148" s="153" t="s">
        <v>77</v>
      </c>
      <c r="AV148" s="13" t="s">
        <v>75</v>
      </c>
      <c r="AW148" s="13" t="s">
        <v>27</v>
      </c>
      <c r="AX148" s="13" t="s">
        <v>70</v>
      </c>
      <c r="AY148" s="153" t="s">
        <v>105</v>
      </c>
    </row>
    <row r="149" spans="1:65" s="14" customFormat="1" x14ac:dyDescent="0.2">
      <c r="B149" s="158"/>
      <c r="D149" s="147" t="s">
        <v>118</v>
      </c>
      <c r="E149" s="159" t="s">
        <v>1</v>
      </c>
      <c r="F149" s="160" t="s">
        <v>143</v>
      </c>
      <c r="H149" s="161">
        <v>220.5</v>
      </c>
      <c r="L149" s="158"/>
      <c r="M149" s="162"/>
      <c r="N149" s="163"/>
      <c r="O149" s="163"/>
      <c r="P149" s="163"/>
      <c r="Q149" s="163"/>
      <c r="R149" s="163"/>
      <c r="S149" s="163"/>
      <c r="T149" s="164"/>
      <c r="AT149" s="159" t="s">
        <v>118</v>
      </c>
      <c r="AU149" s="159" t="s">
        <v>77</v>
      </c>
      <c r="AV149" s="14" t="s">
        <v>77</v>
      </c>
      <c r="AW149" s="14" t="s">
        <v>27</v>
      </c>
      <c r="AX149" s="14" t="s">
        <v>75</v>
      </c>
      <c r="AY149" s="159" t="s">
        <v>105</v>
      </c>
    </row>
    <row r="150" spans="1:65" s="2" customFormat="1" ht="24" x14ac:dyDescent="0.2">
      <c r="A150" s="28"/>
      <c r="B150" s="134"/>
      <c r="C150" s="135">
        <v>10</v>
      </c>
      <c r="D150" s="135" t="s">
        <v>107</v>
      </c>
      <c r="E150" s="136" t="s">
        <v>144</v>
      </c>
      <c r="F150" s="137" t="s">
        <v>145</v>
      </c>
      <c r="G150" s="138" t="s">
        <v>110</v>
      </c>
      <c r="H150" s="139">
        <v>220.5</v>
      </c>
      <c r="I150" s="140">
        <v>0</v>
      </c>
      <c r="J150" s="140">
        <f>ROUND(I150*H150,2)</f>
        <v>0</v>
      </c>
      <c r="K150" s="137" t="s">
        <v>124</v>
      </c>
      <c r="L150" s="29"/>
      <c r="M150" s="141" t="s">
        <v>1</v>
      </c>
      <c r="N150" s="142" t="s">
        <v>35</v>
      </c>
      <c r="O150" s="143">
        <v>7.4</v>
      </c>
      <c r="P150" s="143">
        <f>O150*H150</f>
        <v>1631.7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5" t="s">
        <v>112</v>
      </c>
      <c r="AT150" s="145" t="s">
        <v>107</v>
      </c>
      <c r="AU150" s="145" t="s">
        <v>77</v>
      </c>
      <c r="AY150" s="16" t="s">
        <v>105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75</v>
      </c>
      <c r="BK150" s="146">
        <f>ROUND(I150*H150,2)</f>
        <v>0</v>
      </c>
      <c r="BL150" s="16" t="s">
        <v>112</v>
      </c>
      <c r="BM150" s="145" t="s">
        <v>146</v>
      </c>
    </row>
    <row r="151" spans="1:65" s="2" customFormat="1" ht="19.5" x14ac:dyDescent="0.2">
      <c r="A151" s="28"/>
      <c r="B151" s="29"/>
      <c r="C151" s="28"/>
      <c r="D151" s="147" t="s">
        <v>114</v>
      </c>
      <c r="E151" s="28"/>
      <c r="F151" s="148" t="s">
        <v>147</v>
      </c>
      <c r="G151" s="28"/>
      <c r="H151" s="28"/>
      <c r="I151" s="28"/>
      <c r="J151" s="28"/>
      <c r="K151" s="28"/>
      <c r="L151" s="29"/>
      <c r="M151" s="149"/>
      <c r="N151" s="150"/>
      <c r="O151" s="54"/>
      <c r="P151" s="54"/>
      <c r="Q151" s="54"/>
      <c r="R151" s="54"/>
      <c r="S151" s="54"/>
      <c r="T151" s="55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 t="s">
        <v>114</v>
      </c>
      <c r="AU151" s="16" t="s">
        <v>77</v>
      </c>
    </row>
    <row r="152" spans="1:65" s="2" customFormat="1" ht="117" x14ac:dyDescent="0.2">
      <c r="A152" s="28"/>
      <c r="B152" s="29"/>
      <c r="C152" s="28"/>
      <c r="D152" s="147" t="s">
        <v>116</v>
      </c>
      <c r="E152" s="28"/>
      <c r="F152" s="151" t="s">
        <v>141</v>
      </c>
      <c r="G152" s="28"/>
      <c r="H152" s="28"/>
      <c r="I152" s="28"/>
      <c r="J152" s="28"/>
      <c r="K152" s="28"/>
      <c r="L152" s="29"/>
      <c r="M152" s="149"/>
      <c r="N152" s="150"/>
      <c r="O152" s="54"/>
      <c r="P152" s="54"/>
      <c r="Q152" s="54"/>
      <c r="R152" s="54"/>
      <c r="S152" s="54"/>
      <c r="T152" s="55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6" t="s">
        <v>116</v>
      </c>
      <c r="AU152" s="16" t="s">
        <v>77</v>
      </c>
    </row>
    <row r="153" spans="1:65" s="13" customFormat="1" x14ac:dyDescent="0.2">
      <c r="B153" s="152"/>
      <c r="D153" s="147" t="s">
        <v>118</v>
      </c>
      <c r="E153" s="153" t="s">
        <v>1</v>
      </c>
      <c r="F153" s="154" t="s">
        <v>233</v>
      </c>
      <c r="H153" s="153" t="s">
        <v>1</v>
      </c>
      <c r="L153" s="152"/>
      <c r="M153" s="155"/>
      <c r="N153" s="156"/>
      <c r="O153" s="156"/>
      <c r="P153" s="156"/>
      <c r="Q153" s="156"/>
      <c r="R153" s="156"/>
      <c r="S153" s="156"/>
      <c r="T153" s="157"/>
      <c r="AT153" s="153" t="s">
        <v>118</v>
      </c>
      <c r="AU153" s="153" t="s">
        <v>77</v>
      </c>
      <c r="AV153" s="13" t="s">
        <v>75</v>
      </c>
      <c r="AW153" s="13" t="s">
        <v>27</v>
      </c>
      <c r="AX153" s="13" t="s">
        <v>70</v>
      </c>
      <c r="AY153" s="153" t="s">
        <v>105</v>
      </c>
    </row>
    <row r="154" spans="1:65" s="14" customFormat="1" x14ac:dyDescent="0.2">
      <c r="B154" s="158"/>
      <c r="D154" s="147" t="s">
        <v>118</v>
      </c>
      <c r="E154" s="159" t="s">
        <v>1</v>
      </c>
      <c r="F154" s="160" t="s">
        <v>143</v>
      </c>
      <c r="H154" s="161">
        <v>220.5</v>
      </c>
      <c r="L154" s="158"/>
      <c r="M154" s="162"/>
      <c r="N154" s="163"/>
      <c r="O154" s="163"/>
      <c r="P154" s="163"/>
      <c r="Q154" s="163"/>
      <c r="R154" s="163"/>
      <c r="S154" s="163"/>
      <c r="T154" s="164"/>
      <c r="AT154" s="159" t="s">
        <v>118</v>
      </c>
      <c r="AU154" s="159" t="s">
        <v>77</v>
      </c>
      <c r="AV154" s="14" t="s">
        <v>77</v>
      </c>
      <c r="AW154" s="14" t="s">
        <v>27</v>
      </c>
      <c r="AX154" s="14" t="s">
        <v>75</v>
      </c>
      <c r="AY154" s="159" t="s">
        <v>105</v>
      </c>
    </row>
    <row r="155" spans="1:65" s="2" customFormat="1" ht="24" x14ac:dyDescent="0.2">
      <c r="A155" s="28"/>
      <c r="B155" s="134"/>
      <c r="C155" s="135">
        <v>11</v>
      </c>
      <c r="D155" s="135" t="s">
        <v>107</v>
      </c>
      <c r="E155" s="136" t="s">
        <v>149</v>
      </c>
      <c r="F155" s="137" t="s">
        <v>150</v>
      </c>
      <c r="G155" s="138" t="s">
        <v>110</v>
      </c>
      <c r="H155" s="139">
        <v>30</v>
      </c>
      <c r="I155" s="140">
        <v>0</v>
      </c>
      <c r="J155" s="140">
        <f>ROUND(I155*H155,2)</f>
        <v>0</v>
      </c>
      <c r="K155" s="137" t="s">
        <v>124</v>
      </c>
      <c r="L155" s="29"/>
      <c r="M155" s="141" t="s">
        <v>1</v>
      </c>
      <c r="N155" s="142" t="s">
        <v>35</v>
      </c>
      <c r="O155" s="143">
        <v>7.2</v>
      </c>
      <c r="P155" s="143">
        <f>O155*H155</f>
        <v>216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5" t="s">
        <v>112</v>
      </c>
      <c r="AT155" s="145" t="s">
        <v>107</v>
      </c>
      <c r="AU155" s="145" t="s">
        <v>77</v>
      </c>
      <c r="AY155" s="16" t="s">
        <v>105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6" t="s">
        <v>75</v>
      </c>
      <c r="BK155" s="146">
        <f>ROUND(I155*H155,2)</f>
        <v>0</v>
      </c>
      <c r="BL155" s="16" t="s">
        <v>112</v>
      </c>
      <c r="BM155" s="145" t="s">
        <v>151</v>
      </c>
    </row>
    <row r="156" spans="1:65" s="2" customFormat="1" ht="29.25" x14ac:dyDescent="0.2">
      <c r="A156" s="28"/>
      <c r="B156" s="29"/>
      <c r="C156" s="28"/>
      <c r="D156" s="147" t="s">
        <v>114</v>
      </c>
      <c r="E156" s="28"/>
      <c r="F156" s="148" t="s">
        <v>152</v>
      </c>
      <c r="G156" s="28"/>
      <c r="H156" s="28"/>
      <c r="I156" s="28"/>
      <c r="J156" s="28"/>
      <c r="K156" s="28"/>
      <c r="L156" s="29"/>
      <c r="M156" s="149"/>
      <c r="N156" s="150"/>
      <c r="O156" s="54"/>
      <c r="P156" s="54"/>
      <c r="Q156" s="54"/>
      <c r="R156" s="54"/>
      <c r="S156" s="54"/>
      <c r="T156" s="55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6" t="s">
        <v>114</v>
      </c>
      <c r="AU156" s="16" t="s">
        <v>77</v>
      </c>
    </row>
    <row r="157" spans="1:65" s="2" customFormat="1" ht="97.5" x14ac:dyDescent="0.2">
      <c r="A157" s="28"/>
      <c r="B157" s="29"/>
      <c r="C157" s="28"/>
      <c r="D157" s="147" t="s">
        <v>116</v>
      </c>
      <c r="E157" s="28"/>
      <c r="F157" s="151" t="s">
        <v>153</v>
      </c>
      <c r="G157" s="28"/>
      <c r="H157" s="28"/>
      <c r="I157" s="28"/>
      <c r="J157" s="28"/>
      <c r="K157" s="28"/>
      <c r="L157" s="29"/>
      <c r="M157" s="149"/>
      <c r="N157" s="150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6" t="s">
        <v>116</v>
      </c>
      <c r="AU157" s="16" t="s">
        <v>77</v>
      </c>
    </row>
    <row r="158" spans="1:65" s="2" customFormat="1" ht="24" x14ac:dyDescent="0.2">
      <c r="A158" s="28"/>
      <c r="B158" s="134"/>
      <c r="C158" s="135">
        <v>12</v>
      </c>
      <c r="D158" s="135" t="s">
        <v>107</v>
      </c>
      <c r="E158" s="136" t="s">
        <v>154</v>
      </c>
      <c r="F158" s="137" t="s">
        <v>155</v>
      </c>
      <c r="G158" s="138" t="s">
        <v>110</v>
      </c>
      <c r="H158" s="139">
        <v>24</v>
      </c>
      <c r="I158" s="140">
        <v>0</v>
      </c>
      <c r="J158" s="140">
        <f>ROUND(I158*H158,2)</f>
        <v>0</v>
      </c>
      <c r="K158" s="137" t="s">
        <v>124</v>
      </c>
      <c r="L158" s="29"/>
      <c r="M158" s="141" t="s">
        <v>1</v>
      </c>
      <c r="N158" s="142" t="s">
        <v>35</v>
      </c>
      <c r="O158" s="143">
        <v>11.824999999999999</v>
      </c>
      <c r="P158" s="143">
        <f>O158*H158</f>
        <v>283.79999999999995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5" t="s">
        <v>112</v>
      </c>
      <c r="AT158" s="145" t="s">
        <v>107</v>
      </c>
      <c r="AU158" s="145" t="s">
        <v>77</v>
      </c>
      <c r="AY158" s="16" t="s">
        <v>105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75</v>
      </c>
      <c r="BK158" s="146">
        <f>ROUND(I158*H158,2)</f>
        <v>0</v>
      </c>
      <c r="BL158" s="16" t="s">
        <v>112</v>
      </c>
      <c r="BM158" s="145" t="s">
        <v>156</v>
      </c>
    </row>
    <row r="159" spans="1:65" s="2" customFormat="1" ht="29.25" x14ac:dyDescent="0.2">
      <c r="A159" s="28"/>
      <c r="B159" s="29"/>
      <c r="C159" s="28"/>
      <c r="D159" s="147" t="s">
        <v>114</v>
      </c>
      <c r="E159" s="28"/>
      <c r="F159" s="148" t="s">
        <v>157</v>
      </c>
      <c r="G159" s="28"/>
      <c r="H159" s="28"/>
      <c r="I159" s="28"/>
      <c r="J159" s="28"/>
      <c r="K159" s="28"/>
      <c r="L159" s="29"/>
      <c r="M159" s="149"/>
      <c r="N159" s="150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114</v>
      </c>
      <c r="AU159" s="16" t="s">
        <v>77</v>
      </c>
    </row>
    <row r="160" spans="1:65" s="2" customFormat="1" ht="97.5" x14ac:dyDescent="0.2">
      <c r="A160" s="28"/>
      <c r="B160" s="29"/>
      <c r="C160" s="28"/>
      <c r="D160" s="147" t="s">
        <v>116</v>
      </c>
      <c r="E160" s="28"/>
      <c r="F160" s="151" t="s">
        <v>153</v>
      </c>
      <c r="G160" s="28"/>
      <c r="H160" s="28"/>
      <c r="I160" s="28"/>
      <c r="J160" s="28"/>
      <c r="K160" s="28"/>
      <c r="L160" s="29"/>
      <c r="M160" s="149"/>
      <c r="N160" s="150"/>
      <c r="O160" s="54"/>
      <c r="P160" s="54"/>
      <c r="Q160" s="54"/>
      <c r="R160" s="54"/>
      <c r="S160" s="54"/>
      <c r="T160" s="55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6" t="s">
        <v>116</v>
      </c>
      <c r="AU160" s="16" t="s">
        <v>77</v>
      </c>
    </row>
    <row r="161" spans="1:65" s="2" customFormat="1" ht="24" x14ac:dyDescent="0.2">
      <c r="A161" s="28"/>
      <c r="B161" s="134"/>
      <c r="C161" s="135">
        <v>13</v>
      </c>
      <c r="D161" s="135" t="s">
        <v>107</v>
      </c>
      <c r="E161" s="136" t="s">
        <v>159</v>
      </c>
      <c r="F161" s="137" t="s">
        <v>160</v>
      </c>
      <c r="G161" s="138" t="s">
        <v>110</v>
      </c>
      <c r="H161" s="139">
        <v>18</v>
      </c>
      <c r="I161" s="140">
        <v>0</v>
      </c>
      <c r="J161" s="140">
        <f>ROUND(I161*H161,2)</f>
        <v>0</v>
      </c>
      <c r="K161" s="137" t="s">
        <v>124</v>
      </c>
      <c r="L161" s="29"/>
      <c r="M161" s="141" t="s">
        <v>1</v>
      </c>
      <c r="N161" s="142" t="s">
        <v>35</v>
      </c>
      <c r="O161" s="143">
        <v>16.649999999999999</v>
      </c>
      <c r="P161" s="143">
        <f>O161*H161</f>
        <v>299.7</v>
      </c>
      <c r="Q161" s="143">
        <v>1.58E-3</v>
      </c>
      <c r="R161" s="143">
        <f>Q161*H161</f>
        <v>2.844E-2</v>
      </c>
      <c r="S161" s="143">
        <v>0</v>
      </c>
      <c r="T161" s="144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5" t="s">
        <v>112</v>
      </c>
      <c r="AT161" s="145" t="s">
        <v>107</v>
      </c>
      <c r="AU161" s="145" t="s">
        <v>77</v>
      </c>
      <c r="AY161" s="16" t="s">
        <v>105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75</v>
      </c>
      <c r="BK161" s="146">
        <f>ROUND(I161*H161,2)</f>
        <v>0</v>
      </c>
      <c r="BL161" s="16" t="s">
        <v>112</v>
      </c>
      <c r="BM161" s="145" t="s">
        <v>161</v>
      </c>
    </row>
    <row r="162" spans="1:65" s="2" customFormat="1" ht="29.25" x14ac:dyDescent="0.2">
      <c r="A162" s="28"/>
      <c r="B162" s="29"/>
      <c r="C162" s="28"/>
      <c r="D162" s="147" t="s">
        <v>114</v>
      </c>
      <c r="E162" s="28"/>
      <c r="F162" s="148" t="s">
        <v>162</v>
      </c>
      <c r="G162" s="28"/>
      <c r="H162" s="28"/>
      <c r="I162" s="28"/>
      <c r="J162" s="28"/>
      <c r="K162" s="28"/>
      <c r="L162" s="29"/>
      <c r="M162" s="149"/>
      <c r="N162" s="150"/>
      <c r="O162" s="54"/>
      <c r="P162" s="54"/>
      <c r="Q162" s="54"/>
      <c r="R162" s="54"/>
      <c r="S162" s="54"/>
      <c r="T162" s="5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6" t="s">
        <v>114</v>
      </c>
      <c r="AU162" s="16" t="s">
        <v>77</v>
      </c>
    </row>
    <row r="163" spans="1:65" s="2" customFormat="1" ht="97.5" x14ac:dyDescent="0.2">
      <c r="A163" s="28"/>
      <c r="B163" s="29"/>
      <c r="C163" s="28"/>
      <c r="D163" s="147" t="s">
        <v>116</v>
      </c>
      <c r="E163" s="28"/>
      <c r="F163" s="151" t="s">
        <v>153</v>
      </c>
      <c r="G163" s="28"/>
      <c r="H163" s="28"/>
      <c r="I163" s="28"/>
      <c r="J163" s="28"/>
      <c r="K163" s="28"/>
      <c r="L163" s="29"/>
      <c r="M163" s="149"/>
      <c r="N163" s="150"/>
      <c r="O163" s="54"/>
      <c r="P163" s="54"/>
      <c r="Q163" s="54"/>
      <c r="R163" s="54"/>
      <c r="S163" s="54"/>
      <c r="T163" s="55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6" t="s">
        <v>116</v>
      </c>
      <c r="AU163" s="16" t="s">
        <v>77</v>
      </c>
    </row>
    <row r="164" spans="1:65" s="2" customFormat="1" ht="33" customHeight="1" x14ac:dyDescent="0.2">
      <c r="A164" s="28"/>
      <c r="B164" s="134"/>
      <c r="C164" s="135">
        <v>14</v>
      </c>
      <c r="D164" s="135" t="s">
        <v>107</v>
      </c>
      <c r="E164" s="136" t="s">
        <v>163</v>
      </c>
      <c r="F164" s="137" t="s">
        <v>164</v>
      </c>
      <c r="G164" s="138" t="s">
        <v>110</v>
      </c>
      <c r="H164" s="139">
        <v>292.5</v>
      </c>
      <c r="I164" s="140">
        <v>0</v>
      </c>
      <c r="J164" s="140">
        <f>ROUND(I164*H164,2)</f>
        <v>0</v>
      </c>
      <c r="K164" s="137" t="s">
        <v>124</v>
      </c>
      <c r="L164" s="29"/>
      <c r="M164" s="141" t="s">
        <v>1</v>
      </c>
      <c r="N164" s="142" t="s">
        <v>35</v>
      </c>
      <c r="O164" s="143">
        <v>9.9000000000000005E-2</v>
      </c>
      <c r="P164" s="143">
        <f>O164*H164</f>
        <v>28.957500000000003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5" t="s">
        <v>112</v>
      </c>
      <c r="AT164" s="145" t="s">
        <v>107</v>
      </c>
      <c r="AU164" s="145" t="s">
        <v>77</v>
      </c>
      <c r="AY164" s="16" t="s">
        <v>105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75</v>
      </c>
      <c r="BK164" s="146">
        <f>ROUND(I164*H164,2)</f>
        <v>0</v>
      </c>
      <c r="BL164" s="16" t="s">
        <v>112</v>
      </c>
      <c r="BM164" s="145" t="s">
        <v>165</v>
      </c>
    </row>
    <row r="165" spans="1:65" s="2" customFormat="1" ht="39" x14ac:dyDescent="0.2">
      <c r="A165" s="28"/>
      <c r="B165" s="29"/>
      <c r="C165" s="28"/>
      <c r="D165" s="147" t="s">
        <v>114</v>
      </c>
      <c r="E165" s="28"/>
      <c r="F165" s="148" t="s">
        <v>166</v>
      </c>
      <c r="G165" s="28"/>
      <c r="H165" s="28"/>
      <c r="I165" s="28"/>
      <c r="J165" s="28"/>
      <c r="K165" s="28"/>
      <c r="L165" s="29"/>
      <c r="M165" s="149"/>
      <c r="N165" s="150"/>
      <c r="O165" s="54"/>
      <c r="P165" s="54"/>
      <c r="Q165" s="54"/>
      <c r="R165" s="54"/>
      <c r="S165" s="54"/>
      <c r="T165" s="5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6" t="s">
        <v>114</v>
      </c>
      <c r="AU165" s="16" t="s">
        <v>77</v>
      </c>
    </row>
    <row r="166" spans="1:65" s="2" customFormat="1" ht="68.25" x14ac:dyDescent="0.2">
      <c r="A166" s="28"/>
      <c r="B166" s="29"/>
      <c r="C166" s="28"/>
      <c r="D166" s="147" t="s">
        <v>116</v>
      </c>
      <c r="E166" s="28"/>
      <c r="F166" s="151" t="s">
        <v>167</v>
      </c>
      <c r="G166" s="28"/>
      <c r="H166" s="28"/>
      <c r="I166" s="28"/>
      <c r="J166" s="28"/>
      <c r="K166" s="28"/>
      <c r="L166" s="29"/>
      <c r="M166" s="149"/>
      <c r="N166" s="150"/>
      <c r="O166" s="54"/>
      <c r="P166" s="54"/>
      <c r="Q166" s="54"/>
      <c r="R166" s="54"/>
      <c r="S166" s="54"/>
      <c r="T166" s="55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6" t="s">
        <v>116</v>
      </c>
      <c r="AU166" s="16" t="s">
        <v>77</v>
      </c>
    </row>
    <row r="167" spans="1:65" s="14" customFormat="1" x14ac:dyDescent="0.2">
      <c r="B167" s="158"/>
      <c r="D167" s="147" t="s">
        <v>118</v>
      </c>
      <c r="E167" s="159" t="s">
        <v>1</v>
      </c>
      <c r="F167" s="160" t="s">
        <v>148</v>
      </c>
      <c r="H167" s="161">
        <v>292.5</v>
      </c>
      <c r="L167" s="158"/>
      <c r="M167" s="162"/>
      <c r="N167" s="163"/>
      <c r="O167" s="163"/>
      <c r="P167" s="163"/>
      <c r="Q167" s="163"/>
      <c r="R167" s="163"/>
      <c r="S167" s="163"/>
      <c r="T167" s="164"/>
      <c r="AT167" s="159" t="s">
        <v>118</v>
      </c>
      <c r="AU167" s="159" t="s">
        <v>77</v>
      </c>
      <c r="AV167" s="14" t="s">
        <v>77</v>
      </c>
      <c r="AW167" s="14" t="s">
        <v>27</v>
      </c>
      <c r="AX167" s="14" t="s">
        <v>75</v>
      </c>
      <c r="AY167" s="159" t="s">
        <v>105</v>
      </c>
    </row>
    <row r="168" spans="1:65" s="2" customFormat="1" ht="36" x14ac:dyDescent="0.2">
      <c r="A168" s="28"/>
      <c r="B168" s="134"/>
      <c r="C168" s="135">
        <v>15</v>
      </c>
      <c r="D168" s="135" t="s">
        <v>107</v>
      </c>
      <c r="E168" s="136" t="s">
        <v>168</v>
      </c>
      <c r="F168" s="137" t="s">
        <v>169</v>
      </c>
      <c r="G168" s="138" t="s">
        <v>110</v>
      </c>
      <c r="H168" s="139">
        <v>4387.5</v>
      </c>
      <c r="I168" s="140">
        <v>0</v>
      </c>
      <c r="J168" s="140">
        <f>ROUND(I168*H168,2)</f>
        <v>0</v>
      </c>
      <c r="K168" s="137" t="s">
        <v>124</v>
      </c>
      <c r="L168" s="29"/>
      <c r="M168" s="141" t="s">
        <v>1</v>
      </c>
      <c r="N168" s="142" t="s">
        <v>35</v>
      </c>
      <c r="O168" s="143">
        <v>6.0000000000000001E-3</v>
      </c>
      <c r="P168" s="143">
        <f>O168*H168</f>
        <v>26.324999999999999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5" t="s">
        <v>112</v>
      </c>
      <c r="AT168" s="145" t="s">
        <v>107</v>
      </c>
      <c r="AU168" s="145" t="s">
        <v>77</v>
      </c>
      <c r="AY168" s="16" t="s">
        <v>105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75</v>
      </c>
      <c r="BK168" s="146">
        <f>ROUND(I168*H168,2)</f>
        <v>0</v>
      </c>
      <c r="BL168" s="16" t="s">
        <v>112</v>
      </c>
      <c r="BM168" s="145" t="s">
        <v>170</v>
      </c>
    </row>
    <row r="169" spans="1:65" s="2" customFormat="1" ht="48.75" x14ac:dyDescent="0.2">
      <c r="A169" s="28"/>
      <c r="B169" s="29"/>
      <c r="C169" s="28"/>
      <c r="D169" s="147" t="s">
        <v>114</v>
      </c>
      <c r="E169" s="28"/>
      <c r="F169" s="148" t="s">
        <v>171</v>
      </c>
      <c r="G169" s="28"/>
      <c r="H169" s="28"/>
      <c r="I169" s="28"/>
      <c r="J169" s="28"/>
      <c r="K169" s="28"/>
      <c r="L169" s="29"/>
      <c r="M169" s="149"/>
      <c r="N169" s="150"/>
      <c r="O169" s="54"/>
      <c r="P169" s="54"/>
      <c r="Q169" s="54"/>
      <c r="R169" s="54"/>
      <c r="S169" s="54"/>
      <c r="T169" s="55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T169" s="16" t="s">
        <v>114</v>
      </c>
      <c r="AU169" s="16" t="s">
        <v>77</v>
      </c>
    </row>
    <row r="170" spans="1:65" s="2" customFormat="1" ht="68.25" x14ac:dyDescent="0.2">
      <c r="A170" s="28"/>
      <c r="B170" s="29"/>
      <c r="C170" s="28"/>
      <c r="D170" s="147" t="s">
        <v>116</v>
      </c>
      <c r="E170" s="28"/>
      <c r="F170" s="151" t="s">
        <v>167</v>
      </c>
      <c r="G170" s="28"/>
      <c r="H170" s="28"/>
      <c r="I170" s="28"/>
      <c r="J170" s="28"/>
      <c r="K170" s="28"/>
      <c r="L170" s="29"/>
      <c r="M170" s="149"/>
      <c r="N170" s="150"/>
      <c r="O170" s="54"/>
      <c r="P170" s="54"/>
      <c r="Q170" s="54"/>
      <c r="R170" s="54"/>
      <c r="S170" s="54"/>
      <c r="T170" s="5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 t="s">
        <v>116</v>
      </c>
      <c r="AU170" s="16" t="s">
        <v>77</v>
      </c>
    </row>
    <row r="171" spans="1:65" s="14" customFormat="1" x14ac:dyDescent="0.2">
      <c r="B171" s="158"/>
      <c r="D171" s="147" t="s">
        <v>118</v>
      </c>
      <c r="E171" s="159" t="s">
        <v>1</v>
      </c>
      <c r="F171" s="160" t="s">
        <v>225</v>
      </c>
      <c r="H171" s="161">
        <v>11576.25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118</v>
      </c>
      <c r="AU171" s="159" t="s">
        <v>77</v>
      </c>
      <c r="AV171" s="14" t="s">
        <v>77</v>
      </c>
      <c r="AW171" s="14" t="s">
        <v>27</v>
      </c>
      <c r="AX171" s="14" t="s">
        <v>75</v>
      </c>
      <c r="AY171" s="159" t="s">
        <v>105</v>
      </c>
    </row>
    <row r="172" spans="1:65" s="2" customFormat="1" ht="33" customHeight="1" x14ac:dyDescent="0.2">
      <c r="A172" s="28"/>
      <c r="B172" s="134"/>
      <c r="C172" s="135">
        <v>16</v>
      </c>
      <c r="D172" s="135" t="s">
        <v>107</v>
      </c>
      <c r="E172" s="136" t="s">
        <v>172</v>
      </c>
      <c r="F172" s="137" t="s">
        <v>173</v>
      </c>
      <c r="G172" s="138" t="s">
        <v>110</v>
      </c>
      <c r="H172" s="139">
        <v>72</v>
      </c>
      <c r="I172" s="140">
        <v>0</v>
      </c>
      <c r="J172" s="140">
        <f>ROUND(I172*H172,2)</f>
        <v>0</v>
      </c>
      <c r="K172" s="137" t="s">
        <v>124</v>
      </c>
      <c r="L172" s="29"/>
      <c r="M172" s="141" t="s">
        <v>1</v>
      </c>
      <c r="N172" s="142" t="s">
        <v>35</v>
      </c>
      <c r="O172" s="143">
        <v>0.113</v>
      </c>
      <c r="P172" s="143">
        <f>O172*H172</f>
        <v>8.136000000000001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5" t="s">
        <v>112</v>
      </c>
      <c r="AT172" s="145" t="s">
        <v>107</v>
      </c>
      <c r="AU172" s="145" t="s">
        <v>77</v>
      </c>
      <c r="AY172" s="16" t="s">
        <v>105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75</v>
      </c>
      <c r="BK172" s="146">
        <f>ROUND(I172*H172,2)</f>
        <v>0</v>
      </c>
      <c r="BL172" s="16" t="s">
        <v>112</v>
      </c>
      <c r="BM172" s="145" t="s">
        <v>174</v>
      </c>
    </row>
    <row r="173" spans="1:65" s="2" customFormat="1" ht="39" x14ac:dyDescent="0.2">
      <c r="A173" s="28"/>
      <c r="B173" s="29"/>
      <c r="C173" s="28"/>
      <c r="D173" s="147" t="s">
        <v>114</v>
      </c>
      <c r="E173" s="28"/>
      <c r="F173" s="148" t="s">
        <v>175</v>
      </c>
      <c r="G173" s="28"/>
      <c r="H173" s="28"/>
      <c r="I173" s="28"/>
      <c r="J173" s="28"/>
      <c r="K173" s="28"/>
      <c r="L173" s="29"/>
      <c r="M173" s="149"/>
      <c r="N173" s="150"/>
      <c r="O173" s="54"/>
      <c r="P173" s="54"/>
      <c r="Q173" s="54"/>
      <c r="R173" s="54"/>
      <c r="S173" s="54"/>
      <c r="T173" s="5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6" t="s">
        <v>114</v>
      </c>
      <c r="AU173" s="16" t="s">
        <v>77</v>
      </c>
    </row>
    <row r="174" spans="1:65" s="2" customFormat="1" ht="68.25" x14ac:dyDescent="0.2">
      <c r="A174" s="28"/>
      <c r="B174" s="29"/>
      <c r="C174" s="28"/>
      <c r="D174" s="147" t="s">
        <v>116</v>
      </c>
      <c r="E174" s="28"/>
      <c r="F174" s="151" t="s">
        <v>167</v>
      </c>
      <c r="G174" s="28"/>
      <c r="H174" s="28"/>
      <c r="I174" s="28"/>
      <c r="J174" s="28"/>
      <c r="K174" s="28"/>
      <c r="L174" s="29"/>
      <c r="M174" s="149"/>
      <c r="N174" s="150"/>
      <c r="O174" s="54"/>
      <c r="P174" s="54"/>
      <c r="Q174" s="54"/>
      <c r="R174" s="54"/>
      <c r="S174" s="54"/>
      <c r="T174" s="55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6" t="s">
        <v>116</v>
      </c>
      <c r="AU174" s="16" t="s">
        <v>77</v>
      </c>
    </row>
    <row r="175" spans="1:65" s="14" customFormat="1" x14ac:dyDescent="0.2">
      <c r="B175" s="158"/>
      <c r="D175" s="147" t="s">
        <v>118</v>
      </c>
      <c r="E175" s="159" t="s">
        <v>1</v>
      </c>
      <c r="F175" s="160" t="s">
        <v>176</v>
      </c>
      <c r="H175" s="161">
        <v>72</v>
      </c>
      <c r="L175" s="158"/>
      <c r="M175" s="162"/>
      <c r="N175" s="163"/>
      <c r="O175" s="163"/>
      <c r="P175" s="163"/>
      <c r="Q175" s="163"/>
      <c r="R175" s="163"/>
      <c r="S175" s="163"/>
      <c r="T175" s="164"/>
      <c r="AT175" s="159" t="s">
        <v>118</v>
      </c>
      <c r="AU175" s="159" t="s">
        <v>77</v>
      </c>
      <c r="AV175" s="14" t="s">
        <v>77</v>
      </c>
      <c r="AW175" s="14" t="s">
        <v>27</v>
      </c>
      <c r="AX175" s="14" t="s">
        <v>75</v>
      </c>
      <c r="AY175" s="159" t="s">
        <v>105</v>
      </c>
    </row>
    <row r="176" spans="1:65" s="2" customFormat="1" ht="36" x14ac:dyDescent="0.2">
      <c r="A176" s="28"/>
      <c r="B176" s="134"/>
      <c r="C176" s="135">
        <v>17</v>
      </c>
      <c r="D176" s="135" t="s">
        <v>107</v>
      </c>
      <c r="E176" s="136" t="s">
        <v>177</v>
      </c>
      <c r="F176" s="137" t="s">
        <v>178</v>
      </c>
      <c r="G176" s="138" t="s">
        <v>110</v>
      </c>
      <c r="H176" s="139">
        <v>1080</v>
      </c>
      <c r="I176" s="140">
        <v>0</v>
      </c>
      <c r="J176" s="140">
        <f>ROUND(I176*H176,2)</f>
        <v>0</v>
      </c>
      <c r="K176" s="137" t="s">
        <v>124</v>
      </c>
      <c r="L176" s="29"/>
      <c r="M176" s="141" t="s">
        <v>1</v>
      </c>
      <c r="N176" s="142" t="s">
        <v>35</v>
      </c>
      <c r="O176" s="143">
        <v>6.0000000000000001E-3</v>
      </c>
      <c r="P176" s="143">
        <f>O176*H176</f>
        <v>6.48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5" t="s">
        <v>112</v>
      </c>
      <c r="AT176" s="145" t="s">
        <v>107</v>
      </c>
      <c r="AU176" s="145" t="s">
        <v>77</v>
      </c>
      <c r="AY176" s="16" t="s">
        <v>105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75</v>
      </c>
      <c r="BK176" s="146">
        <f>ROUND(I176*H176,2)</f>
        <v>0</v>
      </c>
      <c r="BL176" s="16" t="s">
        <v>112</v>
      </c>
      <c r="BM176" s="145" t="s">
        <v>179</v>
      </c>
    </row>
    <row r="177" spans="1:65" s="2" customFormat="1" ht="48.75" x14ac:dyDescent="0.2">
      <c r="A177" s="28"/>
      <c r="B177" s="29"/>
      <c r="C177" s="28"/>
      <c r="D177" s="147" t="s">
        <v>114</v>
      </c>
      <c r="E177" s="28"/>
      <c r="F177" s="148" t="s">
        <v>180</v>
      </c>
      <c r="G177" s="28"/>
      <c r="H177" s="28"/>
      <c r="I177" s="28"/>
      <c r="J177" s="28"/>
      <c r="K177" s="28"/>
      <c r="L177" s="29"/>
      <c r="M177" s="149"/>
      <c r="N177" s="150"/>
      <c r="O177" s="54"/>
      <c r="P177" s="54"/>
      <c r="Q177" s="54"/>
      <c r="R177" s="54"/>
      <c r="S177" s="54"/>
      <c r="T177" s="55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6" t="s">
        <v>114</v>
      </c>
      <c r="AU177" s="16" t="s">
        <v>77</v>
      </c>
    </row>
    <row r="178" spans="1:65" s="2" customFormat="1" ht="68.25" x14ac:dyDescent="0.2">
      <c r="A178" s="28"/>
      <c r="B178" s="29"/>
      <c r="C178" s="28"/>
      <c r="D178" s="147" t="s">
        <v>116</v>
      </c>
      <c r="E178" s="28"/>
      <c r="F178" s="151" t="s">
        <v>167</v>
      </c>
      <c r="G178" s="28"/>
      <c r="H178" s="28"/>
      <c r="I178" s="28"/>
      <c r="J178" s="28"/>
      <c r="K178" s="28"/>
      <c r="L178" s="29"/>
      <c r="M178" s="149"/>
      <c r="N178" s="150"/>
      <c r="O178" s="54"/>
      <c r="P178" s="54"/>
      <c r="Q178" s="54"/>
      <c r="R178" s="54"/>
      <c r="S178" s="54"/>
      <c r="T178" s="55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6" t="s">
        <v>116</v>
      </c>
      <c r="AU178" s="16" t="s">
        <v>77</v>
      </c>
    </row>
    <row r="179" spans="1:65" s="14" customFormat="1" x14ac:dyDescent="0.2">
      <c r="B179" s="158"/>
      <c r="D179" s="147" t="s">
        <v>118</v>
      </c>
      <c r="E179" s="159" t="s">
        <v>1</v>
      </c>
      <c r="F179" s="160" t="s">
        <v>181</v>
      </c>
      <c r="H179" s="161">
        <v>1080</v>
      </c>
      <c r="L179" s="158"/>
      <c r="M179" s="162"/>
      <c r="N179" s="163"/>
      <c r="O179" s="163"/>
      <c r="P179" s="163"/>
      <c r="Q179" s="163"/>
      <c r="R179" s="163"/>
      <c r="S179" s="163"/>
      <c r="T179" s="164"/>
      <c r="AT179" s="159" t="s">
        <v>118</v>
      </c>
      <c r="AU179" s="159" t="s">
        <v>77</v>
      </c>
      <c r="AV179" s="14" t="s">
        <v>77</v>
      </c>
      <c r="AW179" s="14" t="s">
        <v>27</v>
      </c>
      <c r="AX179" s="14" t="s">
        <v>75</v>
      </c>
      <c r="AY179" s="159" t="s">
        <v>105</v>
      </c>
    </row>
    <row r="180" spans="1:65" s="2" customFormat="1" ht="24" x14ac:dyDescent="0.2">
      <c r="A180" s="28"/>
      <c r="B180" s="134"/>
      <c r="C180" s="135">
        <v>18</v>
      </c>
      <c r="D180" s="135" t="s">
        <v>107</v>
      </c>
      <c r="E180" s="136" t="s">
        <v>182</v>
      </c>
      <c r="F180" s="137" t="s">
        <v>183</v>
      </c>
      <c r="G180" s="138" t="s">
        <v>110</v>
      </c>
      <c r="H180" s="139">
        <v>72</v>
      </c>
      <c r="I180" s="140">
        <v>0</v>
      </c>
      <c r="J180" s="140">
        <f>ROUND(I180*H180,2)</f>
        <v>0</v>
      </c>
      <c r="K180" s="137" t="s">
        <v>124</v>
      </c>
      <c r="L180" s="29"/>
      <c r="M180" s="141" t="s">
        <v>1</v>
      </c>
      <c r="N180" s="142" t="s">
        <v>35</v>
      </c>
      <c r="O180" s="143">
        <v>0.32</v>
      </c>
      <c r="P180" s="143">
        <f>O180*H180</f>
        <v>23.04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5" t="s">
        <v>112</v>
      </c>
      <c r="AT180" s="145" t="s">
        <v>107</v>
      </c>
      <c r="AU180" s="145" t="s">
        <v>77</v>
      </c>
      <c r="AY180" s="16" t="s">
        <v>105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6" t="s">
        <v>75</v>
      </c>
      <c r="BK180" s="146">
        <f>ROUND(I180*H180,2)</f>
        <v>0</v>
      </c>
      <c r="BL180" s="16" t="s">
        <v>112</v>
      </c>
      <c r="BM180" s="145" t="s">
        <v>184</v>
      </c>
    </row>
    <row r="181" spans="1:65" s="2" customFormat="1" ht="29.25" x14ac:dyDescent="0.2">
      <c r="A181" s="28"/>
      <c r="B181" s="29"/>
      <c r="C181" s="28"/>
      <c r="D181" s="147" t="s">
        <v>114</v>
      </c>
      <c r="E181" s="28"/>
      <c r="F181" s="148" t="s">
        <v>185</v>
      </c>
      <c r="G181" s="28"/>
      <c r="H181" s="28"/>
      <c r="I181" s="28"/>
      <c r="J181" s="28"/>
      <c r="K181" s="28"/>
      <c r="L181" s="29"/>
      <c r="M181" s="149"/>
      <c r="N181" s="150"/>
      <c r="O181" s="54"/>
      <c r="P181" s="54"/>
      <c r="Q181" s="54"/>
      <c r="R181" s="54"/>
      <c r="S181" s="54"/>
      <c r="T181" s="55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16" t="s">
        <v>114</v>
      </c>
      <c r="AU181" s="16" t="s">
        <v>77</v>
      </c>
    </row>
    <row r="182" spans="1:65" s="2" customFormat="1" ht="117" x14ac:dyDescent="0.2">
      <c r="A182" s="28"/>
      <c r="B182" s="29"/>
      <c r="C182" s="28"/>
      <c r="D182" s="147" t="s">
        <v>116</v>
      </c>
      <c r="E182" s="28"/>
      <c r="F182" s="151" t="s">
        <v>186</v>
      </c>
      <c r="G182" s="28"/>
      <c r="H182" s="28"/>
      <c r="I182" s="28"/>
      <c r="J182" s="28"/>
      <c r="K182" s="28"/>
      <c r="L182" s="29"/>
      <c r="M182" s="149"/>
      <c r="N182" s="150"/>
      <c r="O182" s="54"/>
      <c r="P182" s="54"/>
      <c r="Q182" s="54"/>
      <c r="R182" s="54"/>
      <c r="S182" s="54"/>
      <c r="T182" s="55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6" t="s">
        <v>116</v>
      </c>
      <c r="AU182" s="16" t="s">
        <v>77</v>
      </c>
    </row>
    <row r="183" spans="1:65" s="2" customFormat="1" ht="24" x14ac:dyDescent="0.2">
      <c r="A183" s="28"/>
      <c r="B183" s="134"/>
      <c r="C183" s="135">
        <v>19</v>
      </c>
      <c r="D183" s="135" t="s">
        <v>107</v>
      </c>
      <c r="E183" s="136" t="s">
        <v>187</v>
      </c>
      <c r="F183" s="137" t="s">
        <v>188</v>
      </c>
      <c r="G183" s="138" t="s">
        <v>110</v>
      </c>
      <c r="H183" s="139">
        <v>220.5</v>
      </c>
      <c r="I183" s="140">
        <v>0</v>
      </c>
      <c r="J183" s="140">
        <f>ROUND(I183*H183,2)</f>
        <v>0</v>
      </c>
      <c r="K183" s="137" t="s">
        <v>124</v>
      </c>
      <c r="L183" s="29"/>
      <c r="M183" s="141" t="s">
        <v>1</v>
      </c>
      <c r="N183" s="142" t="s">
        <v>35</v>
      </c>
      <c r="O183" s="143">
        <v>9.6000000000000002E-2</v>
      </c>
      <c r="P183" s="143">
        <f>O183*H183</f>
        <v>21.167999999999999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5" t="s">
        <v>112</v>
      </c>
      <c r="AT183" s="145" t="s">
        <v>107</v>
      </c>
      <c r="AU183" s="145" t="s">
        <v>77</v>
      </c>
      <c r="AY183" s="16" t="s">
        <v>105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75</v>
      </c>
      <c r="BK183" s="146">
        <f>ROUND(I183*H183,2)</f>
        <v>0</v>
      </c>
      <c r="BL183" s="16" t="s">
        <v>112</v>
      </c>
      <c r="BM183" s="145" t="s">
        <v>189</v>
      </c>
    </row>
    <row r="184" spans="1:65" s="2" customFormat="1" ht="29.25" x14ac:dyDescent="0.2">
      <c r="A184" s="28"/>
      <c r="B184" s="29"/>
      <c r="C184" s="28"/>
      <c r="D184" s="147" t="s">
        <v>114</v>
      </c>
      <c r="E184" s="28"/>
      <c r="F184" s="148" t="s">
        <v>190</v>
      </c>
      <c r="G184" s="28"/>
      <c r="H184" s="28"/>
      <c r="I184" s="28"/>
      <c r="J184" s="28"/>
      <c r="K184" s="28"/>
      <c r="L184" s="29"/>
      <c r="M184" s="149"/>
      <c r="N184" s="150"/>
      <c r="O184" s="54"/>
      <c r="P184" s="54"/>
      <c r="Q184" s="54"/>
      <c r="R184" s="54"/>
      <c r="S184" s="54"/>
      <c r="T184" s="55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6" t="s">
        <v>114</v>
      </c>
      <c r="AU184" s="16" t="s">
        <v>77</v>
      </c>
    </row>
    <row r="185" spans="1:65" s="2" customFormat="1" ht="117" x14ac:dyDescent="0.2">
      <c r="A185" s="28"/>
      <c r="B185" s="29"/>
      <c r="C185" s="28"/>
      <c r="D185" s="147" t="s">
        <v>116</v>
      </c>
      <c r="E185" s="28"/>
      <c r="F185" s="151" t="s">
        <v>186</v>
      </c>
      <c r="G185" s="28"/>
      <c r="H185" s="28"/>
      <c r="I185" s="28"/>
      <c r="J185" s="28"/>
      <c r="K185" s="28"/>
      <c r="L185" s="29"/>
      <c r="M185" s="149"/>
      <c r="N185" s="150"/>
      <c r="O185" s="54"/>
      <c r="P185" s="54"/>
      <c r="Q185" s="54"/>
      <c r="R185" s="54"/>
      <c r="S185" s="54"/>
      <c r="T185" s="55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T185" s="16" t="s">
        <v>116</v>
      </c>
      <c r="AU185" s="16" t="s">
        <v>77</v>
      </c>
    </row>
    <row r="186" spans="1:65" s="2" customFormat="1" ht="24" x14ac:dyDescent="0.2">
      <c r="A186" s="28"/>
      <c r="B186" s="134"/>
      <c r="C186" s="135">
        <v>20</v>
      </c>
      <c r="D186" s="135" t="s">
        <v>107</v>
      </c>
      <c r="E186" s="136" t="s">
        <v>191</v>
      </c>
      <c r="F186" s="137" t="s">
        <v>192</v>
      </c>
      <c r="G186" s="138" t="s">
        <v>193</v>
      </c>
      <c r="H186" s="139">
        <v>585</v>
      </c>
      <c r="I186" s="140">
        <v>0</v>
      </c>
      <c r="J186" s="140">
        <f>ROUND(I186*H186,2)</f>
        <v>0</v>
      </c>
      <c r="K186" s="137" t="s">
        <v>124</v>
      </c>
      <c r="L186" s="29"/>
      <c r="M186" s="141" t="s">
        <v>1</v>
      </c>
      <c r="N186" s="142" t="s">
        <v>35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5" t="s">
        <v>112</v>
      </c>
      <c r="AT186" s="145" t="s">
        <v>107</v>
      </c>
      <c r="AU186" s="145" t="s">
        <v>77</v>
      </c>
      <c r="AY186" s="16" t="s">
        <v>105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6" t="s">
        <v>75</v>
      </c>
      <c r="BK186" s="146">
        <f>ROUND(I186*H186,2)</f>
        <v>0</v>
      </c>
      <c r="BL186" s="16" t="s">
        <v>112</v>
      </c>
      <c r="BM186" s="145" t="s">
        <v>194</v>
      </c>
    </row>
    <row r="187" spans="1:65" s="2" customFormat="1" ht="29.25" x14ac:dyDescent="0.2">
      <c r="A187" s="28"/>
      <c r="B187" s="29"/>
      <c r="C187" s="28"/>
      <c r="D187" s="147" t="s">
        <v>114</v>
      </c>
      <c r="E187" s="28"/>
      <c r="F187" s="148" t="s">
        <v>195</v>
      </c>
      <c r="G187" s="28"/>
      <c r="H187" s="28"/>
      <c r="I187" s="28"/>
      <c r="J187" s="28"/>
      <c r="K187" s="28"/>
      <c r="L187" s="29"/>
      <c r="M187" s="149"/>
      <c r="N187" s="150"/>
      <c r="O187" s="54"/>
      <c r="P187" s="54"/>
      <c r="Q187" s="54"/>
      <c r="R187" s="54"/>
      <c r="S187" s="54"/>
      <c r="T187" s="55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T187" s="16" t="s">
        <v>114</v>
      </c>
      <c r="AU187" s="16" t="s">
        <v>77</v>
      </c>
    </row>
    <row r="188" spans="1:65" s="2" customFormat="1" ht="39" x14ac:dyDescent="0.2">
      <c r="A188" s="28"/>
      <c r="B188" s="29"/>
      <c r="C188" s="28"/>
      <c r="D188" s="147" t="s">
        <v>116</v>
      </c>
      <c r="E188" s="28"/>
      <c r="F188" s="151" t="s">
        <v>196</v>
      </c>
      <c r="G188" s="28"/>
      <c r="H188" s="28"/>
      <c r="I188" s="28"/>
      <c r="J188" s="28"/>
      <c r="K188" s="28"/>
      <c r="L188" s="29"/>
      <c r="M188" s="149"/>
      <c r="N188" s="150"/>
      <c r="O188" s="54"/>
      <c r="P188" s="54"/>
      <c r="Q188" s="54"/>
      <c r="R188" s="54"/>
      <c r="S188" s="54"/>
      <c r="T188" s="55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6" t="s">
        <v>116</v>
      </c>
      <c r="AU188" s="16" t="s">
        <v>77</v>
      </c>
    </row>
    <row r="189" spans="1:65" s="14" customFormat="1" x14ac:dyDescent="0.2">
      <c r="B189" s="158"/>
      <c r="D189" s="147" t="s">
        <v>118</v>
      </c>
      <c r="E189" s="159" t="s">
        <v>1</v>
      </c>
      <c r="F189" s="160" t="s">
        <v>226</v>
      </c>
      <c r="H189" s="161">
        <v>585</v>
      </c>
      <c r="L189" s="158"/>
      <c r="M189" s="162"/>
      <c r="N189" s="163"/>
      <c r="O189" s="163"/>
      <c r="P189" s="163"/>
      <c r="Q189" s="163"/>
      <c r="R189" s="163"/>
      <c r="S189" s="163"/>
      <c r="T189" s="164"/>
      <c r="AT189" s="159" t="s">
        <v>118</v>
      </c>
      <c r="AU189" s="159" t="s">
        <v>77</v>
      </c>
      <c r="AV189" s="14" t="s">
        <v>77</v>
      </c>
      <c r="AW189" s="14" t="s">
        <v>27</v>
      </c>
      <c r="AX189" s="14" t="s">
        <v>75</v>
      </c>
      <c r="AY189" s="159" t="s">
        <v>105</v>
      </c>
    </row>
    <row r="190" spans="1:65" s="2" customFormat="1" ht="16.5" customHeight="1" x14ac:dyDescent="0.2">
      <c r="A190" s="28"/>
      <c r="B190" s="134"/>
      <c r="C190" s="135">
        <v>21</v>
      </c>
      <c r="D190" s="135" t="s">
        <v>107</v>
      </c>
      <c r="E190" s="136" t="s">
        <v>197</v>
      </c>
      <c r="F190" s="137" t="s">
        <v>198</v>
      </c>
      <c r="G190" s="138" t="s">
        <v>110</v>
      </c>
      <c r="H190" s="139">
        <v>292.5</v>
      </c>
      <c r="I190" s="140">
        <v>0</v>
      </c>
      <c r="J190" s="140">
        <f>ROUND(I190*H190,2)</f>
        <v>0</v>
      </c>
      <c r="K190" s="137" t="s">
        <v>124</v>
      </c>
      <c r="L190" s="29"/>
      <c r="M190" s="141" t="s">
        <v>1</v>
      </c>
      <c r="N190" s="142" t="s">
        <v>35</v>
      </c>
      <c r="O190" s="143">
        <v>8.9999999999999993E-3</v>
      </c>
      <c r="P190" s="143">
        <f>O190*H190</f>
        <v>2.6324999999999998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45" t="s">
        <v>112</v>
      </c>
      <c r="AT190" s="145" t="s">
        <v>107</v>
      </c>
      <c r="AU190" s="145" t="s">
        <v>77</v>
      </c>
      <c r="AY190" s="16" t="s">
        <v>105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75</v>
      </c>
      <c r="BK190" s="146">
        <f>ROUND(I190*H190,2)</f>
        <v>0</v>
      </c>
      <c r="BL190" s="16" t="s">
        <v>112</v>
      </c>
      <c r="BM190" s="145" t="s">
        <v>199</v>
      </c>
    </row>
    <row r="191" spans="1:65" s="2" customFormat="1" ht="19.5" x14ac:dyDescent="0.2">
      <c r="A191" s="28"/>
      <c r="B191" s="29"/>
      <c r="C191" s="28"/>
      <c r="D191" s="147" t="s">
        <v>114</v>
      </c>
      <c r="E191" s="28"/>
      <c r="F191" s="148" t="s">
        <v>200</v>
      </c>
      <c r="G191" s="28"/>
      <c r="H191" s="28"/>
      <c r="I191" s="28"/>
      <c r="J191" s="28"/>
      <c r="K191" s="28"/>
      <c r="L191" s="29"/>
      <c r="M191" s="149"/>
      <c r="N191" s="150"/>
      <c r="O191" s="54"/>
      <c r="P191" s="54"/>
      <c r="Q191" s="54"/>
      <c r="R191" s="54"/>
      <c r="S191" s="54"/>
      <c r="T191" s="55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T191" s="16" t="s">
        <v>114</v>
      </c>
      <c r="AU191" s="16" t="s">
        <v>77</v>
      </c>
    </row>
    <row r="192" spans="1:65" s="2" customFormat="1" ht="117" x14ac:dyDescent="0.2">
      <c r="A192" s="28"/>
      <c r="B192" s="29"/>
      <c r="C192" s="28"/>
      <c r="D192" s="147" t="s">
        <v>116</v>
      </c>
      <c r="E192" s="28"/>
      <c r="F192" s="151" t="s">
        <v>201</v>
      </c>
      <c r="G192" s="28"/>
      <c r="H192" s="28"/>
      <c r="I192" s="28"/>
      <c r="J192" s="28"/>
      <c r="K192" s="28"/>
      <c r="L192" s="29"/>
      <c r="M192" s="149"/>
      <c r="N192" s="150"/>
      <c r="O192" s="54"/>
      <c r="P192" s="54"/>
      <c r="Q192" s="54"/>
      <c r="R192" s="54"/>
      <c r="S192" s="54"/>
      <c r="T192" s="55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T192" s="16" t="s">
        <v>116</v>
      </c>
      <c r="AU192" s="16" t="s">
        <v>77</v>
      </c>
    </row>
    <row r="193" spans="1:65" s="14" customFormat="1" x14ac:dyDescent="0.2">
      <c r="B193" s="158"/>
      <c r="D193" s="147" t="s">
        <v>118</v>
      </c>
      <c r="E193" s="159" t="s">
        <v>1</v>
      </c>
      <c r="F193" s="160" t="s">
        <v>232</v>
      </c>
      <c r="H193" s="161">
        <v>292.5</v>
      </c>
      <c r="L193" s="158"/>
      <c r="M193" s="162"/>
      <c r="N193" s="163"/>
      <c r="O193" s="163"/>
      <c r="P193" s="163"/>
      <c r="Q193" s="163"/>
      <c r="R193" s="163"/>
      <c r="S193" s="163"/>
      <c r="T193" s="164"/>
      <c r="AT193" s="159" t="s">
        <v>118</v>
      </c>
      <c r="AU193" s="159" t="s">
        <v>77</v>
      </c>
      <c r="AV193" s="14" t="s">
        <v>77</v>
      </c>
      <c r="AW193" s="14" t="s">
        <v>27</v>
      </c>
      <c r="AX193" s="14" t="s">
        <v>75</v>
      </c>
      <c r="AY193" s="159" t="s">
        <v>105</v>
      </c>
    </row>
    <row r="194" spans="1:65" s="12" customFormat="1" ht="25.9" customHeight="1" x14ac:dyDescent="0.2">
      <c r="B194" s="122"/>
      <c r="D194" s="123" t="s">
        <v>69</v>
      </c>
      <c r="E194" s="124" t="s">
        <v>202</v>
      </c>
      <c r="F194" s="124" t="s">
        <v>203</v>
      </c>
      <c r="J194" s="125">
        <f>BK194</f>
        <v>0</v>
      </c>
      <c r="L194" s="122"/>
      <c r="M194" s="126"/>
      <c r="N194" s="127"/>
      <c r="O194" s="127"/>
      <c r="P194" s="128">
        <f>P195+P199+P203</f>
        <v>0</v>
      </c>
      <c r="Q194" s="127"/>
      <c r="R194" s="128">
        <f>R195+R199+R203</f>
        <v>0</v>
      </c>
      <c r="S194" s="127"/>
      <c r="T194" s="129">
        <f>T195+T199+T203</f>
        <v>0</v>
      </c>
      <c r="AR194" s="123" t="s">
        <v>158</v>
      </c>
      <c r="AT194" s="130" t="s">
        <v>69</v>
      </c>
      <c r="AU194" s="130" t="s">
        <v>70</v>
      </c>
      <c r="AY194" s="123" t="s">
        <v>105</v>
      </c>
      <c r="BK194" s="131">
        <f>BK195+BK199+BK203</f>
        <v>0</v>
      </c>
    </row>
    <row r="195" spans="1:65" s="12" customFormat="1" ht="22.9" customHeight="1" x14ac:dyDescent="0.2">
      <c r="B195" s="122"/>
      <c r="D195" s="123" t="s">
        <v>69</v>
      </c>
      <c r="E195" s="132" t="s">
        <v>204</v>
      </c>
      <c r="F195" s="132" t="s">
        <v>205</v>
      </c>
      <c r="J195" s="133">
        <f>BK195</f>
        <v>0</v>
      </c>
      <c r="L195" s="122"/>
      <c r="M195" s="126"/>
      <c r="N195" s="127"/>
      <c r="O195" s="127"/>
      <c r="P195" s="128">
        <f>SUM(P196:P198)</f>
        <v>0</v>
      </c>
      <c r="Q195" s="127"/>
      <c r="R195" s="128">
        <f>SUM(R196:R198)</f>
        <v>0</v>
      </c>
      <c r="S195" s="127"/>
      <c r="T195" s="129">
        <f>SUM(T196:T198)</f>
        <v>0</v>
      </c>
      <c r="AR195" s="123" t="s">
        <v>158</v>
      </c>
      <c r="AT195" s="130" t="s">
        <v>69</v>
      </c>
      <c r="AU195" s="130" t="s">
        <v>75</v>
      </c>
      <c r="AY195" s="123" t="s">
        <v>105</v>
      </c>
      <c r="BK195" s="131">
        <f>SUM(BK196:BK198)</f>
        <v>0</v>
      </c>
    </row>
    <row r="196" spans="1:65" s="2" customFormat="1" ht="16.5" customHeight="1" x14ac:dyDescent="0.2">
      <c r="A196" s="28"/>
      <c r="B196" s="134"/>
      <c r="C196" s="135">
        <v>22</v>
      </c>
      <c r="D196" s="135" t="s">
        <v>107</v>
      </c>
      <c r="E196" s="136" t="s">
        <v>206</v>
      </c>
      <c r="F196" s="137" t="s">
        <v>205</v>
      </c>
      <c r="G196" s="138" t="s">
        <v>207</v>
      </c>
      <c r="H196" s="139">
        <v>1</v>
      </c>
      <c r="I196" s="140">
        <v>0</v>
      </c>
      <c r="J196" s="140">
        <f>ROUND(I196*H196,2)</f>
        <v>0</v>
      </c>
      <c r="K196" s="137" t="s">
        <v>124</v>
      </c>
      <c r="L196" s="29"/>
      <c r="M196" s="141" t="s">
        <v>1</v>
      </c>
      <c r="N196" s="142" t="s">
        <v>35</v>
      </c>
      <c r="O196" s="143">
        <v>0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5" t="s">
        <v>208</v>
      </c>
      <c r="AT196" s="145" t="s">
        <v>107</v>
      </c>
      <c r="AU196" s="145" t="s">
        <v>77</v>
      </c>
      <c r="AY196" s="16" t="s">
        <v>105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6" t="s">
        <v>75</v>
      </c>
      <c r="BK196" s="146">
        <f>ROUND(I196*H196,2)</f>
        <v>0</v>
      </c>
      <c r="BL196" s="16" t="s">
        <v>208</v>
      </c>
      <c r="BM196" s="145" t="s">
        <v>209</v>
      </c>
    </row>
    <row r="197" spans="1:65" s="2" customFormat="1" x14ac:dyDescent="0.2">
      <c r="A197" s="28"/>
      <c r="B197" s="29"/>
      <c r="C197" s="28"/>
      <c r="D197" s="147" t="s">
        <v>114</v>
      </c>
      <c r="E197" s="28"/>
      <c r="F197" s="148" t="s">
        <v>205</v>
      </c>
      <c r="G197" s="28"/>
      <c r="H197" s="28"/>
      <c r="I197" s="28"/>
      <c r="J197" s="28"/>
      <c r="K197" s="28"/>
      <c r="L197" s="29"/>
      <c r="M197" s="149"/>
      <c r="N197" s="150"/>
      <c r="O197" s="54"/>
      <c r="P197" s="54"/>
      <c r="Q197" s="54"/>
      <c r="R197" s="54"/>
      <c r="S197" s="54"/>
      <c r="T197" s="55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T197" s="16" t="s">
        <v>114</v>
      </c>
      <c r="AU197" s="16" t="s">
        <v>77</v>
      </c>
    </row>
    <row r="198" spans="1:65" s="2" customFormat="1" ht="29.25" x14ac:dyDescent="0.2">
      <c r="A198" s="28"/>
      <c r="B198" s="29"/>
      <c r="C198" s="28"/>
      <c r="D198" s="147" t="s">
        <v>116</v>
      </c>
      <c r="E198" s="28"/>
      <c r="F198" s="151" t="s">
        <v>210</v>
      </c>
      <c r="G198" s="28"/>
      <c r="H198" s="28"/>
      <c r="I198" s="28"/>
      <c r="J198" s="28"/>
      <c r="K198" s="28"/>
      <c r="L198" s="29"/>
      <c r="M198" s="149"/>
      <c r="N198" s="150"/>
      <c r="O198" s="54"/>
      <c r="P198" s="54"/>
      <c r="Q198" s="54"/>
      <c r="R198" s="54"/>
      <c r="S198" s="54"/>
      <c r="T198" s="55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T198" s="16" t="s">
        <v>116</v>
      </c>
      <c r="AU198" s="16" t="s">
        <v>77</v>
      </c>
    </row>
    <row r="199" spans="1:65" s="12" customFormat="1" ht="22.9" customHeight="1" x14ac:dyDescent="0.2">
      <c r="B199" s="122"/>
      <c r="D199" s="123" t="s">
        <v>69</v>
      </c>
      <c r="E199" s="132" t="s">
        <v>211</v>
      </c>
      <c r="F199" s="132" t="s">
        <v>212</v>
      </c>
      <c r="J199" s="133">
        <f>BK199</f>
        <v>0</v>
      </c>
      <c r="L199" s="122"/>
      <c r="M199" s="126"/>
      <c r="N199" s="127"/>
      <c r="O199" s="127"/>
      <c r="P199" s="128">
        <f>SUM(P200:P202)</f>
        <v>0</v>
      </c>
      <c r="Q199" s="127"/>
      <c r="R199" s="128">
        <f>SUM(R200:R202)</f>
        <v>0</v>
      </c>
      <c r="S199" s="127"/>
      <c r="T199" s="129">
        <f>SUM(T200:T202)</f>
        <v>0</v>
      </c>
      <c r="AR199" s="123" t="s">
        <v>158</v>
      </c>
      <c r="AT199" s="130" t="s">
        <v>69</v>
      </c>
      <c r="AU199" s="130" t="s">
        <v>75</v>
      </c>
      <c r="AY199" s="123" t="s">
        <v>105</v>
      </c>
      <c r="BK199" s="131">
        <f>SUM(BK200:BK202)</f>
        <v>0</v>
      </c>
    </row>
    <row r="200" spans="1:65" s="2" customFormat="1" ht="16.5" customHeight="1" x14ac:dyDescent="0.2">
      <c r="A200" s="28"/>
      <c r="B200" s="134"/>
      <c r="C200" s="135">
        <v>23</v>
      </c>
      <c r="D200" s="135" t="s">
        <v>107</v>
      </c>
      <c r="E200" s="136" t="s">
        <v>213</v>
      </c>
      <c r="F200" s="137" t="s">
        <v>214</v>
      </c>
      <c r="G200" s="138" t="s">
        <v>215</v>
      </c>
      <c r="H200" s="139">
        <v>40</v>
      </c>
      <c r="I200" s="140">
        <v>0</v>
      </c>
      <c r="J200" s="140">
        <f>ROUND(I200*H200,2)</f>
        <v>0</v>
      </c>
      <c r="K200" s="137" t="s">
        <v>124</v>
      </c>
      <c r="L200" s="29"/>
      <c r="M200" s="141" t="s">
        <v>1</v>
      </c>
      <c r="N200" s="142" t="s">
        <v>35</v>
      </c>
      <c r="O200" s="143">
        <v>0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5" t="s">
        <v>208</v>
      </c>
      <c r="AT200" s="145" t="s">
        <v>107</v>
      </c>
      <c r="AU200" s="145" t="s">
        <v>77</v>
      </c>
      <c r="AY200" s="16" t="s">
        <v>105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6" t="s">
        <v>75</v>
      </c>
      <c r="BK200" s="146">
        <f>ROUND(I200*H200,2)</f>
        <v>0</v>
      </c>
      <c r="BL200" s="16" t="s">
        <v>208</v>
      </c>
      <c r="BM200" s="145" t="s">
        <v>216</v>
      </c>
    </row>
    <row r="201" spans="1:65" s="2" customFormat="1" x14ac:dyDescent="0.2">
      <c r="A201" s="28"/>
      <c r="B201" s="29"/>
      <c r="C201" s="28"/>
      <c r="D201" s="147" t="s">
        <v>114</v>
      </c>
      <c r="E201" s="28"/>
      <c r="F201" s="148" t="s">
        <v>217</v>
      </c>
      <c r="G201" s="28"/>
      <c r="H201" s="28"/>
      <c r="I201" s="28"/>
      <c r="J201" s="28"/>
      <c r="K201" s="28"/>
      <c r="L201" s="29"/>
      <c r="M201" s="149"/>
      <c r="N201" s="150"/>
      <c r="O201" s="54"/>
      <c r="P201" s="54"/>
      <c r="Q201" s="54"/>
      <c r="R201" s="54"/>
      <c r="S201" s="54"/>
      <c r="T201" s="55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T201" s="16" t="s">
        <v>114</v>
      </c>
      <c r="AU201" s="16" t="s">
        <v>77</v>
      </c>
    </row>
    <row r="202" spans="1:65" s="2" customFormat="1" ht="29.25" x14ac:dyDescent="0.2">
      <c r="A202" s="28"/>
      <c r="B202" s="29"/>
      <c r="C202" s="28"/>
      <c r="D202" s="147" t="s">
        <v>116</v>
      </c>
      <c r="E202" s="28"/>
      <c r="F202" s="151" t="s">
        <v>210</v>
      </c>
      <c r="G202" s="28"/>
      <c r="H202" s="28"/>
      <c r="I202" s="28"/>
      <c r="J202" s="28"/>
      <c r="K202" s="28"/>
      <c r="L202" s="29"/>
      <c r="M202" s="149"/>
      <c r="N202" s="150"/>
      <c r="O202" s="54"/>
      <c r="P202" s="54"/>
      <c r="Q202" s="54"/>
      <c r="R202" s="54"/>
      <c r="S202" s="54"/>
      <c r="T202" s="55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6" t="s">
        <v>116</v>
      </c>
      <c r="AU202" s="16" t="s">
        <v>77</v>
      </c>
    </row>
    <row r="203" spans="1:65" s="12" customFormat="1" ht="22.9" customHeight="1" x14ac:dyDescent="0.2">
      <c r="B203" s="122"/>
      <c r="D203" s="123" t="s">
        <v>69</v>
      </c>
      <c r="E203" s="132" t="s">
        <v>218</v>
      </c>
      <c r="F203" s="132" t="s">
        <v>219</v>
      </c>
      <c r="J203" s="133">
        <f>BK203</f>
        <v>0</v>
      </c>
      <c r="L203" s="122"/>
      <c r="M203" s="126"/>
      <c r="N203" s="127"/>
      <c r="O203" s="127"/>
      <c r="P203" s="128">
        <f>SUM(P204:P206)</f>
        <v>0</v>
      </c>
      <c r="Q203" s="127"/>
      <c r="R203" s="128">
        <f>SUM(R204:R206)</f>
        <v>0</v>
      </c>
      <c r="S203" s="127"/>
      <c r="T203" s="129">
        <f>SUM(T204:T206)</f>
        <v>0</v>
      </c>
      <c r="AR203" s="123" t="s">
        <v>158</v>
      </c>
      <c r="AT203" s="130" t="s">
        <v>69</v>
      </c>
      <c r="AU203" s="130" t="s">
        <v>75</v>
      </c>
      <c r="AY203" s="123" t="s">
        <v>105</v>
      </c>
      <c r="BK203" s="131">
        <f>SUM(BK204:BK206)</f>
        <v>0</v>
      </c>
    </row>
    <row r="204" spans="1:65" s="2" customFormat="1" ht="24.2" customHeight="1" x14ac:dyDescent="0.2">
      <c r="A204" s="28"/>
      <c r="B204" s="134"/>
      <c r="C204" s="135">
        <v>24</v>
      </c>
      <c r="D204" s="135" t="s">
        <v>107</v>
      </c>
      <c r="E204" s="136" t="s">
        <v>220</v>
      </c>
      <c r="F204" s="137" t="s">
        <v>221</v>
      </c>
      <c r="G204" s="138" t="s">
        <v>222</v>
      </c>
      <c r="H204" s="139">
        <v>1</v>
      </c>
      <c r="I204" s="140">
        <v>0</v>
      </c>
      <c r="J204" s="140">
        <f>ROUND(I204*H204,2)</f>
        <v>0</v>
      </c>
      <c r="K204" s="137" t="s">
        <v>124</v>
      </c>
      <c r="L204" s="29"/>
      <c r="M204" s="141" t="s">
        <v>1</v>
      </c>
      <c r="N204" s="142" t="s">
        <v>35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45" t="s">
        <v>208</v>
      </c>
      <c r="AT204" s="145" t="s">
        <v>107</v>
      </c>
      <c r="AU204" s="145" t="s">
        <v>77</v>
      </c>
      <c r="AY204" s="16" t="s">
        <v>105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75</v>
      </c>
      <c r="BK204" s="146">
        <f>ROUND(I204*H204,2)</f>
        <v>0</v>
      </c>
      <c r="BL204" s="16" t="s">
        <v>208</v>
      </c>
      <c r="BM204" s="145" t="s">
        <v>223</v>
      </c>
    </row>
    <row r="205" spans="1:65" s="2" customFormat="1" x14ac:dyDescent="0.2">
      <c r="A205" s="28"/>
      <c r="B205" s="29"/>
      <c r="C205" s="28"/>
      <c r="D205" s="147" t="s">
        <v>114</v>
      </c>
      <c r="E205" s="28"/>
      <c r="F205" s="148" t="s">
        <v>224</v>
      </c>
      <c r="G205" s="28"/>
      <c r="H205" s="28"/>
      <c r="I205" s="28"/>
      <c r="J205" s="28"/>
      <c r="K205" s="28"/>
      <c r="L205" s="29"/>
      <c r="M205" s="149"/>
      <c r="N205" s="150"/>
      <c r="O205" s="54"/>
      <c r="P205" s="54"/>
      <c r="Q205" s="54"/>
      <c r="R205" s="54"/>
      <c r="S205" s="54"/>
      <c r="T205" s="55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T205" s="16" t="s">
        <v>114</v>
      </c>
      <c r="AU205" s="16" t="s">
        <v>77</v>
      </c>
    </row>
    <row r="206" spans="1:65" s="2" customFormat="1" ht="29.25" x14ac:dyDescent="0.2">
      <c r="A206" s="28"/>
      <c r="B206" s="29"/>
      <c r="C206" s="28"/>
      <c r="D206" s="147" t="s">
        <v>116</v>
      </c>
      <c r="E206" s="28"/>
      <c r="F206" s="151" t="s">
        <v>210</v>
      </c>
      <c r="G206" s="28"/>
      <c r="H206" s="28"/>
      <c r="I206" s="28"/>
      <c r="J206" s="28"/>
      <c r="K206" s="28"/>
      <c r="L206" s="29"/>
      <c r="M206" s="165"/>
      <c r="N206" s="166"/>
      <c r="O206" s="167"/>
      <c r="P206" s="167"/>
      <c r="Q206" s="167"/>
      <c r="R206" s="167"/>
      <c r="S206" s="167"/>
      <c r="T206" s="16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T206" s="16" t="s">
        <v>116</v>
      </c>
      <c r="AU206" s="16" t="s">
        <v>77</v>
      </c>
    </row>
    <row r="207" spans="1:65" s="2" customFormat="1" ht="6.95" customHeight="1" x14ac:dyDescent="0.2">
      <c r="A207" s="28"/>
      <c r="B207" s="43"/>
      <c r="C207" s="44"/>
      <c r="D207" s="44"/>
      <c r="E207" s="44"/>
      <c r="F207" s="44"/>
      <c r="G207" s="44"/>
      <c r="H207" s="44"/>
      <c r="I207" s="44"/>
      <c r="J207" s="44"/>
      <c r="K207" s="44"/>
      <c r="L207" s="29"/>
      <c r="M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</row>
  </sheetData>
  <autoFilter ref="C117:K206"/>
  <mergeCells count="5">
    <mergeCell ref="E25:H25"/>
    <mergeCell ref="L2:V2"/>
    <mergeCell ref="E7:K7"/>
    <mergeCell ref="E85:K85"/>
    <mergeCell ref="E110:K110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Mohelnice - očista</vt:lpstr>
      <vt:lpstr>'Mohelnice - očista'!Názvy_tisku</vt:lpstr>
      <vt:lpstr>'Rekapitulace stavby'!Názvy_tisku</vt:lpstr>
      <vt:lpstr>'Mohelnice - očista'!Oblast_tisku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ROZPOCTY3\savkov</dc:creator>
  <cp:lastModifiedBy>sabina.kolocova</cp:lastModifiedBy>
  <cp:lastPrinted>2021-08-26T16:57:54Z</cp:lastPrinted>
  <dcterms:created xsi:type="dcterms:W3CDTF">2021-08-09T14:03:51Z</dcterms:created>
  <dcterms:modified xsi:type="dcterms:W3CDTF">2021-09-09T05:50:10Z</dcterms:modified>
</cp:coreProperties>
</file>