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Nové SOSaSOU\VÝBĚROVÁ ŘÍZENÍ 2021\Přístavba krytého posezení 2021\"/>
    </mc:Choice>
  </mc:AlternateContent>
  <bookViews>
    <workbookView xWindow="0" yWindow="0" windowWidth="25200" windowHeight="11850"/>
  </bookViews>
  <sheets>
    <sheet name="Rekapitulace stavby" sheetId="1" r:id="rId1"/>
    <sheet name="01 - Stavební práce" sheetId="2" r:id="rId2"/>
    <sheet name="VON - Vedlejší a ostatní ..." sheetId="3" r:id="rId3"/>
    <sheet name="Pokyny pro vyplnění" sheetId="4" r:id="rId4"/>
  </sheets>
  <definedNames>
    <definedName name="_xlnm._FilterDatabase" localSheetId="1" hidden="1">'01 - Stavební práce'!$C$94:$K$355</definedName>
    <definedName name="_xlnm._FilterDatabase" localSheetId="2" hidden="1">'VON - Vedlejší a ostatní ...'!$C$83:$K$96</definedName>
    <definedName name="_xlnm.Print_Titles" localSheetId="1">'01 - Stavební práce'!$94:$94</definedName>
    <definedName name="_xlnm.Print_Titles" localSheetId="0">'Rekapitulace stavby'!$52:$52</definedName>
    <definedName name="_xlnm.Print_Titles" localSheetId="2">'VON - Vedlejší a ostatní ...'!$83:$83</definedName>
    <definedName name="_xlnm.Print_Area" localSheetId="1">'01 - Stavební práce'!$C$4:$J$39,'01 - Stavební práce'!$C$45:$J$76,'01 - Stavební práce'!$C$82:$K$355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...'!$C$45:$J$65,'VON - Vedlejší a ostatní ...'!$C$71:$K$96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6" i="3"/>
  <c r="BH96" i="3"/>
  <c r="BG96" i="3"/>
  <c r="BF96" i="3"/>
  <c r="T96" i="3"/>
  <c r="T95" i="3"/>
  <c r="R96" i="3"/>
  <c r="R95" i="3" s="1"/>
  <c r="P96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T90" i="3"/>
  <c r="R91" i="3"/>
  <c r="R90" i="3"/>
  <c r="P91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81" i="3" s="1"/>
  <c r="J23" i="3"/>
  <c r="J18" i="3"/>
  <c r="E18" i="3"/>
  <c r="F55" i="3" s="1"/>
  <c r="J17" i="3"/>
  <c r="J12" i="3"/>
  <c r="J52" i="3" s="1"/>
  <c r="E7" i="3"/>
  <c r="E74" i="3" s="1"/>
  <c r="R336" i="2"/>
  <c r="J37" i="2"/>
  <c r="J36" i="2"/>
  <c r="AY55" i="1"/>
  <c r="J35" i="2"/>
  <c r="AX55" i="1"/>
  <c r="BI337" i="2"/>
  <c r="BH337" i="2"/>
  <c r="BG337" i="2"/>
  <c r="BF337" i="2"/>
  <c r="T337" i="2"/>
  <c r="T336" i="2" s="1"/>
  <c r="R337" i="2"/>
  <c r="P337" i="2"/>
  <c r="P336" i="2" s="1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T198" i="2"/>
  <c r="R199" i="2"/>
  <c r="R198" i="2" s="1"/>
  <c r="P199" i="2"/>
  <c r="P198" i="2" s="1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T175" i="2" s="1"/>
  <c r="R176" i="2"/>
  <c r="R175" i="2" s="1"/>
  <c r="P176" i="2"/>
  <c r="P175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J91" i="2"/>
  <c r="F91" i="2"/>
  <c r="F89" i="2"/>
  <c r="E87" i="2"/>
  <c r="J54" i="2"/>
  <c r="F54" i="2"/>
  <c r="F52" i="2"/>
  <c r="E50" i="2"/>
  <c r="J24" i="2"/>
  <c r="E24" i="2"/>
  <c r="J55" i="2"/>
  <c r="J23" i="2"/>
  <c r="J18" i="2"/>
  <c r="E18" i="2"/>
  <c r="F92" i="2" s="1"/>
  <c r="J17" i="2"/>
  <c r="J12" i="2"/>
  <c r="J52" i="2"/>
  <c r="E7" i="2"/>
  <c r="E85" i="2"/>
  <c r="L50" i="1"/>
  <c r="AM50" i="1"/>
  <c r="AM49" i="1"/>
  <c r="L49" i="1"/>
  <c r="AM47" i="1"/>
  <c r="L47" i="1"/>
  <c r="L45" i="1"/>
  <c r="L44" i="1"/>
  <c r="BK299" i="2"/>
  <c r="BK246" i="2"/>
  <c r="BK119" i="2"/>
  <c r="BK280" i="2"/>
  <c r="J263" i="2"/>
  <c r="BK135" i="2"/>
  <c r="BK89" i="3"/>
  <c r="BK268" i="2"/>
  <c r="J94" i="3"/>
  <c r="J300" i="2"/>
  <c r="J261" i="2"/>
  <c r="BK232" i="2"/>
  <c r="BK181" i="2"/>
  <c r="AS54" i="1"/>
  <c r="J337" i="2"/>
  <c r="BK248" i="2"/>
  <c r="J217" i="2"/>
  <c r="J114" i="2"/>
  <c r="BK305" i="2"/>
  <c r="BK258" i="2"/>
  <c r="J210" i="2"/>
  <c r="J178" i="2"/>
  <c r="J129" i="2"/>
  <c r="J290" i="2"/>
  <c r="J176" i="2"/>
  <c r="BK311" i="2"/>
  <c r="BK275" i="2"/>
  <c r="J255" i="2"/>
  <c r="BK178" i="2"/>
  <c r="J108" i="2"/>
  <c r="J303" i="2"/>
  <c r="J247" i="2"/>
  <c r="BK215" i="2"/>
  <c r="J335" i="2"/>
  <c r="BK244" i="2"/>
  <c r="J215" i="2"/>
  <c r="J119" i="2"/>
  <c r="BK295" i="2"/>
  <c r="J256" i="2"/>
  <c r="J226" i="2"/>
  <c r="J148" i="2"/>
  <c r="BK91" i="3"/>
  <c r="J323" i="2"/>
  <c r="BK264" i="2"/>
  <c r="J243" i="2"/>
  <c r="J147" i="2"/>
  <c r="J89" i="3"/>
  <c r="J280" i="2"/>
  <c r="J220" i="2"/>
  <c r="BK159" i="2"/>
  <c r="BK108" i="2"/>
  <c r="BK304" i="2"/>
  <c r="BK212" i="2"/>
  <c r="J91" i="3"/>
  <c r="BK300" i="2"/>
  <c r="BK207" i="2"/>
  <c r="BK129" i="2"/>
  <c r="BK94" i="3"/>
  <c r="J273" i="2"/>
  <c r="J88" i="3"/>
  <c r="BK266" i="2"/>
  <c r="BK220" i="2"/>
  <c r="BK147" i="2"/>
  <c r="J307" i="2"/>
  <c r="J246" i="2"/>
  <c r="J154" i="2"/>
  <c r="J334" i="2"/>
  <c r="J295" i="2"/>
  <c r="BK255" i="2"/>
  <c r="BK205" i="2"/>
  <c r="BK98" i="2"/>
  <c r="J275" i="2"/>
  <c r="BK202" i="2"/>
  <c r="BK141" i="2"/>
  <c r="BK99" i="2"/>
  <c r="J96" i="3"/>
  <c r="J199" i="2"/>
  <c r="J304" i="2"/>
  <c r="BK273" i="2"/>
  <c r="BK247" i="2"/>
  <c r="J150" i="2"/>
  <c r="BK96" i="3"/>
  <c r="J248" i="2"/>
  <c r="J202" i="2"/>
  <c r="BK303" i="2"/>
  <c r="BK263" i="2"/>
  <c r="BK238" i="2"/>
  <c r="J191" i="2"/>
  <c r="J105" i="2"/>
  <c r="J327" i="2"/>
  <c r="J268" i="2"/>
  <c r="BK243" i="2"/>
  <c r="BK199" i="2"/>
  <c r="BK93" i="3"/>
  <c r="J305" i="2"/>
  <c r="J250" i="2"/>
  <c r="J234" i="2"/>
  <c r="BK125" i="2"/>
  <c r="BK334" i="2"/>
  <c r="BK290" i="2"/>
  <c r="J271" i="2"/>
  <c r="J212" i="2"/>
  <c r="BK150" i="2"/>
  <c r="BK335" i="2"/>
  <c r="BK226" i="2"/>
  <c r="BK116" i="2"/>
  <c r="BK291" i="2"/>
  <c r="BK261" i="2"/>
  <c r="J159" i="2"/>
  <c r="J123" i="2"/>
  <c r="J93" i="3"/>
  <c r="J238" i="2"/>
  <c r="J205" i="2"/>
  <c r="BK307" i="2"/>
  <c r="BK256" i="2"/>
  <c r="BK217" i="2"/>
  <c r="BK145" i="2"/>
  <c r="BK88" i="3"/>
  <c r="BK282" i="2"/>
  <c r="BK252" i="2"/>
  <c r="J241" i="2"/>
  <c r="J182" i="2"/>
  <c r="J98" i="2"/>
  <c r="J316" i="2"/>
  <c r="BK276" i="2"/>
  <c r="BK228" i="2"/>
  <c r="J181" i="2"/>
  <c r="BK105" i="2"/>
  <c r="J311" i="2"/>
  <c r="J276" i="2"/>
  <c r="BK234" i="2"/>
  <c r="BK167" i="2"/>
  <c r="J274" i="2"/>
  <c r="J228" i="2"/>
  <c r="J174" i="2"/>
  <c r="BK316" i="2"/>
  <c r="J272" i="2"/>
  <c r="BK182" i="2"/>
  <c r="BK148" i="2"/>
  <c r="BK114" i="2"/>
  <c r="BK296" i="2"/>
  <c r="J232" i="2"/>
  <c r="J187" i="2"/>
  <c r="BK272" i="2"/>
  <c r="J252" i="2"/>
  <c r="BK222" i="2"/>
  <c r="BK154" i="2"/>
  <c r="BK337" i="2"/>
  <c r="BK336" i="2" s="1"/>
  <c r="J336" i="2" s="1"/>
  <c r="J75" i="2" s="1"/>
  <c r="BK262" i="2"/>
  <c r="J225" i="2"/>
  <c r="J167" i="2"/>
  <c r="J116" i="2"/>
  <c r="BK327" i="2"/>
  <c r="J296" i="2"/>
  <c r="J262" i="2"/>
  <c r="BK241" i="2"/>
  <c r="BK187" i="2"/>
  <c r="BK123" i="2"/>
  <c r="BK87" i="3"/>
  <c r="J291" i="2"/>
  <c r="J266" i="2"/>
  <c r="J207" i="2"/>
  <c r="BK176" i="2"/>
  <c r="J135" i="2"/>
  <c r="J258" i="2"/>
  <c r="J87" i="3"/>
  <c r="J264" i="2"/>
  <c r="J141" i="2"/>
  <c r="BK271" i="2"/>
  <c r="BK210" i="2"/>
  <c r="J282" i="2"/>
  <c r="BK225" i="2"/>
  <c r="J99" i="2"/>
  <c r="BK274" i="2"/>
  <c r="J222" i="2"/>
  <c r="J145" i="2"/>
  <c r="J299" i="2"/>
  <c r="J244" i="2"/>
  <c r="BK174" i="2"/>
  <c r="BK323" i="2"/>
  <c r="BK250" i="2"/>
  <c r="BK191" i="2"/>
  <c r="J125" i="2"/>
  <c r="R128" i="2" l="1"/>
  <c r="R158" i="2"/>
  <c r="BK227" i="2"/>
  <c r="J227" i="2" s="1"/>
  <c r="J70" i="2" s="1"/>
  <c r="BK267" i="2"/>
  <c r="J267" i="2" s="1"/>
  <c r="J74" i="2" s="1"/>
  <c r="T97" i="2"/>
  <c r="T158" i="2"/>
  <c r="BK201" i="2"/>
  <c r="J201" i="2"/>
  <c r="J69" i="2" s="1"/>
  <c r="P227" i="2"/>
  <c r="T242" i="2"/>
  <c r="P267" i="2"/>
  <c r="BK97" i="2"/>
  <c r="P128" i="2"/>
  <c r="T146" i="2"/>
  <c r="T177" i="2"/>
  <c r="R227" i="2"/>
  <c r="BK251" i="2"/>
  <c r="J251" i="2"/>
  <c r="J72" i="2"/>
  <c r="T267" i="2"/>
  <c r="T128" i="2"/>
  <c r="P146" i="2"/>
  <c r="R177" i="2"/>
  <c r="T201" i="2"/>
  <c r="P242" i="2"/>
  <c r="R251" i="2"/>
  <c r="T251" i="2"/>
  <c r="T257" i="2"/>
  <c r="T86" i="3"/>
  <c r="P97" i="2"/>
  <c r="P158" i="2"/>
  <c r="R201" i="2"/>
  <c r="R242" i="2"/>
  <c r="P257" i="2"/>
  <c r="P92" i="3"/>
  <c r="BK128" i="2"/>
  <c r="J128" i="2"/>
  <c r="J62" i="2" s="1"/>
  <c r="BK158" i="2"/>
  <c r="J158" i="2"/>
  <c r="J64" i="2"/>
  <c r="P177" i="2"/>
  <c r="T227" i="2"/>
  <c r="P251" i="2"/>
  <c r="BK257" i="2"/>
  <c r="J257" i="2"/>
  <c r="J73" i="2"/>
  <c r="R257" i="2"/>
  <c r="P86" i="3"/>
  <c r="P85" i="3"/>
  <c r="P84" i="3" s="1"/>
  <c r="AU56" i="1" s="1"/>
  <c r="BK92" i="3"/>
  <c r="J92" i="3"/>
  <c r="J63" i="3"/>
  <c r="T92" i="3"/>
  <c r="R97" i="2"/>
  <c r="BK146" i="2"/>
  <c r="J146" i="2" s="1"/>
  <c r="J63" i="2" s="1"/>
  <c r="R146" i="2"/>
  <c r="R96" i="2" s="1"/>
  <c r="BK177" i="2"/>
  <c r="J177" i="2"/>
  <c r="J66" i="2"/>
  <c r="P201" i="2"/>
  <c r="P200" i="2"/>
  <c r="BK242" i="2"/>
  <c r="J242" i="2"/>
  <c r="J71" i="2"/>
  <c r="R267" i="2"/>
  <c r="BK86" i="3"/>
  <c r="J86" i="3"/>
  <c r="J61" i="3"/>
  <c r="R86" i="3"/>
  <c r="R92" i="3"/>
  <c r="R85" i="3" s="1"/>
  <c r="R84" i="3" s="1"/>
  <c r="F55" i="2"/>
  <c r="J89" i="2"/>
  <c r="J92" i="2"/>
  <c r="BE105" i="2"/>
  <c r="BE148" i="2"/>
  <c r="BE187" i="2"/>
  <c r="BE248" i="2"/>
  <c r="BE255" i="2"/>
  <c r="BE272" i="2"/>
  <c r="BE296" i="2"/>
  <c r="BE304" i="2"/>
  <c r="BE316" i="2"/>
  <c r="BE327" i="2"/>
  <c r="BK175" i="2"/>
  <c r="J175" i="2"/>
  <c r="J65" i="2"/>
  <c r="J55" i="3"/>
  <c r="BE91" i="3"/>
  <c r="BE99" i="2"/>
  <c r="BE154" i="2"/>
  <c r="BE167" i="2"/>
  <c r="BE182" i="2"/>
  <c r="BE191" i="2"/>
  <c r="BE226" i="2"/>
  <c r="BE238" i="2"/>
  <c r="BE246" i="2"/>
  <c r="BE247" i="2"/>
  <c r="BE256" i="2"/>
  <c r="BE263" i="2"/>
  <c r="BE282" i="2"/>
  <c r="BE291" i="2"/>
  <c r="BE303" i="2"/>
  <c r="BE335" i="2"/>
  <c r="BE88" i="3"/>
  <c r="BE96" i="3"/>
  <c r="BE108" i="2"/>
  <c r="BE123" i="2"/>
  <c r="BE150" i="2"/>
  <c r="BE202" i="2"/>
  <c r="BE210" i="2"/>
  <c r="BE234" i="2"/>
  <c r="BE244" i="2"/>
  <c r="BE258" i="2"/>
  <c r="BE261" i="2"/>
  <c r="BE273" i="2"/>
  <c r="BE275" i="2"/>
  <c r="BE276" i="2"/>
  <c r="BE280" i="2"/>
  <c r="BE300" i="2"/>
  <c r="BE311" i="2"/>
  <c r="BE323" i="2"/>
  <c r="BE334" i="2"/>
  <c r="J78" i="3"/>
  <c r="BE87" i="3"/>
  <c r="BE93" i="3"/>
  <c r="BE94" i="3"/>
  <c r="E48" i="2"/>
  <c r="BE116" i="2"/>
  <c r="BE129" i="2"/>
  <c r="BE135" i="2"/>
  <c r="BE141" i="2"/>
  <c r="BE199" i="2"/>
  <c r="BE205" i="2"/>
  <c r="BE212" i="2"/>
  <c r="BE228" i="2"/>
  <c r="BE243" i="2"/>
  <c r="BE264" i="2"/>
  <c r="E48" i="3"/>
  <c r="F81" i="3"/>
  <c r="BE98" i="2"/>
  <c r="BE119" i="2"/>
  <c r="BE159" i="2"/>
  <c r="BE176" i="2"/>
  <c r="BE207" i="2"/>
  <c r="BE252" i="2"/>
  <c r="BE262" i="2"/>
  <c r="BE274" i="2"/>
  <c r="BE174" i="2"/>
  <c r="BE215" i="2"/>
  <c r="BE217" i="2"/>
  <c r="BE220" i="2"/>
  <c r="BE222" i="2"/>
  <c r="BE225" i="2"/>
  <c r="BE232" i="2"/>
  <c r="BE241" i="2"/>
  <c r="BE268" i="2"/>
  <c r="BE271" i="2"/>
  <c r="BE290" i="2"/>
  <c r="BE299" i="2"/>
  <c r="BE305" i="2"/>
  <c r="BE307" i="2"/>
  <c r="BK198" i="2"/>
  <c r="J198" i="2"/>
  <c r="J67" i="2"/>
  <c r="BE89" i="3"/>
  <c r="BE114" i="2"/>
  <c r="BE125" i="2"/>
  <c r="BE145" i="2"/>
  <c r="BE147" i="2"/>
  <c r="BE178" i="2"/>
  <c r="BE181" i="2"/>
  <c r="BE250" i="2"/>
  <c r="BE266" i="2"/>
  <c r="BE295" i="2"/>
  <c r="BE337" i="2"/>
  <c r="BK90" i="3"/>
  <c r="J90" i="3"/>
  <c r="J62" i="3"/>
  <c r="BK95" i="3"/>
  <c r="J95" i="3" s="1"/>
  <c r="J64" i="3" s="1"/>
  <c r="F34" i="2"/>
  <c r="BA55" i="1" s="1"/>
  <c r="F37" i="3"/>
  <c r="BD56" i="1"/>
  <c r="F36" i="2"/>
  <c r="BC55" i="1" s="1"/>
  <c r="F35" i="2"/>
  <c r="BB55" i="1" s="1"/>
  <c r="F36" i="3"/>
  <c r="BC56" i="1"/>
  <c r="F35" i="3"/>
  <c r="BB56" i="1" s="1"/>
  <c r="F37" i="2"/>
  <c r="BD55" i="1" s="1"/>
  <c r="J34" i="2"/>
  <c r="AW55" i="1"/>
  <c r="F34" i="3"/>
  <c r="BA56" i="1"/>
  <c r="J34" i="3"/>
  <c r="AW56" i="1" s="1"/>
  <c r="R200" i="2" l="1"/>
  <c r="R95" i="2"/>
  <c r="T200" i="2"/>
  <c r="T96" i="2"/>
  <c r="T95" i="2"/>
  <c r="P96" i="2"/>
  <c r="P95" i="2" s="1"/>
  <c r="AU55" i="1" s="1"/>
  <c r="AU54" i="1" s="1"/>
  <c r="BK96" i="2"/>
  <c r="T85" i="3"/>
  <c r="T84" i="3"/>
  <c r="J97" i="2"/>
  <c r="J61" i="2" s="1"/>
  <c r="BK200" i="2"/>
  <c r="J200" i="2"/>
  <c r="J68" i="2"/>
  <c r="BK85" i="3"/>
  <c r="BK84" i="3"/>
  <c r="J84" i="3"/>
  <c r="J59" i="3"/>
  <c r="BB54" i="1"/>
  <c r="W31" i="1"/>
  <c r="J33" i="3"/>
  <c r="AV56" i="1" s="1"/>
  <c r="AT56" i="1" s="1"/>
  <c r="BA54" i="1"/>
  <c r="W30" i="1"/>
  <c r="J33" i="2"/>
  <c r="AV55" i="1" s="1"/>
  <c r="AT55" i="1" s="1"/>
  <c r="BD54" i="1"/>
  <c r="W33" i="1"/>
  <c r="BC54" i="1"/>
  <c r="W32" i="1"/>
  <c r="F33" i="3"/>
  <c r="AZ56" i="1" s="1"/>
  <c r="F33" i="2"/>
  <c r="AZ55" i="1" s="1"/>
  <c r="BK95" i="2" l="1"/>
  <c r="J95" i="2"/>
  <c r="J59" i="2"/>
  <c r="J85" i="3"/>
  <c r="J60" i="3"/>
  <c r="J96" i="2"/>
  <c r="J60" i="2"/>
  <c r="AX54" i="1"/>
  <c r="AY54" i="1"/>
  <c r="AW54" i="1"/>
  <c r="AK30" i="1" s="1"/>
  <c r="J30" i="3"/>
  <c r="AG56" i="1" s="1"/>
  <c r="AN56" i="1" s="1"/>
  <c r="AZ54" i="1"/>
  <c r="AV54" i="1"/>
  <c r="AK29" i="1"/>
  <c r="J39" i="3" l="1"/>
  <c r="J30" i="2"/>
  <c r="AG55" i="1"/>
  <c r="AN55" i="1"/>
  <c r="W29" i="1"/>
  <c r="AT54" i="1"/>
  <c r="J39" i="2" l="1"/>
  <c r="AG54" i="1"/>
  <c r="AK26" i="1"/>
  <c r="AK35" i="1"/>
  <c r="AN54" i="1" l="1"/>
</calcChain>
</file>

<file path=xl/sharedStrings.xml><?xml version="1.0" encoding="utf-8"?>
<sst xmlns="http://schemas.openxmlformats.org/spreadsheetml/2006/main" count="3809" uniqueCount="794">
  <si>
    <t>Export Komplet</t>
  </si>
  <si>
    <t>VZ</t>
  </si>
  <si>
    <t>2.0</t>
  </si>
  <si>
    <t>ZAMOK</t>
  </si>
  <si>
    <t>False</t>
  </si>
  <si>
    <t>{94fb11c1-5fad-4e2a-ba83-8c206853aed8}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</si>
  <si>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</si>
  <si>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</si>
  <si>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</si>
  <si>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</si>
  <si>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</si>
  <si>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</si>
  <si>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</si>
  <si>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</si>
  <si>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2021-03-20-II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</si>
  <si>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</si>
  <si>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</si>
  <si>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krytého sezení, vč. zastřešení vstupu do budovy</t>
  </si>
  <si>
    <t>KSO:</t>
  </si>
  <si>
    <t/>
  </si>
  <si>
    <t>CC-CZ:</t>
  </si>
  <si>
    <t>Místo:</t>
  </si>
  <si>
    <t>Kladno</t>
  </si>
  <si>
    <t>Datum:</t>
  </si>
  <si>
    <t>Zadavatel:</t>
  </si>
  <si>
    <t>IČ:</t>
  </si>
  <si>
    <t xml:space="preserve">SOŠ a SOU Kladno, Nám. E. Beneše 2353, Kladno </t>
  </si>
  <si>
    <t>DIČ:</t>
  </si>
  <si>
    <t>Uchazeč:</t>
  </si>
  <si>
    <t>Vyplň údaj</t>
  </si>
  <si>
    <t>Projektant:</t>
  </si>
  <si>
    <t>04926820</t>
  </si>
  <si>
    <t>Projekt Kladno s.r.o.</t>
  </si>
  <si>
    <t>CZ04926820</t>
  </si>
  <si>
    <t>True</t>
  </si>
  <si>
    <t>Zpracovatel:</t>
  </si>
  <si>
    <t xml:space="preserve"> </t>
  </si>
  <si>
    <t>Poznámka:</t>
  </si>
  <si>
    <t>Dodavatel je povinen seznámit se před vypracováním a podáním cenové nabídky s celou projektovou dokumentací, fyzicky se seznámit s místní situací a stávajícím stavem stavby, a to s dostatečnou odbornou péčí pro řádné provedení díla. Veškeré takto odborně získané informace musí zahrnout do cenové nabídky a realizace díla. Dále dodavatel veškeré případné nesrovnalosti, nejasnosti, požadavky na upřesnění nebo upřesňující a doplňující názory a náměty na kvalitní, řádné a komplexní provedení celého díla projedná s investorem, popř. projektantem tak, aby vše bylo vyřešeno ještě před podáním cenové nabídky a mohlo toto být součástí případného výběrového řízení a smluvních vztahů pro stavbu. V případě jiného postupu, jdou veškeré vzniklé náklady k tíži zhotoviteleSoupis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</si>
  <si>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</si>
  <si>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</si>
  <si>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</si>
  <si>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</si>
  <si>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</si>
  <si>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</si>
  <si>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</si>
  <si>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</si>
  <si>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</si>
  <si>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</si>
  <si>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</si>
  <si>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</si>
  <si>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</si>
  <si>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</si>
  <si>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</si>
  <si>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</si>
  <si>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</si>
  <si>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</si>
  <si>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</si>
  <si>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</si>
  <si>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</si>
  <si>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</si>
  <si>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</si>
  <si>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</si>
  <si>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</si>
  <si>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</si>
  <si>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</si>
  <si>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</si>
  <si>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</si>
  <si>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</si>
  <si>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</si>
  <si>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</si>
  <si>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</si>
  <si>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</si>
  <si>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</si>
  <si>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</si>
  <si>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</si>
  <si>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</si>
  <si>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</si>
  <si>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</si>
  <si>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</si>
  <si>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</si>
  <si>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</si>
  <si>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{d51cc94c-b48c-48d2-b14e-a092856cffdf}</t>
  </si>
  <si>
    <t>2</t>
  </si>
  <si>
    <t>VON</t>
  </si>
  <si>
    <t>Vedlejší a ostatní náklady</t>
  </si>
  <si>
    <t>{37f16266-86e3-4487-8c34-d34a8fe67a4a}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</si>
  <si>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</si>
  <si>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</si>
  <si>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</si>
  <si>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</si>
  <si>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</si>
  <si>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</si>
  <si>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</si>
  <si>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</si>
  <si>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  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</si>
  <si>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</si>
  <si>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</si>
  <si>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</si>
  <si>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</si>
  <si>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</si>
  <si>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</si>
  <si>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</si>
  <si>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</si>
  <si>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</si>
  <si>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</si>
  <si>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</si>
  <si>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</si>
  <si>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</si>
  <si>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</si>
  <si>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</si>
  <si>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</si>
  <si>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</si>
  <si>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</si>
  <si>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</si>
  <si>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</si>
  <si>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</si>
  <si>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</si>
  <si>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</si>
  <si>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</si>
  <si>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</si>
  <si>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</si>
  <si>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</si>
  <si>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</si>
  <si>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</si>
  <si>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</si>
  <si>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  Zemní práce</t>
  </si>
  <si>
    <t>K</t>
  </si>
  <si>
    <t>1121511R</t>
  </si>
  <si>
    <t>Prořezání stromu</t>
  </si>
  <si>
    <t>kus</t>
  </si>
  <si>
    <t>R-položka</t>
  </si>
  <si>
    <t>4</t>
  </si>
  <si>
    <t>-1120162539</t>
  </si>
  <si>
    <t>121151103</t>
  </si>
  <si>
    <t>Sejmutí ornice strojně při souvislé ploše do 100 m2, tl. vrstvy do 200 mm</t>
  </si>
  <si>
    <t>m2</t>
  </si>
  <si>
    <t>CS ÚRS 2021 01</t>
  </si>
  <si>
    <t>-399622610</t>
  </si>
  <si>
    <t>VV</t>
  </si>
  <si>
    <t>"přístupová cesta</t>
  </si>
  <si>
    <t>1,7*6,7</t>
  </si>
  <si>
    <t>"přístavba</t>
  </si>
  <si>
    <t>47,7+34</t>
  </si>
  <si>
    <t>Součet</t>
  </si>
  <si>
    <t>3</t>
  </si>
  <si>
    <t>122251101</t>
  </si>
  <si>
    <t>Odkopávky a prokopávky nezapažené strojně v hornině třídy těžitelnosti I skupiny 3 do 20 m3</t>
  </si>
  <si>
    <t>m3</t>
  </si>
  <si>
    <t>998003448</t>
  </si>
  <si>
    <t>93,09*0,15</t>
  </si>
  <si>
    <t>132351101</t>
  </si>
  <si>
    <t>Hloubení nezapažených rýh šířky do 800 mm strojně s urovnáním dna do předepsaného profilu a spádu v hornině třídy těžitelnosti II skupiny 4 do 20 m3</t>
  </si>
  <si>
    <t>692293791</t>
  </si>
  <si>
    <t>(13,915+3,875+4,73+1+3,905+4,195)*0,8*0,4</t>
  </si>
  <si>
    <t>(1,32+0,75)*0,4*2</t>
  </si>
  <si>
    <t>(0,3+0,3)*0,4*1,2</t>
  </si>
  <si>
    <t>(0,3+0,3)*0,4*1,6</t>
  </si>
  <si>
    <t>5</t>
  </si>
  <si>
    <t>16220141-R</t>
  </si>
  <si>
    <t>Vodorovné přemístění náletových dřevin a křovin nebo větví na skládku, včetně uložení na skládku (poplatku) dle platné legislativy</t>
  </si>
  <si>
    <t>kpl</t>
  </si>
  <si>
    <t>1161432791</t>
  </si>
  <si>
    <t>P</t>
  </si>
  <si>
    <t>Poznámka k položce:_x000D_
- zahrnuto naložení a složení   _x000D_
- zahrnutý poplatek za uložení na skládce_x000D_
- zahrnuta doprava</t>
  </si>
  <si>
    <t>6</t>
  </si>
  <si>
    <t>16260110-R</t>
  </si>
  <si>
    <t>Vodorovné přemístění výkopku na skládku vč. uložení (poplatku) dle platné legislativy</t>
  </si>
  <si>
    <t>-1075511121</t>
  </si>
  <si>
    <t>13,964+12,446</t>
  </si>
  <si>
    <t>7</t>
  </si>
  <si>
    <t>174111101</t>
  </si>
  <si>
    <t>Zásyp sypaninou z jakékoliv horniny ručně s uložením výkopku ve vrstvách se zhutněním jam, šachet, rýh nebo kolem objektů v těchto vykopávkách</t>
  </si>
  <si>
    <t>691719707</t>
  </si>
  <si>
    <t>"zásyp - schody</t>
  </si>
  <si>
    <t>1,2*1,1*0,9</t>
  </si>
  <si>
    <t>8</t>
  </si>
  <si>
    <t>M</t>
  </si>
  <si>
    <t>58343872</t>
  </si>
  <si>
    <t>kamenivo drcené hrubé frakce 8/16</t>
  </si>
  <si>
    <t>t</t>
  </si>
  <si>
    <t>-1596112125</t>
  </si>
  <si>
    <t>1,188*2 'Přepočtené koeficientem množství</t>
  </si>
  <si>
    <t>9</t>
  </si>
  <si>
    <t>181951112</t>
  </si>
  <si>
    <t>Úprava pláně vyrovnáním výškových rozdílů strojně v hornině třídy těžitelnosti I, skupiny 1 až 3 se zhutněním</t>
  </si>
  <si>
    <t>1674982860</t>
  </si>
  <si>
    <t>93,09</t>
  </si>
  <si>
    <t>Zakládání</t>
  </si>
  <si>
    <t>10</t>
  </si>
  <si>
    <t>271532212</t>
  </si>
  <si>
    <t>Podsyp pod základové konstrukce se zhutněním a urovnáním povrchu z kameniva hrubého, frakce 16 - 32 mm</t>
  </si>
  <si>
    <t>1188082644</t>
  </si>
  <si>
    <t>(13,915+3,875+4,73+1+3,905+4,195)*0,4*0,1</t>
  </si>
  <si>
    <t>(1,32+0,75)*0,4*0,1</t>
  </si>
  <si>
    <t>(0,3+0,3)*0,4*0,1</t>
  </si>
  <si>
    <t>11</t>
  </si>
  <si>
    <t>274313511</t>
  </si>
  <si>
    <t>Základy z betonu prostého pasy betonu kamenem neprokládaného tř. C 12/15</t>
  </si>
  <si>
    <t>-1641808448</t>
  </si>
  <si>
    <t>12</t>
  </si>
  <si>
    <t>274351121</t>
  </si>
  <si>
    <t>Bednění základů pasů rovné zřízení</t>
  </si>
  <si>
    <t>-1529123921</t>
  </si>
  <si>
    <t>"bednění pasů při horní úrovni</t>
  </si>
  <si>
    <t>65,26*0,35</t>
  </si>
  <si>
    <t>13</t>
  </si>
  <si>
    <t>274351122</t>
  </si>
  <si>
    <t>Bednění základů pasů rovné odstranění</t>
  </si>
  <si>
    <t>-551803703</t>
  </si>
  <si>
    <t>Svislé a kompletní konstrukce</t>
  </si>
  <si>
    <t>14</t>
  </si>
  <si>
    <t>317941123</t>
  </si>
  <si>
    <t>Osazování ocelových válcovaných nosníků na zdivu I nebo IE nebo U nebo UE nebo L č. 14 až 22 nebo výšky do 220 mm</t>
  </si>
  <si>
    <t>-1248135326</t>
  </si>
  <si>
    <t>13010938</t>
  </si>
  <si>
    <t>ocel profilová UPE 200 jakost 11 375</t>
  </si>
  <si>
    <t>CS ÚRS 2020 01</t>
  </si>
  <si>
    <t>-123746166</t>
  </si>
  <si>
    <t>(3+2,6)*22,8/1000</t>
  </si>
  <si>
    <t>16</t>
  </si>
  <si>
    <t>339921111</t>
  </si>
  <si>
    <t>Osazování palisád betonových jednotlivých se zabetonováním výšky palisády do 500 mm</t>
  </si>
  <si>
    <t>1931931693</t>
  </si>
  <si>
    <t xml:space="preserve">"schody </t>
  </si>
  <si>
    <t>7*10</t>
  </si>
  <si>
    <t>17</t>
  </si>
  <si>
    <t>59228407</t>
  </si>
  <si>
    <t>palisáda betonová tyčová hranatá přírodní 110x110x400mm</t>
  </si>
  <si>
    <t>295476511</t>
  </si>
  <si>
    <t>"schody</t>
  </si>
  <si>
    <t>Komunikace pozemní</t>
  </si>
  <si>
    <t>18</t>
  </si>
  <si>
    <t>564750011</t>
  </si>
  <si>
    <t>Podklad nebo kryt z kameniva hrubého drceného vel. 8-16 mm s rozprostřením a zhutněním, po zhutnění tl. 150 mm</t>
  </si>
  <si>
    <t>793070271</t>
  </si>
  <si>
    <t>47,7+4,5</t>
  </si>
  <si>
    <t>"venkovní terasa</t>
  </si>
  <si>
    <t>47</t>
  </si>
  <si>
    <t>19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</si>
  <si>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</si>
  <si>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</si>
  <si>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-1229991682</t>
  </si>
  <si>
    <t>"skladba P1 a P2</t>
  </si>
  <si>
    <t>20</t>
  </si>
  <si>
    <t>59245016</t>
  </si>
  <si>
    <t>dlažba tvar čtverec betonová 100x100x60mm přírodní</t>
  </si>
  <si>
    <t>-1696373878</t>
  </si>
  <si>
    <t>Úpravy povrchů, podlahy a osazování výplní</t>
  </si>
  <si>
    <t>628613611</t>
  </si>
  <si>
    <t>Žárové zinkování ponorem dílů ocelových konstrukcí mostů hmotnosti dílců do 100 kg</t>
  </si>
  <si>
    <t>kg</t>
  </si>
  <si>
    <t>2069351788</t>
  </si>
  <si>
    <t>Ostatní konstrukce a práce, bourání</t>
  </si>
  <si>
    <t>22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</si>
  <si>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</si>
  <si>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</si>
  <si>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m</t>
  </si>
  <si>
    <t>-1591612343</t>
  </si>
  <si>
    <t>7,83+13,57+1,055+6,15</t>
  </si>
  <si>
    <t>23</t>
  </si>
  <si>
    <t>59217017</t>
  </si>
  <si>
    <t>obrubník betonový chodníkový 1000x100x250mm</t>
  </si>
  <si>
    <t>32</t>
  </si>
  <si>
    <t>850618081</t>
  </si>
  <si>
    <t>24</t>
  </si>
  <si>
    <t>953312115</t>
  </si>
  <si>
    <t>Vložky svislé do dilatačních spár z polystyrenových desek fasádních včetně dodání a osazení, v jakémkoliv zdivu přes 30 do 50 mm</t>
  </si>
  <si>
    <t>1808738757</t>
  </si>
  <si>
    <t>"dilatace základový pas x stávající jímka</t>
  </si>
  <si>
    <t>0,4*2</t>
  </si>
  <si>
    <t>0,4*0,8</t>
  </si>
  <si>
    <t>25</t>
  </si>
  <si>
    <t>953961217</t>
  </si>
  <si>
    <t>Kotvy chemické s vyvrtáním otvoru do betonu, železobetonu nebo tvrdého kamene chemická patrona, velikost M 27, hloubka 240 mm</t>
  </si>
  <si>
    <t>-948019950</t>
  </si>
  <si>
    <t>"kotvení vodorovné konstrukce střechy ke stávajícímu objektu (á 500 mm)</t>
  </si>
  <si>
    <t>26</t>
  </si>
  <si>
    <t>973041511</t>
  </si>
  <si>
    <t>Vysekání výklenků nebo kapes ve zdivu betonovém výklenků, pohledové plochy přes 0,25 m2</t>
  </si>
  <si>
    <t>-1830676427</t>
  </si>
  <si>
    <t>"kapsy pro propojení základů</t>
  </si>
  <si>
    <t>2*0,4*0,15*2</t>
  </si>
  <si>
    <t>1,6*0,4*0,15*2</t>
  </si>
  <si>
    <t>1,6*1*0,1</t>
  </si>
  <si>
    <t>1*0,17*0,15</t>
  </si>
  <si>
    <t>998</t>
  </si>
  <si>
    <t>Přesun hmot</t>
  </si>
  <si>
    <t>27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</si>
  <si>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</si>
  <si>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</si>
  <si>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-781168694</t>
  </si>
  <si>
    <t>PSV</t>
  </si>
  <si>
    <t>Práce a dodávky PSV</t>
  </si>
  <si>
    <t>712</t>
  </si>
  <si>
    <t>Povlakové krytiny</t>
  </si>
  <si>
    <t>28</t>
  </si>
  <si>
    <t>712363031R</t>
  </si>
  <si>
    <t>Provedení povlakové krytiny střech do 10° fólií PO mechanicky kotvená</t>
  </si>
  <si>
    <t>-782403811</t>
  </si>
  <si>
    <t>"skladba S1</t>
  </si>
  <si>
    <t>55,6</t>
  </si>
  <si>
    <t>29</t>
  </si>
  <si>
    <t>28342831</t>
  </si>
  <si>
    <t>fólie hydroizolační střešní TPO (FPO) určená ke stabilizaci přitížením a do vegetačních střech tl 1,5mm</t>
  </si>
  <si>
    <t>-2073600511</t>
  </si>
  <si>
    <t>55,6*1,1 'Přepočtené koeficientem množství</t>
  </si>
  <si>
    <t>30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</si>
  <si>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</si>
  <si>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</si>
  <si>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-1593365496</t>
  </si>
  <si>
    <t>31</t>
  </si>
  <si>
    <t>2615261100</t>
  </si>
  <si>
    <t>FILTEK 300 g/m2 netkaná geotextilie (role/100m2) tavený</t>
  </si>
  <si>
    <t>2059166973</t>
  </si>
  <si>
    <t>712771221</t>
  </si>
  <si>
    <t>Provedení drenážní vrstvy vegetační střechy z plastových nopových fólií, výšky nopů do 25 mm, sklon střechy do 5°</t>
  </si>
  <si>
    <t>842120433</t>
  </si>
  <si>
    <t>33</t>
  </si>
  <si>
    <t>69334152</t>
  </si>
  <si>
    <t>fólie profilovaná (nopová) perforovaná HDPE s hydroakumulační a drenážní funkcí do vegetačních střech s výškou nopů 20mm</t>
  </si>
  <si>
    <t>-1356968294</t>
  </si>
  <si>
    <t>34</t>
  </si>
  <si>
    <t>712771411</t>
  </si>
  <si>
    <t>Provedení vegetační vrstvy vegetační střechy ze substrátu, tloušťky přes 100 do 200 mm, sklon střechy do 5°</t>
  </si>
  <si>
    <t>1497868588</t>
  </si>
  <si>
    <t>35</t>
  </si>
  <si>
    <t>10321001</t>
  </si>
  <si>
    <t>substrát vegetačních střech extenzivní suchomilných rostlin</t>
  </si>
  <si>
    <t>1916563568</t>
  </si>
  <si>
    <t>55,6*0,08 'Přepočtené koeficientem množství</t>
  </si>
  <si>
    <t>36</t>
  </si>
  <si>
    <t>712771521</t>
  </si>
  <si>
    <t>Založení vegetace vegetační střechy položením vegetační nebo trávníkové rohože, sklon střechy do 5°</t>
  </si>
  <si>
    <t>537541272</t>
  </si>
  <si>
    <t>37</t>
  </si>
  <si>
    <t>69334504</t>
  </si>
  <si>
    <t>koberec rozchodníkový vegetačních střech</t>
  </si>
  <si>
    <t>-1101794604</t>
  </si>
  <si>
    <t>38</t>
  </si>
  <si>
    <t>998712101</t>
  </si>
  <si>
    <t>Přesun hmot pro povlakové krytiny stanovený z hmotnosti přesunovaného materiálu vodorovná dopravní vzdálenost do 50 m v objektech výšky do 6 m</t>
  </si>
  <si>
    <t>-1433109191</t>
  </si>
  <si>
    <t>713</t>
  </si>
  <si>
    <t>Izolace tepelné</t>
  </si>
  <si>
    <t>39</t>
  </si>
  <si>
    <t>713141151</t>
  </si>
  <si>
    <t>Montáž tepelné izolace střech plochých rohožemi, pásy, deskami, dílci, bloky (izolační materiál ve specifikaci) kladenými volně jednovrstvá</t>
  </si>
  <si>
    <t>-1699407050</t>
  </si>
  <si>
    <t>40</t>
  </si>
  <si>
    <t>28372317</t>
  </si>
  <si>
    <t>deska EPS 100 do plochých střech a podlah λ=0,037 tl 150mm</t>
  </si>
  <si>
    <t>-1492912442</t>
  </si>
  <si>
    <t>55,6*1,02 'Přepočtené koeficientem množství</t>
  </si>
  <si>
    <t>41</t>
  </si>
  <si>
    <t>713141311</t>
  </si>
  <si>
    <t>Montáž tepelné izolace střech plochých spádovými klíny v ploše kladenými volně</t>
  </si>
  <si>
    <t>80502696</t>
  </si>
  <si>
    <t>42</t>
  </si>
  <si>
    <t>28376142</t>
  </si>
  <si>
    <t>klín izolační z pěnového polystyrenu EPS 150 spádový</t>
  </si>
  <si>
    <t>-2036997178</t>
  </si>
  <si>
    <t>55,6*0,05</t>
  </si>
  <si>
    <t>43</t>
  </si>
  <si>
    <t>998713101</t>
  </si>
  <si>
    <t>Přesun hmot pro izolace tepelné stanovený z hmotnosti přesunovaného materiálu vodorovná dopravní vzdálenost do 50 m v objektech výšky do 6 m</t>
  </si>
  <si>
    <t>-87527490</t>
  </si>
  <si>
    <t>762</t>
  </si>
  <si>
    <t>Konstrukce tesařské</t>
  </si>
  <si>
    <t>44</t>
  </si>
  <si>
    <t>762951013</t>
  </si>
  <si>
    <t>Montáž terasy podkladního roštu z profilů dutých, osové vzdálenosti podpěr do 500 mm</t>
  </si>
  <si>
    <t>-798719051</t>
  </si>
  <si>
    <t>45</t>
  </si>
  <si>
    <t>60791120</t>
  </si>
  <si>
    <t>profil podkladový pro terasové prkno dřevoplastové 48x35mm</t>
  </si>
  <si>
    <t>1015513931</t>
  </si>
  <si>
    <t>34*2 'Přepočtené koeficientem množství</t>
  </si>
  <si>
    <t>46</t>
  </si>
  <si>
    <t>762951101</t>
  </si>
  <si>
    <t>Montáž terasy Příplatek k cenám za výškové vyrovnání podkladního roštu pomocí vyrovnávacích terčů do 65 mm</t>
  </si>
  <si>
    <t>670525236</t>
  </si>
  <si>
    <t>762952044</t>
  </si>
  <si>
    <t>Montáž terasy nášlapné vrstvy z prken z dřevoplastu, bez povrchové úpravy, spojovaných skrytými spojkami, šířky do 140 mm</t>
  </si>
  <si>
    <t>-601714957</t>
  </si>
  <si>
    <t>48</t>
  </si>
  <si>
    <t>60791110</t>
  </si>
  <si>
    <t>prkno terasové dřevoplastové tl 28mm</t>
  </si>
  <si>
    <t>-603457466</t>
  </si>
  <si>
    <t>34*5,08 'Přepočtené koeficientem množství</t>
  </si>
  <si>
    <t>49</t>
  </si>
  <si>
    <t>998762101</t>
  </si>
  <si>
    <t>Přesun hmot pro konstrukce tesařské stanovený z hmotnosti přesunovaného materiálu vodorovná dopravní vzdálenost do 50 m v objektech výšky do 6 m</t>
  </si>
  <si>
    <t>-1075103481</t>
  </si>
  <si>
    <t>763</t>
  </si>
  <si>
    <t>Konstrukce suché výstavby</t>
  </si>
  <si>
    <t>50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</si>
  <si>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</si>
  <si>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</si>
  <si>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2018714245</t>
  </si>
  <si>
    <t>51</t>
  </si>
  <si>
    <t>763131714</t>
  </si>
  <si>
    <t>Podhled ze sádrokartonových desek ostatní práce a konstrukce na podhledech ze sádrokartonových desek základní penetrační nátěr</t>
  </si>
  <si>
    <t>-1598325918</t>
  </si>
  <si>
    <t>52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</si>
  <si>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</si>
  <si>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</si>
  <si>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291607957</t>
  </si>
  <si>
    <t>764</t>
  </si>
  <si>
    <t>Konstrukce klempířské</t>
  </si>
  <si>
    <t>53</t>
  </si>
  <si>
    <t>764224405</t>
  </si>
  <si>
    <t>Oplechování horních ploch zdí a nadezdívek (atik) z hliníkového plechu mechanicky kotvené rš 400 mm</t>
  </si>
  <si>
    <t>-30400910</t>
  </si>
  <si>
    <t>3,165+13,45+8</t>
  </si>
  <si>
    <t>54</t>
  </si>
  <si>
    <t>764225445</t>
  </si>
  <si>
    <t>Oplechování horních ploch zdí a nadezdívek (atik) z hliníkového plechu Příplatek k cenám za zvýšenou pracnost při provedení rohu nebo koutu do rš 400 mm</t>
  </si>
  <si>
    <t>1531399872</t>
  </si>
  <si>
    <t>55</t>
  </si>
  <si>
    <t>764521444</t>
  </si>
  <si>
    <t>Žlab podokapní z hliníkového plechu včetně háků a čel kotlík oválný (trychtýřový), rš žlabu/průměr svodu 330/100 mm</t>
  </si>
  <si>
    <t>1985084872</t>
  </si>
  <si>
    <t>56</t>
  </si>
  <si>
    <t>764525411</t>
  </si>
  <si>
    <t>Žlab mezistřešní nebo zaatikový z hliníkového plechu včetně čel a hrdel uložený v lůžku bez háků rš 1100 mm</t>
  </si>
  <si>
    <t>531545356</t>
  </si>
  <si>
    <t>57</t>
  </si>
  <si>
    <t>764528422</t>
  </si>
  <si>
    <t>Svod z hliníkového plechu včetně objímek, kolen a odskoků kruhový, průměru 100 mm</t>
  </si>
  <si>
    <t>-336566628</t>
  </si>
  <si>
    <t>2*3</t>
  </si>
  <si>
    <t>58</t>
  </si>
  <si>
    <t>998764101</t>
  </si>
  <si>
    <t>Přesun hmot pro konstrukce klempířské stanovený z hmotnosti přesunovaného materiálu vodorovná dopravní vzdálenost do 50 m v objektech výšky do 6 m</t>
  </si>
  <si>
    <t>-170574054</t>
  </si>
  <si>
    <t>767</t>
  </si>
  <si>
    <t>Konstrukce zámečnické</t>
  </si>
  <si>
    <t>59</t>
  </si>
  <si>
    <t>767163121</t>
  </si>
  <si>
    <t>Montáž kompletního kovového zábradlí přímého z dílců v rovině (na rovné ploše) kotveného do betonu</t>
  </si>
  <si>
    <t>-106896080</t>
  </si>
  <si>
    <t>1,25+3,575</t>
  </si>
  <si>
    <t>60</t>
  </si>
  <si>
    <t>55342281</t>
  </si>
  <si>
    <t>zábradlí s prutovou výplní, horní kotvení, kulatý sloupek</t>
  </si>
  <si>
    <t>-172698445</t>
  </si>
  <si>
    <t>61</t>
  </si>
  <si>
    <t>767316310</t>
  </si>
  <si>
    <t>Montáž světlíků bodových do 1 m2</t>
  </si>
  <si>
    <t>1714831876</t>
  </si>
  <si>
    <t>62</t>
  </si>
  <si>
    <t>562453R01</t>
  </si>
  <si>
    <t>světlík bodový třívrstvá kopule, manžeta v 150mm 1,6x2,5m</t>
  </si>
  <si>
    <t>-52191344</t>
  </si>
  <si>
    <t>63</t>
  </si>
  <si>
    <t>767316312</t>
  </si>
  <si>
    <t>Montáž světlíků bodových přes 1,5 do 2 m2</t>
  </si>
  <si>
    <t>1728267769</t>
  </si>
  <si>
    <t>64</t>
  </si>
  <si>
    <t>562453R2</t>
  </si>
  <si>
    <t>-1384931388</t>
  </si>
  <si>
    <t>65</t>
  </si>
  <si>
    <t>767391112</t>
  </si>
  <si>
    <t>Montáž krytiny z tvarovaných plechů trapézových nebo vlnitých, uchyceným šroubováním</t>
  </si>
  <si>
    <t>1218949378</t>
  </si>
  <si>
    <t>66</t>
  </si>
  <si>
    <t>15485111</t>
  </si>
  <si>
    <t>plech trapézový 35/207/1035 Pz tl 0,8mm</t>
  </si>
  <si>
    <t>1537860275</t>
  </si>
  <si>
    <t>67</t>
  </si>
  <si>
    <t>767620114</t>
  </si>
  <si>
    <t>Montáž oken zdvojených z hliníkových nebo ocelových profilů na polyuretanovou pěnu pevných do celostěnových panelů nebo ocelové konstrukce, plochy přes 2,5 m2</t>
  </si>
  <si>
    <t>637057583</t>
  </si>
  <si>
    <t>1,83*2,75</t>
  </si>
  <si>
    <t>1,48*2,75</t>
  </si>
  <si>
    <t>2,25*2,75</t>
  </si>
  <si>
    <t>1,3*2,75*3</t>
  </si>
  <si>
    <t>1,05*2,75*3</t>
  </si>
  <si>
    <t>0,5*2,75</t>
  </si>
  <si>
    <t>68</t>
  </si>
  <si>
    <t>55341006</t>
  </si>
  <si>
    <t>okno Al s fixním zasklením dvojsklo přes plochu 1m2 přes v 2,5m</t>
  </si>
  <si>
    <t>-746123373</t>
  </si>
  <si>
    <t>69</t>
  </si>
  <si>
    <t>7676201R01</t>
  </si>
  <si>
    <t>Montáž oken kovových zdvojených pevných do panelů nebo ocelové konstrukce - zasklení střechy s požární odolností EI30/DP1</t>
  </si>
  <si>
    <t>1471264857</t>
  </si>
  <si>
    <t>2*1,1*3</t>
  </si>
  <si>
    <t>2*1,78*3</t>
  </si>
  <si>
    <t>70</t>
  </si>
  <si>
    <t>553410R</t>
  </si>
  <si>
    <t>okno Al s fixním zasklením trojsklo přes plochu 1m2  - s požární odolností EI30/DP1</t>
  </si>
  <si>
    <t>1328396607</t>
  </si>
  <si>
    <t>71</t>
  </si>
  <si>
    <t>7676301R1</t>
  </si>
  <si>
    <t>Montáž posuvných dveří z hliníkových profilů s utěsněním připojovací spáry impregnovanou komprimační páskou zdvižně posuvných výšky do 2700 mm celkové šířky do 2000 mm</t>
  </si>
  <si>
    <t>-1782444142</t>
  </si>
  <si>
    <t>1,5*2,65</t>
  </si>
  <si>
    <t>72</t>
  </si>
  <si>
    <t>55329142R1</t>
  </si>
  <si>
    <t>dveře sklopně posuvné, rám AL, zasklení dvojité bezpečnostní,</t>
  </si>
  <si>
    <t>1168802889</t>
  </si>
  <si>
    <t>73</t>
  </si>
  <si>
    <t>7676301R2</t>
  </si>
  <si>
    <t>Montáž posuvných dveří z hliníkových profilů s utěsněním připojovací spáry impregnovanou komprimační páskou zdvižně posuvných výšky do 2700 mm celkové šířky přes 2000 mm do 3500 mm</t>
  </si>
  <si>
    <t>1802895468</t>
  </si>
  <si>
    <t>2,3*2,65</t>
  </si>
  <si>
    <t>74</t>
  </si>
  <si>
    <t>1832157545</t>
  </si>
  <si>
    <t>75</t>
  </si>
  <si>
    <t>7676301R3</t>
  </si>
  <si>
    <t>D+ M Al dveří otevíravých 1100/2650 mm</t>
  </si>
  <si>
    <t>-970839994</t>
  </si>
  <si>
    <t>76</t>
  </si>
  <si>
    <t>767995114R</t>
  </si>
  <si>
    <t>Montáž ostatních atypických zámečnických konstrukcí hmotnosti přes 20 do 50 kg</t>
  </si>
  <si>
    <t>-1927711009</t>
  </si>
  <si>
    <t>3,408*1000 'Přepočtené koeficientem množství</t>
  </si>
  <si>
    <t>77</t>
  </si>
  <si>
    <t>14550254R</t>
  </si>
  <si>
    <t>profil ocelový čtvercový svařovaný 60x60x3mm</t>
  </si>
  <si>
    <t>2053900075</t>
  </si>
  <si>
    <t>"pozice č.4</t>
  </si>
  <si>
    <t>(1,78+1,78+1,1+1,1)*5,29/1000</t>
  </si>
  <si>
    <t>78</t>
  </si>
  <si>
    <t>14550260R</t>
  </si>
  <si>
    <t>profil ocelový čtvercový svařovaný 70x70x3mm</t>
  </si>
  <si>
    <t>908489946</t>
  </si>
  <si>
    <t>"pozice 2</t>
  </si>
  <si>
    <t>"sloupky</t>
  </si>
  <si>
    <t>5*2,7*6,13/1000</t>
  </si>
  <si>
    <t>79</t>
  </si>
  <si>
    <t>145503R01</t>
  </si>
  <si>
    <t>profil ocelový obdélníkový svařovaný 140x80x8mm</t>
  </si>
  <si>
    <t>781478764</t>
  </si>
  <si>
    <t>"pozice 1</t>
  </si>
  <si>
    <t>2,7*10*24,7/1000</t>
  </si>
  <si>
    <t>"vodorovné prvky</t>
  </si>
  <si>
    <t>(5,55+5,88+6,08+6,4+6,6+6,93+7,13+7,45+7,65+7,97)*24,7/1000</t>
  </si>
  <si>
    <t>80</t>
  </si>
  <si>
    <t>1455032R01</t>
  </si>
  <si>
    <t>profil ocelový obdélníkový svařovaný 120x60x4mm</t>
  </si>
  <si>
    <t>-262338443</t>
  </si>
  <si>
    <t>(13,57+13,35)*10,8/1000</t>
  </si>
  <si>
    <t>81</t>
  </si>
  <si>
    <t>145503R02</t>
  </si>
  <si>
    <t>profil ocelový obdélníkový svařovaný 150x100x8mm</t>
  </si>
  <si>
    <t>-706670879</t>
  </si>
  <si>
    <t>"pozice 3</t>
  </si>
  <si>
    <t>2,7*4*27,6/1000</t>
  </si>
  <si>
    <t>13,35*27,6/1000</t>
  </si>
  <si>
    <t>82</t>
  </si>
  <si>
    <t>7679951R</t>
  </si>
  <si>
    <t>1199464966</t>
  </si>
  <si>
    <t>83</t>
  </si>
  <si>
    <t>998767101</t>
  </si>
  <si>
    <t>Přesun hmot pro zámečnické konstrukce stanovený z hmotnosti přesunovaného materiálu vodorovná dopravní vzdálenost do 50 m v objektech výšky do 6 m</t>
  </si>
  <si>
    <t>991157107</t>
  </si>
  <si>
    <t>789</t>
  </si>
  <si>
    <t>Povrchové úpravy ocelových konstrukcí a technologických zařízení</t>
  </si>
  <si>
    <t>84</t>
  </si>
  <si>
    <t>789326431</t>
  </si>
  <si>
    <t>Protipožární zpěňující nátěr ocelových konstrukcí třídy II jednosložkový vodou ředitelný, funkční tloušťky do 200 μm</t>
  </si>
  <si>
    <t>1855028153</t>
  </si>
  <si>
    <t>(1,78+1,78+1,1+1,1)*(0,06+0,06+0,06+0,06)</t>
  </si>
  <si>
    <t>5*2,7*(0,07+0,07+0,07+0,07)</t>
  </si>
  <si>
    <t>2,7*10*(0,14+0,14+0,08+0,08)</t>
  </si>
  <si>
    <t>(5,55+5,88+6,08+6,4+6,6+6,93+7,13+7,45+7,65+7,97)*(0,14+0,14+0,08+0,08)</t>
  </si>
  <si>
    <t>2,7*4*(0,15+0,1+0,15+0,1)</t>
  </si>
  <si>
    <t>13,35*(0,15+0,1+0,15+0,1)</t>
  </si>
  <si>
    <t>(13,57+13,35)*(0,12+0,12+0,06+0,06)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</si>
  <si>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</si>
  <si>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</si>
  <si>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</si>
  <si>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</si>
  <si>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</si>
  <si>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</si>
  <si>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</si>
  <si>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</si>
  <si>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</si>
  <si>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</si>
  <si>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011103000</t>
  </si>
  <si>
    <t>Geotechnické zkoušky</t>
  </si>
  <si>
    <t>1024</t>
  </si>
  <si>
    <t>-332376316</t>
  </si>
  <si>
    <t>011514000</t>
  </si>
  <si>
    <t>Statický posudek ocelové konstrukce</t>
  </si>
  <si>
    <t>-1748384459</t>
  </si>
  <si>
    <t>013294000</t>
  </si>
  <si>
    <t>Ostatní dokumentace - výrobní dokumentace ocelových konstrukcí</t>
  </si>
  <si>
    <t>-1697843587</t>
  </si>
  <si>
    <t>VRN3</t>
  </si>
  <si>
    <t>Zařízení staveniště</t>
  </si>
  <si>
    <t>030001000</t>
  </si>
  <si>
    <t>%</t>
  </si>
  <si>
    <t>925987606</t>
  </si>
  <si>
    <t>VRN4</t>
  </si>
  <si>
    <t>Inženýrská činnost</t>
  </si>
  <si>
    <t>045002000</t>
  </si>
  <si>
    <t>Kompletační a koordinační činnost</t>
  </si>
  <si>
    <t>-1444630358</t>
  </si>
  <si>
    <t>049002000</t>
  </si>
  <si>
    <t xml:space="preserve">Ostatní inženýrská činnost - vytýčení sítí </t>
  </si>
  <si>
    <t>-175417856</t>
  </si>
  <si>
    <t>VRN6</t>
  </si>
  <si>
    <t>Územní vlivy</t>
  </si>
  <si>
    <t>065002000</t>
  </si>
  <si>
    <t>Mimostaveništní doprava materiálů</t>
  </si>
  <si>
    <t>1630848163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</si>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</sst>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N21" sqref="AN2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7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3"/>
      <c r="AQ5" s="23"/>
      <c r="AR5" s="21"/>
      <c r="BE5" s="32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9" t="s">
        <v>17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3"/>
      <c r="AQ6" s="23"/>
      <c r="AR6" s="21"/>
      <c r="BE6" s="32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2" t="s">
        <v>29</v>
      </c>
      <c r="AO8" s="23"/>
      <c r="AP8" s="23"/>
      <c r="AQ8" s="23"/>
      <c r="AR8" s="21"/>
      <c r="BE8" s="32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2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25"/>
      <c r="BS13" s="18" t="s">
        <v>6</v>
      </c>
    </row>
    <row r="14" spans="1:74" ht="12.75">
      <c r="B14" s="22"/>
      <c r="C14" s="23"/>
      <c r="D14" s="23"/>
      <c r="E14" s="330" t="s">
        <v>29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2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5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5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2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5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5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5"/>
    </row>
    <row r="23" spans="1:71" s="1" customFormat="1" ht="119.25" customHeight="1">
      <c r="B23" s="22"/>
      <c r="C23" s="23"/>
      <c r="D23" s="23"/>
      <c r="E23" s="332" t="s">
        <v>38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23"/>
      <c r="AP23" s="23"/>
      <c r="AQ23" s="23"/>
      <c r="AR23" s="21"/>
      <c r="BE23" s="32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5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3">
        <f>ROUND(AG54,2)</f>
        <v>0</v>
      </c>
      <c r="AL26" s="334"/>
      <c r="AM26" s="334"/>
      <c r="AN26" s="334"/>
      <c r="AO26" s="334"/>
      <c r="AP26" s="37"/>
      <c r="AQ26" s="37"/>
      <c r="AR26" s="40"/>
      <c r="BE26" s="32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5" t="s">
        <v>40</v>
      </c>
      <c r="M28" s="335"/>
      <c r="N28" s="335"/>
      <c r="O28" s="335"/>
      <c r="P28" s="335"/>
      <c r="Q28" s="37"/>
      <c r="R28" s="37"/>
      <c r="S28" s="37"/>
      <c r="T28" s="37"/>
      <c r="U28" s="37"/>
      <c r="V28" s="37"/>
      <c r="W28" s="335" t="s">
        <v>41</v>
      </c>
      <c r="X28" s="335"/>
      <c r="Y28" s="335"/>
      <c r="Z28" s="335"/>
      <c r="AA28" s="335"/>
      <c r="AB28" s="335"/>
      <c r="AC28" s="335"/>
      <c r="AD28" s="335"/>
      <c r="AE28" s="335"/>
      <c r="AF28" s="37"/>
      <c r="AG28" s="37"/>
      <c r="AH28" s="37"/>
      <c r="AI28" s="37"/>
      <c r="AJ28" s="37"/>
      <c r="AK28" s="335" t="s">
        <v>42</v>
      </c>
      <c r="AL28" s="335"/>
      <c r="AM28" s="335"/>
      <c r="AN28" s="335"/>
      <c r="AO28" s="335"/>
      <c r="AP28" s="37"/>
      <c r="AQ28" s="37"/>
      <c r="AR28" s="40"/>
      <c r="BE28" s="325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8">
        <v>0.21</v>
      </c>
      <c r="M29" s="337"/>
      <c r="N29" s="337"/>
      <c r="O29" s="337"/>
      <c r="P29" s="337"/>
      <c r="Q29" s="42"/>
      <c r="R29" s="42"/>
      <c r="S29" s="42"/>
      <c r="T29" s="42"/>
      <c r="U29" s="42"/>
      <c r="V29" s="42"/>
      <c r="W29" s="336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F29" s="42"/>
      <c r="AG29" s="42"/>
      <c r="AH29" s="42"/>
      <c r="AI29" s="42"/>
      <c r="AJ29" s="42"/>
      <c r="AK29" s="336">
        <f>ROUND(AV54, 2)</f>
        <v>0</v>
      </c>
      <c r="AL29" s="337"/>
      <c r="AM29" s="337"/>
      <c r="AN29" s="337"/>
      <c r="AO29" s="337"/>
      <c r="AP29" s="42"/>
      <c r="AQ29" s="42"/>
      <c r="AR29" s="43"/>
      <c r="BE29" s="326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8">
        <v>0.15</v>
      </c>
      <c r="M30" s="337"/>
      <c r="N30" s="337"/>
      <c r="O30" s="337"/>
      <c r="P30" s="337"/>
      <c r="Q30" s="42"/>
      <c r="R30" s="42"/>
      <c r="S30" s="42"/>
      <c r="T30" s="42"/>
      <c r="U30" s="42"/>
      <c r="V30" s="42"/>
      <c r="W30" s="336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F30" s="42"/>
      <c r="AG30" s="42"/>
      <c r="AH30" s="42"/>
      <c r="AI30" s="42"/>
      <c r="AJ30" s="42"/>
      <c r="AK30" s="336">
        <f>ROUND(AW54, 2)</f>
        <v>0</v>
      </c>
      <c r="AL30" s="337"/>
      <c r="AM30" s="337"/>
      <c r="AN30" s="337"/>
      <c r="AO30" s="337"/>
      <c r="AP30" s="42"/>
      <c r="AQ30" s="42"/>
      <c r="AR30" s="43"/>
      <c r="BE30" s="326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8">
        <v>0.21</v>
      </c>
      <c r="M31" s="337"/>
      <c r="N31" s="337"/>
      <c r="O31" s="337"/>
      <c r="P31" s="337"/>
      <c r="Q31" s="42"/>
      <c r="R31" s="42"/>
      <c r="S31" s="42"/>
      <c r="T31" s="42"/>
      <c r="U31" s="42"/>
      <c r="V31" s="42"/>
      <c r="W31" s="336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F31" s="42"/>
      <c r="AG31" s="42"/>
      <c r="AH31" s="42"/>
      <c r="AI31" s="42"/>
      <c r="AJ31" s="42"/>
      <c r="AK31" s="336">
        <v>0</v>
      </c>
      <c r="AL31" s="337"/>
      <c r="AM31" s="337"/>
      <c r="AN31" s="337"/>
      <c r="AO31" s="337"/>
      <c r="AP31" s="42"/>
      <c r="AQ31" s="42"/>
      <c r="AR31" s="43"/>
      <c r="BE31" s="326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8">
        <v>0.15</v>
      </c>
      <c r="M32" s="337"/>
      <c r="N32" s="337"/>
      <c r="O32" s="337"/>
      <c r="P32" s="337"/>
      <c r="Q32" s="42"/>
      <c r="R32" s="42"/>
      <c r="S32" s="42"/>
      <c r="T32" s="42"/>
      <c r="U32" s="42"/>
      <c r="V32" s="42"/>
      <c r="W32" s="336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F32" s="42"/>
      <c r="AG32" s="42"/>
      <c r="AH32" s="42"/>
      <c r="AI32" s="42"/>
      <c r="AJ32" s="42"/>
      <c r="AK32" s="336">
        <v>0</v>
      </c>
      <c r="AL32" s="337"/>
      <c r="AM32" s="337"/>
      <c r="AN32" s="337"/>
      <c r="AO32" s="337"/>
      <c r="AP32" s="42"/>
      <c r="AQ32" s="42"/>
      <c r="AR32" s="43"/>
      <c r="BE32" s="326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8">
        <v>0</v>
      </c>
      <c r="M33" s="337"/>
      <c r="N33" s="337"/>
      <c r="O33" s="337"/>
      <c r="P33" s="337"/>
      <c r="Q33" s="42"/>
      <c r="R33" s="42"/>
      <c r="S33" s="42"/>
      <c r="T33" s="42"/>
      <c r="U33" s="42"/>
      <c r="V33" s="42"/>
      <c r="W33" s="336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F33" s="42"/>
      <c r="AG33" s="42"/>
      <c r="AH33" s="42"/>
      <c r="AI33" s="42"/>
      <c r="AJ33" s="42"/>
      <c r="AK33" s="336">
        <v>0</v>
      </c>
      <c r="AL33" s="337"/>
      <c r="AM33" s="337"/>
      <c r="AN33" s="337"/>
      <c r="AO33" s="33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39" t="s">
        <v>51</v>
      </c>
      <c r="Y35" s="340"/>
      <c r="Z35" s="340"/>
      <c r="AA35" s="340"/>
      <c r="AB35" s="340"/>
      <c r="AC35" s="46"/>
      <c r="AD35" s="46"/>
      <c r="AE35" s="46"/>
      <c r="AF35" s="46"/>
      <c r="AG35" s="46"/>
      <c r="AH35" s="46"/>
      <c r="AI35" s="46"/>
      <c r="AJ35" s="46"/>
      <c r="AK35" s="341">
        <f>SUM(AK26:AK33)</f>
        <v>0</v>
      </c>
      <c r="AL35" s="340"/>
      <c r="AM35" s="340"/>
      <c r="AN35" s="340"/>
      <c r="AO35" s="34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2021-03-20-II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3" t="str">
        <f>K6</f>
        <v>Přístavba krytého sezení, vč. zastřešení vstupu do budovy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Kladno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5" t="str">
        <f>IF(AN8= "","",AN8)</f>
        <v>Vyplň údaj</v>
      </c>
      <c r="AN47" s="34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SOŠ a SOU Kladno, Nám. E. Beneše 2353, Kladno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6" t="str">
        <f>IF(E17="","",E17)</f>
        <v>Projekt Kladno s.r.o.</v>
      </c>
      <c r="AN49" s="347"/>
      <c r="AO49" s="347"/>
      <c r="AP49" s="347"/>
      <c r="AQ49" s="37"/>
      <c r="AR49" s="40"/>
      <c r="AS49" s="348" t="s">
        <v>53</v>
      </c>
      <c r="AT49" s="34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6" t="str">
        <f>IF(E20="","",E20)</f>
        <v xml:space="preserve"> </v>
      </c>
      <c r="AN50" s="347"/>
      <c r="AO50" s="347"/>
      <c r="AP50" s="347"/>
      <c r="AQ50" s="37"/>
      <c r="AR50" s="40"/>
      <c r="AS50" s="350"/>
      <c r="AT50" s="35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2"/>
      <c r="AT51" s="35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4" t="s">
        <v>54</v>
      </c>
      <c r="D52" s="355"/>
      <c r="E52" s="355"/>
      <c r="F52" s="355"/>
      <c r="G52" s="355"/>
      <c r="H52" s="67"/>
      <c r="I52" s="356" t="s">
        <v>55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7" t="s">
        <v>56</v>
      </c>
      <c r="AH52" s="355"/>
      <c r="AI52" s="355"/>
      <c r="AJ52" s="355"/>
      <c r="AK52" s="355"/>
      <c r="AL52" s="355"/>
      <c r="AM52" s="355"/>
      <c r="AN52" s="356" t="s">
        <v>57</v>
      </c>
      <c r="AO52" s="355"/>
      <c r="AP52" s="355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1">
        <f>ROUND(SUM(AG55:AG56),2)</f>
        <v>0</v>
      </c>
      <c r="AH54" s="361"/>
      <c r="AI54" s="361"/>
      <c r="AJ54" s="361"/>
      <c r="AK54" s="361"/>
      <c r="AL54" s="361"/>
      <c r="AM54" s="361"/>
      <c r="AN54" s="362">
        <f>SUM(AG54,AT54)</f>
        <v>0</v>
      </c>
      <c r="AO54" s="362"/>
      <c r="AP54" s="362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60" t="s">
        <v>78</v>
      </c>
      <c r="E55" s="360"/>
      <c r="F55" s="360"/>
      <c r="G55" s="360"/>
      <c r="H55" s="360"/>
      <c r="I55" s="90"/>
      <c r="J55" s="360" t="s">
        <v>79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58">
        <f>'01 - Stavební práce'!J30</f>
        <v>0</v>
      </c>
      <c r="AH55" s="359"/>
      <c r="AI55" s="359"/>
      <c r="AJ55" s="359"/>
      <c r="AK55" s="359"/>
      <c r="AL55" s="359"/>
      <c r="AM55" s="359"/>
      <c r="AN55" s="358">
        <f>SUM(AG55,AT55)</f>
        <v>0</v>
      </c>
      <c r="AO55" s="359"/>
      <c r="AP55" s="359"/>
      <c r="AQ55" s="91" t="s">
        <v>80</v>
      </c>
      <c r="AR55" s="92"/>
      <c r="AS55" s="93">
        <v>0</v>
      </c>
      <c r="AT55" s="94">
        <f>ROUND(SUM(AV55:AW55),2)</f>
        <v>0</v>
      </c>
      <c r="AU55" s="95">
        <f>'01 - Stavební práce'!P95</f>
        <v>0</v>
      </c>
      <c r="AV55" s="94">
        <f>'01 - Stavební práce'!J33</f>
        <v>0</v>
      </c>
      <c r="AW55" s="94">
        <f>'01 - Stavební práce'!J34</f>
        <v>0</v>
      </c>
      <c r="AX55" s="94">
        <f>'01 - Stavební práce'!J35</f>
        <v>0</v>
      </c>
      <c r="AY55" s="94">
        <f>'01 - Stavební práce'!J36</f>
        <v>0</v>
      </c>
      <c r="AZ55" s="94">
        <f>'01 - Stavební práce'!F33</f>
        <v>0</v>
      </c>
      <c r="BA55" s="94">
        <f>'01 - Stavební práce'!F34</f>
        <v>0</v>
      </c>
      <c r="BB55" s="94">
        <f>'01 - Stavební práce'!F35</f>
        <v>0</v>
      </c>
      <c r="BC55" s="94">
        <f>'01 - Stavební práce'!F36</f>
        <v>0</v>
      </c>
      <c r="BD55" s="96">
        <f>'01 - Stavební práce'!F37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77</v>
      </c>
      <c r="B56" s="88"/>
      <c r="C56" s="89"/>
      <c r="D56" s="360" t="s">
        <v>84</v>
      </c>
      <c r="E56" s="360"/>
      <c r="F56" s="360"/>
      <c r="G56" s="360"/>
      <c r="H56" s="360"/>
      <c r="I56" s="90"/>
      <c r="J56" s="360" t="s">
        <v>85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58">
        <f>'VON - Vedlejší a ostatní ...'!J30</f>
        <v>0</v>
      </c>
      <c r="AH56" s="359"/>
      <c r="AI56" s="359"/>
      <c r="AJ56" s="359"/>
      <c r="AK56" s="359"/>
      <c r="AL56" s="359"/>
      <c r="AM56" s="359"/>
      <c r="AN56" s="358">
        <f>SUM(AG56,AT56)</f>
        <v>0</v>
      </c>
      <c r="AO56" s="359"/>
      <c r="AP56" s="359"/>
      <c r="AQ56" s="91" t="s">
        <v>80</v>
      </c>
      <c r="AR56" s="92"/>
      <c r="AS56" s="98">
        <v>0</v>
      </c>
      <c r="AT56" s="99">
        <f>ROUND(SUM(AV56:AW56),2)</f>
        <v>0</v>
      </c>
      <c r="AU56" s="100">
        <f>'VON - Vedlejší a ostatní ...'!P84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81</v>
      </c>
      <c r="BV56" s="97" t="s">
        <v>75</v>
      </c>
      <c r="BW56" s="97" t="s">
        <v>86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huctUYAzmJfnevycbZ+ZKE0Euitx7gA3SXYiYKkyFB3nXEWG2z0IDJX0vzIypDvMy0p28+gSDG0WBpm4GyI/Kg==" saltValue="BvZ+vycpWARshP3/n5V+YuXaW0/yXlVNWgqKb9mVk8QbagSbIIzAV7krXCO5Omy3hNGOWmNzCB/yDDaz/OS7l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práce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87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4" t="str">
        <f>'Rekapitulace stavby'!K6</f>
        <v>Přístavba krytého sezení, vč. zastřešení vstupu do budovy</v>
      </c>
      <c r="F7" s="365"/>
      <c r="G7" s="365"/>
      <c r="H7" s="365"/>
      <c r="L7" s="21"/>
    </row>
    <row r="8" spans="1:46" s="2" customFormat="1" ht="12" customHeight="1">
      <c r="A8" s="35"/>
      <c r="B8" s="40"/>
      <c r="C8" s="35"/>
      <c r="D8" s="106" t="s">
        <v>88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6" t="s">
        <v>89</v>
      </c>
      <c r="F9" s="367"/>
      <c r="G9" s="367"/>
      <c r="H9" s="367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8" t="str">
        <f>'Rekapitulace stavby'!E14</f>
        <v>Vyplň údaj</v>
      </c>
      <c r="F18" s="369"/>
      <c r="G18" s="369"/>
      <c r="H18" s="369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0" t="s">
        <v>19</v>
      </c>
      <c r="F27" s="370"/>
      <c r="G27" s="370"/>
      <c r="H27" s="37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ROUND(J95,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ROUND((SUM(BE95:BE355)),  2)</f>
        <v>0</v>
      </c>
      <c r="G33" s="35"/>
      <c r="H33" s="35"/>
      <c r="I33" s="119">
        <v>0.21</v>
      </c>
      <c r="J33" s="118">
        <f>ROUND(((SUM(BE95:BE355))*I33),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ROUND((SUM(BF95:BF355)),  2)</f>
        <v>0</v>
      </c>
      <c r="G34" s="35"/>
      <c r="H34" s="35"/>
      <c r="I34" s="119">
        <v>0.15</v>
      </c>
      <c r="J34" s="118">
        <f>ROUND(((SUM(BF95:BF355))*I34),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ROUND((SUM(BG95:BG355)),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ROUND((SUM(BH95:BH355)),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ROUND((SUM(BI95:BI355)),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Přístavba krytého sezení, vč. zastřešení vstupu do budovy</v>
      </c>
      <c r="F48" s="372"/>
      <c r="G48" s="372"/>
      <c r="H48" s="37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3" t="str">
        <f>E9</f>
        <v>01 - Stavební práce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Kladno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SOŠ a SOU Kladno, Nám. E. Beneše 2353, Kladno </v>
      </c>
      <c r="G54" s="37"/>
      <c r="H54" s="37"/>
      <c r="I54" s="30" t="s">
        <v>30</v>
      </c>
      <c r="J54" s="33" t="str">
        <f>E21</f>
        <v>Projekt Kladno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J95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J96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J97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96</v>
      </c>
      <c r="E62" s="144"/>
      <c r="F62" s="144"/>
      <c r="G62" s="144"/>
      <c r="H62" s="144"/>
      <c r="I62" s="144"/>
      <c r="J62" s="145">
        <f>J128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J146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98</v>
      </c>
      <c r="E64" s="144"/>
      <c r="F64" s="144"/>
      <c r="G64" s="144"/>
      <c r="H64" s="144"/>
      <c r="I64" s="144"/>
      <c r="J64" s="145">
        <f>J158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99</v>
      </c>
      <c r="E65" s="144"/>
      <c r="F65" s="144"/>
      <c r="G65" s="144"/>
      <c r="H65" s="144"/>
      <c r="I65" s="144"/>
      <c r="J65" s="145">
        <f>J175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100</v>
      </c>
      <c r="E66" s="144"/>
      <c r="F66" s="144"/>
      <c r="G66" s="144"/>
      <c r="H66" s="144"/>
      <c r="I66" s="144"/>
      <c r="J66" s="145">
        <f>J177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101</v>
      </c>
      <c r="E67" s="144"/>
      <c r="F67" s="144"/>
      <c r="G67" s="144"/>
      <c r="H67" s="144"/>
      <c r="I67" s="144"/>
      <c r="J67" s="145">
        <f>J198</f>
        <v>0</v>
      </c>
      <c r="K67" s="142"/>
      <c r="L67" s="146"/>
    </row>
    <row r="68" spans="1:31" s="9" customFormat="1" ht="24.95" customHeight="1">
      <c r="B68" s="135"/>
      <c r="C68" s="136"/>
      <c r="D68" s="137" t="s">
        <v>102</v>
      </c>
      <c r="E68" s="138"/>
      <c r="F68" s="138"/>
      <c r="G68" s="138"/>
      <c r="H68" s="138"/>
      <c r="I68" s="138"/>
      <c r="J68" s="139">
        <f>J200</f>
        <v>0</v>
      </c>
      <c r="K68" s="136"/>
      <c r="L68" s="140"/>
    </row>
    <row r="69" spans="1:31" s="10" customFormat="1" ht="19.899999999999999" customHeight="1">
      <c r="B69" s="141"/>
      <c r="C69" s="142"/>
      <c r="D69" s="143" t="s">
        <v>103</v>
      </c>
      <c r="E69" s="144"/>
      <c r="F69" s="144"/>
      <c r="G69" s="144"/>
      <c r="H69" s="144"/>
      <c r="I69" s="144"/>
      <c r="J69" s="145">
        <f>J201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104</v>
      </c>
      <c r="E70" s="144"/>
      <c r="F70" s="144"/>
      <c r="G70" s="144"/>
      <c r="H70" s="144"/>
      <c r="I70" s="144"/>
      <c r="J70" s="145">
        <f>J227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105</v>
      </c>
      <c r="E71" s="144"/>
      <c r="F71" s="144"/>
      <c r="G71" s="144"/>
      <c r="H71" s="144"/>
      <c r="I71" s="144"/>
      <c r="J71" s="145">
        <f>J242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106</v>
      </c>
      <c r="E72" s="144"/>
      <c r="F72" s="144"/>
      <c r="G72" s="144"/>
      <c r="H72" s="144"/>
      <c r="I72" s="144"/>
      <c r="J72" s="145">
        <f>J251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107</v>
      </c>
      <c r="E73" s="144"/>
      <c r="F73" s="144"/>
      <c r="G73" s="144"/>
      <c r="H73" s="144"/>
      <c r="I73" s="144"/>
      <c r="J73" s="145">
        <f>J257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108</v>
      </c>
      <c r="E74" s="144"/>
      <c r="F74" s="144"/>
      <c r="G74" s="144"/>
      <c r="H74" s="144"/>
      <c r="I74" s="144"/>
      <c r="J74" s="145">
        <f>J267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109</v>
      </c>
      <c r="E75" s="144"/>
      <c r="F75" s="144"/>
      <c r="G75" s="144"/>
      <c r="H75" s="144"/>
      <c r="I75" s="144"/>
      <c r="J75" s="145">
        <f>J336</f>
        <v>0</v>
      </c>
      <c r="K75" s="142"/>
      <c r="L75" s="146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110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371" t="str">
        <f>E7</f>
        <v>Přístavba krytého sezení, vč. zastřešení vstupu do budovy</v>
      </c>
      <c r="F85" s="372"/>
      <c r="G85" s="372"/>
      <c r="H85" s="372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88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43" t="str">
        <f>E9</f>
        <v>01 - Stavební práce</v>
      </c>
      <c r="F87" s="373"/>
      <c r="G87" s="373"/>
      <c r="H87" s="373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F12</f>
        <v>Kladno</v>
      </c>
      <c r="G89" s="37"/>
      <c r="H89" s="37"/>
      <c r="I89" s="30" t="s">
        <v>23</v>
      </c>
      <c r="J89" s="60" t="str">
        <f>IF(J12="","",J12)</f>
        <v>Vyplň údaj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SOŠ a SOU Kladno, Nám. E. Beneše 2353, Kladno </v>
      </c>
      <c r="G91" s="37"/>
      <c r="H91" s="37"/>
      <c r="I91" s="30" t="s">
        <v>30</v>
      </c>
      <c r="J91" s="33" t="str">
        <f>E21</f>
        <v>Projekt Kladno s.r.o.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 xml:space="preserve"> 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7"/>
      <c r="B94" s="148"/>
      <c r="C94" s="149" t="s">
        <v>111</v>
      </c>
      <c r="D94" s="150" t="s">
        <v>58</v>
      </c>
      <c r="E94" s="150" t="s">
        <v>54</v>
      </c>
      <c r="F94" s="150" t="s">
        <v>55</v>
      </c>
      <c r="G94" s="150" t="s">
        <v>112</v>
      </c>
      <c r="H94" s="150" t="s">
        <v>113</v>
      </c>
      <c r="I94" s="150" t="s">
        <v>114</v>
      </c>
      <c r="J94" s="150" t="s">
        <v>92</v>
      </c>
      <c r="K94" s="151" t="s">
        <v>115</v>
      </c>
      <c r="L94" s="152"/>
      <c r="M94" s="69" t="s">
        <v>19</v>
      </c>
      <c r="N94" s="70" t="s">
        <v>43</v>
      </c>
      <c r="O94" s="70" t="s">
        <v>116</v>
      </c>
      <c r="P94" s="70" t="s">
        <v>117</v>
      </c>
      <c r="Q94" s="70" t="s">
        <v>118</v>
      </c>
      <c r="R94" s="70" t="s">
        <v>119</v>
      </c>
      <c r="S94" s="70" t="s">
        <v>120</v>
      </c>
      <c r="T94" s="71" t="s">
        <v>121</v>
      </c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63" s="2" customFormat="1" ht="22.9" customHeight="1">
      <c r="A95" s="35"/>
      <c r="B95" s="36"/>
      <c r="C95" s="76" t="s">
        <v>122</v>
      </c>
      <c r="D95" s="37"/>
      <c r="E95" s="37"/>
      <c r="F95" s="37"/>
      <c r="G95" s="37"/>
      <c r="H95" s="37"/>
      <c r="I95" s="37"/>
      <c r="J95" s="153">
        <f>BK95</f>
        <v>0</v>
      </c>
      <c r="K95" s="37"/>
      <c r="L95" s="40"/>
      <c r="M95" s="72"/>
      <c r="N95" s="154"/>
      <c r="O95" s="73"/>
      <c r="P95" s="155">
        <f>P96+P200</f>
        <v>0</v>
      </c>
      <c r="Q95" s="73"/>
      <c r="R95" s="155">
        <f>R96+R200</f>
        <v>66.90817693999999</v>
      </c>
      <c r="S95" s="73"/>
      <c r="T95" s="156">
        <f>T96+T200</f>
        <v>1.3596000000000001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72</v>
      </c>
      <c r="AU95" s="18" t="s">
        <v>93</v>
      </c>
      <c r="BK95" s="157">
        <f>BK96+BK200</f>
        <v>0</v>
      </c>
    </row>
    <row r="96" spans="1:63" s="12" customFormat="1" ht="25.9" customHeight="1">
      <c r="B96" s="158"/>
      <c r="C96" s="159"/>
      <c r="D96" s="160" t="s">
        <v>72</v>
      </c>
      <c r="E96" s="161" t="s">
        <v>123</v>
      </c>
      <c r="F96" s="161" t="s">
        <v>124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P97+P128+P146+P158+P175+P177+P198</f>
        <v>0</v>
      </c>
      <c r="Q96" s="166"/>
      <c r="R96" s="167">
        <f>R97+R128+R146+R158+R175+R177+R198</f>
        <v>56.677479199999993</v>
      </c>
      <c r="S96" s="166"/>
      <c r="T96" s="168">
        <f>T97+T128+T146+T158+T175+T177+T198</f>
        <v>1.3596000000000001</v>
      </c>
      <c r="AR96" s="169" t="s">
        <v>81</v>
      </c>
      <c r="AT96" s="170" t="s">
        <v>72</v>
      </c>
      <c r="AU96" s="170" t="s">
        <v>73</v>
      </c>
      <c r="AY96" s="169" t="s">
        <v>125</v>
      </c>
      <c r="BK96" s="171">
        <f>BK97+BK128+BK146+BK158+BK175+BK177+BK198</f>
        <v>0</v>
      </c>
    </row>
    <row r="97" spans="1:65" s="12" customFormat="1" ht="22.9" customHeight="1">
      <c r="B97" s="158"/>
      <c r="C97" s="159"/>
      <c r="D97" s="160" t="s">
        <v>72</v>
      </c>
      <c r="E97" s="172" t="s">
        <v>81</v>
      </c>
      <c r="F97" s="172" t="s">
        <v>126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SUM(P98:P127)</f>
        <v>0</v>
      </c>
      <c r="Q97" s="166"/>
      <c r="R97" s="167">
        <f>SUM(R98:R127)</f>
        <v>2.3759999999999999</v>
      </c>
      <c r="S97" s="166"/>
      <c r="T97" s="168">
        <f>SUM(T98:T127)</f>
        <v>0</v>
      </c>
      <c r="AR97" s="169" t="s">
        <v>81</v>
      </c>
      <c r="AT97" s="170" t="s">
        <v>72</v>
      </c>
      <c r="AU97" s="170" t="s">
        <v>81</v>
      </c>
      <c r="AY97" s="169" t="s">
        <v>125</v>
      </c>
      <c r="BK97" s="171">
        <f>SUM(BK98:BK127)</f>
        <v>0</v>
      </c>
    </row>
    <row r="98" spans="1:65" s="2" customFormat="1" ht="16.5" customHeight="1">
      <c r="A98" s="35"/>
      <c r="B98" s="36"/>
      <c r="C98" s="174" t="s">
        <v>81</v>
      </c>
      <c r="D98" s="174" t="s">
        <v>127</v>
      </c>
      <c r="E98" s="175" t="s">
        <v>128</v>
      </c>
      <c r="F98" s="176" t="s">
        <v>129</v>
      </c>
      <c r="G98" s="177" t="s">
        <v>130</v>
      </c>
      <c r="H98" s="178">
        <v>1</v>
      </c>
      <c r="I98" s="179"/>
      <c r="J98" s="180">
        <f>ROUND(I98*H98,2)</f>
        <v>0</v>
      </c>
      <c r="K98" s="176" t="s">
        <v>131</v>
      </c>
      <c r="L98" s="40"/>
      <c r="M98" s="181" t="s">
        <v>19</v>
      </c>
      <c r="N98" s="182" t="s">
        <v>44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132</v>
      </c>
      <c r="AT98" s="185" t="s">
        <v>127</v>
      </c>
      <c r="AU98" s="185" t="s">
        <v>83</v>
      </c>
      <c r="AY98" s="18" t="s">
        <v>125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81</v>
      </c>
      <c r="BK98" s="186">
        <f>ROUND(I98*H98,2)</f>
        <v>0</v>
      </c>
      <c r="BL98" s="18" t="s">
        <v>132</v>
      </c>
      <c r="BM98" s="185" t="s">
        <v>133</v>
      </c>
    </row>
    <row r="99" spans="1:65" s="2" customFormat="1" ht="16.5" customHeight="1">
      <c r="A99" s="35"/>
      <c r="B99" s="36"/>
      <c r="C99" s="174" t="s">
        <v>83</v>
      </c>
      <c r="D99" s="174" t="s">
        <v>127</v>
      </c>
      <c r="E99" s="175" t="s">
        <v>134</v>
      </c>
      <c r="F99" s="176" t="s">
        <v>135</v>
      </c>
      <c r="G99" s="177" t="s">
        <v>136</v>
      </c>
      <c r="H99" s="178">
        <v>93.09</v>
      </c>
      <c r="I99" s="179"/>
      <c r="J99" s="180">
        <f>ROUND(I99*H99,2)</f>
        <v>0</v>
      </c>
      <c r="K99" s="176" t="s">
        <v>137</v>
      </c>
      <c r="L99" s="40"/>
      <c r="M99" s="181" t="s">
        <v>19</v>
      </c>
      <c r="N99" s="182" t="s">
        <v>44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132</v>
      </c>
      <c r="AT99" s="185" t="s">
        <v>127</v>
      </c>
      <c r="AU99" s="185" t="s">
        <v>83</v>
      </c>
      <c r="AY99" s="18" t="s">
        <v>125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81</v>
      </c>
      <c r="BK99" s="186">
        <f>ROUND(I99*H99,2)</f>
        <v>0</v>
      </c>
      <c r="BL99" s="18" t="s">
        <v>132</v>
      </c>
      <c r="BM99" s="185" t="s">
        <v>138</v>
      </c>
    </row>
    <row r="100" spans="1:65" s="13" customFormat="1" ht="11.25">
      <c r="B100" s="187"/>
      <c r="C100" s="188"/>
      <c r="D100" s="189" t="s">
        <v>139</v>
      </c>
      <c r="E100" s="190" t="s">
        <v>19</v>
      </c>
      <c r="F100" s="191" t="s">
        <v>140</v>
      </c>
      <c r="G100" s="188"/>
      <c r="H100" s="190" t="s">
        <v>19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139</v>
      </c>
      <c r="AU100" s="197" t="s">
        <v>83</v>
      </c>
      <c r="AV100" s="13" t="s">
        <v>81</v>
      </c>
      <c r="AW100" s="13" t="s">
        <v>34</v>
      </c>
      <c r="AX100" s="13" t="s">
        <v>73</v>
      </c>
      <c r="AY100" s="197" t="s">
        <v>125</v>
      </c>
    </row>
    <row r="101" spans="1:65" s="14" customFormat="1" ht="11.25">
      <c r="B101" s="198"/>
      <c r="C101" s="199"/>
      <c r="D101" s="189" t="s">
        <v>139</v>
      </c>
      <c r="E101" s="200" t="s">
        <v>19</v>
      </c>
      <c r="F101" s="201" t="s">
        <v>141</v>
      </c>
      <c r="G101" s="199"/>
      <c r="H101" s="202">
        <v>11.39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139</v>
      </c>
      <c r="AU101" s="208" t="s">
        <v>83</v>
      </c>
      <c r="AV101" s="14" t="s">
        <v>83</v>
      </c>
      <c r="AW101" s="14" t="s">
        <v>34</v>
      </c>
      <c r="AX101" s="14" t="s">
        <v>73</v>
      </c>
      <c r="AY101" s="208" t="s">
        <v>125</v>
      </c>
    </row>
    <row r="102" spans="1:65" s="13" customFormat="1" ht="11.25">
      <c r="B102" s="187"/>
      <c r="C102" s="188"/>
      <c r="D102" s="189" t="s">
        <v>139</v>
      </c>
      <c r="E102" s="190" t="s">
        <v>19</v>
      </c>
      <c r="F102" s="191" t="s">
        <v>142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139</v>
      </c>
      <c r="AU102" s="197" t="s">
        <v>83</v>
      </c>
      <c r="AV102" s="13" t="s">
        <v>81</v>
      </c>
      <c r="AW102" s="13" t="s">
        <v>34</v>
      </c>
      <c r="AX102" s="13" t="s">
        <v>73</v>
      </c>
      <c r="AY102" s="197" t="s">
        <v>125</v>
      </c>
    </row>
    <row r="103" spans="1:65" s="14" customFormat="1" ht="11.25">
      <c r="B103" s="198"/>
      <c r="C103" s="199"/>
      <c r="D103" s="189" t="s">
        <v>139</v>
      </c>
      <c r="E103" s="200" t="s">
        <v>19</v>
      </c>
      <c r="F103" s="201" t="s">
        <v>143</v>
      </c>
      <c r="G103" s="199"/>
      <c r="H103" s="202">
        <v>81.7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139</v>
      </c>
      <c r="AU103" s="208" t="s">
        <v>83</v>
      </c>
      <c r="AV103" s="14" t="s">
        <v>83</v>
      </c>
      <c r="AW103" s="14" t="s">
        <v>34</v>
      </c>
      <c r="AX103" s="14" t="s">
        <v>73</v>
      </c>
      <c r="AY103" s="208" t="s">
        <v>125</v>
      </c>
    </row>
    <row r="104" spans="1:65" s="15" customFormat="1" ht="11.25">
      <c r="B104" s="209"/>
      <c r="C104" s="210"/>
      <c r="D104" s="189" t="s">
        <v>139</v>
      </c>
      <c r="E104" s="211" t="s">
        <v>19</v>
      </c>
      <c r="F104" s="212" t="s">
        <v>144</v>
      </c>
      <c r="G104" s="210"/>
      <c r="H104" s="213">
        <v>93.09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139</v>
      </c>
      <c r="AU104" s="219" t="s">
        <v>83</v>
      </c>
      <c r="AV104" s="15" t="s">
        <v>132</v>
      </c>
      <c r="AW104" s="15" t="s">
        <v>34</v>
      </c>
      <c r="AX104" s="15" t="s">
        <v>81</v>
      </c>
      <c r="AY104" s="219" t="s">
        <v>125</v>
      </c>
    </row>
    <row r="105" spans="1:65" s="2" customFormat="1" ht="16.5" customHeight="1">
      <c r="A105" s="35"/>
      <c r="B105" s="36"/>
      <c r="C105" s="174" t="s">
        <v>145</v>
      </c>
      <c r="D105" s="174" t="s">
        <v>127</v>
      </c>
      <c r="E105" s="175" t="s">
        <v>146</v>
      </c>
      <c r="F105" s="176" t="s">
        <v>147</v>
      </c>
      <c r="G105" s="177" t="s">
        <v>148</v>
      </c>
      <c r="H105" s="178">
        <v>13.964</v>
      </c>
      <c r="I105" s="179"/>
      <c r="J105" s="180">
        <f>ROUND(I105*H105,2)</f>
        <v>0</v>
      </c>
      <c r="K105" s="176" t="s">
        <v>137</v>
      </c>
      <c r="L105" s="40"/>
      <c r="M105" s="181" t="s">
        <v>19</v>
      </c>
      <c r="N105" s="182" t="s">
        <v>44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132</v>
      </c>
      <c r="AT105" s="185" t="s">
        <v>127</v>
      </c>
      <c r="AU105" s="185" t="s">
        <v>83</v>
      </c>
      <c r="AY105" s="18" t="s">
        <v>125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81</v>
      </c>
      <c r="BK105" s="186">
        <f>ROUND(I105*H105,2)</f>
        <v>0</v>
      </c>
      <c r="BL105" s="18" t="s">
        <v>132</v>
      </c>
      <c r="BM105" s="185" t="s">
        <v>149</v>
      </c>
    </row>
    <row r="106" spans="1:65" s="14" customFormat="1" ht="11.25">
      <c r="B106" s="198"/>
      <c r="C106" s="199"/>
      <c r="D106" s="189" t="s">
        <v>139</v>
      </c>
      <c r="E106" s="200" t="s">
        <v>19</v>
      </c>
      <c r="F106" s="201" t="s">
        <v>150</v>
      </c>
      <c r="G106" s="199"/>
      <c r="H106" s="202">
        <v>13.964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139</v>
      </c>
      <c r="AU106" s="208" t="s">
        <v>83</v>
      </c>
      <c r="AV106" s="14" t="s">
        <v>83</v>
      </c>
      <c r="AW106" s="14" t="s">
        <v>34</v>
      </c>
      <c r="AX106" s="14" t="s">
        <v>73</v>
      </c>
      <c r="AY106" s="208" t="s">
        <v>125</v>
      </c>
    </row>
    <row r="107" spans="1:65" s="15" customFormat="1" ht="11.25">
      <c r="B107" s="209"/>
      <c r="C107" s="210"/>
      <c r="D107" s="189" t="s">
        <v>139</v>
      </c>
      <c r="E107" s="211" t="s">
        <v>19</v>
      </c>
      <c r="F107" s="212" t="s">
        <v>144</v>
      </c>
      <c r="G107" s="210"/>
      <c r="H107" s="213">
        <v>13.964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139</v>
      </c>
      <c r="AU107" s="219" t="s">
        <v>83</v>
      </c>
      <c r="AV107" s="15" t="s">
        <v>132</v>
      </c>
      <c r="AW107" s="15" t="s">
        <v>34</v>
      </c>
      <c r="AX107" s="15" t="s">
        <v>81</v>
      </c>
      <c r="AY107" s="219" t="s">
        <v>125</v>
      </c>
    </row>
    <row r="108" spans="1:65" s="2" customFormat="1" ht="24">
      <c r="A108" s="35"/>
      <c r="B108" s="36"/>
      <c r="C108" s="174" t="s">
        <v>132</v>
      </c>
      <c r="D108" s="174" t="s">
        <v>127</v>
      </c>
      <c r="E108" s="175" t="s">
        <v>151</v>
      </c>
      <c r="F108" s="176" t="s">
        <v>152</v>
      </c>
      <c r="G108" s="177" t="s">
        <v>148</v>
      </c>
      <c r="H108" s="178">
        <v>12.446</v>
      </c>
      <c r="I108" s="179"/>
      <c r="J108" s="180">
        <f>ROUND(I108*H108,2)</f>
        <v>0</v>
      </c>
      <c r="K108" s="176" t="s">
        <v>137</v>
      </c>
      <c r="L108" s="40"/>
      <c r="M108" s="181" t="s">
        <v>19</v>
      </c>
      <c r="N108" s="182" t="s">
        <v>44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132</v>
      </c>
      <c r="AT108" s="185" t="s">
        <v>127</v>
      </c>
      <c r="AU108" s="185" t="s">
        <v>83</v>
      </c>
      <c r="AY108" s="18" t="s">
        <v>125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81</v>
      </c>
      <c r="BK108" s="186">
        <f>ROUND(I108*H108,2)</f>
        <v>0</v>
      </c>
      <c r="BL108" s="18" t="s">
        <v>132</v>
      </c>
      <c r="BM108" s="185" t="s">
        <v>153</v>
      </c>
    </row>
    <row r="109" spans="1:65" s="14" customFormat="1" ht="11.25">
      <c r="B109" s="198"/>
      <c r="C109" s="199"/>
      <c r="D109" s="189" t="s">
        <v>139</v>
      </c>
      <c r="E109" s="200" t="s">
        <v>19</v>
      </c>
      <c r="F109" s="201" t="s">
        <v>154</v>
      </c>
      <c r="G109" s="199"/>
      <c r="H109" s="202">
        <v>10.118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139</v>
      </c>
      <c r="AU109" s="208" t="s">
        <v>83</v>
      </c>
      <c r="AV109" s="14" t="s">
        <v>83</v>
      </c>
      <c r="AW109" s="14" t="s">
        <v>34</v>
      </c>
      <c r="AX109" s="14" t="s">
        <v>73</v>
      </c>
      <c r="AY109" s="208" t="s">
        <v>125</v>
      </c>
    </row>
    <row r="110" spans="1:65" s="14" customFormat="1" ht="11.25">
      <c r="B110" s="198"/>
      <c r="C110" s="199"/>
      <c r="D110" s="189" t="s">
        <v>139</v>
      </c>
      <c r="E110" s="200" t="s">
        <v>19</v>
      </c>
      <c r="F110" s="201" t="s">
        <v>155</v>
      </c>
      <c r="G110" s="199"/>
      <c r="H110" s="202">
        <v>1.6559999999999999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139</v>
      </c>
      <c r="AU110" s="208" t="s">
        <v>83</v>
      </c>
      <c r="AV110" s="14" t="s">
        <v>83</v>
      </c>
      <c r="AW110" s="14" t="s">
        <v>34</v>
      </c>
      <c r="AX110" s="14" t="s">
        <v>73</v>
      </c>
      <c r="AY110" s="208" t="s">
        <v>125</v>
      </c>
    </row>
    <row r="111" spans="1:65" s="14" customFormat="1" ht="11.25">
      <c r="B111" s="198"/>
      <c r="C111" s="199"/>
      <c r="D111" s="189" t="s">
        <v>139</v>
      </c>
      <c r="E111" s="200" t="s">
        <v>19</v>
      </c>
      <c r="F111" s="201" t="s">
        <v>156</v>
      </c>
      <c r="G111" s="199"/>
      <c r="H111" s="202">
        <v>0.28799999999999998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139</v>
      </c>
      <c r="AU111" s="208" t="s">
        <v>83</v>
      </c>
      <c r="AV111" s="14" t="s">
        <v>83</v>
      </c>
      <c r="AW111" s="14" t="s">
        <v>34</v>
      </c>
      <c r="AX111" s="14" t="s">
        <v>73</v>
      </c>
      <c r="AY111" s="208" t="s">
        <v>125</v>
      </c>
    </row>
    <row r="112" spans="1:65" s="14" customFormat="1" ht="11.25">
      <c r="B112" s="198"/>
      <c r="C112" s="199"/>
      <c r="D112" s="189" t="s">
        <v>139</v>
      </c>
      <c r="E112" s="200" t="s">
        <v>19</v>
      </c>
      <c r="F112" s="201" t="s">
        <v>157</v>
      </c>
      <c r="G112" s="199"/>
      <c r="H112" s="202">
        <v>0.38400000000000001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139</v>
      </c>
      <c r="AU112" s="208" t="s">
        <v>83</v>
      </c>
      <c r="AV112" s="14" t="s">
        <v>83</v>
      </c>
      <c r="AW112" s="14" t="s">
        <v>34</v>
      </c>
      <c r="AX112" s="14" t="s">
        <v>73</v>
      </c>
      <c r="AY112" s="208" t="s">
        <v>125</v>
      </c>
    </row>
    <row r="113" spans="1:65" s="15" customFormat="1" ht="11.25">
      <c r="B113" s="209"/>
      <c r="C113" s="210"/>
      <c r="D113" s="189" t="s">
        <v>139</v>
      </c>
      <c r="E113" s="211" t="s">
        <v>19</v>
      </c>
      <c r="F113" s="212" t="s">
        <v>144</v>
      </c>
      <c r="G113" s="210"/>
      <c r="H113" s="213">
        <v>12.446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139</v>
      </c>
      <c r="AU113" s="219" t="s">
        <v>83</v>
      </c>
      <c r="AV113" s="15" t="s">
        <v>132</v>
      </c>
      <c r="AW113" s="15" t="s">
        <v>34</v>
      </c>
      <c r="AX113" s="15" t="s">
        <v>81</v>
      </c>
      <c r="AY113" s="219" t="s">
        <v>125</v>
      </c>
    </row>
    <row r="114" spans="1:65" s="2" customFormat="1" ht="24">
      <c r="A114" s="35"/>
      <c r="B114" s="36"/>
      <c r="C114" s="174" t="s">
        <v>158</v>
      </c>
      <c r="D114" s="174" t="s">
        <v>127</v>
      </c>
      <c r="E114" s="175" t="s">
        <v>159</v>
      </c>
      <c r="F114" s="176" t="s">
        <v>160</v>
      </c>
      <c r="G114" s="177" t="s">
        <v>161</v>
      </c>
      <c r="H114" s="178">
        <v>1</v>
      </c>
      <c r="I114" s="179"/>
      <c r="J114" s="180">
        <f>ROUND(I114*H114,2)</f>
        <v>0</v>
      </c>
      <c r="K114" s="176" t="s">
        <v>131</v>
      </c>
      <c r="L114" s="40"/>
      <c r="M114" s="181" t="s">
        <v>19</v>
      </c>
      <c r="N114" s="182" t="s">
        <v>44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132</v>
      </c>
      <c r="AT114" s="185" t="s">
        <v>127</v>
      </c>
      <c r="AU114" s="185" t="s">
        <v>83</v>
      </c>
      <c r="AY114" s="18" t="s">
        <v>125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81</v>
      </c>
      <c r="BK114" s="186">
        <f>ROUND(I114*H114,2)</f>
        <v>0</v>
      </c>
      <c r="BL114" s="18" t="s">
        <v>132</v>
      </c>
      <c r="BM114" s="185" t="s">
        <v>162</v>
      </c>
    </row>
    <row r="115" spans="1:65" s="2" customFormat="1" ht="39">
      <c r="A115" s="35"/>
      <c r="B115" s="36"/>
      <c r="C115" s="37"/>
      <c r="D115" s="189" t="s">
        <v>163</v>
      </c>
      <c r="E115" s="37"/>
      <c r="F115" s="220" t="s">
        <v>164</v>
      </c>
      <c r="G115" s="37"/>
      <c r="H115" s="37"/>
      <c r="I115" s="221"/>
      <c r="J115" s="37"/>
      <c r="K115" s="37"/>
      <c r="L115" s="40"/>
      <c r="M115" s="222"/>
      <c r="N115" s="223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83</v>
      </c>
    </row>
    <row r="116" spans="1:65" s="2" customFormat="1" ht="16.5" customHeight="1">
      <c r="A116" s="35"/>
      <c r="B116" s="36"/>
      <c r="C116" s="174" t="s">
        <v>165</v>
      </c>
      <c r="D116" s="174" t="s">
        <v>127</v>
      </c>
      <c r="E116" s="175" t="s">
        <v>166</v>
      </c>
      <c r="F116" s="176" t="s">
        <v>167</v>
      </c>
      <c r="G116" s="177" t="s">
        <v>148</v>
      </c>
      <c r="H116" s="178">
        <v>26.41</v>
      </c>
      <c r="I116" s="179"/>
      <c r="J116" s="180">
        <f>ROUND(I116*H116,2)</f>
        <v>0</v>
      </c>
      <c r="K116" s="176" t="s">
        <v>131</v>
      </c>
      <c r="L116" s="40"/>
      <c r="M116" s="181" t="s">
        <v>19</v>
      </c>
      <c r="N116" s="182" t="s">
        <v>44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132</v>
      </c>
      <c r="AT116" s="185" t="s">
        <v>127</v>
      </c>
      <c r="AU116" s="185" t="s">
        <v>83</v>
      </c>
      <c r="AY116" s="18" t="s">
        <v>125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81</v>
      </c>
      <c r="BK116" s="186">
        <f>ROUND(I116*H116,2)</f>
        <v>0</v>
      </c>
      <c r="BL116" s="18" t="s">
        <v>132</v>
      </c>
      <c r="BM116" s="185" t="s">
        <v>168</v>
      </c>
    </row>
    <row r="117" spans="1:65" s="14" customFormat="1" ht="11.25">
      <c r="B117" s="198"/>
      <c r="C117" s="199"/>
      <c r="D117" s="189" t="s">
        <v>139</v>
      </c>
      <c r="E117" s="200" t="s">
        <v>19</v>
      </c>
      <c r="F117" s="201" t="s">
        <v>169</v>
      </c>
      <c r="G117" s="199"/>
      <c r="H117" s="202">
        <v>26.41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139</v>
      </c>
      <c r="AU117" s="208" t="s">
        <v>83</v>
      </c>
      <c r="AV117" s="14" t="s">
        <v>83</v>
      </c>
      <c r="AW117" s="14" t="s">
        <v>34</v>
      </c>
      <c r="AX117" s="14" t="s">
        <v>73</v>
      </c>
      <c r="AY117" s="208" t="s">
        <v>125</v>
      </c>
    </row>
    <row r="118" spans="1:65" s="15" customFormat="1" ht="11.25">
      <c r="B118" s="209"/>
      <c r="C118" s="210"/>
      <c r="D118" s="189" t="s">
        <v>139</v>
      </c>
      <c r="E118" s="211" t="s">
        <v>19</v>
      </c>
      <c r="F118" s="212" t="s">
        <v>144</v>
      </c>
      <c r="G118" s="210"/>
      <c r="H118" s="213">
        <v>26.41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139</v>
      </c>
      <c r="AU118" s="219" t="s">
        <v>83</v>
      </c>
      <c r="AV118" s="15" t="s">
        <v>132</v>
      </c>
      <c r="AW118" s="15" t="s">
        <v>34</v>
      </c>
      <c r="AX118" s="15" t="s">
        <v>81</v>
      </c>
      <c r="AY118" s="219" t="s">
        <v>125</v>
      </c>
    </row>
    <row r="119" spans="1:65" s="2" customFormat="1" ht="24">
      <c r="A119" s="35"/>
      <c r="B119" s="36"/>
      <c r="C119" s="174" t="s">
        <v>170</v>
      </c>
      <c r="D119" s="174" t="s">
        <v>127</v>
      </c>
      <c r="E119" s="175" t="s">
        <v>171</v>
      </c>
      <c r="F119" s="176" t="s">
        <v>172</v>
      </c>
      <c r="G119" s="177" t="s">
        <v>148</v>
      </c>
      <c r="H119" s="178">
        <v>1.1879999999999999</v>
      </c>
      <c r="I119" s="179"/>
      <c r="J119" s="180">
        <f>ROUND(I119*H119,2)</f>
        <v>0</v>
      </c>
      <c r="K119" s="176" t="s">
        <v>137</v>
      </c>
      <c r="L119" s="40"/>
      <c r="M119" s="181" t="s">
        <v>19</v>
      </c>
      <c r="N119" s="182" t="s">
        <v>44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132</v>
      </c>
      <c r="AT119" s="185" t="s">
        <v>127</v>
      </c>
      <c r="AU119" s="185" t="s">
        <v>83</v>
      </c>
      <c r="AY119" s="18" t="s">
        <v>125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81</v>
      </c>
      <c r="BK119" s="186">
        <f>ROUND(I119*H119,2)</f>
        <v>0</v>
      </c>
      <c r="BL119" s="18" t="s">
        <v>132</v>
      </c>
      <c r="BM119" s="185" t="s">
        <v>173</v>
      </c>
    </row>
    <row r="120" spans="1:65" s="13" customFormat="1" ht="11.25">
      <c r="B120" s="187"/>
      <c r="C120" s="188"/>
      <c r="D120" s="189" t="s">
        <v>139</v>
      </c>
      <c r="E120" s="190" t="s">
        <v>19</v>
      </c>
      <c r="F120" s="191" t="s">
        <v>174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139</v>
      </c>
      <c r="AU120" s="197" t="s">
        <v>83</v>
      </c>
      <c r="AV120" s="13" t="s">
        <v>81</v>
      </c>
      <c r="AW120" s="13" t="s">
        <v>34</v>
      </c>
      <c r="AX120" s="13" t="s">
        <v>73</v>
      </c>
      <c r="AY120" s="197" t="s">
        <v>125</v>
      </c>
    </row>
    <row r="121" spans="1:65" s="14" customFormat="1" ht="11.25">
      <c r="B121" s="198"/>
      <c r="C121" s="199"/>
      <c r="D121" s="189" t="s">
        <v>139</v>
      </c>
      <c r="E121" s="200" t="s">
        <v>19</v>
      </c>
      <c r="F121" s="201" t="s">
        <v>175</v>
      </c>
      <c r="G121" s="199"/>
      <c r="H121" s="202">
        <v>1.1879999999999999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139</v>
      </c>
      <c r="AU121" s="208" t="s">
        <v>83</v>
      </c>
      <c r="AV121" s="14" t="s">
        <v>83</v>
      </c>
      <c r="AW121" s="14" t="s">
        <v>34</v>
      </c>
      <c r="AX121" s="14" t="s">
        <v>73</v>
      </c>
      <c r="AY121" s="208" t="s">
        <v>125</v>
      </c>
    </row>
    <row r="122" spans="1:65" s="15" customFormat="1" ht="11.25">
      <c r="B122" s="209"/>
      <c r="C122" s="210"/>
      <c r="D122" s="189" t="s">
        <v>139</v>
      </c>
      <c r="E122" s="211" t="s">
        <v>19</v>
      </c>
      <c r="F122" s="212" t="s">
        <v>144</v>
      </c>
      <c r="G122" s="210"/>
      <c r="H122" s="213">
        <v>1.1879999999999999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139</v>
      </c>
      <c r="AU122" s="219" t="s">
        <v>83</v>
      </c>
      <c r="AV122" s="15" t="s">
        <v>132</v>
      </c>
      <c r="AW122" s="15" t="s">
        <v>34</v>
      </c>
      <c r="AX122" s="15" t="s">
        <v>81</v>
      </c>
      <c r="AY122" s="219" t="s">
        <v>125</v>
      </c>
    </row>
    <row r="123" spans="1:65" s="2" customFormat="1" ht="16.5" customHeight="1">
      <c r="A123" s="35"/>
      <c r="B123" s="36"/>
      <c r="C123" s="224" t="s">
        <v>176</v>
      </c>
      <c r="D123" s="224" t="s">
        <v>177</v>
      </c>
      <c r="E123" s="225" t="s">
        <v>178</v>
      </c>
      <c r="F123" s="226" t="s">
        <v>179</v>
      </c>
      <c r="G123" s="227" t="s">
        <v>180</v>
      </c>
      <c r="H123" s="228">
        <v>2.3759999999999999</v>
      </c>
      <c r="I123" s="229"/>
      <c r="J123" s="230">
        <f>ROUND(I123*H123,2)</f>
        <v>0</v>
      </c>
      <c r="K123" s="226" t="s">
        <v>137</v>
      </c>
      <c r="L123" s="231"/>
      <c r="M123" s="232" t="s">
        <v>19</v>
      </c>
      <c r="N123" s="233" t="s">
        <v>44</v>
      </c>
      <c r="O123" s="65"/>
      <c r="P123" s="183">
        <f>O123*H123</f>
        <v>0</v>
      </c>
      <c r="Q123" s="183">
        <v>1</v>
      </c>
      <c r="R123" s="183">
        <f>Q123*H123</f>
        <v>2.3759999999999999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176</v>
      </c>
      <c r="AT123" s="185" t="s">
        <v>177</v>
      </c>
      <c r="AU123" s="185" t="s">
        <v>83</v>
      </c>
      <c r="AY123" s="18" t="s">
        <v>125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81</v>
      </c>
      <c r="BK123" s="186">
        <f>ROUND(I123*H123,2)</f>
        <v>0</v>
      </c>
      <c r="BL123" s="18" t="s">
        <v>132</v>
      </c>
      <c r="BM123" s="185" t="s">
        <v>181</v>
      </c>
    </row>
    <row r="124" spans="1:65" s="14" customFormat="1" ht="11.25">
      <c r="B124" s="198"/>
      <c r="C124" s="199"/>
      <c r="D124" s="189" t="s">
        <v>139</v>
      </c>
      <c r="E124" s="199"/>
      <c r="F124" s="201" t="s">
        <v>182</v>
      </c>
      <c r="G124" s="199"/>
      <c r="H124" s="202">
        <v>2.3759999999999999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139</v>
      </c>
      <c r="AU124" s="208" t="s">
        <v>83</v>
      </c>
      <c r="AV124" s="14" t="s">
        <v>83</v>
      </c>
      <c r="AW124" s="14" t="s">
        <v>4</v>
      </c>
      <c r="AX124" s="14" t="s">
        <v>81</v>
      </c>
      <c r="AY124" s="208" t="s">
        <v>125</v>
      </c>
    </row>
    <row r="125" spans="1:65" s="2" customFormat="1" ht="21.75" customHeight="1">
      <c r="A125" s="35"/>
      <c r="B125" s="36"/>
      <c r="C125" s="174" t="s">
        <v>183</v>
      </c>
      <c r="D125" s="174" t="s">
        <v>127</v>
      </c>
      <c r="E125" s="175" t="s">
        <v>184</v>
      </c>
      <c r="F125" s="176" t="s">
        <v>185</v>
      </c>
      <c r="G125" s="177" t="s">
        <v>136</v>
      </c>
      <c r="H125" s="178">
        <v>93.09</v>
      </c>
      <c r="I125" s="179"/>
      <c r="J125" s="180">
        <f>ROUND(I125*H125,2)</f>
        <v>0</v>
      </c>
      <c r="K125" s="176" t="s">
        <v>137</v>
      </c>
      <c r="L125" s="40"/>
      <c r="M125" s="181" t="s">
        <v>19</v>
      </c>
      <c r="N125" s="182" t="s">
        <v>44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132</v>
      </c>
      <c r="AT125" s="185" t="s">
        <v>127</v>
      </c>
      <c r="AU125" s="185" t="s">
        <v>83</v>
      </c>
      <c r="AY125" s="18" t="s">
        <v>125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81</v>
      </c>
      <c r="BK125" s="186">
        <f>ROUND(I125*H125,2)</f>
        <v>0</v>
      </c>
      <c r="BL125" s="18" t="s">
        <v>132</v>
      </c>
      <c r="BM125" s="185" t="s">
        <v>186</v>
      </c>
    </row>
    <row r="126" spans="1:65" s="14" customFormat="1" ht="11.25">
      <c r="B126" s="198"/>
      <c r="C126" s="199"/>
      <c r="D126" s="189" t="s">
        <v>139</v>
      </c>
      <c r="E126" s="200" t="s">
        <v>19</v>
      </c>
      <c r="F126" s="201" t="s">
        <v>187</v>
      </c>
      <c r="G126" s="199"/>
      <c r="H126" s="202">
        <v>93.09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139</v>
      </c>
      <c r="AU126" s="208" t="s">
        <v>83</v>
      </c>
      <c r="AV126" s="14" t="s">
        <v>83</v>
      </c>
      <c r="AW126" s="14" t="s">
        <v>34</v>
      </c>
      <c r="AX126" s="14" t="s">
        <v>73</v>
      </c>
      <c r="AY126" s="208" t="s">
        <v>125</v>
      </c>
    </row>
    <row r="127" spans="1:65" s="15" customFormat="1" ht="11.25">
      <c r="B127" s="209"/>
      <c r="C127" s="210"/>
      <c r="D127" s="189" t="s">
        <v>139</v>
      </c>
      <c r="E127" s="211" t="s">
        <v>19</v>
      </c>
      <c r="F127" s="212" t="s">
        <v>144</v>
      </c>
      <c r="G127" s="210"/>
      <c r="H127" s="213">
        <v>93.09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139</v>
      </c>
      <c r="AU127" s="219" t="s">
        <v>83</v>
      </c>
      <c r="AV127" s="15" t="s">
        <v>132</v>
      </c>
      <c r="AW127" s="15" t="s">
        <v>34</v>
      </c>
      <c r="AX127" s="15" t="s">
        <v>81</v>
      </c>
      <c r="AY127" s="219" t="s">
        <v>125</v>
      </c>
    </row>
    <row r="128" spans="1:65" s="12" customFormat="1" ht="22.9" customHeight="1">
      <c r="B128" s="158"/>
      <c r="C128" s="159"/>
      <c r="D128" s="160" t="s">
        <v>72</v>
      </c>
      <c r="E128" s="172" t="s">
        <v>83</v>
      </c>
      <c r="F128" s="172" t="s">
        <v>188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SUM(P129:P145)</f>
        <v>0</v>
      </c>
      <c r="Q128" s="166"/>
      <c r="R128" s="167">
        <f>SUM(R129:R145)</f>
        <v>31.159209929999996</v>
      </c>
      <c r="S128" s="166"/>
      <c r="T128" s="168">
        <f>SUM(T129:T145)</f>
        <v>0</v>
      </c>
      <c r="AR128" s="169" t="s">
        <v>81</v>
      </c>
      <c r="AT128" s="170" t="s">
        <v>72</v>
      </c>
      <c r="AU128" s="170" t="s">
        <v>81</v>
      </c>
      <c r="AY128" s="169" t="s">
        <v>125</v>
      </c>
      <c r="BK128" s="171">
        <f>SUM(BK129:BK145)</f>
        <v>0</v>
      </c>
    </row>
    <row r="129" spans="1:65" s="2" customFormat="1" ht="21.75" customHeight="1">
      <c r="A129" s="35"/>
      <c r="B129" s="36"/>
      <c r="C129" s="174" t="s">
        <v>189</v>
      </c>
      <c r="D129" s="174" t="s">
        <v>127</v>
      </c>
      <c r="E129" s="175" t="s">
        <v>190</v>
      </c>
      <c r="F129" s="176" t="s">
        <v>191</v>
      </c>
      <c r="G129" s="177" t="s">
        <v>148</v>
      </c>
      <c r="H129" s="178">
        <v>1.3959999999999999</v>
      </c>
      <c r="I129" s="179"/>
      <c r="J129" s="180">
        <f>ROUND(I129*H129,2)</f>
        <v>0</v>
      </c>
      <c r="K129" s="176" t="s">
        <v>137</v>
      </c>
      <c r="L129" s="40"/>
      <c r="M129" s="181" t="s">
        <v>19</v>
      </c>
      <c r="N129" s="182" t="s">
        <v>44</v>
      </c>
      <c r="O129" s="65"/>
      <c r="P129" s="183">
        <f>O129*H129</f>
        <v>0</v>
      </c>
      <c r="Q129" s="183">
        <v>2.16</v>
      </c>
      <c r="R129" s="183">
        <f>Q129*H129</f>
        <v>3.0153599999999998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132</v>
      </c>
      <c r="AT129" s="185" t="s">
        <v>127</v>
      </c>
      <c r="AU129" s="185" t="s">
        <v>83</v>
      </c>
      <c r="AY129" s="18" t="s">
        <v>125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81</v>
      </c>
      <c r="BK129" s="186">
        <f>ROUND(I129*H129,2)</f>
        <v>0</v>
      </c>
      <c r="BL129" s="18" t="s">
        <v>132</v>
      </c>
      <c r="BM129" s="185" t="s">
        <v>192</v>
      </c>
    </row>
    <row r="130" spans="1:65" s="14" customFormat="1" ht="11.25">
      <c r="B130" s="198"/>
      <c r="C130" s="199"/>
      <c r="D130" s="189" t="s">
        <v>139</v>
      </c>
      <c r="E130" s="200" t="s">
        <v>19</v>
      </c>
      <c r="F130" s="201" t="s">
        <v>193</v>
      </c>
      <c r="G130" s="199"/>
      <c r="H130" s="202">
        <v>1.2649999999999999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139</v>
      </c>
      <c r="AU130" s="208" t="s">
        <v>83</v>
      </c>
      <c r="AV130" s="14" t="s">
        <v>83</v>
      </c>
      <c r="AW130" s="14" t="s">
        <v>34</v>
      </c>
      <c r="AX130" s="14" t="s">
        <v>73</v>
      </c>
      <c r="AY130" s="208" t="s">
        <v>125</v>
      </c>
    </row>
    <row r="131" spans="1:65" s="14" customFormat="1" ht="11.25">
      <c r="B131" s="198"/>
      <c r="C131" s="199"/>
      <c r="D131" s="189" t="s">
        <v>139</v>
      </c>
      <c r="E131" s="200" t="s">
        <v>19</v>
      </c>
      <c r="F131" s="201" t="s">
        <v>194</v>
      </c>
      <c r="G131" s="199"/>
      <c r="H131" s="202">
        <v>8.3000000000000004E-2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139</v>
      </c>
      <c r="AU131" s="208" t="s">
        <v>83</v>
      </c>
      <c r="AV131" s="14" t="s">
        <v>83</v>
      </c>
      <c r="AW131" s="14" t="s">
        <v>34</v>
      </c>
      <c r="AX131" s="14" t="s">
        <v>73</v>
      </c>
      <c r="AY131" s="208" t="s">
        <v>125</v>
      </c>
    </row>
    <row r="132" spans="1:65" s="14" customFormat="1" ht="11.25">
      <c r="B132" s="198"/>
      <c r="C132" s="199"/>
      <c r="D132" s="189" t="s">
        <v>139</v>
      </c>
      <c r="E132" s="200" t="s">
        <v>19</v>
      </c>
      <c r="F132" s="201" t="s">
        <v>195</v>
      </c>
      <c r="G132" s="199"/>
      <c r="H132" s="202">
        <v>2.4E-2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139</v>
      </c>
      <c r="AU132" s="208" t="s">
        <v>83</v>
      </c>
      <c r="AV132" s="14" t="s">
        <v>83</v>
      </c>
      <c r="AW132" s="14" t="s">
        <v>34</v>
      </c>
      <c r="AX132" s="14" t="s">
        <v>73</v>
      </c>
      <c r="AY132" s="208" t="s">
        <v>125</v>
      </c>
    </row>
    <row r="133" spans="1:65" s="14" customFormat="1" ht="11.25">
      <c r="B133" s="198"/>
      <c r="C133" s="199"/>
      <c r="D133" s="189" t="s">
        <v>139</v>
      </c>
      <c r="E133" s="200" t="s">
        <v>19</v>
      </c>
      <c r="F133" s="201" t="s">
        <v>195</v>
      </c>
      <c r="G133" s="199"/>
      <c r="H133" s="202">
        <v>2.4E-2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139</v>
      </c>
      <c r="AU133" s="208" t="s">
        <v>83</v>
      </c>
      <c r="AV133" s="14" t="s">
        <v>83</v>
      </c>
      <c r="AW133" s="14" t="s">
        <v>34</v>
      </c>
      <c r="AX133" s="14" t="s">
        <v>73</v>
      </c>
      <c r="AY133" s="208" t="s">
        <v>125</v>
      </c>
    </row>
    <row r="134" spans="1:65" s="15" customFormat="1" ht="11.25">
      <c r="B134" s="209"/>
      <c r="C134" s="210"/>
      <c r="D134" s="189" t="s">
        <v>139</v>
      </c>
      <c r="E134" s="211" t="s">
        <v>19</v>
      </c>
      <c r="F134" s="212" t="s">
        <v>144</v>
      </c>
      <c r="G134" s="210"/>
      <c r="H134" s="213">
        <v>1.3959999999999999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139</v>
      </c>
      <c r="AU134" s="219" t="s">
        <v>83</v>
      </c>
      <c r="AV134" s="15" t="s">
        <v>132</v>
      </c>
      <c r="AW134" s="15" t="s">
        <v>34</v>
      </c>
      <c r="AX134" s="15" t="s">
        <v>81</v>
      </c>
      <c r="AY134" s="219" t="s">
        <v>125</v>
      </c>
    </row>
    <row r="135" spans="1:65" s="2" customFormat="1" ht="16.5" customHeight="1">
      <c r="A135" s="35"/>
      <c r="B135" s="36"/>
      <c r="C135" s="174" t="s">
        <v>196</v>
      </c>
      <c r="D135" s="174" t="s">
        <v>127</v>
      </c>
      <c r="E135" s="175" t="s">
        <v>197</v>
      </c>
      <c r="F135" s="176" t="s">
        <v>198</v>
      </c>
      <c r="G135" s="177" t="s">
        <v>148</v>
      </c>
      <c r="H135" s="178">
        <v>12.446</v>
      </c>
      <c r="I135" s="179"/>
      <c r="J135" s="180">
        <f>ROUND(I135*H135,2)</f>
        <v>0</v>
      </c>
      <c r="K135" s="176" t="s">
        <v>137</v>
      </c>
      <c r="L135" s="40"/>
      <c r="M135" s="181" t="s">
        <v>19</v>
      </c>
      <c r="N135" s="182" t="s">
        <v>44</v>
      </c>
      <c r="O135" s="65"/>
      <c r="P135" s="183">
        <f>O135*H135</f>
        <v>0</v>
      </c>
      <c r="Q135" s="183">
        <v>2.2563399999999998</v>
      </c>
      <c r="R135" s="183">
        <f>Q135*H135</f>
        <v>28.082407639999996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132</v>
      </c>
      <c r="AT135" s="185" t="s">
        <v>127</v>
      </c>
      <c r="AU135" s="185" t="s">
        <v>83</v>
      </c>
      <c r="AY135" s="18" t="s">
        <v>125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81</v>
      </c>
      <c r="BK135" s="186">
        <f>ROUND(I135*H135,2)</f>
        <v>0</v>
      </c>
      <c r="BL135" s="18" t="s">
        <v>132</v>
      </c>
      <c r="BM135" s="185" t="s">
        <v>199</v>
      </c>
    </row>
    <row r="136" spans="1:65" s="14" customFormat="1" ht="11.25">
      <c r="B136" s="198"/>
      <c r="C136" s="199"/>
      <c r="D136" s="189" t="s">
        <v>139</v>
      </c>
      <c r="E136" s="200" t="s">
        <v>19</v>
      </c>
      <c r="F136" s="201" t="s">
        <v>154</v>
      </c>
      <c r="G136" s="199"/>
      <c r="H136" s="202">
        <v>10.118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139</v>
      </c>
      <c r="AU136" s="208" t="s">
        <v>83</v>
      </c>
      <c r="AV136" s="14" t="s">
        <v>83</v>
      </c>
      <c r="AW136" s="14" t="s">
        <v>34</v>
      </c>
      <c r="AX136" s="14" t="s">
        <v>73</v>
      </c>
      <c r="AY136" s="208" t="s">
        <v>125</v>
      </c>
    </row>
    <row r="137" spans="1:65" s="14" customFormat="1" ht="11.25">
      <c r="B137" s="198"/>
      <c r="C137" s="199"/>
      <c r="D137" s="189" t="s">
        <v>139</v>
      </c>
      <c r="E137" s="200" t="s">
        <v>19</v>
      </c>
      <c r="F137" s="201" t="s">
        <v>155</v>
      </c>
      <c r="G137" s="199"/>
      <c r="H137" s="202">
        <v>1.6559999999999999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139</v>
      </c>
      <c r="AU137" s="208" t="s">
        <v>83</v>
      </c>
      <c r="AV137" s="14" t="s">
        <v>83</v>
      </c>
      <c r="AW137" s="14" t="s">
        <v>34</v>
      </c>
      <c r="AX137" s="14" t="s">
        <v>73</v>
      </c>
      <c r="AY137" s="208" t="s">
        <v>125</v>
      </c>
    </row>
    <row r="138" spans="1:65" s="14" customFormat="1" ht="11.25">
      <c r="B138" s="198"/>
      <c r="C138" s="199"/>
      <c r="D138" s="189" t="s">
        <v>139</v>
      </c>
      <c r="E138" s="200" t="s">
        <v>19</v>
      </c>
      <c r="F138" s="201" t="s">
        <v>156</v>
      </c>
      <c r="G138" s="199"/>
      <c r="H138" s="202">
        <v>0.28799999999999998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139</v>
      </c>
      <c r="AU138" s="208" t="s">
        <v>83</v>
      </c>
      <c r="AV138" s="14" t="s">
        <v>83</v>
      </c>
      <c r="AW138" s="14" t="s">
        <v>34</v>
      </c>
      <c r="AX138" s="14" t="s">
        <v>73</v>
      </c>
      <c r="AY138" s="208" t="s">
        <v>125</v>
      </c>
    </row>
    <row r="139" spans="1:65" s="14" customFormat="1" ht="11.25">
      <c r="B139" s="198"/>
      <c r="C139" s="199"/>
      <c r="D139" s="189" t="s">
        <v>139</v>
      </c>
      <c r="E139" s="200" t="s">
        <v>19</v>
      </c>
      <c r="F139" s="201" t="s">
        <v>157</v>
      </c>
      <c r="G139" s="199"/>
      <c r="H139" s="202">
        <v>0.38400000000000001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139</v>
      </c>
      <c r="AU139" s="208" t="s">
        <v>83</v>
      </c>
      <c r="AV139" s="14" t="s">
        <v>83</v>
      </c>
      <c r="AW139" s="14" t="s">
        <v>34</v>
      </c>
      <c r="AX139" s="14" t="s">
        <v>73</v>
      </c>
      <c r="AY139" s="208" t="s">
        <v>125</v>
      </c>
    </row>
    <row r="140" spans="1:65" s="15" customFormat="1" ht="11.25">
      <c r="B140" s="209"/>
      <c r="C140" s="210"/>
      <c r="D140" s="189" t="s">
        <v>139</v>
      </c>
      <c r="E140" s="211" t="s">
        <v>19</v>
      </c>
      <c r="F140" s="212" t="s">
        <v>144</v>
      </c>
      <c r="G140" s="210"/>
      <c r="H140" s="213">
        <v>12.446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139</v>
      </c>
      <c r="AU140" s="219" t="s">
        <v>83</v>
      </c>
      <c r="AV140" s="15" t="s">
        <v>132</v>
      </c>
      <c r="AW140" s="15" t="s">
        <v>34</v>
      </c>
      <c r="AX140" s="15" t="s">
        <v>81</v>
      </c>
      <c r="AY140" s="219" t="s">
        <v>125</v>
      </c>
    </row>
    <row r="141" spans="1:65" s="2" customFormat="1" ht="16.5" customHeight="1">
      <c r="A141" s="35"/>
      <c r="B141" s="36"/>
      <c r="C141" s="174" t="s">
        <v>200</v>
      </c>
      <c r="D141" s="174" t="s">
        <v>127</v>
      </c>
      <c r="E141" s="175" t="s">
        <v>201</v>
      </c>
      <c r="F141" s="176" t="s">
        <v>202</v>
      </c>
      <c r="G141" s="177" t="s">
        <v>136</v>
      </c>
      <c r="H141" s="178">
        <v>22.841000000000001</v>
      </c>
      <c r="I141" s="179"/>
      <c r="J141" s="180">
        <f>ROUND(I141*H141,2)</f>
        <v>0</v>
      </c>
      <c r="K141" s="176" t="s">
        <v>137</v>
      </c>
      <c r="L141" s="40"/>
      <c r="M141" s="181" t="s">
        <v>19</v>
      </c>
      <c r="N141" s="182" t="s">
        <v>44</v>
      </c>
      <c r="O141" s="65"/>
      <c r="P141" s="183">
        <f>O141*H141</f>
        <v>0</v>
      </c>
      <c r="Q141" s="183">
        <v>2.6900000000000001E-3</v>
      </c>
      <c r="R141" s="183">
        <f>Q141*H141</f>
        <v>6.1442290000000004E-2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132</v>
      </c>
      <c r="AT141" s="185" t="s">
        <v>127</v>
      </c>
      <c r="AU141" s="185" t="s">
        <v>83</v>
      </c>
      <c r="AY141" s="18" t="s">
        <v>125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81</v>
      </c>
      <c r="BK141" s="186">
        <f>ROUND(I141*H141,2)</f>
        <v>0</v>
      </c>
      <c r="BL141" s="18" t="s">
        <v>132</v>
      </c>
      <c r="BM141" s="185" t="s">
        <v>203</v>
      </c>
    </row>
    <row r="142" spans="1:65" s="13" customFormat="1" ht="11.25">
      <c r="B142" s="187"/>
      <c r="C142" s="188"/>
      <c r="D142" s="189" t="s">
        <v>139</v>
      </c>
      <c r="E142" s="190" t="s">
        <v>19</v>
      </c>
      <c r="F142" s="191" t="s">
        <v>204</v>
      </c>
      <c r="G142" s="188"/>
      <c r="H142" s="190" t="s">
        <v>19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139</v>
      </c>
      <c r="AU142" s="197" t="s">
        <v>83</v>
      </c>
      <c r="AV142" s="13" t="s">
        <v>81</v>
      </c>
      <c r="AW142" s="13" t="s">
        <v>34</v>
      </c>
      <c r="AX142" s="13" t="s">
        <v>73</v>
      </c>
      <c r="AY142" s="197" t="s">
        <v>125</v>
      </c>
    </row>
    <row r="143" spans="1:65" s="14" customFormat="1" ht="11.25">
      <c r="B143" s="198"/>
      <c r="C143" s="199"/>
      <c r="D143" s="189" t="s">
        <v>139</v>
      </c>
      <c r="E143" s="200" t="s">
        <v>19</v>
      </c>
      <c r="F143" s="201" t="s">
        <v>205</v>
      </c>
      <c r="G143" s="199"/>
      <c r="H143" s="202">
        <v>22.841000000000001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139</v>
      </c>
      <c r="AU143" s="208" t="s">
        <v>83</v>
      </c>
      <c r="AV143" s="14" t="s">
        <v>83</v>
      </c>
      <c r="AW143" s="14" t="s">
        <v>34</v>
      </c>
      <c r="AX143" s="14" t="s">
        <v>73</v>
      </c>
      <c r="AY143" s="208" t="s">
        <v>125</v>
      </c>
    </row>
    <row r="144" spans="1:65" s="15" customFormat="1" ht="11.25">
      <c r="B144" s="209"/>
      <c r="C144" s="210"/>
      <c r="D144" s="189" t="s">
        <v>139</v>
      </c>
      <c r="E144" s="211" t="s">
        <v>19</v>
      </c>
      <c r="F144" s="212" t="s">
        <v>144</v>
      </c>
      <c r="G144" s="210"/>
      <c r="H144" s="213">
        <v>22.841000000000001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139</v>
      </c>
      <c r="AU144" s="219" t="s">
        <v>83</v>
      </c>
      <c r="AV144" s="15" t="s">
        <v>132</v>
      </c>
      <c r="AW144" s="15" t="s">
        <v>34</v>
      </c>
      <c r="AX144" s="15" t="s">
        <v>81</v>
      </c>
      <c r="AY144" s="219" t="s">
        <v>125</v>
      </c>
    </row>
    <row r="145" spans="1:65" s="2" customFormat="1" ht="16.5" customHeight="1">
      <c r="A145" s="35"/>
      <c r="B145" s="36"/>
      <c r="C145" s="174" t="s">
        <v>206</v>
      </c>
      <c r="D145" s="174" t="s">
        <v>127</v>
      </c>
      <c r="E145" s="175" t="s">
        <v>207</v>
      </c>
      <c r="F145" s="176" t="s">
        <v>208</v>
      </c>
      <c r="G145" s="177" t="s">
        <v>136</v>
      </c>
      <c r="H145" s="178">
        <v>22.841000000000001</v>
      </c>
      <c r="I145" s="179"/>
      <c r="J145" s="180">
        <f>ROUND(I145*H145,2)</f>
        <v>0</v>
      </c>
      <c r="K145" s="176" t="s">
        <v>137</v>
      </c>
      <c r="L145" s="40"/>
      <c r="M145" s="181" t="s">
        <v>19</v>
      </c>
      <c r="N145" s="182" t="s">
        <v>44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132</v>
      </c>
      <c r="AT145" s="185" t="s">
        <v>127</v>
      </c>
      <c r="AU145" s="185" t="s">
        <v>83</v>
      </c>
      <c r="AY145" s="18" t="s">
        <v>125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81</v>
      </c>
      <c r="BK145" s="186">
        <f>ROUND(I145*H145,2)</f>
        <v>0</v>
      </c>
      <c r="BL145" s="18" t="s">
        <v>132</v>
      </c>
      <c r="BM145" s="185" t="s">
        <v>209</v>
      </c>
    </row>
    <row r="146" spans="1:65" s="12" customFormat="1" ht="22.9" customHeight="1">
      <c r="B146" s="158"/>
      <c r="C146" s="159"/>
      <c r="D146" s="160" t="s">
        <v>72</v>
      </c>
      <c r="E146" s="172" t="s">
        <v>145</v>
      </c>
      <c r="F146" s="172" t="s">
        <v>210</v>
      </c>
      <c r="G146" s="159"/>
      <c r="H146" s="159"/>
      <c r="I146" s="162"/>
      <c r="J146" s="173">
        <f>BK146</f>
        <v>0</v>
      </c>
      <c r="K146" s="159"/>
      <c r="L146" s="164"/>
      <c r="M146" s="165"/>
      <c r="N146" s="166"/>
      <c r="O146" s="166"/>
      <c r="P146" s="167">
        <f>SUM(P147:P157)</f>
        <v>0</v>
      </c>
      <c r="Q146" s="166"/>
      <c r="R146" s="167">
        <f>SUM(R147:R157)</f>
        <v>3.2458875199999997</v>
      </c>
      <c r="S146" s="166"/>
      <c r="T146" s="168">
        <f>SUM(T147:T157)</f>
        <v>0</v>
      </c>
      <c r="AR146" s="169" t="s">
        <v>81</v>
      </c>
      <c r="AT146" s="170" t="s">
        <v>72</v>
      </c>
      <c r="AU146" s="170" t="s">
        <v>81</v>
      </c>
      <c r="AY146" s="169" t="s">
        <v>125</v>
      </c>
      <c r="BK146" s="171">
        <f>SUM(BK147:BK157)</f>
        <v>0</v>
      </c>
    </row>
    <row r="147" spans="1:65" s="2" customFormat="1" ht="24">
      <c r="A147" s="35"/>
      <c r="B147" s="36"/>
      <c r="C147" s="174" t="s">
        <v>211</v>
      </c>
      <c r="D147" s="174" t="s">
        <v>127</v>
      </c>
      <c r="E147" s="175" t="s">
        <v>212</v>
      </c>
      <c r="F147" s="176" t="s">
        <v>213</v>
      </c>
      <c r="G147" s="177" t="s">
        <v>180</v>
      </c>
      <c r="H147" s="178">
        <v>0.128</v>
      </c>
      <c r="I147" s="179"/>
      <c r="J147" s="180">
        <f>ROUND(I147*H147,2)</f>
        <v>0</v>
      </c>
      <c r="K147" s="176" t="s">
        <v>137</v>
      </c>
      <c r="L147" s="40"/>
      <c r="M147" s="181" t="s">
        <v>19</v>
      </c>
      <c r="N147" s="182" t="s">
        <v>44</v>
      </c>
      <c r="O147" s="65"/>
      <c r="P147" s="183">
        <f>O147*H147</f>
        <v>0</v>
      </c>
      <c r="Q147" s="183">
        <v>1.7090000000000001E-2</v>
      </c>
      <c r="R147" s="183">
        <f>Q147*H147</f>
        <v>2.1875200000000001E-3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132</v>
      </c>
      <c r="AT147" s="185" t="s">
        <v>127</v>
      </c>
      <c r="AU147" s="185" t="s">
        <v>83</v>
      </c>
      <c r="AY147" s="18" t="s">
        <v>125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81</v>
      </c>
      <c r="BK147" s="186">
        <f>ROUND(I147*H147,2)</f>
        <v>0</v>
      </c>
      <c r="BL147" s="18" t="s">
        <v>132</v>
      </c>
      <c r="BM147" s="185" t="s">
        <v>214</v>
      </c>
    </row>
    <row r="148" spans="1:65" s="2" customFormat="1" ht="16.5" customHeight="1">
      <c r="A148" s="35"/>
      <c r="B148" s="36"/>
      <c r="C148" s="224" t="s">
        <v>8</v>
      </c>
      <c r="D148" s="224" t="s">
        <v>177</v>
      </c>
      <c r="E148" s="225" t="s">
        <v>215</v>
      </c>
      <c r="F148" s="226" t="s">
        <v>216</v>
      </c>
      <c r="G148" s="227" t="s">
        <v>180</v>
      </c>
      <c r="H148" s="228">
        <v>0.128</v>
      </c>
      <c r="I148" s="229"/>
      <c r="J148" s="230">
        <f>ROUND(I148*H148,2)</f>
        <v>0</v>
      </c>
      <c r="K148" s="226" t="s">
        <v>217</v>
      </c>
      <c r="L148" s="231"/>
      <c r="M148" s="232" t="s">
        <v>19</v>
      </c>
      <c r="N148" s="233" t="s">
        <v>44</v>
      </c>
      <c r="O148" s="65"/>
      <c r="P148" s="183">
        <f>O148*H148</f>
        <v>0</v>
      </c>
      <c r="Q148" s="183">
        <v>1</v>
      </c>
      <c r="R148" s="183">
        <f>Q148*H148</f>
        <v>0.128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176</v>
      </c>
      <c r="AT148" s="185" t="s">
        <v>177</v>
      </c>
      <c r="AU148" s="185" t="s">
        <v>83</v>
      </c>
      <c r="AY148" s="18" t="s">
        <v>125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81</v>
      </c>
      <c r="BK148" s="186">
        <f>ROUND(I148*H148,2)</f>
        <v>0</v>
      </c>
      <c r="BL148" s="18" t="s">
        <v>132</v>
      </c>
      <c r="BM148" s="185" t="s">
        <v>218</v>
      </c>
    </row>
    <row r="149" spans="1:65" s="14" customFormat="1" ht="11.25">
      <c r="B149" s="198"/>
      <c r="C149" s="199"/>
      <c r="D149" s="189" t="s">
        <v>139</v>
      </c>
      <c r="E149" s="200" t="s">
        <v>19</v>
      </c>
      <c r="F149" s="201" t="s">
        <v>219</v>
      </c>
      <c r="G149" s="199"/>
      <c r="H149" s="202">
        <v>0.128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139</v>
      </c>
      <c r="AU149" s="208" t="s">
        <v>83</v>
      </c>
      <c r="AV149" s="14" t="s">
        <v>83</v>
      </c>
      <c r="AW149" s="14" t="s">
        <v>34</v>
      </c>
      <c r="AX149" s="14" t="s">
        <v>81</v>
      </c>
      <c r="AY149" s="208" t="s">
        <v>125</v>
      </c>
    </row>
    <row r="150" spans="1:65" s="2" customFormat="1" ht="16.5" customHeight="1">
      <c r="A150" s="35"/>
      <c r="B150" s="36"/>
      <c r="C150" s="174" t="s">
        <v>220</v>
      </c>
      <c r="D150" s="174" t="s">
        <v>127</v>
      </c>
      <c r="E150" s="175" t="s">
        <v>221</v>
      </c>
      <c r="F150" s="176" t="s">
        <v>222</v>
      </c>
      <c r="G150" s="177" t="s">
        <v>130</v>
      </c>
      <c r="H150" s="178">
        <v>70</v>
      </c>
      <c r="I150" s="179"/>
      <c r="J150" s="180">
        <f>ROUND(I150*H150,2)</f>
        <v>0</v>
      </c>
      <c r="K150" s="176" t="s">
        <v>137</v>
      </c>
      <c r="L150" s="40"/>
      <c r="M150" s="181" t="s">
        <v>19</v>
      </c>
      <c r="N150" s="182" t="s">
        <v>44</v>
      </c>
      <c r="O150" s="65"/>
      <c r="P150" s="183">
        <f>O150*H150</f>
        <v>0</v>
      </c>
      <c r="Q150" s="183">
        <v>3.3509999999999998E-2</v>
      </c>
      <c r="R150" s="183">
        <f>Q150*H150</f>
        <v>2.3456999999999999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132</v>
      </c>
      <c r="AT150" s="185" t="s">
        <v>127</v>
      </c>
      <c r="AU150" s="185" t="s">
        <v>83</v>
      </c>
      <c r="AY150" s="18" t="s">
        <v>125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81</v>
      </c>
      <c r="BK150" s="186">
        <f>ROUND(I150*H150,2)</f>
        <v>0</v>
      </c>
      <c r="BL150" s="18" t="s">
        <v>132</v>
      </c>
      <c r="BM150" s="185" t="s">
        <v>223</v>
      </c>
    </row>
    <row r="151" spans="1:65" s="13" customFormat="1" ht="11.25">
      <c r="B151" s="187"/>
      <c r="C151" s="188"/>
      <c r="D151" s="189" t="s">
        <v>139</v>
      </c>
      <c r="E151" s="190" t="s">
        <v>19</v>
      </c>
      <c r="F151" s="191" t="s">
        <v>224</v>
      </c>
      <c r="G151" s="188"/>
      <c r="H151" s="190" t="s">
        <v>19</v>
      </c>
      <c r="I151" s="192"/>
      <c r="J151" s="188"/>
      <c r="K151" s="188"/>
      <c r="L151" s="193"/>
      <c r="M151" s="194"/>
      <c r="N151" s="195"/>
      <c r="O151" s="195"/>
      <c r="P151" s="195"/>
      <c r="Q151" s="195"/>
      <c r="R151" s="195"/>
      <c r="S151" s="195"/>
      <c r="T151" s="196"/>
      <c r="AT151" s="197" t="s">
        <v>139</v>
      </c>
      <c r="AU151" s="197" t="s">
        <v>83</v>
      </c>
      <c r="AV151" s="13" t="s">
        <v>81</v>
      </c>
      <c r="AW151" s="13" t="s">
        <v>34</v>
      </c>
      <c r="AX151" s="13" t="s">
        <v>73</v>
      </c>
      <c r="AY151" s="197" t="s">
        <v>125</v>
      </c>
    </row>
    <row r="152" spans="1:65" s="14" customFormat="1" ht="11.25">
      <c r="B152" s="198"/>
      <c r="C152" s="199"/>
      <c r="D152" s="189" t="s">
        <v>139</v>
      </c>
      <c r="E152" s="200" t="s">
        <v>19</v>
      </c>
      <c r="F152" s="201" t="s">
        <v>225</v>
      </c>
      <c r="G152" s="199"/>
      <c r="H152" s="202">
        <v>70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139</v>
      </c>
      <c r="AU152" s="208" t="s">
        <v>83</v>
      </c>
      <c r="AV152" s="14" t="s">
        <v>83</v>
      </c>
      <c r="AW152" s="14" t="s">
        <v>34</v>
      </c>
      <c r="AX152" s="14" t="s">
        <v>73</v>
      </c>
      <c r="AY152" s="208" t="s">
        <v>125</v>
      </c>
    </row>
    <row r="153" spans="1:65" s="15" customFormat="1" ht="11.25">
      <c r="B153" s="209"/>
      <c r="C153" s="210"/>
      <c r="D153" s="189" t="s">
        <v>139</v>
      </c>
      <c r="E153" s="211" t="s">
        <v>19</v>
      </c>
      <c r="F153" s="212" t="s">
        <v>144</v>
      </c>
      <c r="G153" s="210"/>
      <c r="H153" s="213">
        <v>70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139</v>
      </c>
      <c r="AU153" s="219" t="s">
        <v>83</v>
      </c>
      <c r="AV153" s="15" t="s">
        <v>132</v>
      </c>
      <c r="AW153" s="15" t="s">
        <v>34</v>
      </c>
      <c r="AX153" s="15" t="s">
        <v>81</v>
      </c>
      <c r="AY153" s="219" t="s">
        <v>125</v>
      </c>
    </row>
    <row r="154" spans="1:65" s="2" customFormat="1" ht="16.5" customHeight="1">
      <c r="A154" s="35"/>
      <c r="B154" s="36"/>
      <c r="C154" s="224" t="s">
        <v>226</v>
      </c>
      <c r="D154" s="224" t="s">
        <v>177</v>
      </c>
      <c r="E154" s="225" t="s">
        <v>227</v>
      </c>
      <c r="F154" s="226" t="s">
        <v>228</v>
      </c>
      <c r="G154" s="227" t="s">
        <v>130</v>
      </c>
      <c r="H154" s="228">
        <v>70</v>
      </c>
      <c r="I154" s="229"/>
      <c r="J154" s="230">
        <f>ROUND(I154*H154,2)</f>
        <v>0</v>
      </c>
      <c r="K154" s="226" t="s">
        <v>137</v>
      </c>
      <c r="L154" s="231"/>
      <c r="M154" s="232" t="s">
        <v>19</v>
      </c>
      <c r="N154" s="233" t="s">
        <v>44</v>
      </c>
      <c r="O154" s="65"/>
      <c r="P154" s="183">
        <f>O154*H154</f>
        <v>0</v>
      </c>
      <c r="Q154" s="183">
        <v>1.0999999999999999E-2</v>
      </c>
      <c r="R154" s="183">
        <f>Q154*H154</f>
        <v>0.76999999999999991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176</v>
      </c>
      <c r="AT154" s="185" t="s">
        <v>177</v>
      </c>
      <c r="AU154" s="185" t="s">
        <v>83</v>
      </c>
      <c r="AY154" s="18" t="s">
        <v>125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81</v>
      </c>
      <c r="BK154" s="186">
        <f>ROUND(I154*H154,2)</f>
        <v>0</v>
      </c>
      <c r="BL154" s="18" t="s">
        <v>132</v>
      </c>
      <c r="BM154" s="185" t="s">
        <v>229</v>
      </c>
    </row>
    <row r="155" spans="1:65" s="13" customFormat="1" ht="11.25">
      <c r="B155" s="187"/>
      <c r="C155" s="188"/>
      <c r="D155" s="189" t="s">
        <v>139</v>
      </c>
      <c r="E155" s="190" t="s">
        <v>19</v>
      </c>
      <c r="F155" s="191" t="s">
        <v>230</v>
      </c>
      <c r="G155" s="188"/>
      <c r="H155" s="190" t="s">
        <v>19</v>
      </c>
      <c r="I155" s="192"/>
      <c r="J155" s="188"/>
      <c r="K155" s="188"/>
      <c r="L155" s="193"/>
      <c r="M155" s="194"/>
      <c r="N155" s="195"/>
      <c r="O155" s="195"/>
      <c r="P155" s="195"/>
      <c r="Q155" s="195"/>
      <c r="R155" s="195"/>
      <c r="S155" s="195"/>
      <c r="T155" s="196"/>
      <c r="AT155" s="197" t="s">
        <v>139</v>
      </c>
      <c r="AU155" s="197" t="s">
        <v>83</v>
      </c>
      <c r="AV155" s="13" t="s">
        <v>81</v>
      </c>
      <c r="AW155" s="13" t="s">
        <v>34</v>
      </c>
      <c r="AX155" s="13" t="s">
        <v>73</v>
      </c>
      <c r="AY155" s="197" t="s">
        <v>125</v>
      </c>
    </row>
    <row r="156" spans="1:65" s="14" customFormat="1" ht="11.25">
      <c r="B156" s="198"/>
      <c r="C156" s="199"/>
      <c r="D156" s="189" t="s">
        <v>139</v>
      </c>
      <c r="E156" s="200" t="s">
        <v>19</v>
      </c>
      <c r="F156" s="201" t="s">
        <v>225</v>
      </c>
      <c r="G156" s="199"/>
      <c r="H156" s="202">
        <v>70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139</v>
      </c>
      <c r="AU156" s="208" t="s">
        <v>83</v>
      </c>
      <c r="AV156" s="14" t="s">
        <v>83</v>
      </c>
      <c r="AW156" s="14" t="s">
        <v>34</v>
      </c>
      <c r="AX156" s="14" t="s">
        <v>73</v>
      </c>
      <c r="AY156" s="208" t="s">
        <v>125</v>
      </c>
    </row>
    <row r="157" spans="1:65" s="15" customFormat="1" ht="11.25">
      <c r="B157" s="209"/>
      <c r="C157" s="210"/>
      <c r="D157" s="189" t="s">
        <v>139</v>
      </c>
      <c r="E157" s="211" t="s">
        <v>19</v>
      </c>
      <c r="F157" s="212" t="s">
        <v>144</v>
      </c>
      <c r="G157" s="210"/>
      <c r="H157" s="213">
        <v>70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139</v>
      </c>
      <c r="AU157" s="219" t="s">
        <v>83</v>
      </c>
      <c r="AV157" s="15" t="s">
        <v>132</v>
      </c>
      <c r="AW157" s="15" t="s">
        <v>34</v>
      </c>
      <c r="AX157" s="15" t="s">
        <v>81</v>
      </c>
      <c r="AY157" s="219" t="s">
        <v>125</v>
      </c>
    </row>
    <row r="158" spans="1:65" s="12" customFormat="1" ht="22.9" customHeight="1">
      <c r="B158" s="158"/>
      <c r="C158" s="159"/>
      <c r="D158" s="160" t="s">
        <v>72</v>
      </c>
      <c r="E158" s="172" t="s">
        <v>158</v>
      </c>
      <c r="F158" s="172" t="s">
        <v>231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SUM(P159:P174)</f>
        <v>0</v>
      </c>
      <c r="Q158" s="166"/>
      <c r="R158" s="167">
        <f>SUM(R159:R174)</f>
        <v>12.9882575</v>
      </c>
      <c r="S158" s="166"/>
      <c r="T158" s="168">
        <f>SUM(T159:T174)</f>
        <v>0</v>
      </c>
      <c r="AR158" s="169" t="s">
        <v>81</v>
      </c>
      <c r="AT158" s="170" t="s">
        <v>72</v>
      </c>
      <c r="AU158" s="170" t="s">
        <v>81</v>
      </c>
      <c r="AY158" s="169" t="s">
        <v>125</v>
      </c>
      <c r="BK158" s="171">
        <f>SUM(BK159:BK174)</f>
        <v>0</v>
      </c>
    </row>
    <row r="159" spans="1:65" s="2" customFormat="1" ht="24">
      <c r="A159" s="35"/>
      <c r="B159" s="36"/>
      <c r="C159" s="174" t="s">
        <v>232</v>
      </c>
      <c r="D159" s="174" t="s">
        <v>127</v>
      </c>
      <c r="E159" s="175" t="s">
        <v>233</v>
      </c>
      <c r="F159" s="176" t="s">
        <v>234</v>
      </c>
      <c r="G159" s="177" t="s">
        <v>136</v>
      </c>
      <c r="H159" s="178">
        <v>110.59</v>
      </c>
      <c r="I159" s="179"/>
      <c r="J159" s="180">
        <f>ROUND(I159*H159,2)</f>
        <v>0</v>
      </c>
      <c r="K159" s="176" t="s">
        <v>137</v>
      </c>
      <c r="L159" s="40"/>
      <c r="M159" s="181" t="s">
        <v>19</v>
      </c>
      <c r="N159" s="182" t="s">
        <v>44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132</v>
      </c>
      <c r="AT159" s="185" t="s">
        <v>127</v>
      </c>
      <c r="AU159" s="185" t="s">
        <v>83</v>
      </c>
      <c r="AY159" s="18" t="s">
        <v>125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81</v>
      </c>
      <c r="BK159" s="186">
        <f>ROUND(I159*H159,2)</f>
        <v>0</v>
      </c>
      <c r="BL159" s="18" t="s">
        <v>132</v>
      </c>
      <c r="BM159" s="185" t="s">
        <v>235</v>
      </c>
    </row>
    <row r="160" spans="1:65" s="13" customFormat="1" ht="11.25">
      <c r="B160" s="187"/>
      <c r="C160" s="188"/>
      <c r="D160" s="189" t="s">
        <v>139</v>
      </c>
      <c r="E160" s="190" t="s">
        <v>19</v>
      </c>
      <c r="F160" s="191" t="s">
        <v>140</v>
      </c>
      <c r="G160" s="188"/>
      <c r="H160" s="190" t="s">
        <v>19</v>
      </c>
      <c r="I160" s="192"/>
      <c r="J160" s="188"/>
      <c r="K160" s="188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139</v>
      </c>
      <c r="AU160" s="197" t="s">
        <v>83</v>
      </c>
      <c r="AV160" s="13" t="s">
        <v>81</v>
      </c>
      <c r="AW160" s="13" t="s">
        <v>34</v>
      </c>
      <c r="AX160" s="13" t="s">
        <v>73</v>
      </c>
      <c r="AY160" s="197" t="s">
        <v>125</v>
      </c>
    </row>
    <row r="161" spans="1:65" s="14" customFormat="1" ht="11.25">
      <c r="B161" s="198"/>
      <c r="C161" s="199"/>
      <c r="D161" s="189" t="s">
        <v>139</v>
      </c>
      <c r="E161" s="200" t="s">
        <v>19</v>
      </c>
      <c r="F161" s="201" t="s">
        <v>141</v>
      </c>
      <c r="G161" s="199"/>
      <c r="H161" s="202">
        <v>11.39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139</v>
      </c>
      <c r="AU161" s="208" t="s">
        <v>83</v>
      </c>
      <c r="AV161" s="14" t="s">
        <v>83</v>
      </c>
      <c r="AW161" s="14" t="s">
        <v>34</v>
      </c>
      <c r="AX161" s="14" t="s">
        <v>73</v>
      </c>
      <c r="AY161" s="208" t="s">
        <v>125</v>
      </c>
    </row>
    <row r="162" spans="1:65" s="13" customFormat="1" ht="11.25">
      <c r="B162" s="187"/>
      <c r="C162" s="188"/>
      <c r="D162" s="189" t="s">
        <v>139</v>
      </c>
      <c r="E162" s="190" t="s">
        <v>19</v>
      </c>
      <c r="F162" s="191" t="s">
        <v>142</v>
      </c>
      <c r="G162" s="188"/>
      <c r="H162" s="190" t="s">
        <v>19</v>
      </c>
      <c r="I162" s="192"/>
      <c r="J162" s="188"/>
      <c r="K162" s="188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139</v>
      </c>
      <c r="AU162" s="197" t="s">
        <v>83</v>
      </c>
      <c r="AV162" s="13" t="s">
        <v>81</v>
      </c>
      <c r="AW162" s="13" t="s">
        <v>34</v>
      </c>
      <c r="AX162" s="13" t="s">
        <v>73</v>
      </c>
      <c r="AY162" s="197" t="s">
        <v>125</v>
      </c>
    </row>
    <row r="163" spans="1:65" s="14" customFormat="1" ht="11.25">
      <c r="B163" s="198"/>
      <c r="C163" s="199"/>
      <c r="D163" s="189" t="s">
        <v>139</v>
      </c>
      <c r="E163" s="200" t="s">
        <v>19</v>
      </c>
      <c r="F163" s="201" t="s">
        <v>236</v>
      </c>
      <c r="G163" s="199"/>
      <c r="H163" s="202">
        <v>52.2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139</v>
      </c>
      <c r="AU163" s="208" t="s">
        <v>83</v>
      </c>
      <c r="AV163" s="14" t="s">
        <v>83</v>
      </c>
      <c r="AW163" s="14" t="s">
        <v>34</v>
      </c>
      <c r="AX163" s="14" t="s">
        <v>73</v>
      </c>
      <c r="AY163" s="208" t="s">
        <v>125</v>
      </c>
    </row>
    <row r="164" spans="1:65" s="13" customFormat="1" ht="11.25">
      <c r="B164" s="187"/>
      <c r="C164" s="188"/>
      <c r="D164" s="189" t="s">
        <v>139</v>
      </c>
      <c r="E164" s="190" t="s">
        <v>19</v>
      </c>
      <c r="F164" s="191" t="s">
        <v>237</v>
      </c>
      <c r="G164" s="188"/>
      <c r="H164" s="190" t="s">
        <v>19</v>
      </c>
      <c r="I164" s="192"/>
      <c r="J164" s="188"/>
      <c r="K164" s="188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139</v>
      </c>
      <c r="AU164" s="197" t="s">
        <v>83</v>
      </c>
      <c r="AV164" s="13" t="s">
        <v>81</v>
      </c>
      <c r="AW164" s="13" t="s">
        <v>34</v>
      </c>
      <c r="AX164" s="13" t="s">
        <v>73</v>
      </c>
      <c r="AY164" s="197" t="s">
        <v>125</v>
      </c>
    </row>
    <row r="165" spans="1:65" s="14" customFormat="1" ht="11.25">
      <c r="B165" s="198"/>
      <c r="C165" s="199"/>
      <c r="D165" s="189" t="s">
        <v>139</v>
      </c>
      <c r="E165" s="200" t="s">
        <v>19</v>
      </c>
      <c r="F165" s="201" t="s">
        <v>238</v>
      </c>
      <c r="G165" s="199"/>
      <c r="H165" s="202">
        <v>47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139</v>
      </c>
      <c r="AU165" s="208" t="s">
        <v>83</v>
      </c>
      <c r="AV165" s="14" t="s">
        <v>83</v>
      </c>
      <c r="AW165" s="14" t="s">
        <v>34</v>
      </c>
      <c r="AX165" s="14" t="s">
        <v>73</v>
      </c>
      <c r="AY165" s="208" t="s">
        <v>125</v>
      </c>
    </row>
    <row r="166" spans="1:65" s="15" customFormat="1" ht="11.25">
      <c r="B166" s="209"/>
      <c r="C166" s="210"/>
      <c r="D166" s="189" t="s">
        <v>139</v>
      </c>
      <c r="E166" s="211" t="s">
        <v>19</v>
      </c>
      <c r="F166" s="212" t="s">
        <v>144</v>
      </c>
      <c r="G166" s="210"/>
      <c r="H166" s="213">
        <v>110.59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139</v>
      </c>
      <c r="AU166" s="219" t="s">
        <v>83</v>
      </c>
      <c r="AV166" s="15" t="s">
        <v>132</v>
      </c>
      <c r="AW166" s="15" t="s">
        <v>34</v>
      </c>
      <c r="AX166" s="15" t="s">
        <v>81</v>
      </c>
      <c r="AY166" s="219" t="s">
        <v>125</v>
      </c>
    </row>
    <row r="167" spans="1:65" s="2" customFormat="1" ht="44.25" customHeight="1">
      <c r="A167" s="35"/>
      <c r="B167" s="36"/>
      <c r="C167" s="174" t="s">
        <v>239</v>
      </c>
      <c r="D167" s="174" t="s">
        <v>127</v>
      </c>
      <c r="E167" s="175" t="s">
        <v>240</v>
      </c>
      <c r="F167" s="176" t="s">
        <v>241</v>
      </c>
      <c r="G167" s="177" t="s">
        <v>136</v>
      </c>
      <c r="H167" s="178">
        <v>63.59</v>
      </c>
      <c r="I167" s="179"/>
      <c r="J167" s="180">
        <f>ROUND(I167*H167,2)</f>
        <v>0</v>
      </c>
      <c r="K167" s="176" t="s">
        <v>137</v>
      </c>
      <c r="L167" s="40"/>
      <c r="M167" s="181" t="s">
        <v>19</v>
      </c>
      <c r="N167" s="182" t="s">
        <v>44</v>
      </c>
      <c r="O167" s="65"/>
      <c r="P167" s="183">
        <f>O167*H167</f>
        <v>0</v>
      </c>
      <c r="Q167" s="183">
        <v>8.4250000000000005E-2</v>
      </c>
      <c r="R167" s="183">
        <f>Q167*H167</f>
        <v>5.3574575000000006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132</v>
      </c>
      <c r="AT167" s="185" t="s">
        <v>127</v>
      </c>
      <c r="AU167" s="185" t="s">
        <v>83</v>
      </c>
      <c r="AY167" s="18" t="s">
        <v>125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81</v>
      </c>
      <c r="BK167" s="186">
        <f>ROUND(I167*H167,2)</f>
        <v>0</v>
      </c>
      <c r="BL167" s="18" t="s">
        <v>132</v>
      </c>
      <c r="BM167" s="185" t="s">
        <v>242</v>
      </c>
    </row>
    <row r="168" spans="1:65" s="13" customFormat="1" ht="11.25">
      <c r="B168" s="187"/>
      <c r="C168" s="188"/>
      <c r="D168" s="189" t="s">
        <v>139</v>
      </c>
      <c r="E168" s="190" t="s">
        <v>19</v>
      </c>
      <c r="F168" s="191" t="s">
        <v>243</v>
      </c>
      <c r="G168" s="188"/>
      <c r="H168" s="190" t="s">
        <v>19</v>
      </c>
      <c r="I168" s="192"/>
      <c r="J168" s="188"/>
      <c r="K168" s="188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139</v>
      </c>
      <c r="AU168" s="197" t="s">
        <v>83</v>
      </c>
      <c r="AV168" s="13" t="s">
        <v>81</v>
      </c>
      <c r="AW168" s="13" t="s">
        <v>34</v>
      </c>
      <c r="AX168" s="13" t="s">
        <v>73</v>
      </c>
      <c r="AY168" s="197" t="s">
        <v>125</v>
      </c>
    </row>
    <row r="169" spans="1:65" s="13" customFormat="1" ht="11.25">
      <c r="B169" s="187"/>
      <c r="C169" s="188"/>
      <c r="D169" s="189" t="s">
        <v>139</v>
      </c>
      <c r="E169" s="190" t="s">
        <v>19</v>
      </c>
      <c r="F169" s="191" t="s">
        <v>140</v>
      </c>
      <c r="G169" s="188"/>
      <c r="H169" s="190" t="s">
        <v>19</v>
      </c>
      <c r="I169" s="192"/>
      <c r="J169" s="188"/>
      <c r="K169" s="188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139</v>
      </c>
      <c r="AU169" s="197" t="s">
        <v>83</v>
      </c>
      <c r="AV169" s="13" t="s">
        <v>81</v>
      </c>
      <c r="AW169" s="13" t="s">
        <v>34</v>
      </c>
      <c r="AX169" s="13" t="s">
        <v>73</v>
      </c>
      <c r="AY169" s="197" t="s">
        <v>125</v>
      </c>
    </row>
    <row r="170" spans="1:65" s="14" customFormat="1" ht="11.25">
      <c r="B170" s="198"/>
      <c r="C170" s="199"/>
      <c r="D170" s="189" t="s">
        <v>139</v>
      </c>
      <c r="E170" s="200" t="s">
        <v>19</v>
      </c>
      <c r="F170" s="201" t="s">
        <v>141</v>
      </c>
      <c r="G170" s="199"/>
      <c r="H170" s="202">
        <v>11.39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139</v>
      </c>
      <c r="AU170" s="208" t="s">
        <v>83</v>
      </c>
      <c r="AV170" s="14" t="s">
        <v>83</v>
      </c>
      <c r="AW170" s="14" t="s">
        <v>34</v>
      </c>
      <c r="AX170" s="14" t="s">
        <v>73</v>
      </c>
      <c r="AY170" s="208" t="s">
        <v>125</v>
      </c>
    </row>
    <row r="171" spans="1:65" s="13" customFormat="1" ht="11.25">
      <c r="B171" s="187"/>
      <c r="C171" s="188"/>
      <c r="D171" s="189" t="s">
        <v>139</v>
      </c>
      <c r="E171" s="190" t="s">
        <v>19</v>
      </c>
      <c r="F171" s="191" t="s">
        <v>142</v>
      </c>
      <c r="G171" s="188"/>
      <c r="H171" s="190" t="s">
        <v>19</v>
      </c>
      <c r="I171" s="192"/>
      <c r="J171" s="188"/>
      <c r="K171" s="188"/>
      <c r="L171" s="193"/>
      <c r="M171" s="194"/>
      <c r="N171" s="195"/>
      <c r="O171" s="195"/>
      <c r="P171" s="195"/>
      <c r="Q171" s="195"/>
      <c r="R171" s="195"/>
      <c r="S171" s="195"/>
      <c r="T171" s="196"/>
      <c r="AT171" s="197" t="s">
        <v>139</v>
      </c>
      <c r="AU171" s="197" t="s">
        <v>83</v>
      </c>
      <c r="AV171" s="13" t="s">
        <v>81</v>
      </c>
      <c r="AW171" s="13" t="s">
        <v>34</v>
      </c>
      <c r="AX171" s="13" t="s">
        <v>73</v>
      </c>
      <c r="AY171" s="197" t="s">
        <v>125</v>
      </c>
    </row>
    <row r="172" spans="1:65" s="14" customFormat="1" ht="11.25">
      <c r="B172" s="198"/>
      <c r="C172" s="199"/>
      <c r="D172" s="189" t="s">
        <v>139</v>
      </c>
      <c r="E172" s="200" t="s">
        <v>19</v>
      </c>
      <c r="F172" s="201" t="s">
        <v>236</v>
      </c>
      <c r="G172" s="199"/>
      <c r="H172" s="202">
        <v>52.2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139</v>
      </c>
      <c r="AU172" s="208" t="s">
        <v>83</v>
      </c>
      <c r="AV172" s="14" t="s">
        <v>83</v>
      </c>
      <c r="AW172" s="14" t="s">
        <v>34</v>
      </c>
      <c r="AX172" s="14" t="s">
        <v>73</v>
      </c>
      <c r="AY172" s="208" t="s">
        <v>125</v>
      </c>
    </row>
    <row r="173" spans="1:65" s="15" customFormat="1" ht="11.25">
      <c r="B173" s="209"/>
      <c r="C173" s="210"/>
      <c r="D173" s="189" t="s">
        <v>139</v>
      </c>
      <c r="E173" s="211" t="s">
        <v>19</v>
      </c>
      <c r="F173" s="212" t="s">
        <v>144</v>
      </c>
      <c r="G173" s="210"/>
      <c r="H173" s="213">
        <v>63.59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139</v>
      </c>
      <c r="AU173" s="219" t="s">
        <v>83</v>
      </c>
      <c r="AV173" s="15" t="s">
        <v>132</v>
      </c>
      <c r="AW173" s="15" t="s">
        <v>34</v>
      </c>
      <c r="AX173" s="15" t="s">
        <v>81</v>
      </c>
      <c r="AY173" s="219" t="s">
        <v>125</v>
      </c>
    </row>
    <row r="174" spans="1:65" s="2" customFormat="1" ht="16.5" customHeight="1">
      <c r="A174" s="35"/>
      <c r="B174" s="36"/>
      <c r="C174" s="224" t="s">
        <v>244</v>
      </c>
      <c r="D174" s="224" t="s">
        <v>177</v>
      </c>
      <c r="E174" s="225" t="s">
        <v>245</v>
      </c>
      <c r="F174" s="226" t="s">
        <v>246</v>
      </c>
      <c r="G174" s="227" t="s">
        <v>136</v>
      </c>
      <c r="H174" s="228">
        <v>63.59</v>
      </c>
      <c r="I174" s="229"/>
      <c r="J174" s="230">
        <f>ROUND(I174*H174,2)</f>
        <v>0</v>
      </c>
      <c r="K174" s="226" t="s">
        <v>137</v>
      </c>
      <c r="L174" s="231"/>
      <c r="M174" s="232" t="s">
        <v>19</v>
      </c>
      <c r="N174" s="233" t="s">
        <v>44</v>
      </c>
      <c r="O174" s="65"/>
      <c r="P174" s="183">
        <f>O174*H174</f>
        <v>0</v>
      </c>
      <c r="Q174" s="183">
        <v>0.12</v>
      </c>
      <c r="R174" s="183">
        <f>Q174*H174</f>
        <v>7.6307999999999998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176</v>
      </c>
      <c r="AT174" s="185" t="s">
        <v>177</v>
      </c>
      <c r="AU174" s="185" t="s">
        <v>83</v>
      </c>
      <c r="AY174" s="18" t="s">
        <v>125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81</v>
      </c>
      <c r="BK174" s="186">
        <f>ROUND(I174*H174,2)</f>
        <v>0</v>
      </c>
      <c r="BL174" s="18" t="s">
        <v>132</v>
      </c>
      <c r="BM174" s="185" t="s">
        <v>247</v>
      </c>
    </row>
    <row r="175" spans="1:65" s="12" customFormat="1" ht="22.9" customHeight="1">
      <c r="B175" s="158"/>
      <c r="C175" s="159"/>
      <c r="D175" s="160" t="s">
        <v>72</v>
      </c>
      <c r="E175" s="172" t="s">
        <v>165</v>
      </c>
      <c r="F175" s="172" t="s">
        <v>248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P176</f>
        <v>0</v>
      </c>
      <c r="Q175" s="166"/>
      <c r="R175" s="167">
        <f>R176</f>
        <v>0.47711999999999993</v>
      </c>
      <c r="S175" s="166"/>
      <c r="T175" s="168">
        <f>T176</f>
        <v>0</v>
      </c>
      <c r="AR175" s="169" t="s">
        <v>81</v>
      </c>
      <c r="AT175" s="170" t="s">
        <v>72</v>
      </c>
      <c r="AU175" s="170" t="s">
        <v>81</v>
      </c>
      <c r="AY175" s="169" t="s">
        <v>125</v>
      </c>
      <c r="BK175" s="171">
        <f>BK176</f>
        <v>0</v>
      </c>
    </row>
    <row r="176" spans="1:65" s="2" customFormat="1" ht="16.5" customHeight="1">
      <c r="A176" s="35"/>
      <c r="B176" s="36"/>
      <c r="C176" s="174" t="s">
        <v>7</v>
      </c>
      <c r="D176" s="174" t="s">
        <v>127</v>
      </c>
      <c r="E176" s="175" t="s">
        <v>249</v>
      </c>
      <c r="F176" s="176" t="s">
        <v>250</v>
      </c>
      <c r="G176" s="177" t="s">
        <v>251</v>
      </c>
      <c r="H176" s="178">
        <v>3408</v>
      </c>
      <c r="I176" s="179"/>
      <c r="J176" s="180">
        <f>ROUND(I176*H176,2)</f>
        <v>0</v>
      </c>
      <c r="K176" s="176" t="s">
        <v>137</v>
      </c>
      <c r="L176" s="40"/>
      <c r="M176" s="181" t="s">
        <v>19</v>
      </c>
      <c r="N176" s="182" t="s">
        <v>44</v>
      </c>
      <c r="O176" s="65"/>
      <c r="P176" s="183">
        <f>O176*H176</f>
        <v>0</v>
      </c>
      <c r="Q176" s="183">
        <v>1.3999999999999999E-4</v>
      </c>
      <c r="R176" s="183">
        <f>Q176*H176</f>
        <v>0.47711999999999993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132</v>
      </c>
      <c r="AT176" s="185" t="s">
        <v>127</v>
      </c>
      <c r="AU176" s="185" t="s">
        <v>83</v>
      </c>
      <c r="AY176" s="18" t="s">
        <v>125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81</v>
      </c>
      <c r="BK176" s="186">
        <f>ROUND(I176*H176,2)</f>
        <v>0</v>
      </c>
      <c r="BL176" s="18" t="s">
        <v>132</v>
      </c>
      <c r="BM176" s="185" t="s">
        <v>252</v>
      </c>
    </row>
    <row r="177" spans="1:65" s="12" customFormat="1" ht="22.9" customHeight="1">
      <c r="B177" s="158"/>
      <c r="C177" s="159"/>
      <c r="D177" s="160" t="s">
        <v>72</v>
      </c>
      <c r="E177" s="172" t="s">
        <v>183</v>
      </c>
      <c r="F177" s="172" t="s">
        <v>253</v>
      </c>
      <c r="G177" s="159"/>
      <c r="H177" s="159"/>
      <c r="I177" s="162"/>
      <c r="J177" s="173">
        <f>BK177</f>
        <v>0</v>
      </c>
      <c r="K177" s="159"/>
      <c r="L177" s="164"/>
      <c r="M177" s="165"/>
      <c r="N177" s="166"/>
      <c r="O177" s="166"/>
      <c r="P177" s="167">
        <f>SUM(P178:P197)</f>
        <v>0</v>
      </c>
      <c r="Q177" s="166"/>
      <c r="R177" s="167">
        <f>SUM(R178:R197)</f>
        <v>6.43100425</v>
      </c>
      <c r="S177" s="166"/>
      <c r="T177" s="168">
        <f>SUM(T178:T197)</f>
        <v>1.3596000000000001</v>
      </c>
      <c r="AR177" s="169" t="s">
        <v>81</v>
      </c>
      <c r="AT177" s="170" t="s">
        <v>72</v>
      </c>
      <c r="AU177" s="170" t="s">
        <v>81</v>
      </c>
      <c r="AY177" s="169" t="s">
        <v>125</v>
      </c>
      <c r="BK177" s="171">
        <f>SUM(BK178:BK197)</f>
        <v>0</v>
      </c>
    </row>
    <row r="178" spans="1:65" s="2" customFormat="1" ht="24">
      <c r="A178" s="35"/>
      <c r="B178" s="36"/>
      <c r="C178" s="174" t="s">
        <v>254</v>
      </c>
      <c r="D178" s="174" t="s">
        <v>127</v>
      </c>
      <c r="E178" s="175" t="s">
        <v>255</v>
      </c>
      <c r="F178" s="176" t="s">
        <v>256</v>
      </c>
      <c r="G178" s="177" t="s">
        <v>257</v>
      </c>
      <c r="H178" s="178">
        <v>28.605</v>
      </c>
      <c r="I178" s="179"/>
      <c r="J178" s="180">
        <f>ROUND(I178*H178,2)</f>
        <v>0</v>
      </c>
      <c r="K178" s="176" t="s">
        <v>137</v>
      </c>
      <c r="L178" s="40"/>
      <c r="M178" s="181" t="s">
        <v>19</v>
      </c>
      <c r="N178" s="182" t="s">
        <v>44</v>
      </c>
      <c r="O178" s="65"/>
      <c r="P178" s="183">
        <f>O178*H178</f>
        <v>0</v>
      </c>
      <c r="Q178" s="183">
        <v>0.16849</v>
      </c>
      <c r="R178" s="183">
        <f>Q178*H178</f>
        <v>4.8196564500000001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220</v>
      </c>
      <c r="AT178" s="185" t="s">
        <v>127</v>
      </c>
      <c r="AU178" s="185" t="s">
        <v>83</v>
      </c>
      <c r="AY178" s="18" t="s">
        <v>125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81</v>
      </c>
      <c r="BK178" s="186">
        <f>ROUND(I178*H178,2)</f>
        <v>0</v>
      </c>
      <c r="BL178" s="18" t="s">
        <v>220</v>
      </c>
      <c r="BM178" s="185" t="s">
        <v>258</v>
      </c>
    </row>
    <row r="179" spans="1:65" s="14" customFormat="1" ht="11.25">
      <c r="B179" s="198"/>
      <c r="C179" s="199"/>
      <c r="D179" s="189" t="s">
        <v>139</v>
      </c>
      <c r="E179" s="200" t="s">
        <v>19</v>
      </c>
      <c r="F179" s="201" t="s">
        <v>259</v>
      </c>
      <c r="G179" s="199"/>
      <c r="H179" s="202">
        <v>28.605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139</v>
      </c>
      <c r="AU179" s="208" t="s">
        <v>83</v>
      </c>
      <c r="AV179" s="14" t="s">
        <v>83</v>
      </c>
      <c r="AW179" s="14" t="s">
        <v>34</v>
      </c>
      <c r="AX179" s="14" t="s">
        <v>73</v>
      </c>
      <c r="AY179" s="208" t="s">
        <v>125</v>
      </c>
    </row>
    <row r="180" spans="1:65" s="15" customFormat="1" ht="11.25">
      <c r="B180" s="209"/>
      <c r="C180" s="210"/>
      <c r="D180" s="189" t="s">
        <v>139</v>
      </c>
      <c r="E180" s="211" t="s">
        <v>19</v>
      </c>
      <c r="F180" s="212" t="s">
        <v>144</v>
      </c>
      <c r="G180" s="210"/>
      <c r="H180" s="213">
        <v>28.605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139</v>
      </c>
      <c r="AU180" s="219" t="s">
        <v>83</v>
      </c>
      <c r="AV180" s="15" t="s">
        <v>132</v>
      </c>
      <c r="AW180" s="15" t="s">
        <v>34</v>
      </c>
      <c r="AX180" s="15" t="s">
        <v>81</v>
      </c>
      <c r="AY180" s="219" t="s">
        <v>125</v>
      </c>
    </row>
    <row r="181" spans="1:65" s="2" customFormat="1" ht="16.5" customHeight="1">
      <c r="A181" s="35"/>
      <c r="B181" s="36"/>
      <c r="C181" s="224" t="s">
        <v>260</v>
      </c>
      <c r="D181" s="224" t="s">
        <v>177</v>
      </c>
      <c r="E181" s="225" t="s">
        <v>261</v>
      </c>
      <c r="F181" s="226" t="s">
        <v>262</v>
      </c>
      <c r="G181" s="227" t="s">
        <v>257</v>
      </c>
      <c r="H181" s="228">
        <v>28.605</v>
      </c>
      <c r="I181" s="229"/>
      <c r="J181" s="230">
        <f>ROUND(I181*H181,2)</f>
        <v>0</v>
      </c>
      <c r="K181" s="226" t="s">
        <v>137</v>
      </c>
      <c r="L181" s="231"/>
      <c r="M181" s="232" t="s">
        <v>19</v>
      </c>
      <c r="N181" s="233" t="s">
        <v>44</v>
      </c>
      <c r="O181" s="65"/>
      <c r="P181" s="183">
        <f>O181*H181</f>
        <v>0</v>
      </c>
      <c r="Q181" s="183">
        <v>5.6120000000000003E-2</v>
      </c>
      <c r="R181" s="183">
        <f>Q181*H181</f>
        <v>1.6053126000000002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263</v>
      </c>
      <c r="AT181" s="185" t="s">
        <v>177</v>
      </c>
      <c r="AU181" s="185" t="s">
        <v>83</v>
      </c>
      <c r="AY181" s="18" t="s">
        <v>125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81</v>
      </c>
      <c r="BK181" s="186">
        <f>ROUND(I181*H181,2)</f>
        <v>0</v>
      </c>
      <c r="BL181" s="18" t="s">
        <v>220</v>
      </c>
      <c r="BM181" s="185" t="s">
        <v>264</v>
      </c>
    </row>
    <row r="182" spans="1:65" s="2" customFormat="1" ht="24">
      <c r="A182" s="35"/>
      <c r="B182" s="36"/>
      <c r="C182" s="174" t="s">
        <v>265</v>
      </c>
      <c r="D182" s="174" t="s">
        <v>127</v>
      </c>
      <c r="E182" s="175" t="s">
        <v>266</v>
      </c>
      <c r="F182" s="176" t="s">
        <v>267</v>
      </c>
      <c r="G182" s="177" t="s">
        <v>136</v>
      </c>
      <c r="H182" s="178">
        <v>1.1200000000000001</v>
      </c>
      <c r="I182" s="179"/>
      <c r="J182" s="180">
        <f>ROUND(I182*H182,2)</f>
        <v>0</v>
      </c>
      <c r="K182" s="176" t="s">
        <v>137</v>
      </c>
      <c r="L182" s="40"/>
      <c r="M182" s="181" t="s">
        <v>19</v>
      </c>
      <c r="N182" s="182" t="s">
        <v>44</v>
      </c>
      <c r="O182" s="65"/>
      <c r="P182" s="183">
        <f>O182*H182</f>
        <v>0</v>
      </c>
      <c r="Q182" s="183">
        <v>1.2099999999999999E-3</v>
      </c>
      <c r="R182" s="183">
        <f>Q182*H182</f>
        <v>1.3552E-3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132</v>
      </c>
      <c r="AT182" s="185" t="s">
        <v>127</v>
      </c>
      <c r="AU182" s="185" t="s">
        <v>83</v>
      </c>
      <c r="AY182" s="18" t="s">
        <v>125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81</v>
      </c>
      <c r="BK182" s="186">
        <f>ROUND(I182*H182,2)</f>
        <v>0</v>
      </c>
      <c r="BL182" s="18" t="s">
        <v>132</v>
      </c>
      <c r="BM182" s="185" t="s">
        <v>268</v>
      </c>
    </row>
    <row r="183" spans="1:65" s="13" customFormat="1" ht="11.25">
      <c r="B183" s="187"/>
      <c r="C183" s="188"/>
      <c r="D183" s="189" t="s">
        <v>139</v>
      </c>
      <c r="E183" s="190" t="s">
        <v>19</v>
      </c>
      <c r="F183" s="191" t="s">
        <v>269</v>
      </c>
      <c r="G183" s="188"/>
      <c r="H183" s="190" t="s">
        <v>19</v>
      </c>
      <c r="I183" s="192"/>
      <c r="J183" s="188"/>
      <c r="K183" s="188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139</v>
      </c>
      <c r="AU183" s="197" t="s">
        <v>83</v>
      </c>
      <c r="AV183" s="13" t="s">
        <v>81</v>
      </c>
      <c r="AW183" s="13" t="s">
        <v>34</v>
      </c>
      <c r="AX183" s="13" t="s">
        <v>73</v>
      </c>
      <c r="AY183" s="197" t="s">
        <v>125</v>
      </c>
    </row>
    <row r="184" spans="1:65" s="14" customFormat="1" ht="11.25">
      <c r="B184" s="198"/>
      <c r="C184" s="199"/>
      <c r="D184" s="189" t="s">
        <v>139</v>
      </c>
      <c r="E184" s="200" t="s">
        <v>19</v>
      </c>
      <c r="F184" s="201" t="s">
        <v>270</v>
      </c>
      <c r="G184" s="199"/>
      <c r="H184" s="202">
        <v>0.8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139</v>
      </c>
      <c r="AU184" s="208" t="s">
        <v>83</v>
      </c>
      <c r="AV184" s="14" t="s">
        <v>83</v>
      </c>
      <c r="AW184" s="14" t="s">
        <v>34</v>
      </c>
      <c r="AX184" s="14" t="s">
        <v>73</v>
      </c>
      <c r="AY184" s="208" t="s">
        <v>125</v>
      </c>
    </row>
    <row r="185" spans="1:65" s="14" customFormat="1" ht="11.25">
      <c r="B185" s="198"/>
      <c r="C185" s="199"/>
      <c r="D185" s="189" t="s">
        <v>139</v>
      </c>
      <c r="E185" s="200" t="s">
        <v>19</v>
      </c>
      <c r="F185" s="201" t="s">
        <v>271</v>
      </c>
      <c r="G185" s="199"/>
      <c r="H185" s="202">
        <v>0.32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139</v>
      </c>
      <c r="AU185" s="208" t="s">
        <v>83</v>
      </c>
      <c r="AV185" s="14" t="s">
        <v>83</v>
      </c>
      <c r="AW185" s="14" t="s">
        <v>34</v>
      </c>
      <c r="AX185" s="14" t="s">
        <v>73</v>
      </c>
      <c r="AY185" s="208" t="s">
        <v>125</v>
      </c>
    </row>
    <row r="186" spans="1:65" s="15" customFormat="1" ht="11.25">
      <c r="B186" s="209"/>
      <c r="C186" s="210"/>
      <c r="D186" s="189" t="s">
        <v>139</v>
      </c>
      <c r="E186" s="211" t="s">
        <v>19</v>
      </c>
      <c r="F186" s="212" t="s">
        <v>144</v>
      </c>
      <c r="G186" s="210"/>
      <c r="H186" s="213">
        <v>1.1200000000000001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139</v>
      </c>
      <c r="AU186" s="219" t="s">
        <v>83</v>
      </c>
      <c r="AV186" s="15" t="s">
        <v>132</v>
      </c>
      <c r="AW186" s="15" t="s">
        <v>34</v>
      </c>
      <c r="AX186" s="15" t="s">
        <v>81</v>
      </c>
      <c r="AY186" s="219" t="s">
        <v>125</v>
      </c>
    </row>
    <row r="187" spans="1:65" s="2" customFormat="1" ht="24">
      <c r="A187" s="35"/>
      <c r="B187" s="36"/>
      <c r="C187" s="174" t="s">
        <v>272</v>
      </c>
      <c r="D187" s="174" t="s">
        <v>127</v>
      </c>
      <c r="E187" s="175" t="s">
        <v>273</v>
      </c>
      <c r="F187" s="176" t="s">
        <v>274</v>
      </c>
      <c r="G187" s="177" t="s">
        <v>130</v>
      </c>
      <c r="H187" s="178">
        <v>26</v>
      </c>
      <c r="I187" s="179"/>
      <c r="J187" s="180">
        <f>ROUND(I187*H187,2)</f>
        <v>0</v>
      </c>
      <c r="K187" s="176" t="s">
        <v>137</v>
      </c>
      <c r="L187" s="40"/>
      <c r="M187" s="181" t="s">
        <v>19</v>
      </c>
      <c r="N187" s="182" t="s">
        <v>44</v>
      </c>
      <c r="O187" s="65"/>
      <c r="P187" s="183">
        <f>O187*H187</f>
        <v>0</v>
      </c>
      <c r="Q187" s="183">
        <v>1.8000000000000001E-4</v>
      </c>
      <c r="R187" s="183">
        <f>Q187*H187</f>
        <v>4.6800000000000001E-3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132</v>
      </c>
      <c r="AT187" s="185" t="s">
        <v>127</v>
      </c>
      <c r="AU187" s="185" t="s">
        <v>83</v>
      </c>
      <c r="AY187" s="18" t="s">
        <v>125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81</v>
      </c>
      <c r="BK187" s="186">
        <f>ROUND(I187*H187,2)</f>
        <v>0</v>
      </c>
      <c r="BL187" s="18" t="s">
        <v>132</v>
      </c>
      <c r="BM187" s="185" t="s">
        <v>275</v>
      </c>
    </row>
    <row r="188" spans="1:65" s="13" customFormat="1" ht="11.25">
      <c r="B188" s="187"/>
      <c r="C188" s="188"/>
      <c r="D188" s="189" t="s">
        <v>139</v>
      </c>
      <c r="E188" s="190" t="s">
        <v>19</v>
      </c>
      <c r="F188" s="191" t="s">
        <v>276</v>
      </c>
      <c r="G188" s="188"/>
      <c r="H188" s="190" t="s">
        <v>19</v>
      </c>
      <c r="I188" s="192"/>
      <c r="J188" s="188"/>
      <c r="K188" s="188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139</v>
      </c>
      <c r="AU188" s="197" t="s">
        <v>83</v>
      </c>
      <c r="AV188" s="13" t="s">
        <v>81</v>
      </c>
      <c r="AW188" s="13" t="s">
        <v>34</v>
      </c>
      <c r="AX188" s="13" t="s">
        <v>73</v>
      </c>
      <c r="AY188" s="197" t="s">
        <v>125</v>
      </c>
    </row>
    <row r="189" spans="1:65" s="14" customFormat="1" ht="11.25">
      <c r="B189" s="198"/>
      <c r="C189" s="199"/>
      <c r="D189" s="189" t="s">
        <v>139</v>
      </c>
      <c r="E189" s="200" t="s">
        <v>19</v>
      </c>
      <c r="F189" s="201" t="s">
        <v>277</v>
      </c>
      <c r="G189" s="199"/>
      <c r="H189" s="202">
        <v>26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139</v>
      </c>
      <c r="AU189" s="208" t="s">
        <v>83</v>
      </c>
      <c r="AV189" s="14" t="s">
        <v>83</v>
      </c>
      <c r="AW189" s="14" t="s">
        <v>34</v>
      </c>
      <c r="AX189" s="14" t="s">
        <v>73</v>
      </c>
      <c r="AY189" s="208" t="s">
        <v>125</v>
      </c>
    </row>
    <row r="190" spans="1:65" s="15" customFormat="1" ht="11.25">
      <c r="B190" s="209"/>
      <c r="C190" s="210"/>
      <c r="D190" s="189" t="s">
        <v>139</v>
      </c>
      <c r="E190" s="211" t="s">
        <v>19</v>
      </c>
      <c r="F190" s="212" t="s">
        <v>144</v>
      </c>
      <c r="G190" s="210"/>
      <c r="H190" s="213">
        <v>26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139</v>
      </c>
      <c r="AU190" s="219" t="s">
        <v>83</v>
      </c>
      <c r="AV190" s="15" t="s">
        <v>132</v>
      </c>
      <c r="AW190" s="15" t="s">
        <v>34</v>
      </c>
      <c r="AX190" s="15" t="s">
        <v>81</v>
      </c>
      <c r="AY190" s="219" t="s">
        <v>125</v>
      </c>
    </row>
    <row r="191" spans="1:65" s="2" customFormat="1" ht="16.5" customHeight="1">
      <c r="A191" s="35"/>
      <c r="B191" s="36"/>
      <c r="C191" s="174" t="s">
        <v>277</v>
      </c>
      <c r="D191" s="174" t="s">
        <v>127</v>
      </c>
      <c r="E191" s="175" t="s">
        <v>278</v>
      </c>
      <c r="F191" s="176" t="s">
        <v>279</v>
      </c>
      <c r="G191" s="177" t="s">
        <v>148</v>
      </c>
      <c r="H191" s="178">
        <v>0.61799999999999999</v>
      </c>
      <c r="I191" s="179"/>
      <c r="J191" s="180">
        <f>ROUND(I191*H191,2)</f>
        <v>0</v>
      </c>
      <c r="K191" s="176" t="s">
        <v>137</v>
      </c>
      <c r="L191" s="40"/>
      <c r="M191" s="181" t="s">
        <v>19</v>
      </c>
      <c r="N191" s="182" t="s">
        <v>44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2.2000000000000002</v>
      </c>
      <c r="T191" s="184">
        <f>S191*H191</f>
        <v>1.3596000000000001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132</v>
      </c>
      <c r="AT191" s="185" t="s">
        <v>127</v>
      </c>
      <c r="AU191" s="185" t="s">
        <v>83</v>
      </c>
      <c r="AY191" s="18" t="s">
        <v>125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81</v>
      </c>
      <c r="BK191" s="186">
        <f>ROUND(I191*H191,2)</f>
        <v>0</v>
      </c>
      <c r="BL191" s="18" t="s">
        <v>132</v>
      </c>
      <c r="BM191" s="185" t="s">
        <v>280</v>
      </c>
    </row>
    <row r="192" spans="1:65" s="13" customFormat="1" ht="11.25">
      <c r="B192" s="187"/>
      <c r="C192" s="188"/>
      <c r="D192" s="189" t="s">
        <v>139</v>
      </c>
      <c r="E192" s="190" t="s">
        <v>19</v>
      </c>
      <c r="F192" s="191" t="s">
        <v>281</v>
      </c>
      <c r="G192" s="188"/>
      <c r="H192" s="190" t="s">
        <v>19</v>
      </c>
      <c r="I192" s="192"/>
      <c r="J192" s="188"/>
      <c r="K192" s="188"/>
      <c r="L192" s="193"/>
      <c r="M192" s="194"/>
      <c r="N192" s="195"/>
      <c r="O192" s="195"/>
      <c r="P192" s="195"/>
      <c r="Q192" s="195"/>
      <c r="R192" s="195"/>
      <c r="S192" s="195"/>
      <c r="T192" s="196"/>
      <c r="AT192" s="197" t="s">
        <v>139</v>
      </c>
      <c r="AU192" s="197" t="s">
        <v>83</v>
      </c>
      <c r="AV192" s="13" t="s">
        <v>81</v>
      </c>
      <c r="AW192" s="13" t="s">
        <v>34</v>
      </c>
      <c r="AX192" s="13" t="s">
        <v>73</v>
      </c>
      <c r="AY192" s="197" t="s">
        <v>125</v>
      </c>
    </row>
    <row r="193" spans="1:65" s="14" customFormat="1" ht="11.25">
      <c r="B193" s="198"/>
      <c r="C193" s="199"/>
      <c r="D193" s="189" t="s">
        <v>139</v>
      </c>
      <c r="E193" s="200" t="s">
        <v>19</v>
      </c>
      <c r="F193" s="201" t="s">
        <v>282</v>
      </c>
      <c r="G193" s="199"/>
      <c r="H193" s="202">
        <v>0.24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139</v>
      </c>
      <c r="AU193" s="208" t="s">
        <v>83</v>
      </c>
      <c r="AV193" s="14" t="s">
        <v>83</v>
      </c>
      <c r="AW193" s="14" t="s">
        <v>34</v>
      </c>
      <c r="AX193" s="14" t="s">
        <v>73</v>
      </c>
      <c r="AY193" s="208" t="s">
        <v>125</v>
      </c>
    </row>
    <row r="194" spans="1:65" s="14" customFormat="1" ht="11.25">
      <c r="B194" s="198"/>
      <c r="C194" s="199"/>
      <c r="D194" s="189" t="s">
        <v>139</v>
      </c>
      <c r="E194" s="200" t="s">
        <v>19</v>
      </c>
      <c r="F194" s="201" t="s">
        <v>283</v>
      </c>
      <c r="G194" s="199"/>
      <c r="H194" s="202">
        <v>0.192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139</v>
      </c>
      <c r="AU194" s="208" t="s">
        <v>83</v>
      </c>
      <c r="AV194" s="14" t="s">
        <v>83</v>
      </c>
      <c r="AW194" s="14" t="s">
        <v>34</v>
      </c>
      <c r="AX194" s="14" t="s">
        <v>73</v>
      </c>
      <c r="AY194" s="208" t="s">
        <v>125</v>
      </c>
    </row>
    <row r="195" spans="1:65" s="14" customFormat="1" ht="11.25">
      <c r="B195" s="198"/>
      <c r="C195" s="199"/>
      <c r="D195" s="189" t="s">
        <v>139</v>
      </c>
      <c r="E195" s="200" t="s">
        <v>19</v>
      </c>
      <c r="F195" s="201" t="s">
        <v>284</v>
      </c>
      <c r="G195" s="199"/>
      <c r="H195" s="202">
        <v>0.16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139</v>
      </c>
      <c r="AU195" s="208" t="s">
        <v>83</v>
      </c>
      <c r="AV195" s="14" t="s">
        <v>83</v>
      </c>
      <c r="AW195" s="14" t="s">
        <v>34</v>
      </c>
      <c r="AX195" s="14" t="s">
        <v>73</v>
      </c>
      <c r="AY195" s="208" t="s">
        <v>125</v>
      </c>
    </row>
    <row r="196" spans="1:65" s="14" customFormat="1" ht="11.25">
      <c r="B196" s="198"/>
      <c r="C196" s="199"/>
      <c r="D196" s="189" t="s">
        <v>139</v>
      </c>
      <c r="E196" s="200" t="s">
        <v>19</v>
      </c>
      <c r="F196" s="201" t="s">
        <v>285</v>
      </c>
      <c r="G196" s="199"/>
      <c r="H196" s="202">
        <v>2.5999999999999999E-2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139</v>
      </c>
      <c r="AU196" s="208" t="s">
        <v>83</v>
      </c>
      <c r="AV196" s="14" t="s">
        <v>83</v>
      </c>
      <c r="AW196" s="14" t="s">
        <v>34</v>
      </c>
      <c r="AX196" s="14" t="s">
        <v>73</v>
      </c>
      <c r="AY196" s="208" t="s">
        <v>125</v>
      </c>
    </row>
    <row r="197" spans="1:65" s="15" customFormat="1" ht="11.25">
      <c r="B197" s="209"/>
      <c r="C197" s="210"/>
      <c r="D197" s="189" t="s">
        <v>139</v>
      </c>
      <c r="E197" s="211" t="s">
        <v>19</v>
      </c>
      <c r="F197" s="212" t="s">
        <v>144</v>
      </c>
      <c r="G197" s="210"/>
      <c r="H197" s="213">
        <v>0.61799999999999999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139</v>
      </c>
      <c r="AU197" s="219" t="s">
        <v>83</v>
      </c>
      <c r="AV197" s="15" t="s">
        <v>132</v>
      </c>
      <c r="AW197" s="15" t="s">
        <v>34</v>
      </c>
      <c r="AX197" s="15" t="s">
        <v>81</v>
      </c>
      <c r="AY197" s="219" t="s">
        <v>125</v>
      </c>
    </row>
    <row r="198" spans="1:65" s="12" customFormat="1" ht="22.9" customHeight="1">
      <c r="B198" s="158"/>
      <c r="C198" s="159"/>
      <c r="D198" s="160" t="s">
        <v>72</v>
      </c>
      <c r="E198" s="172" t="s">
        <v>286</v>
      </c>
      <c r="F198" s="172" t="s">
        <v>287</v>
      </c>
      <c r="G198" s="159"/>
      <c r="H198" s="159"/>
      <c r="I198" s="162"/>
      <c r="J198" s="173">
        <f>BK198</f>
        <v>0</v>
      </c>
      <c r="K198" s="159"/>
      <c r="L198" s="164"/>
      <c r="M198" s="165"/>
      <c r="N198" s="166"/>
      <c r="O198" s="166"/>
      <c r="P198" s="167">
        <f>P199</f>
        <v>0</v>
      </c>
      <c r="Q198" s="166"/>
      <c r="R198" s="167">
        <f>R199</f>
        <v>0</v>
      </c>
      <c r="S198" s="166"/>
      <c r="T198" s="168">
        <f>T199</f>
        <v>0</v>
      </c>
      <c r="AR198" s="169" t="s">
        <v>81</v>
      </c>
      <c r="AT198" s="170" t="s">
        <v>72</v>
      </c>
      <c r="AU198" s="170" t="s">
        <v>81</v>
      </c>
      <c r="AY198" s="169" t="s">
        <v>125</v>
      </c>
      <c r="BK198" s="171">
        <f>BK199</f>
        <v>0</v>
      </c>
    </row>
    <row r="199" spans="1:65" s="2" customFormat="1" ht="33" customHeight="1">
      <c r="A199" s="35"/>
      <c r="B199" s="36"/>
      <c r="C199" s="174" t="s">
        <v>288</v>
      </c>
      <c r="D199" s="174" t="s">
        <v>127</v>
      </c>
      <c r="E199" s="175" t="s">
        <v>289</v>
      </c>
      <c r="F199" s="176" t="s">
        <v>290</v>
      </c>
      <c r="G199" s="177" t="s">
        <v>180</v>
      </c>
      <c r="H199" s="178">
        <v>50.253</v>
      </c>
      <c r="I199" s="179"/>
      <c r="J199" s="180">
        <f>ROUND(I199*H199,2)</f>
        <v>0</v>
      </c>
      <c r="K199" s="176" t="s">
        <v>137</v>
      </c>
      <c r="L199" s="40"/>
      <c r="M199" s="181" t="s">
        <v>19</v>
      </c>
      <c r="N199" s="182" t="s">
        <v>44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132</v>
      </c>
      <c r="AT199" s="185" t="s">
        <v>127</v>
      </c>
      <c r="AU199" s="185" t="s">
        <v>83</v>
      </c>
      <c r="AY199" s="18" t="s">
        <v>125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81</v>
      </c>
      <c r="BK199" s="186">
        <f>ROUND(I199*H199,2)</f>
        <v>0</v>
      </c>
      <c r="BL199" s="18" t="s">
        <v>132</v>
      </c>
      <c r="BM199" s="185" t="s">
        <v>291</v>
      </c>
    </row>
    <row r="200" spans="1:65" s="12" customFormat="1" ht="25.9" customHeight="1">
      <c r="B200" s="158"/>
      <c r="C200" s="159"/>
      <c r="D200" s="160" t="s">
        <v>72</v>
      </c>
      <c r="E200" s="161" t="s">
        <v>292</v>
      </c>
      <c r="F200" s="161" t="s">
        <v>293</v>
      </c>
      <c r="G200" s="159"/>
      <c r="H200" s="159"/>
      <c r="I200" s="162"/>
      <c r="J200" s="163">
        <f>BK200</f>
        <v>0</v>
      </c>
      <c r="K200" s="159"/>
      <c r="L200" s="164"/>
      <c r="M200" s="165"/>
      <c r="N200" s="166"/>
      <c r="O200" s="166"/>
      <c r="P200" s="167">
        <f>P201+P227+P242+P251+P257+P267+P336</f>
        <v>0</v>
      </c>
      <c r="Q200" s="166"/>
      <c r="R200" s="167">
        <f>R201+R227+R242+R251+R257+R267+R336</f>
        <v>10.23069774</v>
      </c>
      <c r="S200" s="166"/>
      <c r="T200" s="168">
        <f>T201+T227+T242+T251+T257+T267+T336</f>
        <v>0</v>
      </c>
      <c r="AR200" s="169" t="s">
        <v>83</v>
      </c>
      <c r="AT200" s="170" t="s">
        <v>72</v>
      </c>
      <c r="AU200" s="170" t="s">
        <v>73</v>
      </c>
      <c r="AY200" s="169" t="s">
        <v>125</v>
      </c>
      <c r="BK200" s="171">
        <f>BK201+BK227+BK242+BK251+BK257+BK267+BK336</f>
        <v>0</v>
      </c>
    </row>
    <row r="201" spans="1:65" s="12" customFormat="1" ht="22.9" customHeight="1">
      <c r="B201" s="158"/>
      <c r="C201" s="159"/>
      <c r="D201" s="160" t="s">
        <v>72</v>
      </c>
      <c r="E201" s="172" t="s">
        <v>294</v>
      </c>
      <c r="F201" s="172" t="s">
        <v>295</v>
      </c>
      <c r="G201" s="159"/>
      <c r="H201" s="159"/>
      <c r="I201" s="162"/>
      <c r="J201" s="173">
        <f>BK201</f>
        <v>0</v>
      </c>
      <c r="K201" s="159"/>
      <c r="L201" s="164"/>
      <c r="M201" s="165"/>
      <c r="N201" s="166"/>
      <c r="O201" s="166"/>
      <c r="P201" s="167">
        <f>SUM(P202:P226)</f>
        <v>0</v>
      </c>
      <c r="Q201" s="166"/>
      <c r="R201" s="167">
        <f>SUM(R202:R226)</f>
        <v>2.3396479999999999</v>
      </c>
      <c r="S201" s="166"/>
      <c r="T201" s="168">
        <f>SUM(T202:T226)</f>
        <v>0</v>
      </c>
      <c r="AR201" s="169" t="s">
        <v>83</v>
      </c>
      <c r="AT201" s="170" t="s">
        <v>72</v>
      </c>
      <c r="AU201" s="170" t="s">
        <v>81</v>
      </c>
      <c r="AY201" s="169" t="s">
        <v>125</v>
      </c>
      <c r="BK201" s="171">
        <f>SUM(BK202:BK226)</f>
        <v>0</v>
      </c>
    </row>
    <row r="202" spans="1:65" s="2" customFormat="1" ht="16.5" customHeight="1">
      <c r="A202" s="35"/>
      <c r="B202" s="36"/>
      <c r="C202" s="174" t="s">
        <v>296</v>
      </c>
      <c r="D202" s="174" t="s">
        <v>127</v>
      </c>
      <c r="E202" s="175" t="s">
        <v>297</v>
      </c>
      <c r="F202" s="176" t="s">
        <v>298</v>
      </c>
      <c r="G202" s="177" t="s">
        <v>136</v>
      </c>
      <c r="H202" s="178">
        <v>55.6</v>
      </c>
      <c r="I202" s="179"/>
      <c r="J202" s="180">
        <f>ROUND(I202*H202,2)</f>
        <v>0</v>
      </c>
      <c r="K202" s="176" t="s">
        <v>131</v>
      </c>
      <c r="L202" s="40"/>
      <c r="M202" s="181" t="s">
        <v>19</v>
      </c>
      <c r="N202" s="182" t="s">
        <v>44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220</v>
      </c>
      <c r="AT202" s="185" t="s">
        <v>127</v>
      </c>
      <c r="AU202" s="185" t="s">
        <v>83</v>
      </c>
      <c r="AY202" s="18" t="s">
        <v>125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81</v>
      </c>
      <c r="BK202" s="186">
        <f>ROUND(I202*H202,2)</f>
        <v>0</v>
      </c>
      <c r="BL202" s="18" t="s">
        <v>220</v>
      </c>
      <c r="BM202" s="185" t="s">
        <v>299</v>
      </c>
    </row>
    <row r="203" spans="1:65" s="13" customFormat="1" ht="11.25">
      <c r="B203" s="187"/>
      <c r="C203" s="188"/>
      <c r="D203" s="189" t="s">
        <v>139</v>
      </c>
      <c r="E203" s="190" t="s">
        <v>19</v>
      </c>
      <c r="F203" s="191" t="s">
        <v>300</v>
      </c>
      <c r="G203" s="188"/>
      <c r="H203" s="190" t="s">
        <v>19</v>
      </c>
      <c r="I203" s="192"/>
      <c r="J203" s="188"/>
      <c r="K203" s="188"/>
      <c r="L203" s="193"/>
      <c r="M203" s="194"/>
      <c r="N203" s="195"/>
      <c r="O203" s="195"/>
      <c r="P203" s="195"/>
      <c r="Q203" s="195"/>
      <c r="R203" s="195"/>
      <c r="S203" s="195"/>
      <c r="T203" s="196"/>
      <c r="AT203" s="197" t="s">
        <v>139</v>
      </c>
      <c r="AU203" s="197" t="s">
        <v>83</v>
      </c>
      <c r="AV203" s="13" t="s">
        <v>81</v>
      </c>
      <c r="AW203" s="13" t="s">
        <v>34</v>
      </c>
      <c r="AX203" s="13" t="s">
        <v>73</v>
      </c>
      <c r="AY203" s="197" t="s">
        <v>125</v>
      </c>
    </row>
    <row r="204" spans="1:65" s="14" customFormat="1" ht="11.25">
      <c r="B204" s="198"/>
      <c r="C204" s="199"/>
      <c r="D204" s="189" t="s">
        <v>139</v>
      </c>
      <c r="E204" s="200" t="s">
        <v>19</v>
      </c>
      <c r="F204" s="201" t="s">
        <v>301</v>
      </c>
      <c r="G204" s="199"/>
      <c r="H204" s="202">
        <v>55.6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139</v>
      </c>
      <c r="AU204" s="208" t="s">
        <v>83</v>
      </c>
      <c r="AV204" s="14" t="s">
        <v>83</v>
      </c>
      <c r="AW204" s="14" t="s">
        <v>34</v>
      </c>
      <c r="AX204" s="14" t="s">
        <v>81</v>
      </c>
      <c r="AY204" s="208" t="s">
        <v>125</v>
      </c>
    </row>
    <row r="205" spans="1:65" s="2" customFormat="1" ht="21.75" customHeight="1">
      <c r="A205" s="35"/>
      <c r="B205" s="36"/>
      <c r="C205" s="224" t="s">
        <v>302</v>
      </c>
      <c r="D205" s="224" t="s">
        <v>177</v>
      </c>
      <c r="E205" s="225" t="s">
        <v>303</v>
      </c>
      <c r="F205" s="226" t="s">
        <v>304</v>
      </c>
      <c r="G205" s="227" t="s">
        <v>136</v>
      </c>
      <c r="H205" s="228">
        <v>61.16</v>
      </c>
      <c r="I205" s="229"/>
      <c r="J205" s="230">
        <f>ROUND(I205*H205,2)</f>
        <v>0</v>
      </c>
      <c r="K205" s="226" t="s">
        <v>137</v>
      </c>
      <c r="L205" s="231"/>
      <c r="M205" s="232" t="s">
        <v>19</v>
      </c>
      <c r="N205" s="233" t="s">
        <v>44</v>
      </c>
      <c r="O205" s="65"/>
      <c r="P205" s="183">
        <f>O205*H205</f>
        <v>0</v>
      </c>
      <c r="Q205" s="183">
        <v>1.6999999999999999E-3</v>
      </c>
      <c r="R205" s="183">
        <f>Q205*H205</f>
        <v>0.10397199999999999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263</v>
      </c>
      <c r="AT205" s="185" t="s">
        <v>177</v>
      </c>
      <c r="AU205" s="185" t="s">
        <v>83</v>
      </c>
      <c r="AY205" s="18" t="s">
        <v>125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81</v>
      </c>
      <c r="BK205" s="186">
        <f>ROUND(I205*H205,2)</f>
        <v>0</v>
      </c>
      <c r="BL205" s="18" t="s">
        <v>220</v>
      </c>
      <c r="BM205" s="185" t="s">
        <v>305</v>
      </c>
    </row>
    <row r="206" spans="1:65" s="14" customFormat="1" ht="11.25">
      <c r="B206" s="198"/>
      <c r="C206" s="199"/>
      <c r="D206" s="189" t="s">
        <v>139</v>
      </c>
      <c r="E206" s="199"/>
      <c r="F206" s="201" t="s">
        <v>306</v>
      </c>
      <c r="G206" s="199"/>
      <c r="H206" s="202">
        <v>61.16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139</v>
      </c>
      <c r="AU206" s="208" t="s">
        <v>83</v>
      </c>
      <c r="AV206" s="14" t="s">
        <v>83</v>
      </c>
      <c r="AW206" s="14" t="s">
        <v>4</v>
      </c>
      <c r="AX206" s="14" t="s">
        <v>81</v>
      </c>
      <c r="AY206" s="208" t="s">
        <v>125</v>
      </c>
    </row>
    <row r="207" spans="1:65" s="2" customFormat="1" ht="24">
      <c r="A207" s="35"/>
      <c r="B207" s="36"/>
      <c r="C207" s="174" t="s">
        <v>307</v>
      </c>
      <c r="D207" s="174" t="s">
        <v>127</v>
      </c>
      <c r="E207" s="175" t="s">
        <v>308</v>
      </c>
      <c r="F207" s="176" t="s">
        <v>309</v>
      </c>
      <c r="G207" s="177" t="s">
        <v>136</v>
      </c>
      <c r="H207" s="178">
        <v>55.6</v>
      </c>
      <c r="I207" s="179"/>
      <c r="J207" s="180">
        <f>ROUND(I207*H207,2)</f>
        <v>0</v>
      </c>
      <c r="K207" s="176" t="s">
        <v>137</v>
      </c>
      <c r="L207" s="40"/>
      <c r="M207" s="181" t="s">
        <v>19</v>
      </c>
      <c r="N207" s="182" t="s">
        <v>44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220</v>
      </c>
      <c r="AT207" s="185" t="s">
        <v>127</v>
      </c>
      <c r="AU207" s="185" t="s">
        <v>83</v>
      </c>
      <c r="AY207" s="18" t="s">
        <v>125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81</v>
      </c>
      <c r="BK207" s="186">
        <f>ROUND(I207*H207,2)</f>
        <v>0</v>
      </c>
      <c r="BL207" s="18" t="s">
        <v>220</v>
      </c>
      <c r="BM207" s="185" t="s">
        <v>310</v>
      </c>
    </row>
    <row r="208" spans="1:65" s="13" customFormat="1" ht="11.25">
      <c r="B208" s="187"/>
      <c r="C208" s="188"/>
      <c r="D208" s="189" t="s">
        <v>139</v>
      </c>
      <c r="E208" s="190" t="s">
        <v>19</v>
      </c>
      <c r="F208" s="191" t="s">
        <v>300</v>
      </c>
      <c r="G208" s="188"/>
      <c r="H208" s="190" t="s">
        <v>19</v>
      </c>
      <c r="I208" s="192"/>
      <c r="J208" s="188"/>
      <c r="K208" s="188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139</v>
      </c>
      <c r="AU208" s="197" t="s">
        <v>83</v>
      </c>
      <c r="AV208" s="13" t="s">
        <v>81</v>
      </c>
      <c r="AW208" s="13" t="s">
        <v>34</v>
      </c>
      <c r="AX208" s="13" t="s">
        <v>73</v>
      </c>
      <c r="AY208" s="197" t="s">
        <v>125</v>
      </c>
    </row>
    <row r="209" spans="1:65" s="14" customFormat="1" ht="11.25">
      <c r="B209" s="198"/>
      <c r="C209" s="199"/>
      <c r="D209" s="189" t="s">
        <v>139</v>
      </c>
      <c r="E209" s="200" t="s">
        <v>19</v>
      </c>
      <c r="F209" s="201" t="s">
        <v>301</v>
      </c>
      <c r="G209" s="199"/>
      <c r="H209" s="202">
        <v>55.6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139</v>
      </c>
      <c r="AU209" s="208" t="s">
        <v>83</v>
      </c>
      <c r="AV209" s="14" t="s">
        <v>83</v>
      </c>
      <c r="AW209" s="14" t="s">
        <v>34</v>
      </c>
      <c r="AX209" s="14" t="s">
        <v>81</v>
      </c>
      <c r="AY209" s="208" t="s">
        <v>125</v>
      </c>
    </row>
    <row r="210" spans="1:65" s="2" customFormat="1" ht="16.5" customHeight="1">
      <c r="A210" s="35"/>
      <c r="B210" s="36"/>
      <c r="C210" s="224" t="s">
        <v>311</v>
      </c>
      <c r="D210" s="224" t="s">
        <v>177</v>
      </c>
      <c r="E210" s="225" t="s">
        <v>312</v>
      </c>
      <c r="F210" s="226" t="s">
        <v>313</v>
      </c>
      <c r="G210" s="227" t="s">
        <v>136</v>
      </c>
      <c r="H210" s="228">
        <v>61.16</v>
      </c>
      <c r="I210" s="229"/>
      <c r="J210" s="230">
        <f>ROUND(I210*H210,2)</f>
        <v>0</v>
      </c>
      <c r="K210" s="226" t="s">
        <v>131</v>
      </c>
      <c r="L210" s="231"/>
      <c r="M210" s="232" t="s">
        <v>19</v>
      </c>
      <c r="N210" s="233" t="s">
        <v>44</v>
      </c>
      <c r="O210" s="65"/>
      <c r="P210" s="183">
        <f>O210*H210</f>
        <v>0</v>
      </c>
      <c r="Q210" s="183">
        <v>2.9999999999999997E-4</v>
      </c>
      <c r="R210" s="183">
        <f>Q210*H210</f>
        <v>1.8347999999999996E-2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263</v>
      </c>
      <c r="AT210" s="185" t="s">
        <v>177</v>
      </c>
      <c r="AU210" s="185" t="s">
        <v>83</v>
      </c>
      <c r="AY210" s="18" t="s">
        <v>125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81</v>
      </c>
      <c r="BK210" s="186">
        <f>ROUND(I210*H210,2)</f>
        <v>0</v>
      </c>
      <c r="BL210" s="18" t="s">
        <v>220</v>
      </c>
      <c r="BM210" s="185" t="s">
        <v>314</v>
      </c>
    </row>
    <row r="211" spans="1:65" s="14" customFormat="1" ht="11.25">
      <c r="B211" s="198"/>
      <c r="C211" s="199"/>
      <c r="D211" s="189" t="s">
        <v>139</v>
      </c>
      <c r="E211" s="199"/>
      <c r="F211" s="201" t="s">
        <v>306</v>
      </c>
      <c r="G211" s="199"/>
      <c r="H211" s="202">
        <v>61.16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139</v>
      </c>
      <c r="AU211" s="208" t="s">
        <v>83</v>
      </c>
      <c r="AV211" s="14" t="s">
        <v>83</v>
      </c>
      <c r="AW211" s="14" t="s">
        <v>4</v>
      </c>
      <c r="AX211" s="14" t="s">
        <v>81</v>
      </c>
      <c r="AY211" s="208" t="s">
        <v>125</v>
      </c>
    </row>
    <row r="212" spans="1:65" s="2" customFormat="1" ht="24">
      <c r="A212" s="35"/>
      <c r="B212" s="36"/>
      <c r="C212" s="174" t="s">
        <v>263</v>
      </c>
      <c r="D212" s="174" t="s">
        <v>127</v>
      </c>
      <c r="E212" s="175" t="s">
        <v>315</v>
      </c>
      <c r="F212" s="176" t="s">
        <v>316</v>
      </c>
      <c r="G212" s="177" t="s">
        <v>136</v>
      </c>
      <c r="H212" s="178">
        <v>55.6</v>
      </c>
      <c r="I212" s="179"/>
      <c r="J212" s="180">
        <f>ROUND(I212*H212,2)</f>
        <v>0</v>
      </c>
      <c r="K212" s="176" t="s">
        <v>137</v>
      </c>
      <c r="L212" s="40"/>
      <c r="M212" s="181" t="s">
        <v>19</v>
      </c>
      <c r="N212" s="182" t="s">
        <v>44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220</v>
      </c>
      <c r="AT212" s="185" t="s">
        <v>127</v>
      </c>
      <c r="AU212" s="185" t="s">
        <v>83</v>
      </c>
      <c r="AY212" s="18" t="s">
        <v>125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81</v>
      </c>
      <c r="BK212" s="186">
        <f>ROUND(I212*H212,2)</f>
        <v>0</v>
      </c>
      <c r="BL212" s="18" t="s">
        <v>220</v>
      </c>
      <c r="BM212" s="185" t="s">
        <v>317</v>
      </c>
    </row>
    <row r="213" spans="1:65" s="13" customFormat="1" ht="11.25">
      <c r="B213" s="187"/>
      <c r="C213" s="188"/>
      <c r="D213" s="189" t="s">
        <v>139</v>
      </c>
      <c r="E213" s="190" t="s">
        <v>19</v>
      </c>
      <c r="F213" s="191" t="s">
        <v>300</v>
      </c>
      <c r="G213" s="188"/>
      <c r="H213" s="190" t="s">
        <v>19</v>
      </c>
      <c r="I213" s="192"/>
      <c r="J213" s="188"/>
      <c r="K213" s="188"/>
      <c r="L213" s="193"/>
      <c r="M213" s="194"/>
      <c r="N213" s="195"/>
      <c r="O213" s="195"/>
      <c r="P213" s="195"/>
      <c r="Q213" s="195"/>
      <c r="R213" s="195"/>
      <c r="S213" s="195"/>
      <c r="T213" s="196"/>
      <c r="AT213" s="197" t="s">
        <v>139</v>
      </c>
      <c r="AU213" s="197" t="s">
        <v>83</v>
      </c>
      <c r="AV213" s="13" t="s">
        <v>81</v>
      </c>
      <c r="AW213" s="13" t="s">
        <v>34</v>
      </c>
      <c r="AX213" s="13" t="s">
        <v>73</v>
      </c>
      <c r="AY213" s="197" t="s">
        <v>125</v>
      </c>
    </row>
    <row r="214" spans="1:65" s="14" customFormat="1" ht="11.25">
      <c r="B214" s="198"/>
      <c r="C214" s="199"/>
      <c r="D214" s="189" t="s">
        <v>139</v>
      </c>
      <c r="E214" s="200" t="s">
        <v>19</v>
      </c>
      <c r="F214" s="201" t="s">
        <v>301</v>
      </c>
      <c r="G214" s="199"/>
      <c r="H214" s="202">
        <v>55.6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139</v>
      </c>
      <c r="AU214" s="208" t="s">
        <v>83</v>
      </c>
      <c r="AV214" s="14" t="s">
        <v>83</v>
      </c>
      <c r="AW214" s="14" t="s">
        <v>34</v>
      </c>
      <c r="AX214" s="14" t="s">
        <v>81</v>
      </c>
      <c r="AY214" s="208" t="s">
        <v>125</v>
      </c>
    </row>
    <row r="215" spans="1:65" s="2" customFormat="1" ht="24">
      <c r="A215" s="35"/>
      <c r="B215" s="36"/>
      <c r="C215" s="224" t="s">
        <v>318</v>
      </c>
      <c r="D215" s="224" t="s">
        <v>177</v>
      </c>
      <c r="E215" s="225" t="s">
        <v>319</v>
      </c>
      <c r="F215" s="226" t="s">
        <v>320</v>
      </c>
      <c r="G215" s="227" t="s">
        <v>136</v>
      </c>
      <c r="H215" s="228">
        <v>61.16</v>
      </c>
      <c r="I215" s="229"/>
      <c r="J215" s="230">
        <f>ROUND(I215*H215,2)</f>
        <v>0</v>
      </c>
      <c r="K215" s="226" t="s">
        <v>137</v>
      </c>
      <c r="L215" s="231"/>
      <c r="M215" s="232" t="s">
        <v>19</v>
      </c>
      <c r="N215" s="233" t="s">
        <v>44</v>
      </c>
      <c r="O215" s="65"/>
      <c r="P215" s="183">
        <f>O215*H215</f>
        <v>0</v>
      </c>
      <c r="Q215" s="183">
        <v>8.0000000000000004E-4</v>
      </c>
      <c r="R215" s="183">
        <f>Q215*H215</f>
        <v>4.8927999999999999E-2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263</v>
      </c>
      <c r="AT215" s="185" t="s">
        <v>177</v>
      </c>
      <c r="AU215" s="185" t="s">
        <v>83</v>
      </c>
      <c r="AY215" s="18" t="s">
        <v>125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81</v>
      </c>
      <c r="BK215" s="186">
        <f>ROUND(I215*H215,2)</f>
        <v>0</v>
      </c>
      <c r="BL215" s="18" t="s">
        <v>220</v>
      </c>
      <c r="BM215" s="185" t="s">
        <v>321</v>
      </c>
    </row>
    <row r="216" spans="1:65" s="14" customFormat="1" ht="11.25">
      <c r="B216" s="198"/>
      <c r="C216" s="199"/>
      <c r="D216" s="189" t="s">
        <v>139</v>
      </c>
      <c r="E216" s="199"/>
      <c r="F216" s="201" t="s">
        <v>306</v>
      </c>
      <c r="G216" s="199"/>
      <c r="H216" s="202">
        <v>61.16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139</v>
      </c>
      <c r="AU216" s="208" t="s">
        <v>83</v>
      </c>
      <c r="AV216" s="14" t="s">
        <v>83</v>
      </c>
      <c r="AW216" s="14" t="s">
        <v>4</v>
      </c>
      <c r="AX216" s="14" t="s">
        <v>81</v>
      </c>
      <c r="AY216" s="208" t="s">
        <v>125</v>
      </c>
    </row>
    <row r="217" spans="1:65" s="2" customFormat="1" ht="21.75" customHeight="1">
      <c r="A217" s="35"/>
      <c r="B217" s="36"/>
      <c r="C217" s="174" t="s">
        <v>322</v>
      </c>
      <c r="D217" s="174" t="s">
        <v>127</v>
      </c>
      <c r="E217" s="175" t="s">
        <v>323</v>
      </c>
      <c r="F217" s="176" t="s">
        <v>324</v>
      </c>
      <c r="G217" s="177" t="s">
        <v>136</v>
      </c>
      <c r="H217" s="178">
        <v>55.6</v>
      </c>
      <c r="I217" s="179"/>
      <c r="J217" s="180">
        <f>ROUND(I217*H217,2)</f>
        <v>0</v>
      </c>
      <c r="K217" s="176" t="s">
        <v>137</v>
      </c>
      <c r="L217" s="40"/>
      <c r="M217" s="181" t="s">
        <v>19</v>
      </c>
      <c r="N217" s="182" t="s">
        <v>44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220</v>
      </c>
      <c r="AT217" s="185" t="s">
        <v>127</v>
      </c>
      <c r="AU217" s="185" t="s">
        <v>83</v>
      </c>
      <c r="AY217" s="18" t="s">
        <v>125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81</v>
      </c>
      <c r="BK217" s="186">
        <f>ROUND(I217*H217,2)</f>
        <v>0</v>
      </c>
      <c r="BL217" s="18" t="s">
        <v>220</v>
      </c>
      <c r="BM217" s="185" t="s">
        <v>325</v>
      </c>
    </row>
    <row r="218" spans="1:65" s="13" customFormat="1" ht="11.25">
      <c r="B218" s="187"/>
      <c r="C218" s="188"/>
      <c r="D218" s="189" t="s">
        <v>139</v>
      </c>
      <c r="E218" s="190" t="s">
        <v>19</v>
      </c>
      <c r="F218" s="191" t="s">
        <v>300</v>
      </c>
      <c r="G218" s="188"/>
      <c r="H218" s="190" t="s">
        <v>19</v>
      </c>
      <c r="I218" s="192"/>
      <c r="J218" s="188"/>
      <c r="K218" s="188"/>
      <c r="L218" s="193"/>
      <c r="M218" s="194"/>
      <c r="N218" s="195"/>
      <c r="O218" s="195"/>
      <c r="P218" s="195"/>
      <c r="Q218" s="195"/>
      <c r="R218" s="195"/>
      <c r="S218" s="195"/>
      <c r="T218" s="196"/>
      <c r="AT218" s="197" t="s">
        <v>139</v>
      </c>
      <c r="AU218" s="197" t="s">
        <v>83</v>
      </c>
      <c r="AV218" s="13" t="s">
        <v>81</v>
      </c>
      <c r="AW218" s="13" t="s">
        <v>34</v>
      </c>
      <c r="AX218" s="13" t="s">
        <v>73</v>
      </c>
      <c r="AY218" s="197" t="s">
        <v>125</v>
      </c>
    </row>
    <row r="219" spans="1:65" s="14" customFormat="1" ht="11.25">
      <c r="B219" s="198"/>
      <c r="C219" s="199"/>
      <c r="D219" s="189" t="s">
        <v>139</v>
      </c>
      <c r="E219" s="200" t="s">
        <v>19</v>
      </c>
      <c r="F219" s="201" t="s">
        <v>301</v>
      </c>
      <c r="G219" s="199"/>
      <c r="H219" s="202">
        <v>55.6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139</v>
      </c>
      <c r="AU219" s="208" t="s">
        <v>83</v>
      </c>
      <c r="AV219" s="14" t="s">
        <v>83</v>
      </c>
      <c r="AW219" s="14" t="s">
        <v>34</v>
      </c>
      <c r="AX219" s="14" t="s">
        <v>81</v>
      </c>
      <c r="AY219" s="208" t="s">
        <v>125</v>
      </c>
    </row>
    <row r="220" spans="1:65" s="2" customFormat="1" ht="16.5" customHeight="1">
      <c r="A220" s="35"/>
      <c r="B220" s="36"/>
      <c r="C220" s="224" t="s">
        <v>326</v>
      </c>
      <c r="D220" s="224" t="s">
        <v>177</v>
      </c>
      <c r="E220" s="225" t="s">
        <v>327</v>
      </c>
      <c r="F220" s="226" t="s">
        <v>328</v>
      </c>
      <c r="G220" s="227" t="s">
        <v>148</v>
      </c>
      <c r="H220" s="228">
        <v>4.4480000000000004</v>
      </c>
      <c r="I220" s="229"/>
      <c r="J220" s="230">
        <f>ROUND(I220*H220,2)</f>
        <v>0</v>
      </c>
      <c r="K220" s="226" t="s">
        <v>137</v>
      </c>
      <c r="L220" s="231"/>
      <c r="M220" s="232" t="s">
        <v>19</v>
      </c>
      <c r="N220" s="233" t="s">
        <v>44</v>
      </c>
      <c r="O220" s="65"/>
      <c r="P220" s="183">
        <f>O220*H220</f>
        <v>0</v>
      </c>
      <c r="Q220" s="183">
        <v>0.35</v>
      </c>
      <c r="R220" s="183">
        <f>Q220*H220</f>
        <v>1.5568</v>
      </c>
      <c r="S220" s="183">
        <v>0</v>
      </c>
      <c r="T220" s="18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263</v>
      </c>
      <c r="AT220" s="185" t="s">
        <v>177</v>
      </c>
      <c r="AU220" s="185" t="s">
        <v>83</v>
      </c>
      <c r="AY220" s="18" t="s">
        <v>125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81</v>
      </c>
      <c r="BK220" s="186">
        <f>ROUND(I220*H220,2)</f>
        <v>0</v>
      </c>
      <c r="BL220" s="18" t="s">
        <v>220</v>
      </c>
      <c r="BM220" s="185" t="s">
        <v>329</v>
      </c>
    </row>
    <row r="221" spans="1:65" s="14" customFormat="1" ht="11.25">
      <c r="B221" s="198"/>
      <c r="C221" s="199"/>
      <c r="D221" s="189" t="s">
        <v>139</v>
      </c>
      <c r="E221" s="199"/>
      <c r="F221" s="201" t="s">
        <v>330</v>
      </c>
      <c r="G221" s="199"/>
      <c r="H221" s="202">
        <v>4.4480000000000004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139</v>
      </c>
      <c r="AU221" s="208" t="s">
        <v>83</v>
      </c>
      <c r="AV221" s="14" t="s">
        <v>83</v>
      </c>
      <c r="AW221" s="14" t="s">
        <v>4</v>
      </c>
      <c r="AX221" s="14" t="s">
        <v>81</v>
      </c>
      <c r="AY221" s="208" t="s">
        <v>125</v>
      </c>
    </row>
    <row r="222" spans="1:65" s="2" customFormat="1" ht="21.75" customHeight="1">
      <c r="A222" s="35"/>
      <c r="B222" s="36"/>
      <c r="C222" s="174" t="s">
        <v>331</v>
      </c>
      <c r="D222" s="174" t="s">
        <v>127</v>
      </c>
      <c r="E222" s="175" t="s">
        <v>332</v>
      </c>
      <c r="F222" s="176" t="s">
        <v>333</v>
      </c>
      <c r="G222" s="177" t="s">
        <v>136</v>
      </c>
      <c r="H222" s="178">
        <v>55.6</v>
      </c>
      <c r="I222" s="179"/>
      <c r="J222" s="180">
        <f>ROUND(I222*H222,2)</f>
        <v>0</v>
      </c>
      <c r="K222" s="176" t="s">
        <v>137</v>
      </c>
      <c r="L222" s="40"/>
      <c r="M222" s="181" t="s">
        <v>19</v>
      </c>
      <c r="N222" s="182" t="s">
        <v>44</v>
      </c>
      <c r="O222" s="65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220</v>
      </c>
      <c r="AT222" s="185" t="s">
        <v>127</v>
      </c>
      <c r="AU222" s="185" t="s">
        <v>83</v>
      </c>
      <c r="AY222" s="18" t="s">
        <v>125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81</v>
      </c>
      <c r="BK222" s="186">
        <f>ROUND(I222*H222,2)</f>
        <v>0</v>
      </c>
      <c r="BL222" s="18" t="s">
        <v>220</v>
      </c>
      <c r="BM222" s="185" t="s">
        <v>334</v>
      </c>
    </row>
    <row r="223" spans="1:65" s="13" customFormat="1" ht="11.25">
      <c r="B223" s="187"/>
      <c r="C223" s="188"/>
      <c r="D223" s="189" t="s">
        <v>139</v>
      </c>
      <c r="E223" s="190" t="s">
        <v>19</v>
      </c>
      <c r="F223" s="191" t="s">
        <v>300</v>
      </c>
      <c r="G223" s="188"/>
      <c r="H223" s="190" t="s">
        <v>19</v>
      </c>
      <c r="I223" s="192"/>
      <c r="J223" s="188"/>
      <c r="K223" s="188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139</v>
      </c>
      <c r="AU223" s="197" t="s">
        <v>83</v>
      </c>
      <c r="AV223" s="13" t="s">
        <v>81</v>
      </c>
      <c r="AW223" s="13" t="s">
        <v>34</v>
      </c>
      <c r="AX223" s="13" t="s">
        <v>73</v>
      </c>
      <c r="AY223" s="197" t="s">
        <v>125</v>
      </c>
    </row>
    <row r="224" spans="1:65" s="14" customFormat="1" ht="11.25">
      <c r="B224" s="198"/>
      <c r="C224" s="199"/>
      <c r="D224" s="189" t="s">
        <v>139</v>
      </c>
      <c r="E224" s="200" t="s">
        <v>19</v>
      </c>
      <c r="F224" s="201" t="s">
        <v>301</v>
      </c>
      <c r="G224" s="199"/>
      <c r="H224" s="202">
        <v>55.6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139</v>
      </c>
      <c r="AU224" s="208" t="s">
        <v>83</v>
      </c>
      <c r="AV224" s="14" t="s">
        <v>83</v>
      </c>
      <c r="AW224" s="14" t="s">
        <v>34</v>
      </c>
      <c r="AX224" s="14" t="s">
        <v>81</v>
      </c>
      <c r="AY224" s="208" t="s">
        <v>125</v>
      </c>
    </row>
    <row r="225" spans="1:65" s="2" customFormat="1" ht="16.5" customHeight="1">
      <c r="A225" s="35"/>
      <c r="B225" s="36"/>
      <c r="C225" s="224" t="s">
        <v>335</v>
      </c>
      <c r="D225" s="224" t="s">
        <v>177</v>
      </c>
      <c r="E225" s="225" t="s">
        <v>336</v>
      </c>
      <c r="F225" s="226" t="s">
        <v>337</v>
      </c>
      <c r="G225" s="227" t="s">
        <v>136</v>
      </c>
      <c r="H225" s="228">
        <v>55.6</v>
      </c>
      <c r="I225" s="229"/>
      <c r="J225" s="230">
        <f>ROUND(I225*H225,2)</f>
        <v>0</v>
      </c>
      <c r="K225" s="226" t="s">
        <v>137</v>
      </c>
      <c r="L225" s="231"/>
      <c r="M225" s="232" t="s">
        <v>19</v>
      </c>
      <c r="N225" s="233" t="s">
        <v>44</v>
      </c>
      <c r="O225" s="65"/>
      <c r="P225" s="183">
        <f>O225*H225</f>
        <v>0</v>
      </c>
      <c r="Q225" s="183">
        <v>1.0999999999999999E-2</v>
      </c>
      <c r="R225" s="183">
        <f>Q225*H225</f>
        <v>0.61160000000000003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263</v>
      </c>
      <c r="AT225" s="185" t="s">
        <v>177</v>
      </c>
      <c r="AU225" s="185" t="s">
        <v>83</v>
      </c>
      <c r="AY225" s="18" t="s">
        <v>125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81</v>
      </c>
      <c r="BK225" s="186">
        <f>ROUND(I225*H225,2)</f>
        <v>0</v>
      </c>
      <c r="BL225" s="18" t="s">
        <v>220</v>
      </c>
      <c r="BM225" s="185" t="s">
        <v>338</v>
      </c>
    </row>
    <row r="226" spans="1:65" s="2" customFormat="1" ht="24">
      <c r="A226" s="35"/>
      <c r="B226" s="36"/>
      <c r="C226" s="174" t="s">
        <v>339</v>
      </c>
      <c r="D226" s="174" t="s">
        <v>127</v>
      </c>
      <c r="E226" s="175" t="s">
        <v>340</v>
      </c>
      <c r="F226" s="176" t="s">
        <v>341</v>
      </c>
      <c r="G226" s="177" t="s">
        <v>180</v>
      </c>
      <c r="H226" s="178">
        <v>2.34</v>
      </c>
      <c r="I226" s="179"/>
      <c r="J226" s="180">
        <f>ROUND(I226*H226,2)</f>
        <v>0</v>
      </c>
      <c r="K226" s="176" t="s">
        <v>137</v>
      </c>
      <c r="L226" s="40"/>
      <c r="M226" s="181" t="s">
        <v>19</v>
      </c>
      <c r="N226" s="182" t="s">
        <v>44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220</v>
      </c>
      <c r="AT226" s="185" t="s">
        <v>127</v>
      </c>
      <c r="AU226" s="185" t="s">
        <v>83</v>
      </c>
      <c r="AY226" s="18" t="s">
        <v>125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81</v>
      </c>
      <c r="BK226" s="186">
        <f>ROUND(I226*H226,2)</f>
        <v>0</v>
      </c>
      <c r="BL226" s="18" t="s">
        <v>220</v>
      </c>
      <c r="BM226" s="185" t="s">
        <v>342</v>
      </c>
    </row>
    <row r="227" spans="1:65" s="12" customFormat="1" ht="22.9" customHeight="1">
      <c r="B227" s="158"/>
      <c r="C227" s="159"/>
      <c r="D227" s="160" t="s">
        <v>72</v>
      </c>
      <c r="E227" s="172" t="s">
        <v>343</v>
      </c>
      <c r="F227" s="172" t="s">
        <v>344</v>
      </c>
      <c r="G227" s="159"/>
      <c r="H227" s="159"/>
      <c r="I227" s="162"/>
      <c r="J227" s="173">
        <f>BK227</f>
        <v>0</v>
      </c>
      <c r="K227" s="159"/>
      <c r="L227" s="164"/>
      <c r="M227" s="165"/>
      <c r="N227" s="166"/>
      <c r="O227" s="166"/>
      <c r="P227" s="167">
        <f>SUM(P228:P241)</f>
        <v>0</v>
      </c>
      <c r="Q227" s="166"/>
      <c r="R227" s="167">
        <f>SUM(R228:R241)</f>
        <v>0.28216999999999998</v>
      </c>
      <c r="S227" s="166"/>
      <c r="T227" s="168">
        <f>SUM(T228:T241)</f>
        <v>0</v>
      </c>
      <c r="AR227" s="169" t="s">
        <v>83</v>
      </c>
      <c r="AT227" s="170" t="s">
        <v>72</v>
      </c>
      <c r="AU227" s="170" t="s">
        <v>81</v>
      </c>
      <c r="AY227" s="169" t="s">
        <v>125</v>
      </c>
      <c r="BK227" s="171">
        <f>SUM(BK228:BK241)</f>
        <v>0</v>
      </c>
    </row>
    <row r="228" spans="1:65" s="2" customFormat="1" ht="24">
      <c r="A228" s="35"/>
      <c r="B228" s="36"/>
      <c r="C228" s="174" t="s">
        <v>345</v>
      </c>
      <c r="D228" s="174" t="s">
        <v>127</v>
      </c>
      <c r="E228" s="175" t="s">
        <v>346</v>
      </c>
      <c r="F228" s="176" t="s">
        <v>347</v>
      </c>
      <c r="G228" s="177" t="s">
        <v>136</v>
      </c>
      <c r="H228" s="178">
        <v>55.6</v>
      </c>
      <c r="I228" s="179"/>
      <c r="J228" s="180">
        <f>ROUND(I228*H228,2)</f>
        <v>0</v>
      </c>
      <c r="K228" s="176" t="s">
        <v>137</v>
      </c>
      <c r="L228" s="40"/>
      <c r="M228" s="181" t="s">
        <v>19</v>
      </c>
      <c r="N228" s="182" t="s">
        <v>44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220</v>
      </c>
      <c r="AT228" s="185" t="s">
        <v>127</v>
      </c>
      <c r="AU228" s="185" t="s">
        <v>83</v>
      </c>
      <c r="AY228" s="18" t="s">
        <v>125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81</v>
      </c>
      <c r="BK228" s="186">
        <f>ROUND(I228*H228,2)</f>
        <v>0</v>
      </c>
      <c r="BL228" s="18" t="s">
        <v>220</v>
      </c>
      <c r="BM228" s="185" t="s">
        <v>348</v>
      </c>
    </row>
    <row r="229" spans="1:65" s="13" customFormat="1" ht="11.25">
      <c r="B229" s="187"/>
      <c r="C229" s="188"/>
      <c r="D229" s="189" t="s">
        <v>139</v>
      </c>
      <c r="E229" s="190" t="s">
        <v>19</v>
      </c>
      <c r="F229" s="191" t="s">
        <v>300</v>
      </c>
      <c r="G229" s="188"/>
      <c r="H229" s="190" t="s">
        <v>19</v>
      </c>
      <c r="I229" s="192"/>
      <c r="J229" s="188"/>
      <c r="K229" s="188"/>
      <c r="L229" s="193"/>
      <c r="M229" s="194"/>
      <c r="N229" s="195"/>
      <c r="O229" s="195"/>
      <c r="P229" s="195"/>
      <c r="Q229" s="195"/>
      <c r="R229" s="195"/>
      <c r="S229" s="195"/>
      <c r="T229" s="196"/>
      <c r="AT229" s="197" t="s">
        <v>139</v>
      </c>
      <c r="AU229" s="197" t="s">
        <v>83</v>
      </c>
      <c r="AV229" s="13" t="s">
        <v>81</v>
      </c>
      <c r="AW229" s="13" t="s">
        <v>34</v>
      </c>
      <c r="AX229" s="13" t="s">
        <v>73</v>
      </c>
      <c r="AY229" s="197" t="s">
        <v>125</v>
      </c>
    </row>
    <row r="230" spans="1:65" s="14" customFormat="1" ht="11.25">
      <c r="B230" s="198"/>
      <c r="C230" s="199"/>
      <c r="D230" s="189" t="s">
        <v>139</v>
      </c>
      <c r="E230" s="200" t="s">
        <v>19</v>
      </c>
      <c r="F230" s="201" t="s">
        <v>301</v>
      </c>
      <c r="G230" s="199"/>
      <c r="H230" s="202">
        <v>55.6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139</v>
      </c>
      <c r="AU230" s="208" t="s">
        <v>83</v>
      </c>
      <c r="AV230" s="14" t="s">
        <v>83</v>
      </c>
      <c r="AW230" s="14" t="s">
        <v>34</v>
      </c>
      <c r="AX230" s="14" t="s">
        <v>73</v>
      </c>
      <c r="AY230" s="208" t="s">
        <v>125</v>
      </c>
    </row>
    <row r="231" spans="1:65" s="15" customFormat="1" ht="11.25">
      <c r="B231" s="209"/>
      <c r="C231" s="210"/>
      <c r="D231" s="189" t="s">
        <v>139</v>
      </c>
      <c r="E231" s="211" t="s">
        <v>19</v>
      </c>
      <c r="F231" s="212" t="s">
        <v>144</v>
      </c>
      <c r="G231" s="210"/>
      <c r="H231" s="213">
        <v>55.6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139</v>
      </c>
      <c r="AU231" s="219" t="s">
        <v>83</v>
      </c>
      <c r="AV231" s="15" t="s">
        <v>132</v>
      </c>
      <c r="AW231" s="15" t="s">
        <v>34</v>
      </c>
      <c r="AX231" s="15" t="s">
        <v>81</v>
      </c>
      <c r="AY231" s="219" t="s">
        <v>125</v>
      </c>
    </row>
    <row r="232" spans="1:65" s="2" customFormat="1" ht="16.5" customHeight="1">
      <c r="A232" s="35"/>
      <c r="B232" s="36"/>
      <c r="C232" s="224" t="s">
        <v>349</v>
      </c>
      <c r="D232" s="224" t="s">
        <v>177</v>
      </c>
      <c r="E232" s="225" t="s">
        <v>350</v>
      </c>
      <c r="F232" s="226" t="s">
        <v>351</v>
      </c>
      <c r="G232" s="227" t="s">
        <v>136</v>
      </c>
      <c r="H232" s="228">
        <v>56.712000000000003</v>
      </c>
      <c r="I232" s="229"/>
      <c r="J232" s="230">
        <f>ROUND(I232*H232,2)</f>
        <v>0</v>
      </c>
      <c r="K232" s="226" t="s">
        <v>137</v>
      </c>
      <c r="L232" s="231"/>
      <c r="M232" s="232" t="s">
        <v>19</v>
      </c>
      <c r="N232" s="233" t="s">
        <v>44</v>
      </c>
      <c r="O232" s="65"/>
      <c r="P232" s="183">
        <f>O232*H232</f>
        <v>0</v>
      </c>
      <c r="Q232" s="183">
        <v>3.7499999999999999E-3</v>
      </c>
      <c r="R232" s="183">
        <f>Q232*H232</f>
        <v>0.21267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263</v>
      </c>
      <c r="AT232" s="185" t="s">
        <v>177</v>
      </c>
      <c r="AU232" s="185" t="s">
        <v>83</v>
      </c>
      <c r="AY232" s="18" t="s">
        <v>125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81</v>
      </c>
      <c r="BK232" s="186">
        <f>ROUND(I232*H232,2)</f>
        <v>0</v>
      </c>
      <c r="BL232" s="18" t="s">
        <v>220</v>
      </c>
      <c r="BM232" s="185" t="s">
        <v>352</v>
      </c>
    </row>
    <row r="233" spans="1:65" s="14" customFormat="1" ht="11.25">
      <c r="B233" s="198"/>
      <c r="C233" s="199"/>
      <c r="D233" s="189" t="s">
        <v>139</v>
      </c>
      <c r="E233" s="199"/>
      <c r="F233" s="201" t="s">
        <v>353</v>
      </c>
      <c r="G233" s="199"/>
      <c r="H233" s="202">
        <v>56.712000000000003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139</v>
      </c>
      <c r="AU233" s="208" t="s">
        <v>83</v>
      </c>
      <c r="AV233" s="14" t="s">
        <v>83</v>
      </c>
      <c r="AW233" s="14" t="s">
        <v>4</v>
      </c>
      <c r="AX233" s="14" t="s">
        <v>81</v>
      </c>
      <c r="AY233" s="208" t="s">
        <v>125</v>
      </c>
    </row>
    <row r="234" spans="1:65" s="2" customFormat="1" ht="16.5" customHeight="1">
      <c r="A234" s="35"/>
      <c r="B234" s="36"/>
      <c r="C234" s="174" t="s">
        <v>354</v>
      </c>
      <c r="D234" s="174" t="s">
        <v>127</v>
      </c>
      <c r="E234" s="175" t="s">
        <v>355</v>
      </c>
      <c r="F234" s="176" t="s">
        <v>356</v>
      </c>
      <c r="G234" s="177" t="s">
        <v>136</v>
      </c>
      <c r="H234" s="178">
        <v>55.6</v>
      </c>
      <c r="I234" s="179"/>
      <c r="J234" s="180">
        <f>ROUND(I234*H234,2)</f>
        <v>0</v>
      </c>
      <c r="K234" s="176" t="s">
        <v>137</v>
      </c>
      <c r="L234" s="40"/>
      <c r="M234" s="181" t="s">
        <v>19</v>
      </c>
      <c r="N234" s="182" t="s">
        <v>44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220</v>
      </c>
      <c r="AT234" s="185" t="s">
        <v>127</v>
      </c>
      <c r="AU234" s="185" t="s">
        <v>83</v>
      </c>
      <c r="AY234" s="18" t="s">
        <v>125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81</v>
      </c>
      <c r="BK234" s="186">
        <f>ROUND(I234*H234,2)</f>
        <v>0</v>
      </c>
      <c r="BL234" s="18" t="s">
        <v>220</v>
      </c>
      <c r="BM234" s="185" t="s">
        <v>357</v>
      </c>
    </row>
    <row r="235" spans="1:65" s="13" customFormat="1" ht="11.25">
      <c r="B235" s="187"/>
      <c r="C235" s="188"/>
      <c r="D235" s="189" t="s">
        <v>139</v>
      </c>
      <c r="E235" s="190" t="s">
        <v>19</v>
      </c>
      <c r="F235" s="191" t="s">
        <v>300</v>
      </c>
      <c r="G235" s="188"/>
      <c r="H235" s="190" t="s">
        <v>19</v>
      </c>
      <c r="I235" s="192"/>
      <c r="J235" s="188"/>
      <c r="K235" s="188"/>
      <c r="L235" s="193"/>
      <c r="M235" s="194"/>
      <c r="N235" s="195"/>
      <c r="O235" s="195"/>
      <c r="P235" s="195"/>
      <c r="Q235" s="195"/>
      <c r="R235" s="195"/>
      <c r="S235" s="195"/>
      <c r="T235" s="196"/>
      <c r="AT235" s="197" t="s">
        <v>139</v>
      </c>
      <c r="AU235" s="197" t="s">
        <v>83</v>
      </c>
      <c r="AV235" s="13" t="s">
        <v>81</v>
      </c>
      <c r="AW235" s="13" t="s">
        <v>34</v>
      </c>
      <c r="AX235" s="13" t="s">
        <v>73</v>
      </c>
      <c r="AY235" s="197" t="s">
        <v>125</v>
      </c>
    </row>
    <row r="236" spans="1:65" s="14" customFormat="1" ht="11.25">
      <c r="B236" s="198"/>
      <c r="C236" s="199"/>
      <c r="D236" s="189" t="s">
        <v>139</v>
      </c>
      <c r="E236" s="200" t="s">
        <v>19</v>
      </c>
      <c r="F236" s="201" t="s">
        <v>301</v>
      </c>
      <c r="G236" s="199"/>
      <c r="H236" s="202">
        <v>55.6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139</v>
      </c>
      <c r="AU236" s="208" t="s">
        <v>83</v>
      </c>
      <c r="AV236" s="14" t="s">
        <v>83</v>
      </c>
      <c r="AW236" s="14" t="s">
        <v>34</v>
      </c>
      <c r="AX236" s="14" t="s">
        <v>73</v>
      </c>
      <c r="AY236" s="208" t="s">
        <v>125</v>
      </c>
    </row>
    <row r="237" spans="1:65" s="15" customFormat="1" ht="11.25">
      <c r="B237" s="209"/>
      <c r="C237" s="210"/>
      <c r="D237" s="189" t="s">
        <v>139</v>
      </c>
      <c r="E237" s="211" t="s">
        <v>19</v>
      </c>
      <c r="F237" s="212" t="s">
        <v>144</v>
      </c>
      <c r="G237" s="210"/>
      <c r="H237" s="213">
        <v>55.6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139</v>
      </c>
      <c r="AU237" s="219" t="s">
        <v>83</v>
      </c>
      <c r="AV237" s="15" t="s">
        <v>132</v>
      </c>
      <c r="AW237" s="15" t="s">
        <v>34</v>
      </c>
      <c r="AX237" s="15" t="s">
        <v>81</v>
      </c>
      <c r="AY237" s="219" t="s">
        <v>125</v>
      </c>
    </row>
    <row r="238" spans="1:65" s="2" customFormat="1" ht="16.5" customHeight="1">
      <c r="A238" s="35"/>
      <c r="B238" s="36"/>
      <c r="C238" s="224" t="s">
        <v>358</v>
      </c>
      <c r="D238" s="224" t="s">
        <v>177</v>
      </c>
      <c r="E238" s="225" t="s">
        <v>359</v>
      </c>
      <c r="F238" s="226" t="s">
        <v>360</v>
      </c>
      <c r="G238" s="227" t="s">
        <v>148</v>
      </c>
      <c r="H238" s="228">
        <v>2.78</v>
      </c>
      <c r="I238" s="229"/>
      <c r="J238" s="230">
        <f>ROUND(I238*H238,2)</f>
        <v>0</v>
      </c>
      <c r="K238" s="226" t="s">
        <v>137</v>
      </c>
      <c r="L238" s="231"/>
      <c r="M238" s="232" t="s">
        <v>19</v>
      </c>
      <c r="N238" s="233" t="s">
        <v>44</v>
      </c>
      <c r="O238" s="65"/>
      <c r="P238" s="183">
        <f>O238*H238</f>
        <v>0</v>
      </c>
      <c r="Q238" s="183">
        <v>2.5000000000000001E-2</v>
      </c>
      <c r="R238" s="183">
        <f>Q238*H238</f>
        <v>6.9499999999999992E-2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263</v>
      </c>
      <c r="AT238" s="185" t="s">
        <v>177</v>
      </c>
      <c r="AU238" s="185" t="s">
        <v>83</v>
      </c>
      <c r="AY238" s="18" t="s">
        <v>125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81</v>
      </c>
      <c r="BK238" s="186">
        <f>ROUND(I238*H238,2)</f>
        <v>0</v>
      </c>
      <c r="BL238" s="18" t="s">
        <v>220</v>
      </c>
      <c r="BM238" s="185" t="s">
        <v>361</v>
      </c>
    </row>
    <row r="239" spans="1:65" s="14" customFormat="1" ht="11.25">
      <c r="B239" s="198"/>
      <c r="C239" s="199"/>
      <c r="D239" s="189" t="s">
        <v>139</v>
      </c>
      <c r="E239" s="200" t="s">
        <v>19</v>
      </c>
      <c r="F239" s="201" t="s">
        <v>362</v>
      </c>
      <c r="G239" s="199"/>
      <c r="H239" s="202">
        <v>2.78</v>
      </c>
      <c r="I239" s="203"/>
      <c r="J239" s="199"/>
      <c r="K239" s="199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139</v>
      </c>
      <c r="AU239" s="208" t="s">
        <v>83</v>
      </c>
      <c r="AV239" s="14" t="s">
        <v>83</v>
      </c>
      <c r="AW239" s="14" t="s">
        <v>34</v>
      </c>
      <c r="AX239" s="14" t="s">
        <v>73</v>
      </c>
      <c r="AY239" s="208" t="s">
        <v>125</v>
      </c>
    </row>
    <row r="240" spans="1:65" s="15" customFormat="1" ht="11.25">
      <c r="B240" s="209"/>
      <c r="C240" s="210"/>
      <c r="D240" s="189" t="s">
        <v>139</v>
      </c>
      <c r="E240" s="211" t="s">
        <v>19</v>
      </c>
      <c r="F240" s="212" t="s">
        <v>144</v>
      </c>
      <c r="G240" s="210"/>
      <c r="H240" s="213">
        <v>2.78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139</v>
      </c>
      <c r="AU240" s="219" t="s">
        <v>83</v>
      </c>
      <c r="AV240" s="15" t="s">
        <v>132</v>
      </c>
      <c r="AW240" s="15" t="s">
        <v>34</v>
      </c>
      <c r="AX240" s="15" t="s">
        <v>81</v>
      </c>
      <c r="AY240" s="219" t="s">
        <v>125</v>
      </c>
    </row>
    <row r="241" spans="1:65" s="2" customFormat="1" ht="24">
      <c r="A241" s="35"/>
      <c r="B241" s="36"/>
      <c r="C241" s="174" t="s">
        <v>363</v>
      </c>
      <c r="D241" s="174" t="s">
        <v>127</v>
      </c>
      <c r="E241" s="175" t="s">
        <v>364</v>
      </c>
      <c r="F241" s="176" t="s">
        <v>365</v>
      </c>
      <c r="G241" s="177" t="s">
        <v>180</v>
      </c>
      <c r="H241" s="178">
        <v>0.28199999999999997</v>
      </c>
      <c r="I241" s="179"/>
      <c r="J241" s="180">
        <f>ROUND(I241*H241,2)</f>
        <v>0</v>
      </c>
      <c r="K241" s="176" t="s">
        <v>137</v>
      </c>
      <c r="L241" s="40"/>
      <c r="M241" s="181" t="s">
        <v>19</v>
      </c>
      <c r="N241" s="182" t="s">
        <v>44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220</v>
      </c>
      <c r="AT241" s="185" t="s">
        <v>127</v>
      </c>
      <c r="AU241" s="185" t="s">
        <v>83</v>
      </c>
      <c r="AY241" s="18" t="s">
        <v>125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81</v>
      </c>
      <c r="BK241" s="186">
        <f>ROUND(I241*H241,2)</f>
        <v>0</v>
      </c>
      <c r="BL241" s="18" t="s">
        <v>220</v>
      </c>
      <c r="BM241" s="185" t="s">
        <v>366</v>
      </c>
    </row>
    <row r="242" spans="1:65" s="12" customFormat="1" ht="22.9" customHeight="1">
      <c r="B242" s="158"/>
      <c r="C242" s="159"/>
      <c r="D242" s="160" t="s">
        <v>72</v>
      </c>
      <c r="E242" s="172" t="s">
        <v>367</v>
      </c>
      <c r="F242" s="172" t="s">
        <v>368</v>
      </c>
      <c r="G242" s="159"/>
      <c r="H242" s="159"/>
      <c r="I242" s="162"/>
      <c r="J242" s="173">
        <f>BK242</f>
        <v>0</v>
      </c>
      <c r="K242" s="159"/>
      <c r="L242" s="164"/>
      <c r="M242" s="165"/>
      <c r="N242" s="166"/>
      <c r="O242" s="166"/>
      <c r="P242" s="167">
        <f>SUM(P243:P250)</f>
        <v>0</v>
      </c>
      <c r="Q242" s="166"/>
      <c r="R242" s="167">
        <f>SUM(R243:R250)</f>
        <v>0.66728399999999999</v>
      </c>
      <c r="S242" s="166"/>
      <c r="T242" s="168">
        <f>SUM(T243:T250)</f>
        <v>0</v>
      </c>
      <c r="AR242" s="169" t="s">
        <v>83</v>
      </c>
      <c r="AT242" s="170" t="s">
        <v>72</v>
      </c>
      <c r="AU242" s="170" t="s">
        <v>81</v>
      </c>
      <c r="AY242" s="169" t="s">
        <v>125</v>
      </c>
      <c r="BK242" s="171">
        <f>SUM(BK243:BK250)</f>
        <v>0</v>
      </c>
    </row>
    <row r="243" spans="1:65" s="2" customFormat="1" ht="16.5" customHeight="1">
      <c r="A243" s="35"/>
      <c r="B243" s="36"/>
      <c r="C243" s="174" t="s">
        <v>369</v>
      </c>
      <c r="D243" s="174" t="s">
        <v>127</v>
      </c>
      <c r="E243" s="175" t="s">
        <v>370</v>
      </c>
      <c r="F243" s="176" t="s">
        <v>371</v>
      </c>
      <c r="G243" s="177" t="s">
        <v>136</v>
      </c>
      <c r="H243" s="178">
        <v>34</v>
      </c>
      <c r="I243" s="179"/>
      <c r="J243" s="180">
        <f>ROUND(I243*H243,2)</f>
        <v>0</v>
      </c>
      <c r="K243" s="176" t="s">
        <v>137</v>
      </c>
      <c r="L243" s="40"/>
      <c r="M243" s="181" t="s">
        <v>19</v>
      </c>
      <c r="N243" s="182" t="s">
        <v>44</v>
      </c>
      <c r="O243" s="65"/>
      <c r="P243" s="183">
        <f>O243*H243</f>
        <v>0</v>
      </c>
      <c r="Q243" s="183">
        <v>7.7999999999999999E-4</v>
      </c>
      <c r="R243" s="183">
        <f>Q243*H243</f>
        <v>2.6519999999999998E-2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220</v>
      </c>
      <c r="AT243" s="185" t="s">
        <v>127</v>
      </c>
      <c r="AU243" s="185" t="s">
        <v>83</v>
      </c>
      <c r="AY243" s="18" t="s">
        <v>125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81</v>
      </c>
      <c r="BK243" s="186">
        <f>ROUND(I243*H243,2)</f>
        <v>0</v>
      </c>
      <c r="BL243" s="18" t="s">
        <v>220</v>
      </c>
      <c r="BM243" s="185" t="s">
        <v>372</v>
      </c>
    </row>
    <row r="244" spans="1:65" s="2" customFormat="1" ht="16.5" customHeight="1">
      <c r="A244" s="35"/>
      <c r="B244" s="36"/>
      <c r="C244" s="224" t="s">
        <v>373</v>
      </c>
      <c r="D244" s="224" t="s">
        <v>177</v>
      </c>
      <c r="E244" s="225" t="s">
        <v>374</v>
      </c>
      <c r="F244" s="226" t="s">
        <v>375</v>
      </c>
      <c r="G244" s="227" t="s">
        <v>257</v>
      </c>
      <c r="H244" s="228">
        <v>68</v>
      </c>
      <c r="I244" s="229"/>
      <c r="J244" s="230">
        <f>ROUND(I244*H244,2)</f>
        <v>0</v>
      </c>
      <c r="K244" s="226" t="s">
        <v>137</v>
      </c>
      <c r="L244" s="231"/>
      <c r="M244" s="232" t="s">
        <v>19</v>
      </c>
      <c r="N244" s="233" t="s">
        <v>44</v>
      </c>
      <c r="O244" s="65"/>
      <c r="P244" s="183">
        <f>O244*H244</f>
        <v>0</v>
      </c>
      <c r="Q244" s="183">
        <v>8.0000000000000004E-4</v>
      </c>
      <c r="R244" s="183">
        <f>Q244*H244</f>
        <v>5.4400000000000004E-2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263</v>
      </c>
      <c r="AT244" s="185" t="s">
        <v>177</v>
      </c>
      <c r="AU244" s="185" t="s">
        <v>83</v>
      </c>
      <c r="AY244" s="18" t="s">
        <v>125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81</v>
      </c>
      <c r="BK244" s="186">
        <f>ROUND(I244*H244,2)</f>
        <v>0</v>
      </c>
      <c r="BL244" s="18" t="s">
        <v>220</v>
      </c>
      <c r="BM244" s="185" t="s">
        <v>376</v>
      </c>
    </row>
    <row r="245" spans="1:65" s="14" customFormat="1" ht="11.25">
      <c r="B245" s="198"/>
      <c r="C245" s="199"/>
      <c r="D245" s="189" t="s">
        <v>139</v>
      </c>
      <c r="E245" s="199"/>
      <c r="F245" s="201" t="s">
        <v>377</v>
      </c>
      <c r="G245" s="199"/>
      <c r="H245" s="202">
        <v>68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139</v>
      </c>
      <c r="AU245" s="208" t="s">
        <v>83</v>
      </c>
      <c r="AV245" s="14" t="s">
        <v>83</v>
      </c>
      <c r="AW245" s="14" t="s">
        <v>4</v>
      </c>
      <c r="AX245" s="14" t="s">
        <v>81</v>
      </c>
      <c r="AY245" s="208" t="s">
        <v>125</v>
      </c>
    </row>
    <row r="246" spans="1:65" s="2" customFormat="1" ht="21.75" customHeight="1">
      <c r="A246" s="35"/>
      <c r="B246" s="36"/>
      <c r="C246" s="174" t="s">
        <v>378</v>
      </c>
      <c r="D246" s="174" t="s">
        <v>127</v>
      </c>
      <c r="E246" s="175" t="s">
        <v>379</v>
      </c>
      <c r="F246" s="176" t="s">
        <v>380</v>
      </c>
      <c r="G246" s="177" t="s">
        <v>257</v>
      </c>
      <c r="H246" s="178">
        <v>68</v>
      </c>
      <c r="I246" s="179"/>
      <c r="J246" s="180">
        <f>ROUND(I246*H246,2)</f>
        <v>0</v>
      </c>
      <c r="K246" s="176" t="s">
        <v>137</v>
      </c>
      <c r="L246" s="40"/>
      <c r="M246" s="181" t="s">
        <v>19</v>
      </c>
      <c r="N246" s="182" t="s">
        <v>44</v>
      </c>
      <c r="O246" s="65"/>
      <c r="P246" s="183">
        <f>O246*H246</f>
        <v>0</v>
      </c>
      <c r="Q246" s="183">
        <v>8.9999999999999998E-4</v>
      </c>
      <c r="R246" s="183">
        <f>Q246*H246</f>
        <v>6.1199999999999997E-2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220</v>
      </c>
      <c r="AT246" s="185" t="s">
        <v>127</v>
      </c>
      <c r="AU246" s="185" t="s">
        <v>83</v>
      </c>
      <c r="AY246" s="18" t="s">
        <v>125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81</v>
      </c>
      <c r="BK246" s="186">
        <f>ROUND(I246*H246,2)</f>
        <v>0</v>
      </c>
      <c r="BL246" s="18" t="s">
        <v>220</v>
      </c>
      <c r="BM246" s="185" t="s">
        <v>381</v>
      </c>
    </row>
    <row r="247" spans="1:65" s="2" customFormat="1" ht="24">
      <c r="A247" s="35"/>
      <c r="B247" s="36"/>
      <c r="C247" s="174" t="s">
        <v>238</v>
      </c>
      <c r="D247" s="174" t="s">
        <v>127</v>
      </c>
      <c r="E247" s="175" t="s">
        <v>382</v>
      </c>
      <c r="F247" s="176" t="s">
        <v>383</v>
      </c>
      <c r="G247" s="177" t="s">
        <v>136</v>
      </c>
      <c r="H247" s="178">
        <v>34</v>
      </c>
      <c r="I247" s="179"/>
      <c r="J247" s="180">
        <f>ROUND(I247*H247,2)</f>
        <v>0</v>
      </c>
      <c r="K247" s="176" t="s">
        <v>137</v>
      </c>
      <c r="L247" s="40"/>
      <c r="M247" s="181" t="s">
        <v>19</v>
      </c>
      <c r="N247" s="182" t="s">
        <v>44</v>
      </c>
      <c r="O247" s="65"/>
      <c r="P247" s="183">
        <f>O247*H247</f>
        <v>0</v>
      </c>
      <c r="Q247" s="183">
        <v>4.6000000000000001E-4</v>
      </c>
      <c r="R247" s="183">
        <f>Q247*H247</f>
        <v>1.5640000000000001E-2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220</v>
      </c>
      <c r="AT247" s="185" t="s">
        <v>127</v>
      </c>
      <c r="AU247" s="185" t="s">
        <v>83</v>
      </c>
      <c r="AY247" s="18" t="s">
        <v>125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81</v>
      </c>
      <c r="BK247" s="186">
        <f>ROUND(I247*H247,2)</f>
        <v>0</v>
      </c>
      <c r="BL247" s="18" t="s">
        <v>220</v>
      </c>
      <c r="BM247" s="185" t="s">
        <v>384</v>
      </c>
    </row>
    <row r="248" spans="1:65" s="2" customFormat="1" ht="16.5" customHeight="1">
      <c r="A248" s="35"/>
      <c r="B248" s="36"/>
      <c r="C248" s="224" t="s">
        <v>385</v>
      </c>
      <c r="D248" s="224" t="s">
        <v>177</v>
      </c>
      <c r="E248" s="225" t="s">
        <v>386</v>
      </c>
      <c r="F248" s="226" t="s">
        <v>387</v>
      </c>
      <c r="G248" s="227" t="s">
        <v>257</v>
      </c>
      <c r="H248" s="228">
        <v>172.72</v>
      </c>
      <c r="I248" s="229"/>
      <c r="J248" s="230">
        <f>ROUND(I248*H248,2)</f>
        <v>0</v>
      </c>
      <c r="K248" s="226" t="s">
        <v>137</v>
      </c>
      <c r="L248" s="231"/>
      <c r="M248" s="232" t="s">
        <v>19</v>
      </c>
      <c r="N248" s="233" t="s">
        <v>44</v>
      </c>
      <c r="O248" s="65"/>
      <c r="P248" s="183">
        <f>O248*H248</f>
        <v>0</v>
      </c>
      <c r="Q248" s="183">
        <v>2.9499999999999999E-3</v>
      </c>
      <c r="R248" s="183">
        <f>Q248*H248</f>
        <v>0.50952399999999998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263</v>
      </c>
      <c r="AT248" s="185" t="s">
        <v>177</v>
      </c>
      <c r="AU248" s="185" t="s">
        <v>83</v>
      </c>
      <c r="AY248" s="18" t="s">
        <v>125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81</v>
      </c>
      <c r="BK248" s="186">
        <f>ROUND(I248*H248,2)</f>
        <v>0</v>
      </c>
      <c r="BL248" s="18" t="s">
        <v>220</v>
      </c>
      <c r="BM248" s="185" t="s">
        <v>388</v>
      </c>
    </row>
    <row r="249" spans="1:65" s="14" customFormat="1" ht="11.25">
      <c r="B249" s="198"/>
      <c r="C249" s="199"/>
      <c r="D249" s="189" t="s">
        <v>139</v>
      </c>
      <c r="E249" s="199"/>
      <c r="F249" s="201" t="s">
        <v>389</v>
      </c>
      <c r="G249" s="199"/>
      <c r="H249" s="202">
        <v>172.72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139</v>
      </c>
      <c r="AU249" s="208" t="s">
        <v>83</v>
      </c>
      <c r="AV249" s="14" t="s">
        <v>83</v>
      </c>
      <c r="AW249" s="14" t="s">
        <v>4</v>
      </c>
      <c r="AX249" s="14" t="s">
        <v>81</v>
      </c>
      <c r="AY249" s="208" t="s">
        <v>125</v>
      </c>
    </row>
    <row r="250" spans="1:65" s="2" customFormat="1" ht="24">
      <c r="A250" s="35"/>
      <c r="B250" s="36"/>
      <c r="C250" s="174" t="s">
        <v>390</v>
      </c>
      <c r="D250" s="174" t="s">
        <v>127</v>
      </c>
      <c r="E250" s="175" t="s">
        <v>391</v>
      </c>
      <c r="F250" s="176" t="s">
        <v>392</v>
      </c>
      <c r="G250" s="177" t="s">
        <v>180</v>
      </c>
      <c r="H250" s="178">
        <v>0.66700000000000004</v>
      </c>
      <c r="I250" s="179"/>
      <c r="J250" s="180">
        <f>ROUND(I250*H250,2)</f>
        <v>0</v>
      </c>
      <c r="K250" s="176" t="s">
        <v>137</v>
      </c>
      <c r="L250" s="40"/>
      <c r="M250" s="181" t="s">
        <v>19</v>
      </c>
      <c r="N250" s="182" t="s">
        <v>44</v>
      </c>
      <c r="O250" s="65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220</v>
      </c>
      <c r="AT250" s="185" t="s">
        <v>127</v>
      </c>
      <c r="AU250" s="185" t="s">
        <v>83</v>
      </c>
      <c r="AY250" s="18" t="s">
        <v>125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81</v>
      </c>
      <c r="BK250" s="186">
        <f>ROUND(I250*H250,2)</f>
        <v>0</v>
      </c>
      <c r="BL250" s="18" t="s">
        <v>220</v>
      </c>
      <c r="BM250" s="185" t="s">
        <v>393</v>
      </c>
    </row>
    <row r="251" spans="1:65" s="12" customFormat="1" ht="22.9" customHeight="1">
      <c r="B251" s="158"/>
      <c r="C251" s="159"/>
      <c r="D251" s="160" t="s">
        <v>72</v>
      </c>
      <c r="E251" s="172" t="s">
        <v>394</v>
      </c>
      <c r="F251" s="172" t="s">
        <v>395</v>
      </c>
      <c r="G251" s="159"/>
      <c r="H251" s="159"/>
      <c r="I251" s="162"/>
      <c r="J251" s="173">
        <f>BK251</f>
        <v>0</v>
      </c>
      <c r="K251" s="159"/>
      <c r="L251" s="164"/>
      <c r="M251" s="165"/>
      <c r="N251" s="166"/>
      <c r="O251" s="166"/>
      <c r="P251" s="167">
        <f>SUM(P252:P256)</f>
        <v>0</v>
      </c>
      <c r="Q251" s="166"/>
      <c r="R251" s="167">
        <f>SUM(R252:R256)</f>
        <v>0.94575600000000015</v>
      </c>
      <c r="S251" s="166"/>
      <c r="T251" s="168">
        <f>SUM(T252:T256)</f>
        <v>0</v>
      </c>
      <c r="AR251" s="169" t="s">
        <v>83</v>
      </c>
      <c r="AT251" s="170" t="s">
        <v>72</v>
      </c>
      <c r="AU251" s="170" t="s">
        <v>81</v>
      </c>
      <c r="AY251" s="169" t="s">
        <v>125</v>
      </c>
      <c r="BK251" s="171">
        <f>SUM(BK252:BK256)</f>
        <v>0</v>
      </c>
    </row>
    <row r="252" spans="1:65" s="2" customFormat="1" ht="24">
      <c r="A252" s="35"/>
      <c r="B252" s="36"/>
      <c r="C252" s="174" t="s">
        <v>396</v>
      </c>
      <c r="D252" s="174" t="s">
        <v>127</v>
      </c>
      <c r="E252" s="175" t="s">
        <v>397</v>
      </c>
      <c r="F252" s="176" t="s">
        <v>398</v>
      </c>
      <c r="G252" s="177" t="s">
        <v>136</v>
      </c>
      <c r="H252" s="178">
        <v>55.6</v>
      </c>
      <c r="I252" s="179"/>
      <c r="J252" s="180">
        <f>ROUND(I252*H252,2)</f>
        <v>0</v>
      </c>
      <c r="K252" s="176" t="s">
        <v>137</v>
      </c>
      <c r="L252" s="40"/>
      <c r="M252" s="181" t="s">
        <v>19</v>
      </c>
      <c r="N252" s="182" t="s">
        <v>44</v>
      </c>
      <c r="O252" s="65"/>
      <c r="P252" s="183">
        <f>O252*H252</f>
        <v>0</v>
      </c>
      <c r="Q252" s="183">
        <v>1.6910000000000001E-2</v>
      </c>
      <c r="R252" s="183">
        <f>Q252*H252</f>
        <v>0.94019600000000014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220</v>
      </c>
      <c r="AT252" s="185" t="s">
        <v>127</v>
      </c>
      <c r="AU252" s="185" t="s">
        <v>83</v>
      </c>
      <c r="AY252" s="18" t="s">
        <v>125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81</v>
      </c>
      <c r="BK252" s="186">
        <f>ROUND(I252*H252,2)</f>
        <v>0</v>
      </c>
      <c r="BL252" s="18" t="s">
        <v>220</v>
      </c>
      <c r="BM252" s="185" t="s">
        <v>399</v>
      </c>
    </row>
    <row r="253" spans="1:65" s="13" customFormat="1" ht="11.25">
      <c r="B253" s="187"/>
      <c r="C253" s="188"/>
      <c r="D253" s="189" t="s">
        <v>139</v>
      </c>
      <c r="E253" s="190" t="s">
        <v>19</v>
      </c>
      <c r="F253" s="191" t="s">
        <v>300</v>
      </c>
      <c r="G253" s="188"/>
      <c r="H253" s="190" t="s">
        <v>19</v>
      </c>
      <c r="I253" s="192"/>
      <c r="J253" s="188"/>
      <c r="K253" s="188"/>
      <c r="L253" s="193"/>
      <c r="M253" s="194"/>
      <c r="N253" s="195"/>
      <c r="O253" s="195"/>
      <c r="P253" s="195"/>
      <c r="Q253" s="195"/>
      <c r="R253" s="195"/>
      <c r="S253" s="195"/>
      <c r="T253" s="196"/>
      <c r="AT253" s="197" t="s">
        <v>139</v>
      </c>
      <c r="AU253" s="197" t="s">
        <v>83</v>
      </c>
      <c r="AV253" s="13" t="s">
        <v>81</v>
      </c>
      <c r="AW253" s="13" t="s">
        <v>34</v>
      </c>
      <c r="AX253" s="13" t="s">
        <v>73</v>
      </c>
      <c r="AY253" s="197" t="s">
        <v>125</v>
      </c>
    </row>
    <row r="254" spans="1:65" s="14" customFormat="1" ht="11.25">
      <c r="B254" s="198"/>
      <c r="C254" s="199"/>
      <c r="D254" s="189" t="s">
        <v>139</v>
      </c>
      <c r="E254" s="200" t="s">
        <v>19</v>
      </c>
      <c r="F254" s="201" t="s">
        <v>301</v>
      </c>
      <c r="G254" s="199"/>
      <c r="H254" s="202">
        <v>55.6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139</v>
      </c>
      <c r="AU254" s="208" t="s">
        <v>83</v>
      </c>
      <c r="AV254" s="14" t="s">
        <v>83</v>
      </c>
      <c r="AW254" s="14" t="s">
        <v>34</v>
      </c>
      <c r="AX254" s="14" t="s">
        <v>81</v>
      </c>
      <c r="AY254" s="208" t="s">
        <v>125</v>
      </c>
    </row>
    <row r="255" spans="1:65" s="2" customFormat="1" ht="24">
      <c r="A255" s="35"/>
      <c r="B255" s="36"/>
      <c r="C255" s="174" t="s">
        <v>400</v>
      </c>
      <c r="D255" s="174" t="s">
        <v>127</v>
      </c>
      <c r="E255" s="175" t="s">
        <v>401</v>
      </c>
      <c r="F255" s="176" t="s">
        <v>402</v>
      </c>
      <c r="G255" s="177" t="s">
        <v>136</v>
      </c>
      <c r="H255" s="178">
        <v>55.6</v>
      </c>
      <c r="I255" s="179"/>
      <c r="J255" s="180">
        <f>ROUND(I255*H255,2)</f>
        <v>0</v>
      </c>
      <c r="K255" s="176" t="s">
        <v>137</v>
      </c>
      <c r="L255" s="40"/>
      <c r="M255" s="181" t="s">
        <v>19</v>
      </c>
      <c r="N255" s="182" t="s">
        <v>44</v>
      </c>
      <c r="O255" s="65"/>
      <c r="P255" s="183">
        <f>O255*H255</f>
        <v>0</v>
      </c>
      <c r="Q255" s="183">
        <v>1E-4</v>
      </c>
      <c r="R255" s="183">
        <f>Q255*H255</f>
        <v>5.5600000000000007E-3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220</v>
      </c>
      <c r="AT255" s="185" t="s">
        <v>127</v>
      </c>
      <c r="AU255" s="185" t="s">
        <v>83</v>
      </c>
      <c r="AY255" s="18" t="s">
        <v>125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81</v>
      </c>
      <c r="BK255" s="186">
        <f>ROUND(I255*H255,2)</f>
        <v>0</v>
      </c>
      <c r="BL255" s="18" t="s">
        <v>220</v>
      </c>
      <c r="BM255" s="185" t="s">
        <v>403</v>
      </c>
    </row>
    <row r="256" spans="1:65" s="2" customFormat="1" ht="36">
      <c r="A256" s="35"/>
      <c r="B256" s="36"/>
      <c r="C256" s="174" t="s">
        <v>404</v>
      </c>
      <c r="D256" s="174" t="s">
        <v>127</v>
      </c>
      <c r="E256" s="175" t="s">
        <v>405</v>
      </c>
      <c r="F256" s="176" t="s">
        <v>406</v>
      </c>
      <c r="G256" s="177" t="s">
        <v>180</v>
      </c>
      <c r="H256" s="178">
        <v>0.94599999999999995</v>
      </c>
      <c r="I256" s="179"/>
      <c r="J256" s="180">
        <f>ROUND(I256*H256,2)</f>
        <v>0</v>
      </c>
      <c r="K256" s="176" t="s">
        <v>137</v>
      </c>
      <c r="L256" s="40"/>
      <c r="M256" s="181" t="s">
        <v>19</v>
      </c>
      <c r="N256" s="182" t="s">
        <v>44</v>
      </c>
      <c r="O256" s="65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220</v>
      </c>
      <c r="AT256" s="185" t="s">
        <v>127</v>
      </c>
      <c r="AU256" s="185" t="s">
        <v>83</v>
      </c>
      <c r="AY256" s="18" t="s">
        <v>125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81</v>
      </c>
      <c r="BK256" s="186">
        <f>ROUND(I256*H256,2)</f>
        <v>0</v>
      </c>
      <c r="BL256" s="18" t="s">
        <v>220</v>
      </c>
      <c r="BM256" s="185" t="s">
        <v>407</v>
      </c>
    </row>
    <row r="257" spans="1:65" s="12" customFormat="1" ht="22.9" customHeight="1">
      <c r="B257" s="158"/>
      <c r="C257" s="159"/>
      <c r="D257" s="160" t="s">
        <v>72</v>
      </c>
      <c r="E257" s="172" t="s">
        <v>408</v>
      </c>
      <c r="F257" s="172" t="s">
        <v>409</v>
      </c>
      <c r="G257" s="159"/>
      <c r="H257" s="159"/>
      <c r="I257" s="162"/>
      <c r="J257" s="173">
        <f>BK257</f>
        <v>0</v>
      </c>
      <c r="K257" s="159"/>
      <c r="L257" s="164"/>
      <c r="M257" s="165"/>
      <c r="N257" s="166"/>
      <c r="O257" s="166"/>
      <c r="P257" s="167">
        <f>SUM(P258:P266)</f>
        <v>0</v>
      </c>
      <c r="Q257" s="166"/>
      <c r="R257" s="167">
        <f>SUM(R258:R266)</f>
        <v>7.2413949999999991E-2</v>
      </c>
      <c r="S257" s="166"/>
      <c r="T257" s="168">
        <f>SUM(T258:T266)</f>
        <v>0</v>
      </c>
      <c r="AR257" s="169" t="s">
        <v>83</v>
      </c>
      <c r="AT257" s="170" t="s">
        <v>72</v>
      </c>
      <c r="AU257" s="170" t="s">
        <v>81</v>
      </c>
      <c r="AY257" s="169" t="s">
        <v>125</v>
      </c>
      <c r="BK257" s="171">
        <f>SUM(BK258:BK266)</f>
        <v>0</v>
      </c>
    </row>
    <row r="258" spans="1:65" s="2" customFormat="1" ht="21.75" customHeight="1">
      <c r="A258" s="35"/>
      <c r="B258" s="36"/>
      <c r="C258" s="174" t="s">
        <v>410</v>
      </c>
      <c r="D258" s="174" t="s">
        <v>127</v>
      </c>
      <c r="E258" s="175" t="s">
        <v>411</v>
      </c>
      <c r="F258" s="176" t="s">
        <v>412</v>
      </c>
      <c r="G258" s="177" t="s">
        <v>257</v>
      </c>
      <c r="H258" s="178">
        <v>24.614999999999998</v>
      </c>
      <c r="I258" s="179"/>
      <c r="J258" s="180">
        <f>ROUND(I258*H258,2)</f>
        <v>0</v>
      </c>
      <c r="K258" s="176" t="s">
        <v>137</v>
      </c>
      <c r="L258" s="40"/>
      <c r="M258" s="181" t="s">
        <v>19</v>
      </c>
      <c r="N258" s="182" t="s">
        <v>44</v>
      </c>
      <c r="O258" s="65"/>
      <c r="P258" s="183">
        <f>O258*H258</f>
        <v>0</v>
      </c>
      <c r="Q258" s="183">
        <v>9.3000000000000005E-4</v>
      </c>
      <c r="R258" s="183">
        <f>Q258*H258</f>
        <v>2.2891950000000001E-2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220</v>
      </c>
      <c r="AT258" s="185" t="s">
        <v>127</v>
      </c>
      <c r="AU258" s="185" t="s">
        <v>83</v>
      </c>
      <c r="AY258" s="18" t="s">
        <v>125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81</v>
      </c>
      <c r="BK258" s="186">
        <f>ROUND(I258*H258,2)</f>
        <v>0</v>
      </c>
      <c r="BL258" s="18" t="s">
        <v>220</v>
      </c>
      <c r="BM258" s="185" t="s">
        <v>413</v>
      </c>
    </row>
    <row r="259" spans="1:65" s="14" customFormat="1" ht="11.25">
      <c r="B259" s="198"/>
      <c r="C259" s="199"/>
      <c r="D259" s="189" t="s">
        <v>139</v>
      </c>
      <c r="E259" s="200" t="s">
        <v>19</v>
      </c>
      <c r="F259" s="201" t="s">
        <v>414</v>
      </c>
      <c r="G259" s="199"/>
      <c r="H259" s="202">
        <v>24.614999999999998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139</v>
      </c>
      <c r="AU259" s="208" t="s">
        <v>83</v>
      </c>
      <c r="AV259" s="14" t="s">
        <v>83</v>
      </c>
      <c r="AW259" s="14" t="s">
        <v>34</v>
      </c>
      <c r="AX259" s="14" t="s">
        <v>73</v>
      </c>
      <c r="AY259" s="208" t="s">
        <v>125</v>
      </c>
    </row>
    <row r="260" spans="1:65" s="15" customFormat="1" ht="11.25">
      <c r="B260" s="209"/>
      <c r="C260" s="210"/>
      <c r="D260" s="189" t="s">
        <v>139</v>
      </c>
      <c r="E260" s="211" t="s">
        <v>19</v>
      </c>
      <c r="F260" s="212" t="s">
        <v>144</v>
      </c>
      <c r="G260" s="210"/>
      <c r="H260" s="213">
        <v>24.614999999999998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139</v>
      </c>
      <c r="AU260" s="219" t="s">
        <v>83</v>
      </c>
      <c r="AV260" s="15" t="s">
        <v>132</v>
      </c>
      <c r="AW260" s="15" t="s">
        <v>34</v>
      </c>
      <c r="AX260" s="15" t="s">
        <v>81</v>
      </c>
      <c r="AY260" s="219" t="s">
        <v>125</v>
      </c>
    </row>
    <row r="261" spans="1:65" s="2" customFormat="1" ht="24">
      <c r="A261" s="35"/>
      <c r="B261" s="36"/>
      <c r="C261" s="174" t="s">
        <v>415</v>
      </c>
      <c r="D261" s="174" t="s">
        <v>127</v>
      </c>
      <c r="E261" s="175" t="s">
        <v>416</v>
      </c>
      <c r="F261" s="176" t="s">
        <v>417</v>
      </c>
      <c r="G261" s="177" t="s">
        <v>130</v>
      </c>
      <c r="H261" s="178">
        <v>2</v>
      </c>
      <c r="I261" s="179"/>
      <c r="J261" s="180">
        <f>ROUND(I261*H261,2)</f>
        <v>0</v>
      </c>
      <c r="K261" s="176" t="s">
        <v>137</v>
      </c>
      <c r="L261" s="40"/>
      <c r="M261" s="181" t="s">
        <v>19</v>
      </c>
      <c r="N261" s="182" t="s">
        <v>44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220</v>
      </c>
      <c r="AT261" s="185" t="s">
        <v>127</v>
      </c>
      <c r="AU261" s="185" t="s">
        <v>83</v>
      </c>
      <c r="AY261" s="18" t="s">
        <v>125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81</v>
      </c>
      <c r="BK261" s="186">
        <f>ROUND(I261*H261,2)</f>
        <v>0</v>
      </c>
      <c r="BL261" s="18" t="s">
        <v>220</v>
      </c>
      <c r="BM261" s="185" t="s">
        <v>418</v>
      </c>
    </row>
    <row r="262" spans="1:65" s="2" customFormat="1" ht="24">
      <c r="A262" s="35"/>
      <c r="B262" s="36"/>
      <c r="C262" s="174" t="s">
        <v>419</v>
      </c>
      <c r="D262" s="174" t="s">
        <v>127</v>
      </c>
      <c r="E262" s="175" t="s">
        <v>420</v>
      </c>
      <c r="F262" s="176" t="s">
        <v>421</v>
      </c>
      <c r="G262" s="177" t="s">
        <v>130</v>
      </c>
      <c r="H262" s="178">
        <v>2</v>
      </c>
      <c r="I262" s="179"/>
      <c r="J262" s="180">
        <f>ROUND(I262*H262,2)</f>
        <v>0</v>
      </c>
      <c r="K262" s="176" t="s">
        <v>137</v>
      </c>
      <c r="L262" s="40"/>
      <c r="M262" s="181" t="s">
        <v>19</v>
      </c>
      <c r="N262" s="182" t="s">
        <v>44</v>
      </c>
      <c r="O262" s="65"/>
      <c r="P262" s="183">
        <f>O262*H262</f>
        <v>0</v>
      </c>
      <c r="Q262" s="183">
        <v>1.9000000000000001E-4</v>
      </c>
      <c r="R262" s="183">
        <f>Q262*H262</f>
        <v>3.8000000000000002E-4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220</v>
      </c>
      <c r="AT262" s="185" t="s">
        <v>127</v>
      </c>
      <c r="AU262" s="185" t="s">
        <v>83</v>
      </c>
      <c r="AY262" s="18" t="s">
        <v>125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81</v>
      </c>
      <c r="BK262" s="186">
        <f>ROUND(I262*H262,2)</f>
        <v>0</v>
      </c>
      <c r="BL262" s="18" t="s">
        <v>220</v>
      </c>
      <c r="BM262" s="185" t="s">
        <v>422</v>
      </c>
    </row>
    <row r="263" spans="1:65" s="2" customFormat="1" ht="21.75" customHeight="1">
      <c r="A263" s="35"/>
      <c r="B263" s="36"/>
      <c r="C263" s="174" t="s">
        <v>423</v>
      </c>
      <c r="D263" s="174" t="s">
        <v>127</v>
      </c>
      <c r="E263" s="175" t="s">
        <v>424</v>
      </c>
      <c r="F263" s="176" t="s">
        <v>425</v>
      </c>
      <c r="G263" s="177" t="s">
        <v>257</v>
      </c>
      <c r="H263" s="178">
        <v>12.85</v>
      </c>
      <c r="I263" s="179"/>
      <c r="J263" s="180">
        <f>ROUND(I263*H263,2)</f>
        <v>0</v>
      </c>
      <c r="K263" s="176" t="s">
        <v>137</v>
      </c>
      <c r="L263" s="40"/>
      <c r="M263" s="181" t="s">
        <v>19</v>
      </c>
      <c r="N263" s="182" t="s">
        <v>44</v>
      </c>
      <c r="O263" s="65"/>
      <c r="P263" s="183">
        <f>O263*H263</f>
        <v>0</v>
      </c>
      <c r="Q263" s="183">
        <v>3.32E-3</v>
      </c>
      <c r="R263" s="183">
        <f>Q263*H263</f>
        <v>4.2661999999999999E-2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220</v>
      </c>
      <c r="AT263" s="185" t="s">
        <v>127</v>
      </c>
      <c r="AU263" s="185" t="s">
        <v>83</v>
      </c>
      <c r="AY263" s="18" t="s">
        <v>125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81</v>
      </c>
      <c r="BK263" s="186">
        <f>ROUND(I263*H263,2)</f>
        <v>0</v>
      </c>
      <c r="BL263" s="18" t="s">
        <v>220</v>
      </c>
      <c r="BM263" s="185" t="s">
        <v>426</v>
      </c>
    </row>
    <row r="264" spans="1:65" s="2" customFormat="1" ht="16.5" customHeight="1">
      <c r="A264" s="35"/>
      <c r="B264" s="36"/>
      <c r="C264" s="174" t="s">
        <v>427</v>
      </c>
      <c r="D264" s="174" t="s">
        <v>127</v>
      </c>
      <c r="E264" s="175" t="s">
        <v>428</v>
      </c>
      <c r="F264" s="176" t="s">
        <v>429</v>
      </c>
      <c r="G264" s="177" t="s">
        <v>257</v>
      </c>
      <c r="H264" s="178">
        <v>6</v>
      </c>
      <c r="I264" s="179"/>
      <c r="J264" s="180">
        <f>ROUND(I264*H264,2)</f>
        <v>0</v>
      </c>
      <c r="K264" s="176" t="s">
        <v>137</v>
      </c>
      <c r="L264" s="40"/>
      <c r="M264" s="181" t="s">
        <v>19</v>
      </c>
      <c r="N264" s="182" t="s">
        <v>44</v>
      </c>
      <c r="O264" s="65"/>
      <c r="P264" s="183">
        <f>O264*H264</f>
        <v>0</v>
      </c>
      <c r="Q264" s="183">
        <v>1.08E-3</v>
      </c>
      <c r="R264" s="183">
        <f>Q264*H264</f>
        <v>6.4799999999999996E-3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220</v>
      </c>
      <c r="AT264" s="185" t="s">
        <v>127</v>
      </c>
      <c r="AU264" s="185" t="s">
        <v>83</v>
      </c>
      <c r="AY264" s="18" t="s">
        <v>125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81</v>
      </c>
      <c r="BK264" s="186">
        <f>ROUND(I264*H264,2)</f>
        <v>0</v>
      </c>
      <c r="BL264" s="18" t="s">
        <v>220</v>
      </c>
      <c r="BM264" s="185" t="s">
        <v>430</v>
      </c>
    </row>
    <row r="265" spans="1:65" s="14" customFormat="1" ht="11.25">
      <c r="B265" s="198"/>
      <c r="C265" s="199"/>
      <c r="D265" s="189" t="s">
        <v>139</v>
      </c>
      <c r="E265" s="200" t="s">
        <v>19</v>
      </c>
      <c r="F265" s="201" t="s">
        <v>431</v>
      </c>
      <c r="G265" s="199"/>
      <c r="H265" s="202">
        <v>6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139</v>
      </c>
      <c r="AU265" s="208" t="s">
        <v>83</v>
      </c>
      <c r="AV265" s="14" t="s">
        <v>83</v>
      </c>
      <c r="AW265" s="14" t="s">
        <v>34</v>
      </c>
      <c r="AX265" s="14" t="s">
        <v>81</v>
      </c>
      <c r="AY265" s="208" t="s">
        <v>125</v>
      </c>
    </row>
    <row r="266" spans="1:65" s="2" customFormat="1" ht="24">
      <c r="A266" s="35"/>
      <c r="B266" s="36"/>
      <c r="C266" s="174" t="s">
        <v>432</v>
      </c>
      <c r="D266" s="174" t="s">
        <v>127</v>
      </c>
      <c r="E266" s="175" t="s">
        <v>433</v>
      </c>
      <c r="F266" s="176" t="s">
        <v>434</v>
      </c>
      <c r="G266" s="177" t="s">
        <v>180</v>
      </c>
      <c r="H266" s="178">
        <v>7.1999999999999995E-2</v>
      </c>
      <c r="I266" s="179"/>
      <c r="J266" s="180">
        <f>ROUND(I266*H266,2)</f>
        <v>0</v>
      </c>
      <c r="K266" s="176" t="s">
        <v>137</v>
      </c>
      <c r="L266" s="40"/>
      <c r="M266" s="181" t="s">
        <v>19</v>
      </c>
      <c r="N266" s="182" t="s">
        <v>44</v>
      </c>
      <c r="O266" s="65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220</v>
      </c>
      <c r="AT266" s="185" t="s">
        <v>127</v>
      </c>
      <c r="AU266" s="185" t="s">
        <v>83</v>
      </c>
      <c r="AY266" s="18" t="s">
        <v>125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81</v>
      </c>
      <c r="BK266" s="186">
        <f>ROUND(I266*H266,2)</f>
        <v>0</v>
      </c>
      <c r="BL266" s="18" t="s">
        <v>220</v>
      </c>
      <c r="BM266" s="185" t="s">
        <v>435</v>
      </c>
    </row>
    <row r="267" spans="1:65" s="12" customFormat="1" ht="22.9" customHeight="1">
      <c r="B267" s="158"/>
      <c r="C267" s="159"/>
      <c r="D267" s="160" t="s">
        <v>72</v>
      </c>
      <c r="E267" s="172" t="s">
        <v>436</v>
      </c>
      <c r="F267" s="172" t="s">
        <v>437</v>
      </c>
      <c r="G267" s="159"/>
      <c r="H267" s="159"/>
      <c r="I267" s="162"/>
      <c r="J267" s="173">
        <f>BK267</f>
        <v>0</v>
      </c>
      <c r="K267" s="159"/>
      <c r="L267" s="164"/>
      <c r="M267" s="165"/>
      <c r="N267" s="166"/>
      <c r="O267" s="166"/>
      <c r="P267" s="167">
        <f>SUM(P268:P335)</f>
        <v>0</v>
      </c>
      <c r="Q267" s="166"/>
      <c r="R267" s="167">
        <f>SUM(R268:R335)</f>
        <v>5.8905121900000008</v>
      </c>
      <c r="S267" s="166"/>
      <c r="T267" s="168">
        <f>SUM(T268:T335)</f>
        <v>0</v>
      </c>
      <c r="AR267" s="169" t="s">
        <v>83</v>
      </c>
      <c r="AT267" s="170" t="s">
        <v>72</v>
      </c>
      <c r="AU267" s="170" t="s">
        <v>81</v>
      </c>
      <c r="AY267" s="169" t="s">
        <v>125</v>
      </c>
      <c r="BK267" s="171">
        <f>SUM(BK268:BK335)</f>
        <v>0</v>
      </c>
    </row>
    <row r="268" spans="1:65" s="2" customFormat="1" ht="21.75" customHeight="1">
      <c r="A268" s="35"/>
      <c r="B268" s="36"/>
      <c r="C268" s="174" t="s">
        <v>438</v>
      </c>
      <c r="D268" s="174" t="s">
        <v>127</v>
      </c>
      <c r="E268" s="175" t="s">
        <v>439</v>
      </c>
      <c r="F268" s="176" t="s">
        <v>440</v>
      </c>
      <c r="G268" s="177" t="s">
        <v>257</v>
      </c>
      <c r="H268" s="178">
        <v>4.8250000000000002</v>
      </c>
      <c r="I268" s="179"/>
      <c r="J268" s="180">
        <f>ROUND(I268*H268,2)</f>
        <v>0</v>
      </c>
      <c r="K268" s="176" t="s">
        <v>137</v>
      </c>
      <c r="L268" s="40"/>
      <c r="M268" s="181" t="s">
        <v>19</v>
      </c>
      <c r="N268" s="182" t="s">
        <v>44</v>
      </c>
      <c r="O268" s="65"/>
      <c r="P268" s="183">
        <f>O268*H268</f>
        <v>0</v>
      </c>
      <c r="Q268" s="183">
        <v>4.0000000000000002E-4</v>
      </c>
      <c r="R268" s="183">
        <f>Q268*H268</f>
        <v>1.9300000000000001E-3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220</v>
      </c>
      <c r="AT268" s="185" t="s">
        <v>127</v>
      </c>
      <c r="AU268" s="185" t="s">
        <v>83</v>
      </c>
      <c r="AY268" s="18" t="s">
        <v>125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81</v>
      </c>
      <c r="BK268" s="186">
        <f>ROUND(I268*H268,2)</f>
        <v>0</v>
      </c>
      <c r="BL268" s="18" t="s">
        <v>220</v>
      </c>
      <c r="BM268" s="185" t="s">
        <v>441</v>
      </c>
    </row>
    <row r="269" spans="1:65" s="14" customFormat="1" ht="11.25">
      <c r="B269" s="198"/>
      <c r="C269" s="199"/>
      <c r="D269" s="189" t="s">
        <v>139</v>
      </c>
      <c r="E269" s="200" t="s">
        <v>19</v>
      </c>
      <c r="F269" s="201" t="s">
        <v>442</v>
      </c>
      <c r="G269" s="199"/>
      <c r="H269" s="202">
        <v>4.8250000000000002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139</v>
      </c>
      <c r="AU269" s="208" t="s">
        <v>83</v>
      </c>
      <c r="AV269" s="14" t="s">
        <v>83</v>
      </c>
      <c r="AW269" s="14" t="s">
        <v>34</v>
      </c>
      <c r="AX269" s="14" t="s">
        <v>73</v>
      </c>
      <c r="AY269" s="208" t="s">
        <v>125</v>
      </c>
    </row>
    <row r="270" spans="1:65" s="15" customFormat="1" ht="11.25">
      <c r="B270" s="209"/>
      <c r="C270" s="210"/>
      <c r="D270" s="189" t="s">
        <v>139</v>
      </c>
      <c r="E270" s="211" t="s">
        <v>19</v>
      </c>
      <c r="F270" s="212" t="s">
        <v>144</v>
      </c>
      <c r="G270" s="210"/>
      <c r="H270" s="213">
        <v>4.8250000000000002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139</v>
      </c>
      <c r="AU270" s="219" t="s">
        <v>83</v>
      </c>
      <c r="AV270" s="15" t="s">
        <v>132</v>
      </c>
      <c r="AW270" s="15" t="s">
        <v>34</v>
      </c>
      <c r="AX270" s="15" t="s">
        <v>81</v>
      </c>
      <c r="AY270" s="219" t="s">
        <v>125</v>
      </c>
    </row>
    <row r="271" spans="1:65" s="2" customFormat="1" ht="16.5" customHeight="1">
      <c r="A271" s="35"/>
      <c r="B271" s="36"/>
      <c r="C271" s="224" t="s">
        <v>443</v>
      </c>
      <c r="D271" s="224" t="s">
        <v>177</v>
      </c>
      <c r="E271" s="225" t="s">
        <v>444</v>
      </c>
      <c r="F271" s="226" t="s">
        <v>445</v>
      </c>
      <c r="G271" s="227" t="s">
        <v>257</v>
      </c>
      <c r="H271" s="228">
        <v>4.8250000000000002</v>
      </c>
      <c r="I271" s="229"/>
      <c r="J271" s="230">
        <f t="shared" ref="J271:J276" si="0">ROUND(I271*H271,2)</f>
        <v>0</v>
      </c>
      <c r="K271" s="226" t="s">
        <v>137</v>
      </c>
      <c r="L271" s="231"/>
      <c r="M271" s="232" t="s">
        <v>19</v>
      </c>
      <c r="N271" s="233" t="s">
        <v>44</v>
      </c>
      <c r="O271" s="65"/>
      <c r="P271" s="183">
        <f t="shared" ref="P271:P276" si="1">O271*H271</f>
        <v>0</v>
      </c>
      <c r="Q271" s="183">
        <v>0</v>
      </c>
      <c r="R271" s="183">
        <f t="shared" ref="R271:R276" si="2">Q271*H271</f>
        <v>0</v>
      </c>
      <c r="S271" s="183">
        <v>0</v>
      </c>
      <c r="T271" s="184">
        <f t="shared" ref="T271:T276" si="3"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263</v>
      </c>
      <c r="AT271" s="185" t="s">
        <v>177</v>
      </c>
      <c r="AU271" s="185" t="s">
        <v>83</v>
      </c>
      <c r="AY271" s="18" t="s">
        <v>125</v>
      </c>
      <c r="BE271" s="186">
        <f t="shared" ref="BE271:BE276" si="4">IF(N271="základní",J271,0)</f>
        <v>0</v>
      </c>
      <c r="BF271" s="186">
        <f t="shared" ref="BF271:BF276" si="5">IF(N271="snížená",J271,0)</f>
        <v>0</v>
      </c>
      <c r="BG271" s="186">
        <f t="shared" ref="BG271:BG276" si="6">IF(N271="zákl. přenesená",J271,0)</f>
        <v>0</v>
      </c>
      <c r="BH271" s="186">
        <f t="shared" ref="BH271:BH276" si="7">IF(N271="sníž. přenesená",J271,0)</f>
        <v>0</v>
      </c>
      <c r="BI271" s="186">
        <f t="shared" ref="BI271:BI276" si="8">IF(N271="nulová",J271,0)</f>
        <v>0</v>
      </c>
      <c r="BJ271" s="18" t="s">
        <v>81</v>
      </c>
      <c r="BK271" s="186">
        <f t="shared" ref="BK271:BK276" si="9">ROUND(I271*H271,2)</f>
        <v>0</v>
      </c>
      <c r="BL271" s="18" t="s">
        <v>220</v>
      </c>
      <c r="BM271" s="185" t="s">
        <v>446</v>
      </c>
    </row>
    <row r="272" spans="1:65" s="2" customFormat="1" ht="16.5" customHeight="1">
      <c r="A272" s="35"/>
      <c r="B272" s="36"/>
      <c r="C272" s="174" t="s">
        <v>447</v>
      </c>
      <c r="D272" s="174" t="s">
        <v>127</v>
      </c>
      <c r="E272" s="175" t="s">
        <v>448</v>
      </c>
      <c r="F272" s="176" t="s">
        <v>449</v>
      </c>
      <c r="G272" s="177" t="s">
        <v>130</v>
      </c>
      <c r="H272" s="178">
        <v>1</v>
      </c>
      <c r="I272" s="179"/>
      <c r="J272" s="180">
        <f t="shared" si="0"/>
        <v>0</v>
      </c>
      <c r="K272" s="176" t="s">
        <v>137</v>
      </c>
      <c r="L272" s="40"/>
      <c r="M272" s="181" t="s">
        <v>19</v>
      </c>
      <c r="N272" s="182" t="s">
        <v>44</v>
      </c>
      <c r="O272" s="65"/>
      <c r="P272" s="183">
        <f t="shared" si="1"/>
        <v>0</v>
      </c>
      <c r="Q272" s="183">
        <v>0</v>
      </c>
      <c r="R272" s="183">
        <f t="shared" si="2"/>
        <v>0</v>
      </c>
      <c r="S272" s="183">
        <v>0</v>
      </c>
      <c r="T272" s="184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220</v>
      </c>
      <c r="AT272" s="185" t="s">
        <v>127</v>
      </c>
      <c r="AU272" s="185" t="s">
        <v>83</v>
      </c>
      <c r="AY272" s="18" t="s">
        <v>125</v>
      </c>
      <c r="BE272" s="186">
        <f t="shared" si="4"/>
        <v>0</v>
      </c>
      <c r="BF272" s="186">
        <f t="shared" si="5"/>
        <v>0</v>
      </c>
      <c r="BG272" s="186">
        <f t="shared" si="6"/>
        <v>0</v>
      </c>
      <c r="BH272" s="186">
        <f t="shared" si="7"/>
        <v>0</v>
      </c>
      <c r="BI272" s="186">
        <f t="shared" si="8"/>
        <v>0</v>
      </c>
      <c r="BJ272" s="18" t="s">
        <v>81</v>
      </c>
      <c r="BK272" s="186">
        <f t="shared" si="9"/>
        <v>0</v>
      </c>
      <c r="BL272" s="18" t="s">
        <v>220</v>
      </c>
      <c r="BM272" s="185" t="s">
        <v>450</v>
      </c>
    </row>
    <row r="273" spans="1:65" s="2" customFormat="1" ht="16.5" customHeight="1">
      <c r="A273" s="35"/>
      <c r="B273" s="36"/>
      <c r="C273" s="224" t="s">
        <v>451</v>
      </c>
      <c r="D273" s="224" t="s">
        <v>177</v>
      </c>
      <c r="E273" s="225" t="s">
        <v>452</v>
      </c>
      <c r="F273" s="226" t="s">
        <v>453</v>
      </c>
      <c r="G273" s="227" t="s">
        <v>130</v>
      </c>
      <c r="H273" s="228">
        <v>1</v>
      </c>
      <c r="I273" s="229"/>
      <c r="J273" s="230">
        <f t="shared" si="0"/>
        <v>0</v>
      </c>
      <c r="K273" s="226" t="s">
        <v>137</v>
      </c>
      <c r="L273" s="231"/>
      <c r="M273" s="232" t="s">
        <v>19</v>
      </c>
      <c r="N273" s="233" t="s">
        <v>44</v>
      </c>
      <c r="O273" s="65"/>
      <c r="P273" s="183">
        <f t="shared" si="1"/>
        <v>0</v>
      </c>
      <c r="Q273" s="183">
        <v>3.9399999999999998E-2</v>
      </c>
      <c r="R273" s="183">
        <f t="shared" si="2"/>
        <v>3.9399999999999998E-2</v>
      </c>
      <c r="S273" s="183">
        <v>0</v>
      </c>
      <c r="T273" s="184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263</v>
      </c>
      <c r="AT273" s="185" t="s">
        <v>177</v>
      </c>
      <c r="AU273" s="185" t="s">
        <v>83</v>
      </c>
      <c r="AY273" s="18" t="s">
        <v>125</v>
      </c>
      <c r="BE273" s="186">
        <f t="shared" si="4"/>
        <v>0</v>
      </c>
      <c r="BF273" s="186">
        <f t="shared" si="5"/>
        <v>0</v>
      </c>
      <c r="BG273" s="186">
        <f t="shared" si="6"/>
        <v>0</v>
      </c>
      <c r="BH273" s="186">
        <f t="shared" si="7"/>
        <v>0</v>
      </c>
      <c r="BI273" s="186">
        <f t="shared" si="8"/>
        <v>0</v>
      </c>
      <c r="BJ273" s="18" t="s">
        <v>81</v>
      </c>
      <c r="BK273" s="186">
        <f t="shared" si="9"/>
        <v>0</v>
      </c>
      <c r="BL273" s="18" t="s">
        <v>220</v>
      </c>
      <c r="BM273" s="185" t="s">
        <v>454</v>
      </c>
    </row>
    <row r="274" spans="1:65" s="2" customFormat="1" ht="16.5" customHeight="1">
      <c r="A274" s="35"/>
      <c r="B274" s="36"/>
      <c r="C274" s="174" t="s">
        <v>455</v>
      </c>
      <c r="D274" s="174" t="s">
        <v>127</v>
      </c>
      <c r="E274" s="175" t="s">
        <v>456</v>
      </c>
      <c r="F274" s="176" t="s">
        <v>457</v>
      </c>
      <c r="G274" s="177" t="s">
        <v>130</v>
      </c>
      <c r="H274" s="178">
        <v>1</v>
      </c>
      <c r="I274" s="179"/>
      <c r="J274" s="180">
        <f t="shared" si="0"/>
        <v>0</v>
      </c>
      <c r="K274" s="176" t="s">
        <v>137</v>
      </c>
      <c r="L274" s="40"/>
      <c r="M274" s="181" t="s">
        <v>19</v>
      </c>
      <c r="N274" s="182" t="s">
        <v>44</v>
      </c>
      <c r="O274" s="65"/>
      <c r="P274" s="183">
        <f t="shared" si="1"/>
        <v>0</v>
      </c>
      <c r="Q274" s="183">
        <v>0</v>
      </c>
      <c r="R274" s="183">
        <f t="shared" si="2"/>
        <v>0</v>
      </c>
      <c r="S274" s="183">
        <v>0</v>
      </c>
      <c r="T274" s="184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220</v>
      </c>
      <c r="AT274" s="185" t="s">
        <v>127</v>
      </c>
      <c r="AU274" s="185" t="s">
        <v>83</v>
      </c>
      <c r="AY274" s="18" t="s">
        <v>125</v>
      </c>
      <c r="BE274" s="186">
        <f t="shared" si="4"/>
        <v>0</v>
      </c>
      <c r="BF274" s="186">
        <f t="shared" si="5"/>
        <v>0</v>
      </c>
      <c r="BG274" s="186">
        <f t="shared" si="6"/>
        <v>0</v>
      </c>
      <c r="BH274" s="186">
        <f t="shared" si="7"/>
        <v>0</v>
      </c>
      <c r="BI274" s="186">
        <f t="shared" si="8"/>
        <v>0</v>
      </c>
      <c r="BJ274" s="18" t="s">
        <v>81</v>
      </c>
      <c r="BK274" s="186">
        <f t="shared" si="9"/>
        <v>0</v>
      </c>
      <c r="BL274" s="18" t="s">
        <v>220</v>
      </c>
      <c r="BM274" s="185" t="s">
        <v>458</v>
      </c>
    </row>
    <row r="275" spans="1:65" s="2" customFormat="1" ht="16.5" customHeight="1">
      <c r="A275" s="35"/>
      <c r="B275" s="36"/>
      <c r="C275" s="224" t="s">
        <v>459</v>
      </c>
      <c r="D275" s="224" t="s">
        <v>177</v>
      </c>
      <c r="E275" s="225" t="s">
        <v>460</v>
      </c>
      <c r="F275" s="226" t="s">
        <v>453</v>
      </c>
      <c r="G275" s="227" t="s">
        <v>130</v>
      </c>
      <c r="H275" s="228">
        <v>1</v>
      </c>
      <c r="I275" s="229"/>
      <c r="J275" s="230">
        <f t="shared" si="0"/>
        <v>0</v>
      </c>
      <c r="K275" s="226" t="s">
        <v>137</v>
      </c>
      <c r="L275" s="231"/>
      <c r="M275" s="232" t="s">
        <v>19</v>
      </c>
      <c r="N275" s="233" t="s">
        <v>44</v>
      </c>
      <c r="O275" s="65"/>
      <c r="P275" s="183">
        <f t="shared" si="1"/>
        <v>0</v>
      </c>
      <c r="Q275" s="183">
        <v>3.9399999999999998E-2</v>
      </c>
      <c r="R275" s="183">
        <f t="shared" si="2"/>
        <v>3.9399999999999998E-2</v>
      </c>
      <c r="S275" s="183">
        <v>0</v>
      </c>
      <c r="T275" s="184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263</v>
      </c>
      <c r="AT275" s="185" t="s">
        <v>177</v>
      </c>
      <c r="AU275" s="185" t="s">
        <v>83</v>
      </c>
      <c r="AY275" s="18" t="s">
        <v>125</v>
      </c>
      <c r="BE275" s="186">
        <f t="shared" si="4"/>
        <v>0</v>
      </c>
      <c r="BF275" s="186">
        <f t="shared" si="5"/>
        <v>0</v>
      </c>
      <c r="BG275" s="186">
        <f t="shared" si="6"/>
        <v>0</v>
      </c>
      <c r="BH275" s="186">
        <f t="shared" si="7"/>
        <v>0</v>
      </c>
      <c r="BI275" s="186">
        <f t="shared" si="8"/>
        <v>0</v>
      </c>
      <c r="BJ275" s="18" t="s">
        <v>81</v>
      </c>
      <c r="BK275" s="186">
        <f t="shared" si="9"/>
        <v>0</v>
      </c>
      <c r="BL275" s="18" t="s">
        <v>220</v>
      </c>
      <c r="BM275" s="185" t="s">
        <v>461</v>
      </c>
    </row>
    <row r="276" spans="1:65" s="2" customFormat="1" ht="16.5" customHeight="1">
      <c r="A276" s="35"/>
      <c r="B276" s="36"/>
      <c r="C276" s="174" t="s">
        <v>462</v>
      </c>
      <c r="D276" s="174" t="s">
        <v>127</v>
      </c>
      <c r="E276" s="175" t="s">
        <v>463</v>
      </c>
      <c r="F276" s="176" t="s">
        <v>464</v>
      </c>
      <c r="G276" s="177" t="s">
        <v>136</v>
      </c>
      <c r="H276" s="178">
        <v>55.6</v>
      </c>
      <c r="I276" s="179"/>
      <c r="J276" s="180">
        <f t="shared" si="0"/>
        <v>0</v>
      </c>
      <c r="K276" s="176" t="s">
        <v>137</v>
      </c>
      <c r="L276" s="40"/>
      <c r="M276" s="181" t="s">
        <v>19</v>
      </c>
      <c r="N276" s="182" t="s">
        <v>44</v>
      </c>
      <c r="O276" s="65"/>
      <c r="P276" s="183">
        <f t="shared" si="1"/>
        <v>0</v>
      </c>
      <c r="Q276" s="183">
        <v>2.7999999999999998E-4</v>
      </c>
      <c r="R276" s="183">
        <f t="shared" si="2"/>
        <v>1.5567999999999999E-2</v>
      </c>
      <c r="S276" s="183">
        <v>0</v>
      </c>
      <c r="T276" s="184">
        <f t="shared" si="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220</v>
      </c>
      <c r="AT276" s="185" t="s">
        <v>127</v>
      </c>
      <c r="AU276" s="185" t="s">
        <v>83</v>
      </c>
      <c r="AY276" s="18" t="s">
        <v>125</v>
      </c>
      <c r="BE276" s="186">
        <f t="shared" si="4"/>
        <v>0</v>
      </c>
      <c r="BF276" s="186">
        <f t="shared" si="5"/>
        <v>0</v>
      </c>
      <c r="BG276" s="186">
        <f t="shared" si="6"/>
        <v>0</v>
      </c>
      <c r="BH276" s="186">
        <f t="shared" si="7"/>
        <v>0</v>
      </c>
      <c r="BI276" s="186">
        <f t="shared" si="8"/>
        <v>0</v>
      </c>
      <c r="BJ276" s="18" t="s">
        <v>81</v>
      </c>
      <c r="BK276" s="186">
        <f t="shared" si="9"/>
        <v>0</v>
      </c>
      <c r="BL276" s="18" t="s">
        <v>220</v>
      </c>
      <c r="BM276" s="185" t="s">
        <v>465</v>
      </c>
    </row>
    <row r="277" spans="1:65" s="13" customFormat="1" ht="11.25">
      <c r="B277" s="187"/>
      <c r="C277" s="188"/>
      <c r="D277" s="189" t="s">
        <v>139</v>
      </c>
      <c r="E277" s="190" t="s">
        <v>19</v>
      </c>
      <c r="F277" s="191" t="s">
        <v>300</v>
      </c>
      <c r="G277" s="188"/>
      <c r="H277" s="190" t="s">
        <v>19</v>
      </c>
      <c r="I277" s="192"/>
      <c r="J277" s="188"/>
      <c r="K277" s="188"/>
      <c r="L277" s="193"/>
      <c r="M277" s="194"/>
      <c r="N277" s="195"/>
      <c r="O277" s="195"/>
      <c r="P277" s="195"/>
      <c r="Q277" s="195"/>
      <c r="R277" s="195"/>
      <c r="S277" s="195"/>
      <c r="T277" s="196"/>
      <c r="AT277" s="197" t="s">
        <v>139</v>
      </c>
      <c r="AU277" s="197" t="s">
        <v>83</v>
      </c>
      <c r="AV277" s="13" t="s">
        <v>81</v>
      </c>
      <c r="AW277" s="13" t="s">
        <v>34</v>
      </c>
      <c r="AX277" s="13" t="s">
        <v>73</v>
      </c>
      <c r="AY277" s="197" t="s">
        <v>125</v>
      </c>
    </row>
    <row r="278" spans="1:65" s="14" customFormat="1" ht="11.25">
      <c r="B278" s="198"/>
      <c r="C278" s="199"/>
      <c r="D278" s="189" t="s">
        <v>139</v>
      </c>
      <c r="E278" s="200" t="s">
        <v>19</v>
      </c>
      <c r="F278" s="201" t="s">
        <v>301</v>
      </c>
      <c r="G278" s="199"/>
      <c r="H278" s="202">
        <v>55.6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139</v>
      </c>
      <c r="AU278" s="208" t="s">
        <v>83</v>
      </c>
      <c r="AV278" s="14" t="s">
        <v>83</v>
      </c>
      <c r="AW278" s="14" t="s">
        <v>34</v>
      </c>
      <c r="AX278" s="14" t="s">
        <v>73</v>
      </c>
      <c r="AY278" s="208" t="s">
        <v>125</v>
      </c>
    </row>
    <row r="279" spans="1:65" s="15" customFormat="1" ht="11.25">
      <c r="B279" s="209"/>
      <c r="C279" s="210"/>
      <c r="D279" s="189" t="s">
        <v>139</v>
      </c>
      <c r="E279" s="211" t="s">
        <v>19</v>
      </c>
      <c r="F279" s="212" t="s">
        <v>144</v>
      </c>
      <c r="G279" s="210"/>
      <c r="H279" s="213">
        <v>55.6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139</v>
      </c>
      <c r="AU279" s="219" t="s">
        <v>83</v>
      </c>
      <c r="AV279" s="15" t="s">
        <v>132</v>
      </c>
      <c r="AW279" s="15" t="s">
        <v>34</v>
      </c>
      <c r="AX279" s="15" t="s">
        <v>81</v>
      </c>
      <c r="AY279" s="219" t="s">
        <v>125</v>
      </c>
    </row>
    <row r="280" spans="1:65" s="2" customFormat="1" ht="16.5" customHeight="1">
      <c r="A280" s="35"/>
      <c r="B280" s="36"/>
      <c r="C280" s="224" t="s">
        <v>466</v>
      </c>
      <c r="D280" s="224" t="s">
        <v>177</v>
      </c>
      <c r="E280" s="225" t="s">
        <v>467</v>
      </c>
      <c r="F280" s="226" t="s">
        <v>468</v>
      </c>
      <c r="G280" s="227" t="s">
        <v>136</v>
      </c>
      <c r="H280" s="228">
        <v>61.16</v>
      </c>
      <c r="I280" s="229"/>
      <c r="J280" s="230">
        <f>ROUND(I280*H280,2)</f>
        <v>0</v>
      </c>
      <c r="K280" s="226" t="s">
        <v>137</v>
      </c>
      <c r="L280" s="231"/>
      <c r="M280" s="232" t="s">
        <v>19</v>
      </c>
      <c r="N280" s="233" t="s">
        <v>44</v>
      </c>
      <c r="O280" s="65"/>
      <c r="P280" s="183">
        <f>O280*H280</f>
        <v>0</v>
      </c>
      <c r="Q280" s="183">
        <v>7.7999999999999996E-3</v>
      </c>
      <c r="R280" s="183">
        <f>Q280*H280</f>
        <v>0.47704799999999997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263</v>
      </c>
      <c r="AT280" s="185" t="s">
        <v>177</v>
      </c>
      <c r="AU280" s="185" t="s">
        <v>83</v>
      </c>
      <c r="AY280" s="18" t="s">
        <v>125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81</v>
      </c>
      <c r="BK280" s="186">
        <f>ROUND(I280*H280,2)</f>
        <v>0</v>
      </c>
      <c r="BL280" s="18" t="s">
        <v>220</v>
      </c>
      <c r="BM280" s="185" t="s">
        <v>469</v>
      </c>
    </row>
    <row r="281" spans="1:65" s="14" customFormat="1" ht="11.25">
      <c r="B281" s="198"/>
      <c r="C281" s="199"/>
      <c r="D281" s="189" t="s">
        <v>139</v>
      </c>
      <c r="E281" s="199"/>
      <c r="F281" s="201" t="s">
        <v>306</v>
      </c>
      <c r="G281" s="199"/>
      <c r="H281" s="202">
        <v>61.16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139</v>
      </c>
      <c r="AU281" s="208" t="s">
        <v>83</v>
      </c>
      <c r="AV281" s="14" t="s">
        <v>83</v>
      </c>
      <c r="AW281" s="14" t="s">
        <v>4</v>
      </c>
      <c r="AX281" s="14" t="s">
        <v>81</v>
      </c>
      <c r="AY281" s="208" t="s">
        <v>125</v>
      </c>
    </row>
    <row r="282" spans="1:65" s="2" customFormat="1" ht="24">
      <c r="A282" s="35"/>
      <c r="B282" s="36"/>
      <c r="C282" s="174" t="s">
        <v>470</v>
      </c>
      <c r="D282" s="174" t="s">
        <v>127</v>
      </c>
      <c r="E282" s="175" t="s">
        <v>471</v>
      </c>
      <c r="F282" s="176" t="s">
        <v>472</v>
      </c>
      <c r="G282" s="177" t="s">
        <v>136</v>
      </c>
      <c r="H282" s="178">
        <v>36.054000000000002</v>
      </c>
      <c r="I282" s="179"/>
      <c r="J282" s="180">
        <f>ROUND(I282*H282,2)</f>
        <v>0</v>
      </c>
      <c r="K282" s="176" t="s">
        <v>137</v>
      </c>
      <c r="L282" s="40"/>
      <c r="M282" s="181" t="s">
        <v>19</v>
      </c>
      <c r="N282" s="182" t="s">
        <v>44</v>
      </c>
      <c r="O282" s="65"/>
      <c r="P282" s="183">
        <f>O282*H282</f>
        <v>0</v>
      </c>
      <c r="Q282" s="183">
        <v>2.7E-4</v>
      </c>
      <c r="R282" s="183">
        <f>Q282*H282</f>
        <v>9.7345800000000014E-3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220</v>
      </c>
      <c r="AT282" s="185" t="s">
        <v>127</v>
      </c>
      <c r="AU282" s="185" t="s">
        <v>83</v>
      </c>
      <c r="AY282" s="18" t="s">
        <v>125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81</v>
      </c>
      <c r="BK282" s="186">
        <f>ROUND(I282*H282,2)</f>
        <v>0</v>
      </c>
      <c r="BL282" s="18" t="s">
        <v>220</v>
      </c>
      <c r="BM282" s="185" t="s">
        <v>473</v>
      </c>
    </row>
    <row r="283" spans="1:65" s="14" customFormat="1" ht="11.25">
      <c r="B283" s="198"/>
      <c r="C283" s="199"/>
      <c r="D283" s="189" t="s">
        <v>139</v>
      </c>
      <c r="E283" s="200" t="s">
        <v>19</v>
      </c>
      <c r="F283" s="201" t="s">
        <v>474</v>
      </c>
      <c r="G283" s="199"/>
      <c r="H283" s="202">
        <v>5.0330000000000004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139</v>
      </c>
      <c r="AU283" s="208" t="s">
        <v>83</v>
      </c>
      <c r="AV283" s="14" t="s">
        <v>83</v>
      </c>
      <c r="AW283" s="14" t="s">
        <v>34</v>
      </c>
      <c r="AX283" s="14" t="s">
        <v>73</v>
      </c>
      <c r="AY283" s="208" t="s">
        <v>125</v>
      </c>
    </row>
    <row r="284" spans="1:65" s="14" customFormat="1" ht="11.25">
      <c r="B284" s="198"/>
      <c r="C284" s="199"/>
      <c r="D284" s="189" t="s">
        <v>139</v>
      </c>
      <c r="E284" s="200" t="s">
        <v>19</v>
      </c>
      <c r="F284" s="201" t="s">
        <v>475</v>
      </c>
      <c r="G284" s="199"/>
      <c r="H284" s="202">
        <v>4.07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139</v>
      </c>
      <c r="AU284" s="208" t="s">
        <v>83</v>
      </c>
      <c r="AV284" s="14" t="s">
        <v>83</v>
      </c>
      <c r="AW284" s="14" t="s">
        <v>34</v>
      </c>
      <c r="AX284" s="14" t="s">
        <v>73</v>
      </c>
      <c r="AY284" s="208" t="s">
        <v>125</v>
      </c>
    </row>
    <row r="285" spans="1:65" s="14" customFormat="1" ht="11.25">
      <c r="B285" s="198"/>
      <c r="C285" s="199"/>
      <c r="D285" s="189" t="s">
        <v>139</v>
      </c>
      <c r="E285" s="200" t="s">
        <v>19</v>
      </c>
      <c r="F285" s="201" t="s">
        <v>476</v>
      </c>
      <c r="G285" s="199"/>
      <c r="H285" s="202">
        <v>6.1879999999999997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139</v>
      </c>
      <c r="AU285" s="208" t="s">
        <v>83</v>
      </c>
      <c r="AV285" s="14" t="s">
        <v>83</v>
      </c>
      <c r="AW285" s="14" t="s">
        <v>34</v>
      </c>
      <c r="AX285" s="14" t="s">
        <v>73</v>
      </c>
      <c r="AY285" s="208" t="s">
        <v>125</v>
      </c>
    </row>
    <row r="286" spans="1:65" s="14" customFormat="1" ht="11.25">
      <c r="B286" s="198"/>
      <c r="C286" s="199"/>
      <c r="D286" s="189" t="s">
        <v>139</v>
      </c>
      <c r="E286" s="200" t="s">
        <v>19</v>
      </c>
      <c r="F286" s="201" t="s">
        <v>477</v>
      </c>
      <c r="G286" s="199"/>
      <c r="H286" s="202">
        <v>10.725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139</v>
      </c>
      <c r="AU286" s="208" t="s">
        <v>83</v>
      </c>
      <c r="AV286" s="14" t="s">
        <v>83</v>
      </c>
      <c r="AW286" s="14" t="s">
        <v>34</v>
      </c>
      <c r="AX286" s="14" t="s">
        <v>73</v>
      </c>
      <c r="AY286" s="208" t="s">
        <v>125</v>
      </c>
    </row>
    <row r="287" spans="1:65" s="14" customFormat="1" ht="11.25">
      <c r="B287" s="198"/>
      <c r="C287" s="199"/>
      <c r="D287" s="189" t="s">
        <v>139</v>
      </c>
      <c r="E287" s="200" t="s">
        <v>19</v>
      </c>
      <c r="F287" s="201" t="s">
        <v>478</v>
      </c>
      <c r="G287" s="199"/>
      <c r="H287" s="202">
        <v>8.6630000000000003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139</v>
      </c>
      <c r="AU287" s="208" t="s">
        <v>83</v>
      </c>
      <c r="AV287" s="14" t="s">
        <v>83</v>
      </c>
      <c r="AW287" s="14" t="s">
        <v>34</v>
      </c>
      <c r="AX287" s="14" t="s">
        <v>73</v>
      </c>
      <c r="AY287" s="208" t="s">
        <v>125</v>
      </c>
    </row>
    <row r="288" spans="1:65" s="14" customFormat="1" ht="11.25">
      <c r="B288" s="198"/>
      <c r="C288" s="199"/>
      <c r="D288" s="189" t="s">
        <v>139</v>
      </c>
      <c r="E288" s="200" t="s">
        <v>19</v>
      </c>
      <c r="F288" s="201" t="s">
        <v>479</v>
      </c>
      <c r="G288" s="199"/>
      <c r="H288" s="202">
        <v>1.375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139</v>
      </c>
      <c r="AU288" s="208" t="s">
        <v>83</v>
      </c>
      <c r="AV288" s="14" t="s">
        <v>83</v>
      </c>
      <c r="AW288" s="14" t="s">
        <v>34</v>
      </c>
      <c r="AX288" s="14" t="s">
        <v>73</v>
      </c>
      <c r="AY288" s="208" t="s">
        <v>125</v>
      </c>
    </row>
    <row r="289" spans="1:65" s="15" customFormat="1" ht="11.25">
      <c r="B289" s="209"/>
      <c r="C289" s="210"/>
      <c r="D289" s="189" t="s">
        <v>139</v>
      </c>
      <c r="E289" s="211" t="s">
        <v>19</v>
      </c>
      <c r="F289" s="212" t="s">
        <v>144</v>
      </c>
      <c r="G289" s="210"/>
      <c r="H289" s="213">
        <v>36.054000000000002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139</v>
      </c>
      <c r="AU289" s="219" t="s">
        <v>83</v>
      </c>
      <c r="AV289" s="15" t="s">
        <v>132</v>
      </c>
      <c r="AW289" s="15" t="s">
        <v>34</v>
      </c>
      <c r="AX289" s="15" t="s">
        <v>81</v>
      </c>
      <c r="AY289" s="219" t="s">
        <v>125</v>
      </c>
    </row>
    <row r="290" spans="1:65" s="2" customFormat="1" ht="16.5" customHeight="1">
      <c r="A290" s="35"/>
      <c r="B290" s="36"/>
      <c r="C290" s="224" t="s">
        <v>480</v>
      </c>
      <c r="D290" s="224" t="s">
        <v>177</v>
      </c>
      <c r="E290" s="225" t="s">
        <v>481</v>
      </c>
      <c r="F290" s="226" t="s">
        <v>482</v>
      </c>
      <c r="G290" s="227" t="s">
        <v>136</v>
      </c>
      <c r="H290" s="228">
        <v>36.054000000000002</v>
      </c>
      <c r="I290" s="229"/>
      <c r="J290" s="230">
        <f>ROUND(I290*H290,2)</f>
        <v>0</v>
      </c>
      <c r="K290" s="226" t="s">
        <v>137</v>
      </c>
      <c r="L290" s="231"/>
      <c r="M290" s="232" t="s">
        <v>19</v>
      </c>
      <c r="N290" s="233" t="s">
        <v>44</v>
      </c>
      <c r="O290" s="65"/>
      <c r="P290" s="183">
        <f>O290*H290</f>
        <v>0</v>
      </c>
      <c r="Q290" s="183">
        <v>1.7840000000000002E-2</v>
      </c>
      <c r="R290" s="183">
        <f>Q290*H290</f>
        <v>0.64320336000000011</v>
      </c>
      <c r="S290" s="183">
        <v>0</v>
      </c>
      <c r="T290" s="18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263</v>
      </c>
      <c r="AT290" s="185" t="s">
        <v>177</v>
      </c>
      <c r="AU290" s="185" t="s">
        <v>83</v>
      </c>
      <c r="AY290" s="18" t="s">
        <v>125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81</v>
      </c>
      <c r="BK290" s="186">
        <f>ROUND(I290*H290,2)</f>
        <v>0</v>
      </c>
      <c r="BL290" s="18" t="s">
        <v>220</v>
      </c>
      <c r="BM290" s="185" t="s">
        <v>483</v>
      </c>
    </row>
    <row r="291" spans="1:65" s="2" customFormat="1" ht="24">
      <c r="A291" s="35"/>
      <c r="B291" s="36"/>
      <c r="C291" s="174" t="s">
        <v>484</v>
      </c>
      <c r="D291" s="174" t="s">
        <v>127</v>
      </c>
      <c r="E291" s="175" t="s">
        <v>485</v>
      </c>
      <c r="F291" s="176" t="s">
        <v>486</v>
      </c>
      <c r="G291" s="177" t="s">
        <v>136</v>
      </c>
      <c r="H291" s="178">
        <v>17.28</v>
      </c>
      <c r="I291" s="179"/>
      <c r="J291" s="180">
        <f>ROUND(I291*H291,2)</f>
        <v>0</v>
      </c>
      <c r="K291" s="176" t="s">
        <v>131</v>
      </c>
      <c r="L291" s="40"/>
      <c r="M291" s="181" t="s">
        <v>19</v>
      </c>
      <c r="N291" s="182" t="s">
        <v>44</v>
      </c>
      <c r="O291" s="65"/>
      <c r="P291" s="183">
        <f>O291*H291</f>
        <v>0</v>
      </c>
      <c r="Q291" s="183">
        <v>3.3E-4</v>
      </c>
      <c r="R291" s="183">
        <f>Q291*H291</f>
        <v>5.7024000000000007E-3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220</v>
      </c>
      <c r="AT291" s="185" t="s">
        <v>127</v>
      </c>
      <c r="AU291" s="185" t="s">
        <v>83</v>
      </c>
      <c r="AY291" s="18" t="s">
        <v>125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81</v>
      </c>
      <c r="BK291" s="186">
        <f>ROUND(I291*H291,2)</f>
        <v>0</v>
      </c>
      <c r="BL291" s="18" t="s">
        <v>220</v>
      </c>
      <c r="BM291" s="185" t="s">
        <v>487</v>
      </c>
    </row>
    <row r="292" spans="1:65" s="14" customFormat="1" ht="11.25">
      <c r="B292" s="198"/>
      <c r="C292" s="199"/>
      <c r="D292" s="189" t="s">
        <v>139</v>
      </c>
      <c r="E292" s="200" t="s">
        <v>19</v>
      </c>
      <c r="F292" s="201" t="s">
        <v>488</v>
      </c>
      <c r="G292" s="199"/>
      <c r="H292" s="202">
        <v>6.6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139</v>
      </c>
      <c r="AU292" s="208" t="s">
        <v>83</v>
      </c>
      <c r="AV292" s="14" t="s">
        <v>83</v>
      </c>
      <c r="AW292" s="14" t="s">
        <v>34</v>
      </c>
      <c r="AX292" s="14" t="s">
        <v>73</v>
      </c>
      <c r="AY292" s="208" t="s">
        <v>125</v>
      </c>
    </row>
    <row r="293" spans="1:65" s="14" customFormat="1" ht="11.25">
      <c r="B293" s="198"/>
      <c r="C293" s="199"/>
      <c r="D293" s="189" t="s">
        <v>139</v>
      </c>
      <c r="E293" s="200" t="s">
        <v>19</v>
      </c>
      <c r="F293" s="201" t="s">
        <v>489</v>
      </c>
      <c r="G293" s="199"/>
      <c r="H293" s="202">
        <v>10.68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139</v>
      </c>
      <c r="AU293" s="208" t="s">
        <v>83</v>
      </c>
      <c r="AV293" s="14" t="s">
        <v>83</v>
      </c>
      <c r="AW293" s="14" t="s">
        <v>34</v>
      </c>
      <c r="AX293" s="14" t="s">
        <v>73</v>
      </c>
      <c r="AY293" s="208" t="s">
        <v>125</v>
      </c>
    </row>
    <row r="294" spans="1:65" s="15" customFormat="1" ht="11.25">
      <c r="B294" s="209"/>
      <c r="C294" s="210"/>
      <c r="D294" s="189" t="s">
        <v>139</v>
      </c>
      <c r="E294" s="211" t="s">
        <v>19</v>
      </c>
      <c r="F294" s="212" t="s">
        <v>144</v>
      </c>
      <c r="G294" s="210"/>
      <c r="H294" s="213">
        <v>17.28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139</v>
      </c>
      <c r="AU294" s="219" t="s">
        <v>83</v>
      </c>
      <c r="AV294" s="15" t="s">
        <v>132</v>
      </c>
      <c r="AW294" s="15" t="s">
        <v>34</v>
      </c>
      <c r="AX294" s="15" t="s">
        <v>81</v>
      </c>
      <c r="AY294" s="219" t="s">
        <v>125</v>
      </c>
    </row>
    <row r="295" spans="1:65" s="2" customFormat="1" ht="16.5" customHeight="1">
      <c r="A295" s="35"/>
      <c r="B295" s="36"/>
      <c r="C295" s="224" t="s">
        <v>490</v>
      </c>
      <c r="D295" s="224" t="s">
        <v>177</v>
      </c>
      <c r="E295" s="225" t="s">
        <v>491</v>
      </c>
      <c r="F295" s="226" t="s">
        <v>492</v>
      </c>
      <c r="G295" s="227" t="s">
        <v>136</v>
      </c>
      <c r="H295" s="228">
        <v>17.28</v>
      </c>
      <c r="I295" s="229"/>
      <c r="J295" s="230">
        <f>ROUND(I295*H295,2)</f>
        <v>0</v>
      </c>
      <c r="K295" s="226" t="s">
        <v>131</v>
      </c>
      <c r="L295" s="231"/>
      <c r="M295" s="232" t="s">
        <v>19</v>
      </c>
      <c r="N295" s="233" t="s">
        <v>44</v>
      </c>
      <c r="O295" s="65"/>
      <c r="P295" s="183">
        <f>O295*H295</f>
        <v>0</v>
      </c>
      <c r="Q295" s="183">
        <v>2.7E-2</v>
      </c>
      <c r="R295" s="183">
        <f>Q295*H295</f>
        <v>0.46656000000000003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263</v>
      </c>
      <c r="AT295" s="185" t="s">
        <v>177</v>
      </c>
      <c r="AU295" s="185" t="s">
        <v>83</v>
      </c>
      <c r="AY295" s="18" t="s">
        <v>125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81</v>
      </c>
      <c r="BK295" s="186">
        <f>ROUND(I295*H295,2)</f>
        <v>0</v>
      </c>
      <c r="BL295" s="18" t="s">
        <v>220</v>
      </c>
      <c r="BM295" s="185" t="s">
        <v>493</v>
      </c>
    </row>
    <row r="296" spans="1:65" s="2" customFormat="1" ht="24">
      <c r="A296" s="35"/>
      <c r="B296" s="36"/>
      <c r="C296" s="174" t="s">
        <v>494</v>
      </c>
      <c r="D296" s="174" t="s">
        <v>127</v>
      </c>
      <c r="E296" s="175" t="s">
        <v>495</v>
      </c>
      <c r="F296" s="176" t="s">
        <v>496</v>
      </c>
      <c r="G296" s="177" t="s">
        <v>136</v>
      </c>
      <c r="H296" s="178">
        <v>3.9750000000000001</v>
      </c>
      <c r="I296" s="179"/>
      <c r="J296" s="180">
        <f>ROUND(I296*H296,2)</f>
        <v>0</v>
      </c>
      <c r="K296" s="176" t="s">
        <v>131</v>
      </c>
      <c r="L296" s="40"/>
      <c r="M296" s="181" t="s">
        <v>19</v>
      </c>
      <c r="N296" s="182" t="s">
        <v>44</v>
      </c>
      <c r="O296" s="65"/>
      <c r="P296" s="183">
        <f>O296*H296</f>
        <v>0</v>
      </c>
      <c r="Q296" s="183">
        <v>9.3999999999999997E-4</v>
      </c>
      <c r="R296" s="183">
        <f>Q296*H296</f>
        <v>3.7364999999999998E-3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220</v>
      </c>
      <c r="AT296" s="185" t="s">
        <v>127</v>
      </c>
      <c r="AU296" s="185" t="s">
        <v>83</v>
      </c>
      <c r="AY296" s="18" t="s">
        <v>125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81</v>
      </c>
      <c r="BK296" s="186">
        <f>ROUND(I296*H296,2)</f>
        <v>0</v>
      </c>
      <c r="BL296" s="18" t="s">
        <v>220</v>
      </c>
      <c r="BM296" s="185" t="s">
        <v>497</v>
      </c>
    </row>
    <row r="297" spans="1:65" s="14" customFormat="1" ht="11.25">
      <c r="B297" s="198"/>
      <c r="C297" s="199"/>
      <c r="D297" s="189" t="s">
        <v>139</v>
      </c>
      <c r="E297" s="200" t="s">
        <v>19</v>
      </c>
      <c r="F297" s="201" t="s">
        <v>498</v>
      </c>
      <c r="G297" s="199"/>
      <c r="H297" s="202">
        <v>3.9750000000000001</v>
      </c>
      <c r="I297" s="203"/>
      <c r="J297" s="199"/>
      <c r="K297" s="199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139</v>
      </c>
      <c r="AU297" s="208" t="s">
        <v>83</v>
      </c>
      <c r="AV297" s="14" t="s">
        <v>83</v>
      </c>
      <c r="AW297" s="14" t="s">
        <v>34</v>
      </c>
      <c r="AX297" s="14" t="s">
        <v>73</v>
      </c>
      <c r="AY297" s="208" t="s">
        <v>125</v>
      </c>
    </row>
    <row r="298" spans="1:65" s="15" customFormat="1" ht="11.25">
      <c r="B298" s="209"/>
      <c r="C298" s="210"/>
      <c r="D298" s="189" t="s">
        <v>139</v>
      </c>
      <c r="E298" s="211" t="s">
        <v>19</v>
      </c>
      <c r="F298" s="212" t="s">
        <v>144</v>
      </c>
      <c r="G298" s="210"/>
      <c r="H298" s="213">
        <v>3.9750000000000001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139</v>
      </c>
      <c r="AU298" s="219" t="s">
        <v>83</v>
      </c>
      <c r="AV298" s="15" t="s">
        <v>132</v>
      </c>
      <c r="AW298" s="15" t="s">
        <v>34</v>
      </c>
      <c r="AX298" s="15" t="s">
        <v>81</v>
      </c>
      <c r="AY298" s="219" t="s">
        <v>125</v>
      </c>
    </row>
    <row r="299" spans="1:65" s="2" customFormat="1" ht="16.5" customHeight="1">
      <c r="A299" s="35"/>
      <c r="B299" s="36"/>
      <c r="C299" s="224" t="s">
        <v>499</v>
      </c>
      <c r="D299" s="224" t="s">
        <v>177</v>
      </c>
      <c r="E299" s="225" t="s">
        <v>500</v>
      </c>
      <c r="F299" s="226" t="s">
        <v>501</v>
      </c>
      <c r="G299" s="227" t="s">
        <v>136</v>
      </c>
      <c r="H299" s="228">
        <v>3.9750000000000001</v>
      </c>
      <c r="I299" s="229"/>
      <c r="J299" s="230">
        <f>ROUND(I299*H299,2)</f>
        <v>0</v>
      </c>
      <c r="K299" s="226" t="s">
        <v>131</v>
      </c>
      <c r="L299" s="231"/>
      <c r="M299" s="232" t="s">
        <v>19</v>
      </c>
      <c r="N299" s="233" t="s">
        <v>44</v>
      </c>
      <c r="O299" s="65"/>
      <c r="P299" s="183">
        <f>O299*H299</f>
        <v>0</v>
      </c>
      <c r="Q299" s="183">
        <v>0.03</v>
      </c>
      <c r="R299" s="183">
        <f>Q299*H299</f>
        <v>0.11924999999999999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263</v>
      </c>
      <c r="AT299" s="185" t="s">
        <v>177</v>
      </c>
      <c r="AU299" s="185" t="s">
        <v>83</v>
      </c>
      <c r="AY299" s="18" t="s">
        <v>125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81</v>
      </c>
      <c r="BK299" s="186">
        <f>ROUND(I299*H299,2)</f>
        <v>0</v>
      </c>
      <c r="BL299" s="18" t="s">
        <v>220</v>
      </c>
      <c r="BM299" s="185" t="s">
        <v>502</v>
      </c>
    </row>
    <row r="300" spans="1:65" s="2" customFormat="1" ht="33" customHeight="1">
      <c r="A300" s="35"/>
      <c r="B300" s="36"/>
      <c r="C300" s="174" t="s">
        <v>503</v>
      </c>
      <c r="D300" s="174" t="s">
        <v>127</v>
      </c>
      <c r="E300" s="175" t="s">
        <v>504</v>
      </c>
      <c r="F300" s="176" t="s">
        <v>505</v>
      </c>
      <c r="G300" s="177" t="s">
        <v>136</v>
      </c>
      <c r="H300" s="178">
        <v>6.0949999999999998</v>
      </c>
      <c r="I300" s="179"/>
      <c r="J300" s="180">
        <f>ROUND(I300*H300,2)</f>
        <v>0</v>
      </c>
      <c r="K300" s="176" t="s">
        <v>131</v>
      </c>
      <c r="L300" s="40"/>
      <c r="M300" s="181" t="s">
        <v>19</v>
      </c>
      <c r="N300" s="182" t="s">
        <v>44</v>
      </c>
      <c r="O300" s="65"/>
      <c r="P300" s="183">
        <f>O300*H300</f>
        <v>0</v>
      </c>
      <c r="Q300" s="183">
        <v>7.2999999999999996E-4</v>
      </c>
      <c r="R300" s="183">
        <f>Q300*H300</f>
        <v>4.4493499999999995E-3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220</v>
      </c>
      <c r="AT300" s="185" t="s">
        <v>127</v>
      </c>
      <c r="AU300" s="185" t="s">
        <v>83</v>
      </c>
      <c r="AY300" s="18" t="s">
        <v>125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81</v>
      </c>
      <c r="BK300" s="186">
        <f>ROUND(I300*H300,2)</f>
        <v>0</v>
      </c>
      <c r="BL300" s="18" t="s">
        <v>220</v>
      </c>
      <c r="BM300" s="185" t="s">
        <v>506</v>
      </c>
    </row>
    <row r="301" spans="1:65" s="14" customFormat="1" ht="11.25">
      <c r="B301" s="198"/>
      <c r="C301" s="199"/>
      <c r="D301" s="189" t="s">
        <v>139</v>
      </c>
      <c r="E301" s="200" t="s">
        <v>19</v>
      </c>
      <c r="F301" s="201" t="s">
        <v>507</v>
      </c>
      <c r="G301" s="199"/>
      <c r="H301" s="202">
        <v>6.0949999999999998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139</v>
      </c>
      <c r="AU301" s="208" t="s">
        <v>83</v>
      </c>
      <c r="AV301" s="14" t="s">
        <v>83</v>
      </c>
      <c r="AW301" s="14" t="s">
        <v>34</v>
      </c>
      <c r="AX301" s="14" t="s">
        <v>73</v>
      </c>
      <c r="AY301" s="208" t="s">
        <v>125</v>
      </c>
    </row>
    <row r="302" spans="1:65" s="15" customFormat="1" ht="11.25">
      <c r="B302" s="209"/>
      <c r="C302" s="210"/>
      <c r="D302" s="189" t="s">
        <v>139</v>
      </c>
      <c r="E302" s="211" t="s">
        <v>19</v>
      </c>
      <c r="F302" s="212" t="s">
        <v>144</v>
      </c>
      <c r="G302" s="210"/>
      <c r="H302" s="213">
        <v>6.0949999999999998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139</v>
      </c>
      <c r="AU302" s="219" t="s">
        <v>83</v>
      </c>
      <c r="AV302" s="15" t="s">
        <v>132</v>
      </c>
      <c r="AW302" s="15" t="s">
        <v>34</v>
      </c>
      <c r="AX302" s="15" t="s">
        <v>81</v>
      </c>
      <c r="AY302" s="219" t="s">
        <v>125</v>
      </c>
    </row>
    <row r="303" spans="1:65" s="2" customFormat="1" ht="16.5" customHeight="1">
      <c r="A303" s="35"/>
      <c r="B303" s="36"/>
      <c r="C303" s="224" t="s">
        <v>508</v>
      </c>
      <c r="D303" s="224" t="s">
        <v>177</v>
      </c>
      <c r="E303" s="225" t="s">
        <v>500</v>
      </c>
      <c r="F303" s="226" t="s">
        <v>501</v>
      </c>
      <c r="G303" s="227" t="s">
        <v>136</v>
      </c>
      <c r="H303" s="228">
        <v>10.5</v>
      </c>
      <c r="I303" s="229"/>
      <c r="J303" s="230">
        <f>ROUND(I303*H303,2)</f>
        <v>0</v>
      </c>
      <c r="K303" s="226" t="s">
        <v>131</v>
      </c>
      <c r="L303" s="231"/>
      <c r="M303" s="232" t="s">
        <v>19</v>
      </c>
      <c r="N303" s="233" t="s">
        <v>44</v>
      </c>
      <c r="O303" s="65"/>
      <c r="P303" s="183">
        <f>O303*H303</f>
        <v>0</v>
      </c>
      <c r="Q303" s="183">
        <v>0.03</v>
      </c>
      <c r="R303" s="183">
        <f>Q303*H303</f>
        <v>0.315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263</v>
      </c>
      <c r="AT303" s="185" t="s">
        <v>177</v>
      </c>
      <c r="AU303" s="185" t="s">
        <v>83</v>
      </c>
      <c r="AY303" s="18" t="s">
        <v>125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81</v>
      </c>
      <c r="BK303" s="186">
        <f>ROUND(I303*H303,2)</f>
        <v>0</v>
      </c>
      <c r="BL303" s="18" t="s">
        <v>220</v>
      </c>
      <c r="BM303" s="185" t="s">
        <v>509</v>
      </c>
    </row>
    <row r="304" spans="1:65" s="2" customFormat="1" ht="16.5" customHeight="1">
      <c r="A304" s="35"/>
      <c r="B304" s="36"/>
      <c r="C304" s="174" t="s">
        <v>510</v>
      </c>
      <c r="D304" s="174" t="s">
        <v>127</v>
      </c>
      <c r="E304" s="175" t="s">
        <v>511</v>
      </c>
      <c r="F304" s="176" t="s">
        <v>512</v>
      </c>
      <c r="G304" s="177" t="s">
        <v>130</v>
      </c>
      <c r="H304" s="178">
        <v>1</v>
      </c>
      <c r="I304" s="179"/>
      <c r="J304" s="180">
        <f>ROUND(I304*H304,2)</f>
        <v>0</v>
      </c>
      <c r="K304" s="176" t="s">
        <v>131</v>
      </c>
      <c r="L304" s="40"/>
      <c r="M304" s="181" t="s">
        <v>19</v>
      </c>
      <c r="N304" s="182" t="s">
        <v>44</v>
      </c>
      <c r="O304" s="65"/>
      <c r="P304" s="183">
        <f>O304*H304</f>
        <v>0</v>
      </c>
      <c r="Q304" s="183">
        <v>7.2999999999999996E-4</v>
      </c>
      <c r="R304" s="183">
        <f>Q304*H304</f>
        <v>7.2999999999999996E-4</v>
      </c>
      <c r="S304" s="183">
        <v>0</v>
      </c>
      <c r="T304" s="18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220</v>
      </c>
      <c r="AT304" s="185" t="s">
        <v>127</v>
      </c>
      <c r="AU304" s="185" t="s">
        <v>83</v>
      </c>
      <c r="AY304" s="18" t="s">
        <v>125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81</v>
      </c>
      <c r="BK304" s="186">
        <f>ROUND(I304*H304,2)</f>
        <v>0</v>
      </c>
      <c r="BL304" s="18" t="s">
        <v>220</v>
      </c>
      <c r="BM304" s="185" t="s">
        <v>513</v>
      </c>
    </row>
    <row r="305" spans="1:65" s="2" customFormat="1" ht="16.5" customHeight="1">
      <c r="A305" s="35"/>
      <c r="B305" s="36"/>
      <c r="C305" s="174" t="s">
        <v>514</v>
      </c>
      <c r="D305" s="174" t="s">
        <v>127</v>
      </c>
      <c r="E305" s="175" t="s">
        <v>515</v>
      </c>
      <c r="F305" s="176" t="s">
        <v>516</v>
      </c>
      <c r="G305" s="177" t="s">
        <v>251</v>
      </c>
      <c r="H305" s="178">
        <v>3408</v>
      </c>
      <c r="I305" s="179"/>
      <c r="J305" s="180">
        <f>ROUND(I305*H305,2)</f>
        <v>0</v>
      </c>
      <c r="K305" s="176" t="s">
        <v>137</v>
      </c>
      <c r="L305" s="40"/>
      <c r="M305" s="181" t="s">
        <v>19</v>
      </c>
      <c r="N305" s="182" t="s">
        <v>44</v>
      </c>
      <c r="O305" s="65"/>
      <c r="P305" s="183">
        <f>O305*H305</f>
        <v>0</v>
      </c>
      <c r="Q305" s="183">
        <v>5.0000000000000002E-5</v>
      </c>
      <c r="R305" s="183">
        <f>Q305*H305</f>
        <v>0.1704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220</v>
      </c>
      <c r="AT305" s="185" t="s">
        <v>127</v>
      </c>
      <c r="AU305" s="185" t="s">
        <v>83</v>
      </c>
      <c r="AY305" s="18" t="s">
        <v>125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81</v>
      </c>
      <c r="BK305" s="186">
        <f>ROUND(I305*H305,2)</f>
        <v>0</v>
      </c>
      <c r="BL305" s="18" t="s">
        <v>220</v>
      </c>
      <c r="BM305" s="185" t="s">
        <v>517</v>
      </c>
    </row>
    <row r="306" spans="1:65" s="14" customFormat="1" ht="11.25">
      <c r="B306" s="198"/>
      <c r="C306" s="199"/>
      <c r="D306" s="189" t="s">
        <v>139</v>
      </c>
      <c r="E306" s="199"/>
      <c r="F306" s="201" t="s">
        <v>518</v>
      </c>
      <c r="G306" s="199"/>
      <c r="H306" s="202">
        <v>3408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139</v>
      </c>
      <c r="AU306" s="208" t="s">
        <v>83</v>
      </c>
      <c r="AV306" s="14" t="s">
        <v>83</v>
      </c>
      <c r="AW306" s="14" t="s">
        <v>4</v>
      </c>
      <c r="AX306" s="14" t="s">
        <v>81</v>
      </c>
      <c r="AY306" s="208" t="s">
        <v>125</v>
      </c>
    </row>
    <row r="307" spans="1:65" s="2" customFormat="1" ht="16.5" customHeight="1">
      <c r="A307" s="35"/>
      <c r="B307" s="36"/>
      <c r="C307" s="224" t="s">
        <v>519</v>
      </c>
      <c r="D307" s="224" t="s">
        <v>177</v>
      </c>
      <c r="E307" s="225" t="s">
        <v>520</v>
      </c>
      <c r="F307" s="226" t="s">
        <v>521</v>
      </c>
      <c r="G307" s="227" t="s">
        <v>180</v>
      </c>
      <c r="H307" s="228">
        <v>0.03</v>
      </c>
      <c r="I307" s="229"/>
      <c r="J307" s="230">
        <f>ROUND(I307*H307,2)</f>
        <v>0</v>
      </c>
      <c r="K307" s="226" t="s">
        <v>137</v>
      </c>
      <c r="L307" s="231"/>
      <c r="M307" s="232" t="s">
        <v>19</v>
      </c>
      <c r="N307" s="233" t="s">
        <v>44</v>
      </c>
      <c r="O307" s="65"/>
      <c r="P307" s="183">
        <f>O307*H307</f>
        <v>0</v>
      </c>
      <c r="Q307" s="183">
        <v>1</v>
      </c>
      <c r="R307" s="183">
        <f>Q307*H307</f>
        <v>0.03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263</v>
      </c>
      <c r="AT307" s="185" t="s">
        <v>177</v>
      </c>
      <c r="AU307" s="185" t="s">
        <v>83</v>
      </c>
      <c r="AY307" s="18" t="s">
        <v>125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81</v>
      </c>
      <c r="BK307" s="186">
        <f>ROUND(I307*H307,2)</f>
        <v>0</v>
      </c>
      <c r="BL307" s="18" t="s">
        <v>220</v>
      </c>
      <c r="BM307" s="185" t="s">
        <v>522</v>
      </c>
    </row>
    <row r="308" spans="1:65" s="13" customFormat="1" ht="11.25">
      <c r="B308" s="187"/>
      <c r="C308" s="188"/>
      <c r="D308" s="189" t="s">
        <v>139</v>
      </c>
      <c r="E308" s="190" t="s">
        <v>19</v>
      </c>
      <c r="F308" s="191" t="s">
        <v>523</v>
      </c>
      <c r="G308" s="188"/>
      <c r="H308" s="190" t="s">
        <v>19</v>
      </c>
      <c r="I308" s="192"/>
      <c r="J308" s="188"/>
      <c r="K308" s="188"/>
      <c r="L308" s="193"/>
      <c r="M308" s="194"/>
      <c r="N308" s="195"/>
      <c r="O308" s="195"/>
      <c r="P308" s="195"/>
      <c r="Q308" s="195"/>
      <c r="R308" s="195"/>
      <c r="S308" s="195"/>
      <c r="T308" s="196"/>
      <c r="AT308" s="197" t="s">
        <v>139</v>
      </c>
      <c r="AU308" s="197" t="s">
        <v>83</v>
      </c>
      <c r="AV308" s="13" t="s">
        <v>81</v>
      </c>
      <c r="AW308" s="13" t="s">
        <v>34</v>
      </c>
      <c r="AX308" s="13" t="s">
        <v>73</v>
      </c>
      <c r="AY308" s="197" t="s">
        <v>125</v>
      </c>
    </row>
    <row r="309" spans="1:65" s="14" customFormat="1" ht="11.25">
      <c r="B309" s="198"/>
      <c r="C309" s="199"/>
      <c r="D309" s="189" t="s">
        <v>139</v>
      </c>
      <c r="E309" s="200" t="s">
        <v>19</v>
      </c>
      <c r="F309" s="201" t="s">
        <v>524</v>
      </c>
      <c r="G309" s="199"/>
      <c r="H309" s="202">
        <v>0.03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139</v>
      </c>
      <c r="AU309" s="208" t="s">
        <v>83</v>
      </c>
      <c r="AV309" s="14" t="s">
        <v>83</v>
      </c>
      <c r="AW309" s="14" t="s">
        <v>34</v>
      </c>
      <c r="AX309" s="14" t="s">
        <v>73</v>
      </c>
      <c r="AY309" s="208" t="s">
        <v>125</v>
      </c>
    </row>
    <row r="310" spans="1:65" s="15" customFormat="1" ht="11.25">
      <c r="B310" s="209"/>
      <c r="C310" s="210"/>
      <c r="D310" s="189" t="s">
        <v>139</v>
      </c>
      <c r="E310" s="211" t="s">
        <v>19</v>
      </c>
      <c r="F310" s="212" t="s">
        <v>144</v>
      </c>
      <c r="G310" s="210"/>
      <c r="H310" s="213">
        <v>0.03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139</v>
      </c>
      <c r="AU310" s="219" t="s">
        <v>83</v>
      </c>
      <c r="AV310" s="15" t="s">
        <v>132</v>
      </c>
      <c r="AW310" s="15" t="s">
        <v>34</v>
      </c>
      <c r="AX310" s="15" t="s">
        <v>81</v>
      </c>
      <c r="AY310" s="219" t="s">
        <v>125</v>
      </c>
    </row>
    <row r="311" spans="1:65" s="2" customFormat="1" ht="16.5" customHeight="1">
      <c r="A311" s="35"/>
      <c r="B311" s="36"/>
      <c r="C311" s="224" t="s">
        <v>525</v>
      </c>
      <c r="D311" s="224" t="s">
        <v>177</v>
      </c>
      <c r="E311" s="225" t="s">
        <v>526</v>
      </c>
      <c r="F311" s="226" t="s">
        <v>527</v>
      </c>
      <c r="G311" s="227" t="s">
        <v>180</v>
      </c>
      <c r="H311" s="228">
        <v>8.3000000000000004E-2</v>
      </c>
      <c r="I311" s="229"/>
      <c r="J311" s="230">
        <f>ROUND(I311*H311,2)</f>
        <v>0</v>
      </c>
      <c r="K311" s="226" t="s">
        <v>137</v>
      </c>
      <c r="L311" s="231"/>
      <c r="M311" s="232" t="s">
        <v>19</v>
      </c>
      <c r="N311" s="233" t="s">
        <v>44</v>
      </c>
      <c r="O311" s="65"/>
      <c r="P311" s="183">
        <f>O311*H311</f>
        <v>0</v>
      </c>
      <c r="Q311" s="183">
        <v>1</v>
      </c>
      <c r="R311" s="183">
        <f>Q311*H311</f>
        <v>8.3000000000000004E-2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263</v>
      </c>
      <c r="AT311" s="185" t="s">
        <v>177</v>
      </c>
      <c r="AU311" s="185" t="s">
        <v>83</v>
      </c>
      <c r="AY311" s="18" t="s">
        <v>125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81</v>
      </c>
      <c r="BK311" s="186">
        <f>ROUND(I311*H311,2)</f>
        <v>0</v>
      </c>
      <c r="BL311" s="18" t="s">
        <v>220</v>
      </c>
      <c r="BM311" s="185" t="s">
        <v>528</v>
      </c>
    </row>
    <row r="312" spans="1:65" s="13" customFormat="1" ht="11.25">
      <c r="B312" s="187"/>
      <c r="C312" s="188"/>
      <c r="D312" s="189" t="s">
        <v>139</v>
      </c>
      <c r="E312" s="190" t="s">
        <v>19</v>
      </c>
      <c r="F312" s="191" t="s">
        <v>529</v>
      </c>
      <c r="G312" s="188"/>
      <c r="H312" s="190" t="s">
        <v>19</v>
      </c>
      <c r="I312" s="192"/>
      <c r="J312" s="188"/>
      <c r="K312" s="188"/>
      <c r="L312" s="193"/>
      <c r="M312" s="194"/>
      <c r="N312" s="195"/>
      <c r="O312" s="195"/>
      <c r="P312" s="195"/>
      <c r="Q312" s="195"/>
      <c r="R312" s="195"/>
      <c r="S312" s="195"/>
      <c r="T312" s="196"/>
      <c r="AT312" s="197" t="s">
        <v>139</v>
      </c>
      <c r="AU312" s="197" t="s">
        <v>83</v>
      </c>
      <c r="AV312" s="13" t="s">
        <v>81</v>
      </c>
      <c r="AW312" s="13" t="s">
        <v>34</v>
      </c>
      <c r="AX312" s="13" t="s">
        <v>73</v>
      </c>
      <c r="AY312" s="197" t="s">
        <v>125</v>
      </c>
    </row>
    <row r="313" spans="1:65" s="13" customFormat="1" ht="11.25">
      <c r="B313" s="187"/>
      <c r="C313" s="188"/>
      <c r="D313" s="189" t="s">
        <v>139</v>
      </c>
      <c r="E313" s="190" t="s">
        <v>19</v>
      </c>
      <c r="F313" s="191" t="s">
        <v>530</v>
      </c>
      <c r="G313" s="188"/>
      <c r="H313" s="190" t="s">
        <v>19</v>
      </c>
      <c r="I313" s="192"/>
      <c r="J313" s="188"/>
      <c r="K313" s="188"/>
      <c r="L313" s="193"/>
      <c r="M313" s="194"/>
      <c r="N313" s="195"/>
      <c r="O313" s="195"/>
      <c r="P313" s="195"/>
      <c r="Q313" s="195"/>
      <c r="R313" s="195"/>
      <c r="S313" s="195"/>
      <c r="T313" s="196"/>
      <c r="AT313" s="197" t="s">
        <v>139</v>
      </c>
      <c r="AU313" s="197" t="s">
        <v>83</v>
      </c>
      <c r="AV313" s="13" t="s">
        <v>81</v>
      </c>
      <c r="AW313" s="13" t="s">
        <v>34</v>
      </c>
      <c r="AX313" s="13" t="s">
        <v>73</v>
      </c>
      <c r="AY313" s="197" t="s">
        <v>125</v>
      </c>
    </row>
    <row r="314" spans="1:65" s="14" customFormat="1" ht="11.25">
      <c r="B314" s="198"/>
      <c r="C314" s="199"/>
      <c r="D314" s="189" t="s">
        <v>139</v>
      </c>
      <c r="E314" s="200" t="s">
        <v>19</v>
      </c>
      <c r="F314" s="201" t="s">
        <v>531</v>
      </c>
      <c r="G314" s="199"/>
      <c r="H314" s="202">
        <v>8.3000000000000004E-2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139</v>
      </c>
      <c r="AU314" s="208" t="s">
        <v>83</v>
      </c>
      <c r="AV314" s="14" t="s">
        <v>83</v>
      </c>
      <c r="AW314" s="14" t="s">
        <v>34</v>
      </c>
      <c r="AX314" s="14" t="s">
        <v>73</v>
      </c>
      <c r="AY314" s="208" t="s">
        <v>125</v>
      </c>
    </row>
    <row r="315" spans="1:65" s="15" customFormat="1" ht="11.25">
      <c r="B315" s="209"/>
      <c r="C315" s="210"/>
      <c r="D315" s="189" t="s">
        <v>139</v>
      </c>
      <c r="E315" s="211" t="s">
        <v>19</v>
      </c>
      <c r="F315" s="212" t="s">
        <v>144</v>
      </c>
      <c r="G315" s="210"/>
      <c r="H315" s="213">
        <v>8.3000000000000004E-2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139</v>
      </c>
      <c r="AU315" s="219" t="s">
        <v>83</v>
      </c>
      <c r="AV315" s="15" t="s">
        <v>132</v>
      </c>
      <c r="AW315" s="15" t="s">
        <v>34</v>
      </c>
      <c r="AX315" s="15" t="s">
        <v>81</v>
      </c>
      <c r="AY315" s="219" t="s">
        <v>125</v>
      </c>
    </row>
    <row r="316" spans="1:65" s="2" customFormat="1" ht="16.5" customHeight="1">
      <c r="A316" s="35"/>
      <c r="B316" s="36"/>
      <c r="C316" s="224" t="s">
        <v>532</v>
      </c>
      <c r="D316" s="224" t="s">
        <v>177</v>
      </c>
      <c r="E316" s="225" t="s">
        <v>533</v>
      </c>
      <c r="F316" s="226" t="s">
        <v>534</v>
      </c>
      <c r="G316" s="227" t="s">
        <v>180</v>
      </c>
      <c r="H316" s="228">
        <v>2.3380000000000001</v>
      </c>
      <c r="I316" s="229"/>
      <c r="J316" s="230">
        <f>ROUND(I316*H316,2)</f>
        <v>0</v>
      </c>
      <c r="K316" s="226" t="s">
        <v>131</v>
      </c>
      <c r="L316" s="231"/>
      <c r="M316" s="232" t="s">
        <v>19</v>
      </c>
      <c r="N316" s="233" t="s">
        <v>44</v>
      </c>
      <c r="O316" s="65"/>
      <c r="P316" s="183">
        <f>O316*H316</f>
        <v>0</v>
      </c>
      <c r="Q316" s="183">
        <v>1</v>
      </c>
      <c r="R316" s="183">
        <f>Q316*H316</f>
        <v>2.3380000000000001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263</v>
      </c>
      <c r="AT316" s="185" t="s">
        <v>177</v>
      </c>
      <c r="AU316" s="185" t="s">
        <v>83</v>
      </c>
      <c r="AY316" s="18" t="s">
        <v>125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81</v>
      </c>
      <c r="BK316" s="186">
        <f>ROUND(I316*H316,2)</f>
        <v>0</v>
      </c>
      <c r="BL316" s="18" t="s">
        <v>220</v>
      </c>
      <c r="BM316" s="185" t="s">
        <v>535</v>
      </c>
    </row>
    <row r="317" spans="1:65" s="13" customFormat="1" ht="11.25">
      <c r="B317" s="187"/>
      <c r="C317" s="188"/>
      <c r="D317" s="189" t="s">
        <v>139</v>
      </c>
      <c r="E317" s="190" t="s">
        <v>19</v>
      </c>
      <c r="F317" s="191" t="s">
        <v>536</v>
      </c>
      <c r="G317" s="188"/>
      <c r="H317" s="190" t="s">
        <v>19</v>
      </c>
      <c r="I317" s="192"/>
      <c r="J317" s="188"/>
      <c r="K317" s="188"/>
      <c r="L317" s="193"/>
      <c r="M317" s="194"/>
      <c r="N317" s="195"/>
      <c r="O317" s="195"/>
      <c r="P317" s="195"/>
      <c r="Q317" s="195"/>
      <c r="R317" s="195"/>
      <c r="S317" s="195"/>
      <c r="T317" s="196"/>
      <c r="AT317" s="197" t="s">
        <v>139</v>
      </c>
      <c r="AU317" s="197" t="s">
        <v>83</v>
      </c>
      <c r="AV317" s="13" t="s">
        <v>81</v>
      </c>
      <c r="AW317" s="13" t="s">
        <v>34</v>
      </c>
      <c r="AX317" s="13" t="s">
        <v>73</v>
      </c>
      <c r="AY317" s="197" t="s">
        <v>125</v>
      </c>
    </row>
    <row r="318" spans="1:65" s="13" customFormat="1" ht="11.25">
      <c r="B318" s="187"/>
      <c r="C318" s="188"/>
      <c r="D318" s="189" t="s">
        <v>139</v>
      </c>
      <c r="E318" s="190" t="s">
        <v>19</v>
      </c>
      <c r="F318" s="191" t="s">
        <v>530</v>
      </c>
      <c r="G318" s="188"/>
      <c r="H318" s="190" t="s">
        <v>19</v>
      </c>
      <c r="I318" s="192"/>
      <c r="J318" s="188"/>
      <c r="K318" s="188"/>
      <c r="L318" s="193"/>
      <c r="M318" s="194"/>
      <c r="N318" s="195"/>
      <c r="O318" s="195"/>
      <c r="P318" s="195"/>
      <c r="Q318" s="195"/>
      <c r="R318" s="195"/>
      <c r="S318" s="195"/>
      <c r="T318" s="196"/>
      <c r="AT318" s="197" t="s">
        <v>139</v>
      </c>
      <c r="AU318" s="197" t="s">
        <v>83</v>
      </c>
      <c r="AV318" s="13" t="s">
        <v>81</v>
      </c>
      <c r="AW318" s="13" t="s">
        <v>34</v>
      </c>
      <c r="AX318" s="13" t="s">
        <v>73</v>
      </c>
      <c r="AY318" s="197" t="s">
        <v>125</v>
      </c>
    </row>
    <row r="319" spans="1:65" s="14" customFormat="1" ht="11.25">
      <c r="B319" s="198"/>
      <c r="C319" s="199"/>
      <c r="D319" s="189" t="s">
        <v>139</v>
      </c>
      <c r="E319" s="200" t="s">
        <v>19</v>
      </c>
      <c r="F319" s="201" t="s">
        <v>537</v>
      </c>
      <c r="G319" s="199"/>
      <c r="H319" s="202">
        <v>0.66700000000000004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139</v>
      </c>
      <c r="AU319" s="208" t="s">
        <v>83</v>
      </c>
      <c r="AV319" s="14" t="s">
        <v>83</v>
      </c>
      <c r="AW319" s="14" t="s">
        <v>34</v>
      </c>
      <c r="AX319" s="14" t="s">
        <v>73</v>
      </c>
      <c r="AY319" s="208" t="s">
        <v>125</v>
      </c>
    </row>
    <row r="320" spans="1:65" s="13" customFormat="1" ht="11.25">
      <c r="B320" s="187"/>
      <c r="C320" s="188"/>
      <c r="D320" s="189" t="s">
        <v>139</v>
      </c>
      <c r="E320" s="190" t="s">
        <v>19</v>
      </c>
      <c r="F320" s="191" t="s">
        <v>538</v>
      </c>
      <c r="G320" s="188"/>
      <c r="H320" s="190" t="s">
        <v>19</v>
      </c>
      <c r="I320" s="192"/>
      <c r="J320" s="188"/>
      <c r="K320" s="188"/>
      <c r="L320" s="193"/>
      <c r="M320" s="194"/>
      <c r="N320" s="195"/>
      <c r="O320" s="195"/>
      <c r="P320" s="195"/>
      <c r="Q320" s="195"/>
      <c r="R320" s="195"/>
      <c r="S320" s="195"/>
      <c r="T320" s="196"/>
      <c r="AT320" s="197" t="s">
        <v>139</v>
      </c>
      <c r="AU320" s="197" t="s">
        <v>83</v>
      </c>
      <c r="AV320" s="13" t="s">
        <v>81</v>
      </c>
      <c r="AW320" s="13" t="s">
        <v>34</v>
      </c>
      <c r="AX320" s="13" t="s">
        <v>73</v>
      </c>
      <c r="AY320" s="197" t="s">
        <v>125</v>
      </c>
    </row>
    <row r="321" spans="1:65" s="14" customFormat="1" ht="11.25">
      <c r="B321" s="198"/>
      <c r="C321" s="199"/>
      <c r="D321" s="189" t="s">
        <v>139</v>
      </c>
      <c r="E321" s="200" t="s">
        <v>19</v>
      </c>
      <c r="F321" s="201" t="s">
        <v>539</v>
      </c>
      <c r="G321" s="199"/>
      <c r="H321" s="202">
        <v>1.671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139</v>
      </c>
      <c r="AU321" s="208" t="s">
        <v>83</v>
      </c>
      <c r="AV321" s="14" t="s">
        <v>83</v>
      </c>
      <c r="AW321" s="14" t="s">
        <v>34</v>
      </c>
      <c r="AX321" s="14" t="s">
        <v>73</v>
      </c>
      <c r="AY321" s="208" t="s">
        <v>125</v>
      </c>
    </row>
    <row r="322" spans="1:65" s="15" customFormat="1" ht="11.25">
      <c r="B322" s="209"/>
      <c r="C322" s="210"/>
      <c r="D322" s="189" t="s">
        <v>139</v>
      </c>
      <c r="E322" s="211" t="s">
        <v>19</v>
      </c>
      <c r="F322" s="212" t="s">
        <v>144</v>
      </c>
      <c r="G322" s="210"/>
      <c r="H322" s="213">
        <v>2.3380000000000001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139</v>
      </c>
      <c r="AU322" s="219" t="s">
        <v>83</v>
      </c>
      <c r="AV322" s="15" t="s">
        <v>132</v>
      </c>
      <c r="AW322" s="15" t="s">
        <v>34</v>
      </c>
      <c r="AX322" s="15" t="s">
        <v>81</v>
      </c>
      <c r="AY322" s="219" t="s">
        <v>125</v>
      </c>
    </row>
    <row r="323" spans="1:65" s="2" customFormat="1" ht="16.5" customHeight="1">
      <c r="A323" s="35"/>
      <c r="B323" s="36"/>
      <c r="C323" s="224" t="s">
        <v>540</v>
      </c>
      <c r="D323" s="224" t="s">
        <v>177</v>
      </c>
      <c r="E323" s="225" t="s">
        <v>541</v>
      </c>
      <c r="F323" s="226" t="s">
        <v>542</v>
      </c>
      <c r="G323" s="227" t="s">
        <v>180</v>
      </c>
      <c r="H323" s="228">
        <v>0.29099999999999998</v>
      </c>
      <c r="I323" s="229"/>
      <c r="J323" s="230">
        <f>ROUND(I323*H323,2)</f>
        <v>0</v>
      </c>
      <c r="K323" s="226" t="s">
        <v>131</v>
      </c>
      <c r="L323" s="231"/>
      <c r="M323" s="232" t="s">
        <v>19</v>
      </c>
      <c r="N323" s="233" t="s">
        <v>44</v>
      </c>
      <c r="O323" s="65"/>
      <c r="P323" s="183">
        <f>O323*H323</f>
        <v>0</v>
      </c>
      <c r="Q323" s="183">
        <v>1</v>
      </c>
      <c r="R323" s="183">
        <f>Q323*H323</f>
        <v>0.29099999999999998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263</v>
      </c>
      <c r="AT323" s="185" t="s">
        <v>177</v>
      </c>
      <c r="AU323" s="185" t="s">
        <v>83</v>
      </c>
      <c r="AY323" s="18" t="s">
        <v>125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81</v>
      </c>
      <c r="BK323" s="186">
        <f>ROUND(I323*H323,2)</f>
        <v>0</v>
      </c>
      <c r="BL323" s="18" t="s">
        <v>220</v>
      </c>
      <c r="BM323" s="185" t="s">
        <v>543</v>
      </c>
    </row>
    <row r="324" spans="1:65" s="13" customFormat="1" ht="11.25">
      <c r="B324" s="187"/>
      <c r="C324" s="188"/>
      <c r="D324" s="189" t="s">
        <v>139</v>
      </c>
      <c r="E324" s="190" t="s">
        <v>19</v>
      </c>
      <c r="F324" s="191" t="s">
        <v>538</v>
      </c>
      <c r="G324" s="188"/>
      <c r="H324" s="190" t="s">
        <v>19</v>
      </c>
      <c r="I324" s="192"/>
      <c r="J324" s="188"/>
      <c r="K324" s="188"/>
      <c r="L324" s="193"/>
      <c r="M324" s="194"/>
      <c r="N324" s="195"/>
      <c r="O324" s="195"/>
      <c r="P324" s="195"/>
      <c r="Q324" s="195"/>
      <c r="R324" s="195"/>
      <c r="S324" s="195"/>
      <c r="T324" s="196"/>
      <c r="AT324" s="197" t="s">
        <v>139</v>
      </c>
      <c r="AU324" s="197" t="s">
        <v>83</v>
      </c>
      <c r="AV324" s="13" t="s">
        <v>81</v>
      </c>
      <c r="AW324" s="13" t="s">
        <v>34</v>
      </c>
      <c r="AX324" s="13" t="s">
        <v>73</v>
      </c>
      <c r="AY324" s="197" t="s">
        <v>125</v>
      </c>
    </row>
    <row r="325" spans="1:65" s="14" customFormat="1" ht="11.25">
      <c r="B325" s="198"/>
      <c r="C325" s="199"/>
      <c r="D325" s="189" t="s">
        <v>139</v>
      </c>
      <c r="E325" s="200" t="s">
        <v>19</v>
      </c>
      <c r="F325" s="201" t="s">
        <v>544</v>
      </c>
      <c r="G325" s="199"/>
      <c r="H325" s="202">
        <v>0.29099999999999998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139</v>
      </c>
      <c r="AU325" s="208" t="s">
        <v>83</v>
      </c>
      <c r="AV325" s="14" t="s">
        <v>83</v>
      </c>
      <c r="AW325" s="14" t="s">
        <v>34</v>
      </c>
      <c r="AX325" s="14" t="s">
        <v>73</v>
      </c>
      <c r="AY325" s="208" t="s">
        <v>125</v>
      </c>
    </row>
    <row r="326" spans="1:65" s="15" customFormat="1" ht="11.25">
      <c r="B326" s="209"/>
      <c r="C326" s="210"/>
      <c r="D326" s="189" t="s">
        <v>139</v>
      </c>
      <c r="E326" s="211" t="s">
        <v>19</v>
      </c>
      <c r="F326" s="212" t="s">
        <v>144</v>
      </c>
      <c r="G326" s="210"/>
      <c r="H326" s="213">
        <v>0.29099999999999998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139</v>
      </c>
      <c r="AU326" s="219" t="s">
        <v>83</v>
      </c>
      <c r="AV326" s="15" t="s">
        <v>132</v>
      </c>
      <c r="AW326" s="15" t="s">
        <v>34</v>
      </c>
      <c r="AX326" s="15" t="s">
        <v>81</v>
      </c>
      <c r="AY326" s="219" t="s">
        <v>125</v>
      </c>
    </row>
    <row r="327" spans="1:65" s="2" customFormat="1" ht="16.5" customHeight="1">
      <c r="A327" s="35"/>
      <c r="B327" s="36"/>
      <c r="C327" s="224" t="s">
        <v>545</v>
      </c>
      <c r="D327" s="224" t="s">
        <v>177</v>
      </c>
      <c r="E327" s="225" t="s">
        <v>546</v>
      </c>
      <c r="F327" s="226" t="s">
        <v>547</v>
      </c>
      <c r="G327" s="227" t="s">
        <v>180</v>
      </c>
      <c r="H327" s="228">
        <v>0.66600000000000004</v>
      </c>
      <c r="I327" s="229"/>
      <c r="J327" s="230">
        <f>ROUND(I327*H327,2)</f>
        <v>0</v>
      </c>
      <c r="K327" s="226" t="s">
        <v>131</v>
      </c>
      <c r="L327" s="231"/>
      <c r="M327" s="232" t="s">
        <v>19</v>
      </c>
      <c r="N327" s="233" t="s">
        <v>44</v>
      </c>
      <c r="O327" s="65"/>
      <c r="P327" s="183">
        <f>O327*H327</f>
        <v>0</v>
      </c>
      <c r="Q327" s="183">
        <v>1</v>
      </c>
      <c r="R327" s="183">
        <f>Q327*H327</f>
        <v>0.66600000000000004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263</v>
      </c>
      <c r="AT327" s="185" t="s">
        <v>177</v>
      </c>
      <c r="AU327" s="185" t="s">
        <v>83</v>
      </c>
      <c r="AY327" s="18" t="s">
        <v>125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81</v>
      </c>
      <c r="BK327" s="186">
        <f>ROUND(I327*H327,2)</f>
        <v>0</v>
      </c>
      <c r="BL327" s="18" t="s">
        <v>220</v>
      </c>
      <c r="BM327" s="185" t="s">
        <v>548</v>
      </c>
    </row>
    <row r="328" spans="1:65" s="13" customFormat="1" ht="11.25">
      <c r="B328" s="187"/>
      <c r="C328" s="188"/>
      <c r="D328" s="189" t="s">
        <v>139</v>
      </c>
      <c r="E328" s="190" t="s">
        <v>19</v>
      </c>
      <c r="F328" s="191" t="s">
        <v>549</v>
      </c>
      <c r="G328" s="188"/>
      <c r="H328" s="190" t="s">
        <v>19</v>
      </c>
      <c r="I328" s="192"/>
      <c r="J328" s="188"/>
      <c r="K328" s="188"/>
      <c r="L328" s="193"/>
      <c r="M328" s="194"/>
      <c r="N328" s="195"/>
      <c r="O328" s="195"/>
      <c r="P328" s="195"/>
      <c r="Q328" s="195"/>
      <c r="R328" s="195"/>
      <c r="S328" s="195"/>
      <c r="T328" s="196"/>
      <c r="AT328" s="197" t="s">
        <v>139</v>
      </c>
      <c r="AU328" s="197" t="s">
        <v>83</v>
      </c>
      <c r="AV328" s="13" t="s">
        <v>81</v>
      </c>
      <c r="AW328" s="13" t="s">
        <v>34</v>
      </c>
      <c r="AX328" s="13" t="s">
        <v>73</v>
      </c>
      <c r="AY328" s="197" t="s">
        <v>125</v>
      </c>
    </row>
    <row r="329" spans="1:65" s="13" customFormat="1" ht="11.25">
      <c r="B329" s="187"/>
      <c r="C329" s="188"/>
      <c r="D329" s="189" t="s">
        <v>139</v>
      </c>
      <c r="E329" s="190" t="s">
        <v>19</v>
      </c>
      <c r="F329" s="191" t="s">
        <v>530</v>
      </c>
      <c r="G329" s="188"/>
      <c r="H329" s="190" t="s">
        <v>19</v>
      </c>
      <c r="I329" s="192"/>
      <c r="J329" s="188"/>
      <c r="K329" s="188"/>
      <c r="L329" s="193"/>
      <c r="M329" s="194"/>
      <c r="N329" s="195"/>
      <c r="O329" s="195"/>
      <c r="P329" s="195"/>
      <c r="Q329" s="195"/>
      <c r="R329" s="195"/>
      <c r="S329" s="195"/>
      <c r="T329" s="196"/>
      <c r="AT329" s="197" t="s">
        <v>139</v>
      </c>
      <c r="AU329" s="197" t="s">
        <v>83</v>
      </c>
      <c r="AV329" s="13" t="s">
        <v>81</v>
      </c>
      <c r="AW329" s="13" t="s">
        <v>34</v>
      </c>
      <c r="AX329" s="13" t="s">
        <v>73</v>
      </c>
      <c r="AY329" s="197" t="s">
        <v>125</v>
      </c>
    </row>
    <row r="330" spans="1:65" s="14" customFormat="1" ht="11.25">
      <c r="B330" s="198"/>
      <c r="C330" s="199"/>
      <c r="D330" s="189" t="s">
        <v>139</v>
      </c>
      <c r="E330" s="200" t="s">
        <v>19</v>
      </c>
      <c r="F330" s="201" t="s">
        <v>550</v>
      </c>
      <c r="G330" s="199"/>
      <c r="H330" s="202">
        <v>0.29799999999999999</v>
      </c>
      <c r="I330" s="203"/>
      <c r="J330" s="199"/>
      <c r="K330" s="199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139</v>
      </c>
      <c r="AU330" s="208" t="s">
        <v>83</v>
      </c>
      <c r="AV330" s="14" t="s">
        <v>83</v>
      </c>
      <c r="AW330" s="14" t="s">
        <v>34</v>
      </c>
      <c r="AX330" s="14" t="s">
        <v>73</v>
      </c>
      <c r="AY330" s="208" t="s">
        <v>125</v>
      </c>
    </row>
    <row r="331" spans="1:65" s="13" customFormat="1" ht="11.25">
      <c r="B331" s="187"/>
      <c r="C331" s="188"/>
      <c r="D331" s="189" t="s">
        <v>139</v>
      </c>
      <c r="E331" s="190" t="s">
        <v>19</v>
      </c>
      <c r="F331" s="191" t="s">
        <v>538</v>
      </c>
      <c r="G331" s="188"/>
      <c r="H331" s="190" t="s">
        <v>19</v>
      </c>
      <c r="I331" s="192"/>
      <c r="J331" s="188"/>
      <c r="K331" s="188"/>
      <c r="L331" s="193"/>
      <c r="M331" s="194"/>
      <c r="N331" s="195"/>
      <c r="O331" s="195"/>
      <c r="P331" s="195"/>
      <c r="Q331" s="195"/>
      <c r="R331" s="195"/>
      <c r="S331" s="195"/>
      <c r="T331" s="196"/>
      <c r="AT331" s="197" t="s">
        <v>139</v>
      </c>
      <c r="AU331" s="197" t="s">
        <v>83</v>
      </c>
      <c r="AV331" s="13" t="s">
        <v>81</v>
      </c>
      <c r="AW331" s="13" t="s">
        <v>34</v>
      </c>
      <c r="AX331" s="13" t="s">
        <v>73</v>
      </c>
      <c r="AY331" s="197" t="s">
        <v>125</v>
      </c>
    </row>
    <row r="332" spans="1:65" s="14" customFormat="1" ht="11.25">
      <c r="B332" s="198"/>
      <c r="C332" s="199"/>
      <c r="D332" s="189" t="s">
        <v>139</v>
      </c>
      <c r="E332" s="200" t="s">
        <v>19</v>
      </c>
      <c r="F332" s="201" t="s">
        <v>551</v>
      </c>
      <c r="G332" s="199"/>
      <c r="H332" s="202">
        <v>0.36799999999999999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139</v>
      </c>
      <c r="AU332" s="208" t="s">
        <v>83</v>
      </c>
      <c r="AV332" s="14" t="s">
        <v>83</v>
      </c>
      <c r="AW332" s="14" t="s">
        <v>34</v>
      </c>
      <c r="AX332" s="14" t="s">
        <v>73</v>
      </c>
      <c r="AY332" s="208" t="s">
        <v>125</v>
      </c>
    </row>
    <row r="333" spans="1:65" s="15" customFormat="1" ht="11.25">
      <c r="B333" s="209"/>
      <c r="C333" s="210"/>
      <c r="D333" s="189" t="s">
        <v>139</v>
      </c>
      <c r="E333" s="211" t="s">
        <v>19</v>
      </c>
      <c r="F333" s="212" t="s">
        <v>144</v>
      </c>
      <c r="G333" s="210"/>
      <c r="H333" s="213">
        <v>0.66600000000000004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139</v>
      </c>
      <c r="AU333" s="219" t="s">
        <v>83</v>
      </c>
      <c r="AV333" s="15" t="s">
        <v>132</v>
      </c>
      <c r="AW333" s="15" t="s">
        <v>34</v>
      </c>
      <c r="AX333" s="15" t="s">
        <v>81</v>
      </c>
      <c r="AY333" s="219" t="s">
        <v>125</v>
      </c>
    </row>
    <row r="334" spans="1:65" s="2" customFormat="1" ht="16.5" customHeight="1">
      <c r="A334" s="35"/>
      <c r="B334" s="36"/>
      <c r="C334" s="174" t="s">
        <v>552</v>
      </c>
      <c r="D334" s="174" t="s">
        <v>127</v>
      </c>
      <c r="E334" s="175" t="s">
        <v>553</v>
      </c>
      <c r="F334" s="176" t="s">
        <v>516</v>
      </c>
      <c r="G334" s="177" t="s">
        <v>251</v>
      </c>
      <c r="H334" s="178">
        <v>3408</v>
      </c>
      <c r="I334" s="179"/>
      <c r="J334" s="180">
        <f>ROUND(I334*H334,2)</f>
        <v>0</v>
      </c>
      <c r="K334" s="176" t="s">
        <v>137</v>
      </c>
      <c r="L334" s="40"/>
      <c r="M334" s="181" t="s">
        <v>19</v>
      </c>
      <c r="N334" s="182" t="s">
        <v>44</v>
      </c>
      <c r="O334" s="65"/>
      <c r="P334" s="183">
        <f>O334*H334</f>
        <v>0</v>
      </c>
      <c r="Q334" s="183">
        <v>5.0000000000000002E-5</v>
      </c>
      <c r="R334" s="183">
        <f>Q334*H334</f>
        <v>0.1704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220</v>
      </c>
      <c r="AT334" s="185" t="s">
        <v>127</v>
      </c>
      <c r="AU334" s="185" t="s">
        <v>83</v>
      </c>
      <c r="AY334" s="18" t="s">
        <v>125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81</v>
      </c>
      <c r="BK334" s="186">
        <f>ROUND(I334*H334,2)</f>
        <v>0</v>
      </c>
      <c r="BL334" s="18" t="s">
        <v>220</v>
      </c>
      <c r="BM334" s="185" t="s">
        <v>554</v>
      </c>
    </row>
    <row r="335" spans="1:65" s="2" customFormat="1" ht="24">
      <c r="A335" s="35"/>
      <c r="B335" s="36"/>
      <c r="C335" s="174" t="s">
        <v>555</v>
      </c>
      <c r="D335" s="174" t="s">
        <v>127</v>
      </c>
      <c r="E335" s="175" t="s">
        <v>556</v>
      </c>
      <c r="F335" s="176" t="s">
        <v>557</v>
      </c>
      <c r="G335" s="177" t="s">
        <v>180</v>
      </c>
      <c r="H335" s="178">
        <v>5.891</v>
      </c>
      <c r="I335" s="179"/>
      <c r="J335" s="180">
        <f>ROUND(I335*H335,2)</f>
        <v>0</v>
      </c>
      <c r="K335" s="176" t="s">
        <v>137</v>
      </c>
      <c r="L335" s="40"/>
      <c r="M335" s="181" t="s">
        <v>19</v>
      </c>
      <c r="N335" s="182" t="s">
        <v>44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220</v>
      </c>
      <c r="AT335" s="185" t="s">
        <v>127</v>
      </c>
      <c r="AU335" s="185" t="s">
        <v>83</v>
      </c>
      <c r="AY335" s="18" t="s">
        <v>125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81</v>
      </c>
      <c r="BK335" s="186">
        <f>ROUND(I335*H335,2)</f>
        <v>0</v>
      </c>
      <c r="BL335" s="18" t="s">
        <v>220</v>
      </c>
      <c r="BM335" s="185" t="s">
        <v>558</v>
      </c>
    </row>
    <row r="336" spans="1:65" s="12" customFormat="1" ht="22.9" customHeight="1">
      <c r="B336" s="158"/>
      <c r="C336" s="159"/>
      <c r="D336" s="160" t="s">
        <v>72</v>
      </c>
      <c r="E336" s="172" t="s">
        <v>559</v>
      </c>
      <c r="F336" s="172" t="s">
        <v>560</v>
      </c>
      <c r="G336" s="159"/>
      <c r="H336" s="159"/>
      <c r="I336" s="162"/>
      <c r="J336" s="173">
        <f>BK336</f>
        <v>0</v>
      </c>
      <c r="K336" s="159"/>
      <c r="L336" s="164"/>
      <c r="M336" s="165"/>
      <c r="N336" s="166"/>
      <c r="O336" s="166"/>
      <c r="P336" s="167">
        <f>SUM(P337:P355)</f>
        <v>0</v>
      </c>
      <c r="Q336" s="166"/>
      <c r="R336" s="167">
        <f>SUM(R337:R355)</f>
        <v>3.2913599999999994E-2</v>
      </c>
      <c r="S336" s="166"/>
      <c r="T336" s="168">
        <f>SUM(T337:T355)</f>
        <v>0</v>
      </c>
      <c r="AR336" s="169" t="s">
        <v>83</v>
      </c>
      <c r="AT336" s="170" t="s">
        <v>72</v>
      </c>
      <c r="AU336" s="170" t="s">
        <v>81</v>
      </c>
      <c r="AY336" s="169" t="s">
        <v>125</v>
      </c>
      <c r="BK336" s="171">
        <f>SUM(BK337:BK355)</f>
        <v>0</v>
      </c>
    </row>
    <row r="337" spans="1:65" s="2" customFormat="1" ht="24">
      <c r="A337" s="35"/>
      <c r="B337" s="36"/>
      <c r="C337" s="174" t="s">
        <v>561</v>
      </c>
      <c r="D337" s="174" t="s">
        <v>127</v>
      </c>
      <c r="E337" s="175" t="s">
        <v>562</v>
      </c>
      <c r="F337" s="176" t="s">
        <v>563</v>
      </c>
      <c r="G337" s="177" t="s">
        <v>136</v>
      </c>
      <c r="H337" s="178">
        <v>68.569999999999993</v>
      </c>
      <c r="I337" s="179"/>
      <c r="J337" s="180">
        <f>ROUND(I337*H337,2)</f>
        <v>0</v>
      </c>
      <c r="K337" s="176" t="s">
        <v>137</v>
      </c>
      <c r="L337" s="40"/>
      <c r="M337" s="181" t="s">
        <v>19</v>
      </c>
      <c r="N337" s="182" t="s">
        <v>44</v>
      </c>
      <c r="O337" s="65"/>
      <c r="P337" s="183">
        <f>O337*H337</f>
        <v>0</v>
      </c>
      <c r="Q337" s="183">
        <v>4.8000000000000001E-4</v>
      </c>
      <c r="R337" s="183">
        <f>Q337*H337</f>
        <v>3.2913599999999994E-2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220</v>
      </c>
      <c r="AT337" s="185" t="s">
        <v>127</v>
      </c>
      <c r="AU337" s="185" t="s">
        <v>83</v>
      </c>
      <c r="AY337" s="18" t="s">
        <v>125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81</v>
      </c>
      <c r="BK337" s="186">
        <f>ROUND(I337*H337,2)</f>
        <v>0</v>
      </c>
      <c r="BL337" s="18" t="s">
        <v>220</v>
      </c>
      <c r="BM337" s="185" t="s">
        <v>564</v>
      </c>
    </row>
    <row r="338" spans="1:65" s="13" customFormat="1" ht="11.25">
      <c r="B338" s="187"/>
      <c r="C338" s="188"/>
      <c r="D338" s="189" t="s">
        <v>139</v>
      </c>
      <c r="E338" s="190" t="s">
        <v>19</v>
      </c>
      <c r="F338" s="191" t="s">
        <v>523</v>
      </c>
      <c r="G338" s="188"/>
      <c r="H338" s="190" t="s">
        <v>19</v>
      </c>
      <c r="I338" s="192"/>
      <c r="J338" s="188"/>
      <c r="K338" s="188"/>
      <c r="L338" s="193"/>
      <c r="M338" s="194"/>
      <c r="N338" s="195"/>
      <c r="O338" s="195"/>
      <c r="P338" s="195"/>
      <c r="Q338" s="195"/>
      <c r="R338" s="195"/>
      <c r="S338" s="195"/>
      <c r="T338" s="196"/>
      <c r="AT338" s="197" t="s">
        <v>139</v>
      </c>
      <c r="AU338" s="197" t="s">
        <v>83</v>
      </c>
      <c r="AV338" s="13" t="s">
        <v>81</v>
      </c>
      <c r="AW338" s="13" t="s">
        <v>34</v>
      </c>
      <c r="AX338" s="13" t="s">
        <v>73</v>
      </c>
      <c r="AY338" s="197" t="s">
        <v>125</v>
      </c>
    </row>
    <row r="339" spans="1:65" s="14" customFormat="1" ht="11.25">
      <c r="B339" s="198"/>
      <c r="C339" s="199"/>
      <c r="D339" s="189" t="s">
        <v>139</v>
      </c>
      <c r="E339" s="200" t="s">
        <v>19</v>
      </c>
      <c r="F339" s="201" t="s">
        <v>565</v>
      </c>
      <c r="G339" s="199"/>
      <c r="H339" s="202">
        <v>1.3819999999999999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139</v>
      </c>
      <c r="AU339" s="208" t="s">
        <v>83</v>
      </c>
      <c r="AV339" s="14" t="s">
        <v>83</v>
      </c>
      <c r="AW339" s="14" t="s">
        <v>34</v>
      </c>
      <c r="AX339" s="14" t="s">
        <v>73</v>
      </c>
      <c r="AY339" s="208" t="s">
        <v>125</v>
      </c>
    </row>
    <row r="340" spans="1:65" s="13" customFormat="1" ht="11.25">
      <c r="B340" s="187"/>
      <c r="C340" s="188"/>
      <c r="D340" s="189" t="s">
        <v>139</v>
      </c>
      <c r="E340" s="190" t="s">
        <v>19</v>
      </c>
      <c r="F340" s="191" t="s">
        <v>529</v>
      </c>
      <c r="G340" s="188"/>
      <c r="H340" s="190" t="s">
        <v>19</v>
      </c>
      <c r="I340" s="192"/>
      <c r="J340" s="188"/>
      <c r="K340" s="188"/>
      <c r="L340" s="193"/>
      <c r="M340" s="194"/>
      <c r="N340" s="195"/>
      <c r="O340" s="195"/>
      <c r="P340" s="195"/>
      <c r="Q340" s="195"/>
      <c r="R340" s="195"/>
      <c r="S340" s="195"/>
      <c r="T340" s="196"/>
      <c r="AT340" s="197" t="s">
        <v>139</v>
      </c>
      <c r="AU340" s="197" t="s">
        <v>83</v>
      </c>
      <c r="AV340" s="13" t="s">
        <v>81</v>
      </c>
      <c r="AW340" s="13" t="s">
        <v>34</v>
      </c>
      <c r="AX340" s="13" t="s">
        <v>73</v>
      </c>
      <c r="AY340" s="197" t="s">
        <v>125</v>
      </c>
    </row>
    <row r="341" spans="1:65" s="13" customFormat="1" ht="11.25">
      <c r="B341" s="187"/>
      <c r="C341" s="188"/>
      <c r="D341" s="189" t="s">
        <v>139</v>
      </c>
      <c r="E341" s="190" t="s">
        <v>19</v>
      </c>
      <c r="F341" s="191" t="s">
        <v>530</v>
      </c>
      <c r="G341" s="188"/>
      <c r="H341" s="190" t="s">
        <v>19</v>
      </c>
      <c r="I341" s="192"/>
      <c r="J341" s="188"/>
      <c r="K341" s="188"/>
      <c r="L341" s="193"/>
      <c r="M341" s="194"/>
      <c r="N341" s="195"/>
      <c r="O341" s="195"/>
      <c r="P341" s="195"/>
      <c r="Q341" s="195"/>
      <c r="R341" s="195"/>
      <c r="S341" s="195"/>
      <c r="T341" s="196"/>
      <c r="AT341" s="197" t="s">
        <v>139</v>
      </c>
      <c r="AU341" s="197" t="s">
        <v>83</v>
      </c>
      <c r="AV341" s="13" t="s">
        <v>81</v>
      </c>
      <c r="AW341" s="13" t="s">
        <v>34</v>
      </c>
      <c r="AX341" s="13" t="s">
        <v>73</v>
      </c>
      <c r="AY341" s="197" t="s">
        <v>125</v>
      </c>
    </row>
    <row r="342" spans="1:65" s="14" customFormat="1" ht="11.25">
      <c r="B342" s="198"/>
      <c r="C342" s="199"/>
      <c r="D342" s="189" t="s">
        <v>139</v>
      </c>
      <c r="E342" s="200" t="s">
        <v>19</v>
      </c>
      <c r="F342" s="201" t="s">
        <v>566</v>
      </c>
      <c r="G342" s="199"/>
      <c r="H342" s="202">
        <v>3.78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139</v>
      </c>
      <c r="AU342" s="208" t="s">
        <v>83</v>
      </c>
      <c r="AV342" s="14" t="s">
        <v>83</v>
      </c>
      <c r="AW342" s="14" t="s">
        <v>34</v>
      </c>
      <c r="AX342" s="14" t="s">
        <v>73</v>
      </c>
      <c r="AY342" s="208" t="s">
        <v>125</v>
      </c>
    </row>
    <row r="343" spans="1:65" s="13" customFormat="1" ht="11.25">
      <c r="B343" s="187"/>
      <c r="C343" s="188"/>
      <c r="D343" s="189" t="s">
        <v>139</v>
      </c>
      <c r="E343" s="190" t="s">
        <v>19</v>
      </c>
      <c r="F343" s="191" t="s">
        <v>536</v>
      </c>
      <c r="G343" s="188"/>
      <c r="H343" s="190" t="s">
        <v>19</v>
      </c>
      <c r="I343" s="192"/>
      <c r="J343" s="188"/>
      <c r="K343" s="188"/>
      <c r="L343" s="193"/>
      <c r="M343" s="194"/>
      <c r="N343" s="195"/>
      <c r="O343" s="195"/>
      <c r="P343" s="195"/>
      <c r="Q343" s="195"/>
      <c r="R343" s="195"/>
      <c r="S343" s="195"/>
      <c r="T343" s="196"/>
      <c r="AT343" s="197" t="s">
        <v>139</v>
      </c>
      <c r="AU343" s="197" t="s">
        <v>83</v>
      </c>
      <c r="AV343" s="13" t="s">
        <v>81</v>
      </c>
      <c r="AW343" s="13" t="s">
        <v>34</v>
      </c>
      <c r="AX343" s="13" t="s">
        <v>73</v>
      </c>
      <c r="AY343" s="197" t="s">
        <v>125</v>
      </c>
    </row>
    <row r="344" spans="1:65" s="13" customFormat="1" ht="11.25">
      <c r="B344" s="187"/>
      <c r="C344" s="188"/>
      <c r="D344" s="189" t="s">
        <v>139</v>
      </c>
      <c r="E344" s="190" t="s">
        <v>19</v>
      </c>
      <c r="F344" s="191" t="s">
        <v>530</v>
      </c>
      <c r="G344" s="188"/>
      <c r="H344" s="190" t="s">
        <v>19</v>
      </c>
      <c r="I344" s="192"/>
      <c r="J344" s="188"/>
      <c r="K344" s="188"/>
      <c r="L344" s="193"/>
      <c r="M344" s="194"/>
      <c r="N344" s="195"/>
      <c r="O344" s="195"/>
      <c r="P344" s="195"/>
      <c r="Q344" s="195"/>
      <c r="R344" s="195"/>
      <c r="S344" s="195"/>
      <c r="T344" s="196"/>
      <c r="AT344" s="197" t="s">
        <v>139</v>
      </c>
      <c r="AU344" s="197" t="s">
        <v>83</v>
      </c>
      <c r="AV344" s="13" t="s">
        <v>81</v>
      </c>
      <c r="AW344" s="13" t="s">
        <v>34</v>
      </c>
      <c r="AX344" s="13" t="s">
        <v>73</v>
      </c>
      <c r="AY344" s="197" t="s">
        <v>125</v>
      </c>
    </row>
    <row r="345" spans="1:65" s="14" customFormat="1" ht="11.25">
      <c r="B345" s="198"/>
      <c r="C345" s="199"/>
      <c r="D345" s="189" t="s">
        <v>139</v>
      </c>
      <c r="E345" s="200" t="s">
        <v>19</v>
      </c>
      <c r="F345" s="201" t="s">
        <v>567</v>
      </c>
      <c r="G345" s="199"/>
      <c r="H345" s="202">
        <v>11.88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139</v>
      </c>
      <c r="AU345" s="208" t="s">
        <v>83</v>
      </c>
      <c r="AV345" s="14" t="s">
        <v>83</v>
      </c>
      <c r="AW345" s="14" t="s">
        <v>34</v>
      </c>
      <c r="AX345" s="14" t="s">
        <v>73</v>
      </c>
      <c r="AY345" s="208" t="s">
        <v>125</v>
      </c>
    </row>
    <row r="346" spans="1:65" s="13" customFormat="1" ht="11.25">
      <c r="B346" s="187"/>
      <c r="C346" s="188"/>
      <c r="D346" s="189" t="s">
        <v>139</v>
      </c>
      <c r="E346" s="190" t="s">
        <v>19</v>
      </c>
      <c r="F346" s="191" t="s">
        <v>538</v>
      </c>
      <c r="G346" s="188"/>
      <c r="H346" s="190" t="s">
        <v>19</v>
      </c>
      <c r="I346" s="192"/>
      <c r="J346" s="188"/>
      <c r="K346" s="188"/>
      <c r="L346" s="193"/>
      <c r="M346" s="194"/>
      <c r="N346" s="195"/>
      <c r="O346" s="195"/>
      <c r="P346" s="195"/>
      <c r="Q346" s="195"/>
      <c r="R346" s="195"/>
      <c r="S346" s="195"/>
      <c r="T346" s="196"/>
      <c r="AT346" s="197" t="s">
        <v>139</v>
      </c>
      <c r="AU346" s="197" t="s">
        <v>83</v>
      </c>
      <c r="AV346" s="13" t="s">
        <v>81</v>
      </c>
      <c r="AW346" s="13" t="s">
        <v>34</v>
      </c>
      <c r="AX346" s="13" t="s">
        <v>73</v>
      </c>
      <c r="AY346" s="197" t="s">
        <v>125</v>
      </c>
    </row>
    <row r="347" spans="1:65" s="14" customFormat="1" ht="11.25">
      <c r="B347" s="198"/>
      <c r="C347" s="199"/>
      <c r="D347" s="189" t="s">
        <v>139</v>
      </c>
      <c r="E347" s="200" t="s">
        <v>19</v>
      </c>
      <c r="F347" s="201" t="s">
        <v>568</v>
      </c>
      <c r="G347" s="199"/>
      <c r="H347" s="202">
        <v>29.762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139</v>
      </c>
      <c r="AU347" s="208" t="s">
        <v>83</v>
      </c>
      <c r="AV347" s="14" t="s">
        <v>83</v>
      </c>
      <c r="AW347" s="14" t="s">
        <v>34</v>
      </c>
      <c r="AX347" s="14" t="s">
        <v>73</v>
      </c>
      <c r="AY347" s="208" t="s">
        <v>125</v>
      </c>
    </row>
    <row r="348" spans="1:65" s="13" customFormat="1" ht="11.25">
      <c r="B348" s="187"/>
      <c r="C348" s="188"/>
      <c r="D348" s="189" t="s">
        <v>139</v>
      </c>
      <c r="E348" s="190" t="s">
        <v>19</v>
      </c>
      <c r="F348" s="191" t="s">
        <v>549</v>
      </c>
      <c r="G348" s="188"/>
      <c r="H348" s="190" t="s">
        <v>19</v>
      </c>
      <c r="I348" s="192"/>
      <c r="J348" s="188"/>
      <c r="K348" s="188"/>
      <c r="L348" s="193"/>
      <c r="M348" s="194"/>
      <c r="N348" s="195"/>
      <c r="O348" s="195"/>
      <c r="P348" s="195"/>
      <c r="Q348" s="195"/>
      <c r="R348" s="195"/>
      <c r="S348" s="195"/>
      <c r="T348" s="196"/>
      <c r="AT348" s="197" t="s">
        <v>139</v>
      </c>
      <c r="AU348" s="197" t="s">
        <v>83</v>
      </c>
      <c r="AV348" s="13" t="s">
        <v>81</v>
      </c>
      <c r="AW348" s="13" t="s">
        <v>34</v>
      </c>
      <c r="AX348" s="13" t="s">
        <v>73</v>
      </c>
      <c r="AY348" s="197" t="s">
        <v>125</v>
      </c>
    </row>
    <row r="349" spans="1:65" s="13" customFormat="1" ht="11.25">
      <c r="B349" s="187"/>
      <c r="C349" s="188"/>
      <c r="D349" s="189" t="s">
        <v>139</v>
      </c>
      <c r="E349" s="190" t="s">
        <v>19</v>
      </c>
      <c r="F349" s="191" t="s">
        <v>530</v>
      </c>
      <c r="G349" s="188"/>
      <c r="H349" s="190" t="s">
        <v>19</v>
      </c>
      <c r="I349" s="192"/>
      <c r="J349" s="188"/>
      <c r="K349" s="188"/>
      <c r="L349" s="193"/>
      <c r="M349" s="194"/>
      <c r="N349" s="195"/>
      <c r="O349" s="195"/>
      <c r="P349" s="195"/>
      <c r="Q349" s="195"/>
      <c r="R349" s="195"/>
      <c r="S349" s="195"/>
      <c r="T349" s="196"/>
      <c r="AT349" s="197" t="s">
        <v>139</v>
      </c>
      <c r="AU349" s="197" t="s">
        <v>83</v>
      </c>
      <c r="AV349" s="13" t="s">
        <v>81</v>
      </c>
      <c r="AW349" s="13" t="s">
        <v>34</v>
      </c>
      <c r="AX349" s="13" t="s">
        <v>73</v>
      </c>
      <c r="AY349" s="197" t="s">
        <v>125</v>
      </c>
    </row>
    <row r="350" spans="1:65" s="14" customFormat="1" ht="11.25">
      <c r="B350" s="198"/>
      <c r="C350" s="199"/>
      <c r="D350" s="189" t="s">
        <v>139</v>
      </c>
      <c r="E350" s="200" t="s">
        <v>19</v>
      </c>
      <c r="F350" s="201" t="s">
        <v>569</v>
      </c>
      <c r="G350" s="199"/>
      <c r="H350" s="202">
        <v>5.4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139</v>
      </c>
      <c r="AU350" s="208" t="s">
        <v>83</v>
      </c>
      <c r="AV350" s="14" t="s">
        <v>83</v>
      </c>
      <c r="AW350" s="14" t="s">
        <v>34</v>
      </c>
      <c r="AX350" s="14" t="s">
        <v>73</v>
      </c>
      <c r="AY350" s="208" t="s">
        <v>125</v>
      </c>
    </row>
    <row r="351" spans="1:65" s="13" customFormat="1" ht="11.25">
      <c r="B351" s="187"/>
      <c r="C351" s="188"/>
      <c r="D351" s="189" t="s">
        <v>139</v>
      </c>
      <c r="E351" s="190" t="s">
        <v>19</v>
      </c>
      <c r="F351" s="191" t="s">
        <v>538</v>
      </c>
      <c r="G351" s="188"/>
      <c r="H351" s="190" t="s">
        <v>19</v>
      </c>
      <c r="I351" s="192"/>
      <c r="J351" s="188"/>
      <c r="K351" s="188"/>
      <c r="L351" s="193"/>
      <c r="M351" s="194"/>
      <c r="N351" s="195"/>
      <c r="O351" s="195"/>
      <c r="P351" s="195"/>
      <c r="Q351" s="195"/>
      <c r="R351" s="195"/>
      <c r="S351" s="195"/>
      <c r="T351" s="196"/>
      <c r="AT351" s="197" t="s">
        <v>139</v>
      </c>
      <c r="AU351" s="197" t="s">
        <v>83</v>
      </c>
      <c r="AV351" s="13" t="s">
        <v>81</v>
      </c>
      <c r="AW351" s="13" t="s">
        <v>34</v>
      </c>
      <c r="AX351" s="13" t="s">
        <v>73</v>
      </c>
      <c r="AY351" s="197" t="s">
        <v>125</v>
      </c>
    </row>
    <row r="352" spans="1:65" s="14" customFormat="1" ht="11.25">
      <c r="B352" s="198"/>
      <c r="C352" s="199"/>
      <c r="D352" s="189" t="s">
        <v>139</v>
      </c>
      <c r="E352" s="200" t="s">
        <v>19</v>
      </c>
      <c r="F352" s="201" t="s">
        <v>570</v>
      </c>
      <c r="G352" s="199"/>
      <c r="H352" s="202">
        <v>6.6749999999999998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139</v>
      </c>
      <c r="AU352" s="208" t="s">
        <v>83</v>
      </c>
      <c r="AV352" s="14" t="s">
        <v>83</v>
      </c>
      <c r="AW352" s="14" t="s">
        <v>34</v>
      </c>
      <c r="AX352" s="14" t="s">
        <v>73</v>
      </c>
      <c r="AY352" s="208" t="s">
        <v>125</v>
      </c>
    </row>
    <row r="353" spans="1:51" s="13" customFormat="1" ht="11.25">
      <c r="B353" s="187"/>
      <c r="C353" s="188"/>
      <c r="D353" s="189" t="s">
        <v>139</v>
      </c>
      <c r="E353" s="190" t="s">
        <v>19</v>
      </c>
      <c r="F353" s="191" t="s">
        <v>538</v>
      </c>
      <c r="G353" s="188"/>
      <c r="H353" s="190" t="s">
        <v>19</v>
      </c>
      <c r="I353" s="192"/>
      <c r="J353" s="188"/>
      <c r="K353" s="188"/>
      <c r="L353" s="193"/>
      <c r="M353" s="194"/>
      <c r="N353" s="195"/>
      <c r="O353" s="195"/>
      <c r="P353" s="195"/>
      <c r="Q353" s="195"/>
      <c r="R353" s="195"/>
      <c r="S353" s="195"/>
      <c r="T353" s="196"/>
      <c r="AT353" s="197" t="s">
        <v>139</v>
      </c>
      <c r="AU353" s="197" t="s">
        <v>83</v>
      </c>
      <c r="AV353" s="13" t="s">
        <v>81</v>
      </c>
      <c r="AW353" s="13" t="s">
        <v>34</v>
      </c>
      <c r="AX353" s="13" t="s">
        <v>73</v>
      </c>
      <c r="AY353" s="197" t="s">
        <v>125</v>
      </c>
    </row>
    <row r="354" spans="1:51" s="14" customFormat="1" ht="11.25">
      <c r="B354" s="198"/>
      <c r="C354" s="199"/>
      <c r="D354" s="189" t="s">
        <v>139</v>
      </c>
      <c r="E354" s="200" t="s">
        <v>19</v>
      </c>
      <c r="F354" s="201" t="s">
        <v>571</v>
      </c>
      <c r="G354" s="199"/>
      <c r="H354" s="202">
        <v>9.6910000000000007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139</v>
      </c>
      <c r="AU354" s="208" t="s">
        <v>83</v>
      </c>
      <c r="AV354" s="14" t="s">
        <v>83</v>
      </c>
      <c r="AW354" s="14" t="s">
        <v>34</v>
      </c>
      <c r="AX354" s="14" t="s">
        <v>73</v>
      </c>
      <c r="AY354" s="208" t="s">
        <v>125</v>
      </c>
    </row>
    <row r="355" spans="1:51" s="15" customFormat="1" ht="11.25">
      <c r="B355" s="209"/>
      <c r="C355" s="210"/>
      <c r="D355" s="189" t="s">
        <v>139</v>
      </c>
      <c r="E355" s="211" t="s">
        <v>19</v>
      </c>
      <c r="F355" s="212" t="s">
        <v>144</v>
      </c>
      <c r="G355" s="210"/>
      <c r="H355" s="213">
        <v>68.569999999999993</v>
      </c>
      <c r="I355" s="214"/>
      <c r="J355" s="210"/>
      <c r="K355" s="210"/>
      <c r="L355" s="215"/>
      <c r="M355" s="234"/>
      <c r="N355" s="235"/>
      <c r="O355" s="235"/>
      <c r="P355" s="235"/>
      <c r="Q355" s="235"/>
      <c r="R355" s="235"/>
      <c r="S355" s="235"/>
      <c r="T355" s="236"/>
      <c r="AT355" s="219" t="s">
        <v>139</v>
      </c>
      <c r="AU355" s="219" t="s">
        <v>83</v>
      </c>
      <c r="AV355" s="15" t="s">
        <v>132</v>
      </c>
      <c r="AW355" s="15" t="s">
        <v>34</v>
      </c>
      <c r="AX355" s="15" t="s">
        <v>81</v>
      </c>
      <c r="AY355" s="219" t="s">
        <v>125</v>
      </c>
    </row>
    <row r="356" spans="1:51" s="2" customFormat="1" ht="6.95" customHeight="1">
      <c r="A356" s="35"/>
      <c r="B356" s="48"/>
      <c r="C356" s="49"/>
      <c r="D356" s="49"/>
      <c r="E356" s="49"/>
      <c r="F356" s="49"/>
      <c r="G356" s="49"/>
      <c r="H356" s="49"/>
      <c r="I356" s="49"/>
      <c r="J356" s="49"/>
      <c r="K356" s="49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9kFKxdXX6jtSBlXe+9ElWoVvNFPm9Lp0OpRU70t6uHdP5cgIIEFmylWITM2ZxJBljggplg1Zjsde+wjOV/mOGQ==" saltValue="GgEwqV5YOE7j5ovdnePF7FCqU9RyG4MtpnzZUpcL1MzLOPw3aUgxRWF85I+zV7AE1slylH8Nhu5iHtzG6Vtv/A==" spinCount="100000" sheet="1" objects="1" scenarios="1" formatColumns="0" formatRows="0" autoFilter="0"/>
  <autoFilter ref="C94:K355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5" customHeight="1">
      <c r="B4" s="21"/>
      <c r="D4" s="104" t="s">
        <v>87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4" t="str">
        <f>'Rekapitulace stavby'!K6</f>
        <v>Přístavba krytého sezení, vč. zastřešení vstupu do budovy</v>
      </c>
      <c r="F7" s="365"/>
      <c r="G7" s="365"/>
      <c r="H7" s="365"/>
      <c r="L7" s="21"/>
    </row>
    <row r="8" spans="1:46" s="2" customFormat="1" ht="12" customHeight="1">
      <c r="A8" s="35"/>
      <c r="B8" s="40"/>
      <c r="C8" s="35"/>
      <c r="D8" s="106" t="s">
        <v>88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6" t="s">
        <v>572</v>
      </c>
      <c r="F9" s="367"/>
      <c r="G9" s="367"/>
      <c r="H9" s="367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8" t="str">
        <f>'Rekapitulace stavby'!E14</f>
        <v>Vyplň údaj</v>
      </c>
      <c r="F18" s="369"/>
      <c r="G18" s="369"/>
      <c r="H18" s="369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0" t="s">
        <v>19</v>
      </c>
      <c r="F27" s="370"/>
      <c r="G27" s="370"/>
      <c r="H27" s="370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ROUND((SUM(BE84:BE96)),  2)</f>
        <v>0</v>
      </c>
      <c r="G33" s="35"/>
      <c r="H33" s="35"/>
      <c r="I33" s="119">
        <v>0.21</v>
      </c>
      <c r="J33" s="118">
        <f>ROUND(((SUM(BE84:BE96))*I33),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ROUND((SUM(BF84:BF96)),  2)</f>
        <v>0</v>
      </c>
      <c r="G34" s="35"/>
      <c r="H34" s="35"/>
      <c r="I34" s="119">
        <v>0.15</v>
      </c>
      <c r="J34" s="118">
        <f>ROUND(((SUM(BF84:BF96))*I34),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ROUND((SUM(BG84:BG96)),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ROUND((SUM(BH84:BH96)),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ROUND((SUM(BI84:BI96)),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Přístavba krytého sezení, vč. zastřešení vstupu do budovy</v>
      </c>
      <c r="F48" s="372"/>
      <c r="G48" s="372"/>
      <c r="H48" s="37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3" t="str">
        <f>E9</f>
        <v>VON - Vedlejší a ostatní náklady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Kladno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SOŠ a SOU Kladno, Nám. E. Beneše 2353, Kladno </v>
      </c>
      <c r="G54" s="37"/>
      <c r="H54" s="37"/>
      <c r="I54" s="30" t="s">
        <v>30</v>
      </c>
      <c r="J54" s="33" t="str">
        <f>E21</f>
        <v>Projekt Kladno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573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574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575</v>
      </c>
      <c r="E62" s="144"/>
      <c r="F62" s="144"/>
      <c r="G62" s="144"/>
      <c r="H62" s="144"/>
      <c r="I62" s="144"/>
      <c r="J62" s="145">
        <f>J90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576</v>
      </c>
      <c r="E63" s="144"/>
      <c r="F63" s="144"/>
      <c r="G63" s="144"/>
      <c r="H63" s="144"/>
      <c r="I63" s="144"/>
      <c r="J63" s="145">
        <f>J92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577</v>
      </c>
      <c r="E64" s="144"/>
      <c r="F64" s="144"/>
      <c r="G64" s="144"/>
      <c r="H64" s="144"/>
      <c r="I64" s="144"/>
      <c r="J64" s="145">
        <f>J95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110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1" t="str">
        <f>E7</f>
        <v>Přístavba krytého sezení, vč. zastřešení vstupu do budovy</v>
      </c>
      <c r="F74" s="372"/>
      <c r="G74" s="372"/>
      <c r="H74" s="372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88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3" t="str">
        <f>E9</f>
        <v>VON - Vedlejší a ostatní náklady</v>
      </c>
      <c r="F76" s="373"/>
      <c r="G76" s="373"/>
      <c r="H76" s="373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Kladno</v>
      </c>
      <c r="G78" s="37"/>
      <c r="H78" s="37"/>
      <c r="I78" s="30" t="s">
        <v>23</v>
      </c>
      <c r="J78" s="60" t="str">
        <f>IF(J12="","",J12)</f>
        <v>Vyplň údaj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24</v>
      </c>
      <c r="D80" s="37"/>
      <c r="E80" s="37"/>
      <c r="F80" s="28" t="str">
        <f>E15</f>
        <v xml:space="preserve">SOŠ a SOU Kladno, Nám. E. Beneše 2353, Kladno </v>
      </c>
      <c r="G80" s="37"/>
      <c r="H80" s="37"/>
      <c r="I80" s="30" t="s">
        <v>30</v>
      </c>
      <c r="J80" s="33" t="str">
        <f>E21</f>
        <v>Projekt Kladno 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 xml:space="preserve"> 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111</v>
      </c>
      <c r="D83" s="150" t="s">
        <v>58</v>
      </c>
      <c r="E83" s="150" t="s">
        <v>54</v>
      </c>
      <c r="F83" s="150" t="s">
        <v>55</v>
      </c>
      <c r="G83" s="150" t="s">
        <v>112</v>
      </c>
      <c r="H83" s="150" t="s">
        <v>113</v>
      </c>
      <c r="I83" s="150" t="s">
        <v>114</v>
      </c>
      <c r="J83" s="150" t="s">
        <v>92</v>
      </c>
      <c r="K83" s="151" t="s">
        <v>115</v>
      </c>
      <c r="L83" s="152"/>
      <c r="M83" s="69" t="s">
        <v>19</v>
      </c>
      <c r="N83" s="70" t="s">
        <v>43</v>
      </c>
      <c r="O83" s="70" t="s">
        <v>116</v>
      </c>
      <c r="P83" s="70" t="s">
        <v>117</v>
      </c>
      <c r="Q83" s="70" t="s">
        <v>118</v>
      </c>
      <c r="R83" s="70" t="s">
        <v>119</v>
      </c>
      <c r="S83" s="70" t="s">
        <v>120</v>
      </c>
      <c r="T83" s="71" t="s">
        <v>121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122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93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72</v>
      </c>
      <c r="E85" s="161" t="s">
        <v>578</v>
      </c>
      <c r="F85" s="161" t="s">
        <v>579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P86+P90+P92+P95</f>
        <v>0</v>
      </c>
      <c r="Q85" s="166"/>
      <c r="R85" s="167">
        <f>R86+R90+R92+R95</f>
        <v>0</v>
      </c>
      <c r="S85" s="166"/>
      <c r="T85" s="168">
        <f>T86+T90+T92+T95</f>
        <v>0</v>
      </c>
      <c r="AR85" s="169" t="s">
        <v>158</v>
      </c>
      <c r="AT85" s="170" t="s">
        <v>72</v>
      </c>
      <c r="AU85" s="170" t="s">
        <v>73</v>
      </c>
      <c r="AY85" s="169" t="s">
        <v>125</v>
      </c>
      <c r="BK85" s="171">
        <f>BK86+BK90+BK92+BK95</f>
        <v>0</v>
      </c>
    </row>
    <row r="86" spans="1:65" s="12" customFormat="1" ht="22.9" customHeight="1">
      <c r="B86" s="158"/>
      <c r="C86" s="159"/>
      <c r="D86" s="160" t="s">
        <v>72</v>
      </c>
      <c r="E86" s="172" t="s">
        <v>580</v>
      </c>
      <c r="F86" s="172" t="s">
        <v>581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SUM(P87:P89)</f>
        <v>0</v>
      </c>
      <c r="Q86" s="166"/>
      <c r="R86" s="167">
        <f>SUM(R87:R89)</f>
        <v>0</v>
      </c>
      <c r="S86" s="166"/>
      <c r="T86" s="168">
        <f>SUM(T87:T89)</f>
        <v>0</v>
      </c>
      <c r="AR86" s="169" t="s">
        <v>158</v>
      </c>
      <c r="AT86" s="170" t="s">
        <v>72</v>
      </c>
      <c r="AU86" s="170" t="s">
        <v>81</v>
      </c>
      <c r="AY86" s="169" t="s">
        <v>125</v>
      </c>
      <c r="BK86" s="171">
        <f>SUM(BK87:BK89)</f>
        <v>0</v>
      </c>
    </row>
    <row r="87" spans="1:65" s="2" customFormat="1" ht="16.5" customHeight="1">
      <c r="A87" s="35"/>
      <c r="B87" s="36"/>
      <c r="C87" s="174" t="s">
        <v>81</v>
      </c>
      <c r="D87" s="174" t="s">
        <v>127</v>
      </c>
      <c r="E87" s="175" t="s">
        <v>582</v>
      </c>
      <c r="F87" s="176" t="s">
        <v>583</v>
      </c>
      <c r="G87" s="177" t="s">
        <v>161</v>
      </c>
      <c r="H87" s="178">
        <v>1</v>
      </c>
      <c r="I87" s="179"/>
      <c r="J87" s="180">
        <f>ROUND(I87*H87,2)</f>
        <v>0</v>
      </c>
      <c r="K87" s="176" t="s">
        <v>137</v>
      </c>
      <c r="L87" s="40"/>
      <c r="M87" s="181" t="s">
        <v>19</v>
      </c>
      <c r="N87" s="182" t="s">
        <v>44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584</v>
      </c>
      <c r="AT87" s="185" t="s">
        <v>127</v>
      </c>
      <c r="AU87" s="185" t="s">
        <v>83</v>
      </c>
      <c r="AY87" s="18" t="s">
        <v>125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81</v>
      </c>
      <c r="BK87" s="186">
        <f>ROUND(I87*H87,2)</f>
        <v>0</v>
      </c>
      <c r="BL87" s="18" t="s">
        <v>584</v>
      </c>
      <c r="BM87" s="185" t="s">
        <v>585</v>
      </c>
    </row>
    <row r="88" spans="1:65" s="2" customFormat="1" ht="16.5" customHeight="1">
      <c r="A88" s="35"/>
      <c r="B88" s="36"/>
      <c r="C88" s="174" t="s">
        <v>83</v>
      </c>
      <c r="D88" s="174" t="s">
        <v>127</v>
      </c>
      <c r="E88" s="175" t="s">
        <v>586</v>
      </c>
      <c r="F88" s="176" t="s">
        <v>587</v>
      </c>
      <c r="G88" s="177" t="s">
        <v>161</v>
      </c>
      <c r="H88" s="178">
        <v>1</v>
      </c>
      <c r="I88" s="179"/>
      <c r="J88" s="180">
        <f>ROUND(I88*H88,2)</f>
        <v>0</v>
      </c>
      <c r="K88" s="176" t="s">
        <v>137</v>
      </c>
      <c r="L88" s="40"/>
      <c r="M88" s="181" t="s">
        <v>19</v>
      </c>
      <c r="N88" s="182" t="s">
        <v>44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584</v>
      </c>
      <c r="AT88" s="185" t="s">
        <v>127</v>
      </c>
      <c r="AU88" s="185" t="s">
        <v>83</v>
      </c>
      <c r="AY88" s="18" t="s">
        <v>125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81</v>
      </c>
      <c r="BK88" s="186">
        <f>ROUND(I88*H88,2)</f>
        <v>0</v>
      </c>
      <c r="BL88" s="18" t="s">
        <v>584</v>
      </c>
      <c r="BM88" s="185" t="s">
        <v>588</v>
      </c>
    </row>
    <row r="89" spans="1:65" s="2" customFormat="1" ht="16.5" customHeight="1">
      <c r="A89" s="35"/>
      <c r="B89" s="36"/>
      <c r="C89" s="174" t="s">
        <v>145</v>
      </c>
      <c r="D89" s="174" t="s">
        <v>127</v>
      </c>
      <c r="E89" s="175" t="s">
        <v>589</v>
      </c>
      <c r="F89" s="176" t="s">
        <v>590</v>
      </c>
      <c r="G89" s="177" t="s">
        <v>161</v>
      </c>
      <c r="H89" s="178">
        <v>1</v>
      </c>
      <c r="I89" s="179"/>
      <c r="J89" s="180">
        <f>ROUND(I89*H89,2)</f>
        <v>0</v>
      </c>
      <c r="K89" s="176" t="s">
        <v>137</v>
      </c>
      <c r="L89" s="40"/>
      <c r="M89" s="181" t="s">
        <v>19</v>
      </c>
      <c r="N89" s="182" t="s">
        <v>44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584</v>
      </c>
      <c r="AT89" s="185" t="s">
        <v>127</v>
      </c>
      <c r="AU89" s="185" t="s">
        <v>83</v>
      </c>
      <c r="AY89" s="18" t="s">
        <v>125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81</v>
      </c>
      <c r="BK89" s="186">
        <f>ROUND(I89*H89,2)</f>
        <v>0</v>
      </c>
      <c r="BL89" s="18" t="s">
        <v>584</v>
      </c>
      <c r="BM89" s="185" t="s">
        <v>591</v>
      </c>
    </row>
    <row r="90" spans="1:65" s="12" customFormat="1" ht="22.9" customHeight="1">
      <c r="B90" s="158"/>
      <c r="C90" s="159"/>
      <c r="D90" s="160" t="s">
        <v>72</v>
      </c>
      <c r="E90" s="172" t="s">
        <v>592</v>
      </c>
      <c r="F90" s="172" t="s">
        <v>593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P91</f>
        <v>0</v>
      </c>
      <c r="Q90" s="166"/>
      <c r="R90" s="167">
        <f>R91</f>
        <v>0</v>
      </c>
      <c r="S90" s="166"/>
      <c r="T90" s="168">
        <f>T91</f>
        <v>0</v>
      </c>
      <c r="AR90" s="169" t="s">
        <v>158</v>
      </c>
      <c r="AT90" s="170" t="s">
        <v>72</v>
      </c>
      <c r="AU90" s="170" t="s">
        <v>81</v>
      </c>
      <c r="AY90" s="169" t="s">
        <v>125</v>
      </c>
      <c r="BK90" s="171">
        <f>BK91</f>
        <v>0</v>
      </c>
    </row>
    <row r="91" spans="1:65" s="2" customFormat="1" ht="16.5" customHeight="1">
      <c r="A91" s="35"/>
      <c r="B91" s="36"/>
      <c r="C91" s="174" t="s">
        <v>132</v>
      </c>
      <c r="D91" s="174" t="s">
        <v>127</v>
      </c>
      <c r="E91" s="175" t="s">
        <v>594</v>
      </c>
      <c r="F91" s="176" t="s">
        <v>593</v>
      </c>
      <c r="G91" s="177" t="s">
        <v>595</v>
      </c>
      <c r="H91" s="237"/>
      <c r="I91" s="179"/>
      <c r="J91" s="180">
        <f>ROUND(I91*H91,2)</f>
        <v>0</v>
      </c>
      <c r="K91" s="176" t="s">
        <v>137</v>
      </c>
      <c r="L91" s="40"/>
      <c r="M91" s="181" t="s">
        <v>19</v>
      </c>
      <c r="N91" s="182" t="s">
        <v>44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584</v>
      </c>
      <c r="AT91" s="185" t="s">
        <v>127</v>
      </c>
      <c r="AU91" s="185" t="s">
        <v>83</v>
      </c>
      <c r="AY91" s="18" t="s">
        <v>125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81</v>
      </c>
      <c r="BK91" s="186">
        <f>ROUND(I91*H91,2)</f>
        <v>0</v>
      </c>
      <c r="BL91" s="18" t="s">
        <v>584</v>
      </c>
      <c r="BM91" s="185" t="s">
        <v>596</v>
      </c>
    </row>
    <row r="92" spans="1:65" s="12" customFormat="1" ht="22.9" customHeight="1">
      <c r="B92" s="158"/>
      <c r="C92" s="159"/>
      <c r="D92" s="160" t="s">
        <v>72</v>
      </c>
      <c r="E92" s="172" t="s">
        <v>597</v>
      </c>
      <c r="F92" s="172" t="s">
        <v>598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SUM(P93:P94)</f>
        <v>0</v>
      </c>
      <c r="Q92" s="166"/>
      <c r="R92" s="167">
        <f>SUM(R93:R94)</f>
        <v>0</v>
      </c>
      <c r="S92" s="166"/>
      <c r="T92" s="168">
        <f>SUM(T93:T94)</f>
        <v>0</v>
      </c>
      <c r="AR92" s="169" t="s">
        <v>158</v>
      </c>
      <c r="AT92" s="170" t="s">
        <v>72</v>
      </c>
      <c r="AU92" s="170" t="s">
        <v>81</v>
      </c>
      <c r="AY92" s="169" t="s">
        <v>125</v>
      </c>
      <c r="BK92" s="171">
        <f>SUM(BK93:BK94)</f>
        <v>0</v>
      </c>
    </row>
    <row r="93" spans="1:65" s="2" customFormat="1" ht="16.5" customHeight="1">
      <c r="A93" s="35"/>
      <c r="B93" s="36"/>
      <c r="C93" s="174" t="s">
        <v>158</v>
      </c>
      <c r="D93" s="174" t="s">
        <v>127</v>
      </c>
      <c r="E93" s="175" t="s">
        <v>599</v>
      </c>
      <c r="F93" s="176" t="s">
        <v>600</v>
      </c>
      <c r="G93" s="177" t="s">
        <v>595</v>
      </c>
      <c r="H93" s="237"/>
      <c r="I93" s="179"/>
      <c r="J93" s="180">
        <f>ROUND(I93*H93,2)</f>
        <v>0</v>
      </c>
      <c r="K93" s="176" t="s">
        <v>137</v>
      </c>
      <c r="L93" s="40"/>
      <c r="M93" s="181" t="s">
        <v>19</v>
      </c>
      <c r="N93" s="182" t="s">
        <v>44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584</v>
      </c>
      <c r="AT93" s="185" t="s">
        <v>127</v>
      </c>
      <c r="AU93" s="185" t="s">
        <v>83</v>
      </c>
      <c r="AY93" s="18" t="s">
        <v>125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81</v>
      </c>
      <c r="BK93" s="186">
        <f>ROUND(I93*H93,2)</f>
        <v>0</v>
      </c>
      <c r="BL93" s="18" t="s">
        <v>584</v>
      </c>
      <c r="BM93" s="185" t="s">
        <v>601</v>
      </c>
    </row>
    <row r="94" spans="1:65" s="2" customFormat="1" ht="16.5" customHeight="1">
      <c r="A94" s="35"/>
      <c r="B94" s="36"/>
      <c r="C94" s="174" t="s">
        <v>165</v>
      </c>
      <c r="D94" s="174" t="s">
        <v>127</v>
      </c>
      <c r="E94" s="175" t="s">
        <v>602</v>
      </c>
      <c r="F94" s="176" t="s">
        <v>603</v>
      </c>
      <c r="G94" s="177" t="s">
        <v>161</v>
      </c>
      <c r="H94" s="178">
        <v>1</v>
      </c>
      <c r="I94" s="179"/>
      <c r="J94" s="180">
        <f>ROUND(I94*H94,2)</f>
        <v>0</v>
      </c>
      <c r="K94" s="176" t="s">
        <v>137</v>
      </c>
      <c r="L94" s="40"/>
      <c r="M94" s="181" t="s">
        <v>19</v>
      </c>
      <c r="N94" s="182" t="s">
        <v>44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584</v>
      </c>
      <c r="AT94" s="185" t="s">
        <v>127</v>
      </c>
      <c r="AU94" s="185" t="s">
        <v>83</v>
      </c>
      <c r="AY94" s="18" t="s">
        <v>125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81</v>
      </c>
      <c r="BK94" s="186">
        <f>ROUND(I94*H94,2)</f>
        <v>0</v>
      </c>
      <c r="BL94" s="18" t="s">
        <v>584</v>
      </c>
      <c r="BM94" s="185" t="s">
        <v>604</v>
      </c>
    </row>
    <row r="95" spans="1:65" s="12" customFormat="1" ht="22.9" customHeight="1">
      <c r="B95" s="158"/>
      <c r="C95" s="159"/>
      <c r="D95" s="160" t="s">
        <v>72</v>
      </c>
      <c r="E95" s="172" t="s">
        <v>605</v>
      </c>
      <c r="F95" s="172" t="s">
        <v>606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P96</f>
        <v>0</v>
      </c>
      <c r="Q95" s="166"/>
      <c r="R95" s="167">
        <f>R96</f>
        <v>0</v>
      </c>
      <c r="S95" s="166"/>
      <c r="T95" s="168">
        <f>T96</f>
        <v>0</v>
      </c>
      <c r="AR95" s="169" t="s">
        <v>158</v>
      </c>
      <c r="AT95" s="170" t="s">
        <v>72</v>
      </c>
      <c r="AU95" s="170" t="s">
        <v>81</v>
      </c>
      <c r="AY95" s="169" t="s">
        <v>125</v>
      </c>
      <c r="BK95" s="171">
        <f>BK96</f>
        <v>0</v>
      </c>
    </row>
    <row r="96" spans="1:65" s="2" customFormat="1" ht="16.5" customHeight="1">
      <c r="A96" s="35"/>
      <c r="B96" s="36"/>
      <c r="C96" s="174" t="s">
        <v>170</v>
      </c>
      <c r="D96" s="174" t="s">
        <v>127</v>
      </c>
      <c r="E96" s="175" t="s">
        <v>607</v>
      </c>
      <c r="F96" s="176" t="s">
        <v>608</v>
      </c>
      <c r="G96" s="177" t="s">
        <v>595</v>
      </c>
      <c r="H96" s="237"/>
      <c r="I96" s="179"/>
      <c r="J96" s="180">
        <f>ROUND(I96*H96,2)</f>
        <v>0</v>
      </c>
      <c r="K96" s="176" t="s">
        <v>137</v>
      </c>
      <c r="L96" s="40"/>
      <c r="M96" s="238" t="s">
        <v>19</v>
      </c>
      <c r="N96" s="239" t="s">
        <v>44</v>
      </c>
      <c r="O96" s="240"/>
      <c r="P96" s="241">
        <f>O96*H96</f>
        <v>0</v>
      </c>
      <c r="Q96" s="241">
        <v>0</v>
      </c>
      <c r="R96" s="241">
        <f>Q96*H96</f>
        <v>0</v>
      </c>
      <c r="S96" s="241">
        <v>0</v>
      </c>
      <c r="T96" s="242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584</v>
      </c>
      <c r="AT96" s="185" t="s">
        <v>127</v>
      </c>
      <c r="AU96" s="185" t="s">
        <v>83</v>
      </c>
      <c r="AY96" s="18" t="s">
        <v>125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81</v>
      </c>
      <c r="BK96" s="186">
        <f>ROUND(I96*H96,2)</f>
        <v>0</v>
      </c>
      <c r="BL96" s="18" t="s">
        <v>584</v>
      </c>
      <c r="BM96" s="185" t="s">
        <v>609</v>
      </c>
    </row>
    <row r="97" spans="1:31" s="2" customFormat="1" ht="6.95" customHeight="1">
      <c r="A97" s="35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0"/>
      <c r="M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</sheetData>
  <sheetProtection algorithmName="SHA-512" hashValue="P7B9kMVk6ZWZeR3XMfyRFwC4oXO9SVivPwgmaNbu4momMeQXmutMl4WjtyJELrIHYDhM3dADmc63UPmKnHvZbw==" saltValue="A1QK1PsBXwOyKbkRhLlLr8mEjF1G9qhxMPyDBUvn20QG1vu0ZvUTCdujFVTr2D/j7oobyNd084prQDAOxls3Gg==" spinCount="100000" sheet="1" objects="1" scenarios="1" formatColumns="0" formatRows="0" autoFilter="0"/>
  <autoFilter ref="C83:K9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16" zoomScale="110" zoomScaleNormal="110" workbookViewId="0"/>
  </sheetViews>
  <sheetFormatPr defaultRowHeight="1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s="1" customFormat="1" ht="37.5" customHeight="1"/>
    <row r="2" spans="2:11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6" customFormat="1" ht="45" customHeight="1">
      <c r="B3" s="247"/>
      <c r="C3" s="375" t="s">
        <v>610</v>
      </c>
      <c r="D3" s="375"/>
      <c r="E3" s="375"/>
      <c r="F3" s="375"/>
      <c r="G3" s="375"/>
      <c r="H3" s="375"/>
      <c r="I3" s="375"/>
      <c r="J3" s="375"/>
      <c r="K3" s="248"/>
    </row>
    <row r="4" spans="2:11" s="1" customFormat="1" ht="25.5" customHeight="1">
      <c r="B4" s="249"/>
      <c r="C4" s="380" t="s">
        <v>611</v>
      </c>
      <c r="D4" s="380"/>
      <c r="E4" s="380"/>
      <c r="F4" s="380"/>
      <c r="G4" s="380"/>
      <c r="H4" s="380"/>
      <c r="I4" s="380"/>
      <c r="J4" s="380"/>
      <c r="K4" s="250"/>
    </row>
    <row r="5" spans="2:11" s="1" customFormat="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s="1" customFormat="1" ht="15" customHeight="1">
      <c r="B6" s="249"/>
      <c r="C6" s="379" t="s">
        <v>612</v>
      </c>
      <c r="D6" s="379"/>
      <c r="E6" s="379"/>
      <c r="F6" s="379"/>
      <c r="G6" s="379"/>
      <c r="H6" s="379"/>
      <c r="I6" s="379"/>
      <c r="J6" s="379"/>
      <c r="K6" s="250"/>
    </row>
    <row r="7" spans="2:11" s="1" customFormat="1" ht="15" customHeight="1">
      <c r="B7" s="253"/>
      <c r="C7" s="379" t="s">
        <v>613</v>
      </c>
      <c r="D7" s="379"/>
      <c r="E7" s="379"/>
      <c r="F7" s="379"/>
      <c r="G7" s="379"/>
      <c r="H7" s="379"/>
      <c r="I7" s="379"/>
      <c r="J7" s="379"/>
      <c r="K7" s="250"/>
    </row>
    <row r="8" spans="2:11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s="1" customFormat="1" ht="15" customHeight="1">
      <c r="B9" s="253"/>
      <c r="C9" s="379" t="s">
        <v>614</v>
      </c>
      <c r="D9" s="379"/>
      <c r="E9" s="379"/>
      <c r="F9" s="379"/>
      <c r="G9" s="379"/>
      <c r="H9" s="379"/>
      <c r="I9" s="379"/>
      <c r="J9" s="379"/>
      <c r="K9" s="250"/>
    </row>
    <row r="10" spans="2:11" s="1" customFormat="1" ht="15" customHeight="1">
      <c r="B10" s="253"/>
      <c r="C10" s="252"/>
      <c r="D10" s="379" t="s">
        <v>615</v>
      </c>
      <c r="E10" s="379"/>
      <c r="F10" s="379"/>
      <c r="G10" s="379"/>
      <c r="H10" s="379"/>
      <c r="I10" s="379"/>
      <c r="J10" s="379"/>
      <c r="K10" s="250"/>
    </row>
    <row r="11" spans="2:11" s="1" customFormat="1" ht="15" customHeight="1">
      <c r="B11" s="253"/>
      <c r="C11" s="254"/>
      <c r="D11" s="379" t="s">
        <v>616</v>
      </c>
      <c r="E11" s="379"/>
      <c r="F11" s="379"/>
      <c r="G11" s="379"/>
      <c r="H11" s="379"/>
      <c r="I11" s="379"/>
      <c r="J11" s="379"/>
      <c r="K11" s="250"/>
    </row>
    <row r="12" spans="2:11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s="1" customFormat="1" ht="15" customHeight="1">
      <c r="B13" s="253"/>
      <c r="C13" s="254"/>
      <c r="D13" s="255" t="s">
        <v>617</v>
      </c>
      <c r="E13" s="252"/>
      <c r="F13" s="252"/>
      <c r="G13" s="252"/>
      <c r="H13" s="252"/>
      <c r="I13" s="252"/>
      <c r="J13" s="252"/>
      <c r="K13" s="250"/>
    </row>
    <row r="14" spans="2:11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s="1" customFormat="1" ht="15" customHeight="1">
      <c r="B15" s="253"/>
      <c r="C15" s="254"/>
      <c r="D15" s="379" t="s">
        <v>618</v>
      </c>
      <c r="E15" s="379"/>
      <c r="F15" s="379"/>
      <c r="G15" s="379"/>
      <c r="H15" s="379"/>
      <c r="I15" s="379"/>
      <c r="J15" s="379"/>
      <c r="K15" s="250"/>
    </row>
    <row r="16" spans="2:11" s="1" customFormat="1" ht="15" customHeight="1">
      <c r="B16" s="253"/>
      <c r="C16" s="254"/>
      <c r="D16" s="379" t="s">
        <v>619</v>
      </c>
      <c r="E16" s="379"/>
      <c r="F16" s="379"/>
      <c r="G16" s="379"/>
      <c r="H16" s="379"/>
      <c r="I16" s="379"/>
      <c r="J16" s="379"/>
      <c r="K16" s="250"/>
    </row>
    <row r="17" spans="2:11" s="1" customFormat="1" ht="15" customHeight="1">
      <c r="B17" s="253"/>
      <c r="C17" s="254"/>
      <c r="D17" s="379" t="s">
        <v>620</v>
      </c>
      <c r="E17" s="379"/>
      <c r="F17" s="379"/>
      <c r="G17" s="379"/>
      <c r="H17" s="379"/>
      <c r="I17" s="379"/>
      <c r="J17" s="379"/>
      <c r="K17" s="250"/>
    </row>
    <row r="18" spans="2:11" s="1" customFormat="1" ht="15" customHeight="1">
      <c r="B18" s="253"/>
      <c r="C18" s="254"/>
      <c r="D18" s="254"/>
      <c r="E18" s="256" t="s">
        <v>80</v>
      </c>
      <c r="F18" s="379" t="s">
        <v>621</v>
      </c>
      <c r="G18" s="379"/>
      <c r="H18" s="379"/>
      <c r="I18" s="379"/>
      <c r="J18" s="379"/>
      <c r="K18" s="250"/>
    </row>
    <row r="19" spans="2:11" s="1" customFormat="1" ht="15" customHeight="1">
      <c r="B19" s="253"/>
      <c r="C19" s="254"/>
      <c r="D19" s="254"/>
      <c r="E19" s="256" t="s">
        <v>622</v>
      </c>
      <c r="F19" s="379" t="s">
        <v>623</v>
      </c>
      <c r="G19" s="379"/>
      <c r="H19" s="379"/>
      <c r="I19" s="379"/>
      <c r="J19" s="379"/>
      <c r="K19" s="250"/>
    </row>
    <row r="20" spans="2:11" s="1" customFormat="1" ht="15" customHeight="1">
      <c r="B20" s="253"/>
      <c r="C20" s="254"/>
      <c r="D20" s="254"/>
      <c r="E20" s="256" t="s">
        <v>624</v>
      </c>
      <c r="F20" s="379" t="s">
        <v>625</v>
      </c>
      <c r="G20" s="379"/>
      <c r="H20" s="379"/>
      <c r="I20" s="379"/>
      <c r="J20" s="379"/>
      <c r="K20" s="250"/>
    </row>
    <row r="21" spans="2:11" s="1" customFormat="1" ht="15" customHeight="1">
      <c r="B21" s="253"/>
      <c r="C21" s="254"/>
      <c r="D21" s="254"/>
      <c r="E21" s="256" t="s">
        <v>84</v>
      </c>
      <c r="F21" s="379" t="s">
        <v>85</v>
      </c>
      <c r="G21" s="379"/>
      <c r="H21" s="379"/>
      <c r="I21" s="379"/>
      <c r="J21" s="379"/>
      <c r="K21" s="250"/>
    </row>
    <row r="22" spans="2:11" s="1" customFormat="1" ht="15" customHeight="1">
      <c r="B22" s="253"/>
      <c r="C22" s="254"/>
      <c r="D22" s="254"/>
      <c r="E22" s="256" t="s">
        <v>626</v>
      </c>
      <c r="F22" s="379" t="s">
        <v>627</v>
      </c>
      <c r="G22" s="379"/>
      <c r="H22" s="379"/>
      <c r="I22" s="379"/>
      <c r="J22" s="379"/>
      <c r="K22" s="250"/>
    </row>
    <row r="23" spans="2:11" s="1" customFormat="1" ht="15" customHeight="1">
      <c r="B23" s="253"/>
      <c r="C23" s="254"/>
      <c r="D23" s="254"/>
      <c r="E23" s="256" t="s">
        <v>628</v>
      </c>
      <c r="F23" s="379" t="s">
        <v>629</v>
      </c>
      <c r="G23" s="379"/>
      <c r="H23" s="379"/>
      <c r="I23" s="379"/>
      <c r="J23" s="379"/>
      <c r="K23" s="250"/>
    </row>
    <row r="24" spans="2:11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s="1" customFormat="1" ht="15" customHeight="1">
      <c r="B25" s="253"/>
      <c r="C25" s="379" t="s">
        <v>630</v>
      </c>
      <c r="D25" s="379"/>
      <c r="E25" s="379"/>
      <c r="F25" s="379"/>
      <c r="G25" s="379"/>
      <c r="H25" s="379"/>
      <c r="I25" s="379"/>
      <c r="J25" s="379"/>
      <c r="K25" s="250"/>
    </row>
    <row r="26" spans="2:11" s="1" customFormat="1" ht="15" customHeight="1">
      <c r="B26" s="253"/>
      <c r="C26" s="379" t="s">
        <v>631</v>
      </c>
      <c r="D26" s="379"/>
      <c r="E26" s="379"/>
      <c r="F26" s="379"/>
      <c r="G26" s="379"/>
      <c r="H26" s="379"/>
      <c r="I26" s="379"/>
      <c r="J26" s="379"/>
      <c r="K26" s="250"/>
    </row>
    <row r="27" spans="2:11" s="1" customFormat="1" ht="15" customHeight="1">
      <c r="B27" s="253"/>
      <c r="C27" s="252"/>
      <c r="D27" s="379" t="s">
        <v>632</v>
      </c>
      <c r="E27" s="379"/>
      <c r="F27" s="379"/>
      <c r="G27" s="379"/>
      <c r="H27" s="379"/>
      <c r="I27" s="379"/>
      <c r="J27" s="379"/>
      <c r="K27" s="250"/>
    </row>
    <row r="28" spans="2:11" s="1" customFormat="1" ht="15" customHeight="1">
      <c r="B28" s="253"/>
      <c r="C28" s="254"/>
      <c r="D28" s="379" t="s">
        <v>633</v>
      </c>
      <c r="E28" s="379"/>
      <c r="F28" s="379"/>
      <c r="G28" s="379"/>
      <c r="H28" s="379"/>
      <c r="I28" s="379"/>
      <c r="J28" s="379"/>
      <c r="K28" s="250"/>
    </row>
    <row r="29" spans="2:11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s="1" customFormat="1" ht="15" customHeight="1">
      <c r="B30" s="253"/>
      <c r="C30" s="254"/>
      <c r="D30" s="379" t="s">
        <v>634</v>
      </c>
      <c r="E30" s="379"/>
      <c r="F30" s="379"/>
      <c r="G30" s="379"/>
      <c r="H30" s="379"/>
      <c r="I30" s="379"/>
      <c r="J30" s="379"/>
      <c r="K30" s="250"/>
    </row>
    <row r="31" spans="2:11" s="1" customFormat="1" ht="15" customHeight="1">
      <c r="B31" s="253"/>
      <c r="C31" s="254"/>
      <c r="D31" s="379" t="s">
        <v>635</v>
      </c>
      <c r="E31" s="379"/>
      <c r="F31" s="379"/>
      <c r="G31" s="379"/>
      <c r="H31" s="379"/>
      <c r="I31" s="379"/>
      <c r="J31" s="379"/>
      <c r="K31" s="250"/>
    </row>
    <row r="32" spans="2:11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s="1" customFormat="1" ht="15" customHeight="1">
      <c r="B33" s="253"/>
      <c r="C33" s="254"/>
      <c r="D33" s="379" t="s">
        <v>636</v>
      </c>
      <c r="E33" s="379"/>
      <c r="F33" s="379"/>
      <c r="G33" s="379"/>
      <c r="H33" s="379"/>
      <c r="I33" s="379"/>
      <c r="J33" s="379"/>
      <c r="K33" s="250"/>
    </row>
    <row r="34" spans="2:11" s="1" customFormat="1" ht="15" customHeight="1">
      <c r="B34" s="253"/>
      <c r="C34" s="254"/>
      <c r="D34" s="379" t="s">
        <v>637</v>
      </c>
      <c r="E34" s="379"/>
      <c r="F34" s="379"/>
      <c r="G34" s="379"/>
      <c r="H34" s="379"/>
      <c r="I34" s="379"/>
      <c r="J34" s="379"/>
      <c r="K34" s="250"/>
    </row>
    <row r="35" spans="2:11" s="1" customFormat="1" ht="15" customHeight="1">
      <c r="B35" s="253"/>
      <c r="C35" s="254"/>
      <c r="D35" s="379" t="s">
        <v>638</v>
      </c>
      <c r="E35" s="379"/>
      <c r="F35" s="379"/>
      <c r="G35" s="379"/>
      <c r="H35" s="379"/>
      <c r="I35" s="379"/>
      <c r="J35" s="379"/>
      <c r="K35" s="250"/>
    </row>
    <row r="36" spans="2:11" s="1" customFormat="1" ht="15" customHeight="1">
      <c r="B36" s="253"/>
      <c r="C36" s="254"/>
      <c r="D36" s="252"/>
      <c r="E36" s="255" t="s">
        <v>111</v>
      </c>
      <c r="F36" s="252"/>
      <c r="G36" s="379" t="s">
        <v>639</v>
      </c>
      <c r="H36" s="379"/>
      <c r="I36" s="379"/>
      <c r="J36" s="379"/>
      <c r="K36" s="250"/>
    </row>
    <row r="37" spans="2:11" s="1" customFormat="1" ht="30.75" customHeight="1">
      <c r="B37" s="253"/>
      <c r="C37" s="254"/>
      <c r="D37" s="252"/>
      <c r="E37" s="255" t="s">
        <v>640</v>
      </c>
      <c r="F37" s="252"/>
      <c r="G37" s="379" t="s">
        <v>641</v>
      </c>
      <c r="H37" s="379"/>
      <c r="I37" s="379"/>
      <c r="J37" s="379"/>
      <c r="K37" s="250"/>
    </row>
    <row r="38" spans="2:11" s="1" customFormat="1" ht="15" customHeight="1">
      <c r="B38" s="253"/>
      <c r="C38" s="254"/>
      <c r="D38" s="252"/>
      <c r="E38" s="255" t="s">
        <v>54</v>
      </c>
      <c r="F38" s="252"/>
      <c r="G38" s="379" t="s">
        <v>642</v>
      </c>
      <c r="H38" s="379"/>
      <c r="I38" s="379"/>
      <c r="J38" s="379"/>
      <c r="K38" s="250"/>
    </row>
    <row r="39" spans="2:11" s="1" customFormat="1" ht="15" customHeight="1">
      <c r="B39" s="253"/>
      <c r="C39" s="254"/>
      <c r="D39" s="252"/>
      <c r="E39" s="255" t="s">
        <v>55</v>
      </c>
      <c r="F39" s="252"/>
      <c r="G39" s="379" t="s">
        <v>643</v>
      </c>
      <c r="H39" s="379"/>
      <c r="I39" s="379"/>
      <c r="J39" s="379"/>
      <c r="K39" s="250"/>
    </row>
    <row r="40" spans="2:11" s="1" customFormat="1" ht="15" customHeight="1">
      <c r="B40" s="253"/>
      <c r="C40" s="254"/>
      <c r="D40" s="252"/>
      <c r="E40" s="255" t="s">
        <v>112</v>
      </c>
      <c r="F40" s="252"/>
      <c r="G40" s="379" t="s">
        <v>644</v>
      </c>
      <c r="H40" s="379"/>
      <c r="I40" s="379"/>
      <c r="J40" s="379"/>
      <c r="K40" s="250"/>
    </row>
    <row r="41" spans="2:11" s="1" customFormat="1" ht="15" customHeight="1">
      <c r="B41" s="253"/>
      <c r="C41" s="254"/>
      <c r="D41" s="252"/>
      <c r="E41" s="255" t="s">
        <v>113</v>
      </c>
      <c r="F41" s="252"/>
      <c r="G41" s="379" t="s">
        <v>645</v>
      </c>
      <c r="H41" s="379"/>
      <c r="I41" s="379"/>
      <c r="J41" s="379"/>
      <c r="K41" s="250"/>
    </row>
    <row r="42" spans="2:11" s="1" customFormat="1" ht="15" customHeight="1">
      <c r="B42" s="253"/>
      <c r="C42" s="254"/>
      <c r="D42" s="252"/>
      <c r="E42" s="255" t="s">
        <v>646</v>
      </c>
      <c r="F42" s="252"/>
      <c r="G42" s="379" t="s">
        <v>647</v>
      </c>
      <c r="H42" s="379"/>
      <c r="I42" s="379"/>
      <c r="J42" s="379"/>
      <c r="K42" s="250"/>
    </row>
    <row r="43" spans="2:11" s="1" customFormat="1" ht="15" customHeight="1">
      <c r="B43" s="253"/>
      <c r="C43" s="254"/>
      <c r="D43" s="252"/>
      <c r="E43" s="255"/>
      <c r="F43" s="252"/>
      <c r="G43" s="379" t="s">
        <v>648</v>
      </c>
      <c r="H43" s="379"/>
      <c r="I43" s="379"/>
      <c r="J43" s="379"/>
      <c r="K43" s="250"/>
    </row>
    <row r="44" spans="2:11" s="1" customFormat="1" ht="15" customHeight="1">
      <c r="B44" s="253"/>
      <c r="C44" s="254"/>
      <c r="D44" s="252"/>
      <c r="E44" s="255" t="s">
        <v>649</v>
      </c>
      <c r="F44" s="252"/>
      <c r="G44" s="379" t="s">
        <v>650</v>
      </c>
      <c r="H44" s="379"/>
      <c r="I44" s="379"/>
      <c r="J44" s="379"/>
      <c r="K44" s="250"/>
    </row>
    <row r="45" spans="2:11" s="1" customFormat="1" ht="15" customHeight="1">
      <c r="B45" s="253"/>
      <c r="C45" s="254"/>
      <c r="D45" s="252"/>
      <c r="E45" s="255" t="s">
        <v>115</v>
      </c>
      <c r="F45" s="252"/>
      <c r="G45" s="379" t="s">
        <v>651</v>
      </c>
      <c r="H45" s="379"/>
      <c r="I45" s="379"/>
      <c r="J45" s="379"/>
      <c r="K45" s="250"/>
    </row>
    <row r="46" spans="2:11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s="1" customFormat="1" ht="15" customHeight="1">
      <c r="B47" s="253"/>
      <c r="C47" s="254"/>
      <c r="D47" s="379" t="s">
        <v>652</v>
      </c>
      <c r="E47" s="379"/>
      <c r="F47" s="379"/>
      <c r="G47" s="379"/>
      <c r="H47" s="379"/>
      <c r="I47" s="379"/>
      <c r="J47" s="379"/>
      <c r="K47" s="250"/>
    </row>
    <row r="48" spans="2:11" s="1" customFormat="1" ht="15" customHeight="1">
      <c r="B48" s="253"/>
      <c r="C48" s="254"/>
      <c r="D48" s="254"/>
      <c r="E48" s="379" t="s">
        <v>653</v>
      </c>
      <c r="F48" s="379"/>
      <c r="G48" s="379"/>
      <c r="H48" s="379"/>
      <c r="I48" s="379"/>
      <c r="J48" s="379"/>
      <c r="K48" s="250"/>
    </row>
    <row r="49" spans="2:11" s="1" customFormat="1" ht="15" customHeight="1">
      <c r="B49" s="253"/>
      <c r="C49" s="254"/>
      <c r="D49" s="254"/>
      <c r="E49" s="379" t="s">
        <v>654</v>
      </c>
      <c r="F49" s="379"/>
      <c r="G49" s="379"/>
      <c r="H49" s="379"/>
      <c r="I49" s="379"/>
      <c r="J49" s="379"/>
      <c r="K49" s="250"/>
    </row>
    <row r="50" spans="2:11" s="1" customFormat="1" ht="15" customHeight="1">
      <c r="B50" s="253"/>
      <c r="C50" s="254"/>
      <c r="D50" s="254"/>
      <c r="E50" s="379" t="s">
        <v>655</v>
      </c>
      <c r="F50" s="379"/>
      <c r="G50" s="379"/>
      <c r="H50" s="379"/>
      <c r="I50" s="379"/>
      <c r="J50" s="379"/>
      <c r="K50" s="250"/>
    </row>
    <row r="51" spans="2:11" s="1" customFormat="1" ht="15" customHeight="1">
      <c r="B51" s="253"/>
      <c r="C51" s="254"/>
      <c r="D51" s="379" t="s">
        <v>656</v>
      </c>
      <c r="E51" s="379"/>
      <c r="F51" s="379"/>
      <c r="G51" s="379"/>
      <c r="H51" s="379"/>
      <c r="I51" s="379"/>
      <c r="J51" s="379"/>
      <c r="K51" s="250"/>
    </row>
    <row r="52" spans="2:11" s="1" customFormat="1" ht="25.5" customHeight="1">
      <c r="B52" s="249"/>
      <c r="C52" s="380" t="s">
        <v>657</v>
      </c>
      <c r="D52" s="380"/>
      <c r="E52" s="380"/>
      <c r="F52" s="380"/>
      <c r="G52" s="380"/>
      <c r="H52" s="380"/>
      <c r="I52" s="380"/>
      <c r="J52" s="380"/>
      <c r="K52" s="250"/>
    </row>
    <row r="53" spans="2:11" s="1" customFormat="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s="1" customFormat="1" ht="15" customHeight="1">
      <c r="B54" s="249"/>
      <c r="C54" s="379" t="s">
        <v>658</v>
      </c>
      <c r="D54" s="379"/>
      <c r="E54" s="379"/>
      <c r="F54" s="379"/>
      <c r="G54" s="379"/>
      <c r="H54" s="379"/>
      <c r="I54" s="379"/>
      <c r="J54" s="379"/>
      <c r="K54" s="250"/>
    </row>
    <row r="55" spans="2:11" s="1" customFormat="1" ht="15" customHeight="1">
      <c r="B55" s="249"/>
      <c r="C55" s="379" t="s">
        <v>659</v>
      </c>
      <c r="D55" s="379"/>
      <c r="E55" s="379"/>
      <c r="F55" s="379"/>
      <c r="G55" s="379"/>
      <c r="H55" s="379"/>
      <c r="I55" s="379"/>
      <c r="J55" s="379"/>
      <c r="K55" s="250"/>
    </row>
    <row r="56" spans="2:11" s="1" customFormat="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s="1" customFormat="1" ht="15" customHeight="1">
      <c r="B57" s="249"/>
      <c r="C57" s="379" t="s">
        <v>660</v>
      </c>
      <c r="D57" s="379"/>
      <c r="E57" s="379"/>
      <c r="F57" s="379"/>
      <c r="G57" s="379"/>
      <c r="H57" s="379"/>
      <c r="I57" s="379"/>
      <c r="J57" s="379"/>
      <c r="K57" s="250"/>
    </row>
    <row r="58" spans="2:11" s="1" customFormat="1" ht="15" customHeight="1">
      <c r="B58" s="249"/>
      <c r="C58" s="254"/>
      <c r="D58" s="379" t="s">
        <v>661</v>
      </c>
      <c r="E58" s="379"/>
      <c r="F58" s="379"/>
      <c r="G58" s="379"/>
      <c r="H58" s="379"/>
      <c r="I58" s="379"/>
      <c r="J58" s="379"/>
      <c r="K58" s="250"/>
    </row>
    <row r="59" spans="2:11" s="1" customFormat="1" ht="15" customHeight="1">
      <c r="B59" s="249"/>
      <c r="C59" s="254"/>
      <c r="D59" s="379" t="s">
        <v>662</v>
      </c>
      <c r="E59" s="379"/>
      <c r="F59" s="379"/>
      <c r="G59" s="379"/>
      <c r="H59" s="379"/>
      <c r="I59" s="379"/>
      <c r="J59" s="379"/>
      <c r="K59" s="250"/>
    </row>
    <row r="60" spans="2:11" s="1" customFormat="1" ht="15" customHeight="1">
      <c r="B60" s="249"/>
      <c r="C60" s="254"/>
      <c r="D60" s="379" t="s">
        <v>663</v>
      </c>
      <c r="E60" s="379"/>
      <c r="F60" s="379"/>
      <c r="G60" s="379"/>
      <c r="H60" s="379"/>
      <c r="I60" s="379"/>
      <c r="J60" s="379"/>
      <c r="K60" s="250"/>
    </row>
    <row r="61" spans="2:11" s="1" customFormat="1" ht="15" customHeight="1">
      <c r="B61" s="249"/>
      <c r="C61" s="254"/>
      <c r="D61" s="379" t="s">
        <v>664</v>
      </c>
      <c r="E61" s="379"/>
      <c r="F61" s="379"/>
      <c r="G61" s="379"/>
      <c r="H61" s="379"/>
      <c r="I61" s="379"/>
      <c r="J61" s="379"/>
      <c r="K61" s="250"/>
    </row>
    <row r="62" spans="2:11" s="1" customFormat="1" ht="15" customHeight="1">
      <c r="B62" s="249"/>
      <c r="C62" s="254"/>
      <c r="D62" s="381" t="s">
        <v>665</v>
      </c>
      <c r="E62" s="381"/>
      <c r="F62" s="381"/>
      <c r="G62" s="381"/>
      <c r="H62" s="381"/>
      <c r="I62" s="381"/>
      <c r="J62" s="381"/>
      <c r="K62" s="250"/>
    </row>
    <row r="63" spans="2:11" s="1" customFormat="1" ht="15" customHeight="1">
      <c r="B63" s="249"/>
      <c r="C63" s="254"/>
      <c r="D63" s="379" t="s">
        <v>666</v>
      </c>
      <c r="E63" s="379"/>
      <c r="F63" s="379"/>
      <c r="G63" s="379"/>
      <c r="H63" s="379"/>
      <c r="I63" s="379"/>
      <c r="J63" s="379"/>
      <c r="K63" s="250"/>
    </row>
    <row r="64" spans="2:11" s="1" customFormat="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s="1" customFormat="1" ht="15" customHeight="1">
      <c r="B65" s="249"/>
      <c r="C65" s="254"/>
      <c r="D65" s="379" t="s">
        <v>667</v>
      </c>
      <c r="E65" s="379"/>
      <c r="F65" s="379"/>
      <c r="G65" s="379"/>
      <c r="H65" s="379"/>
      <c r="I65" s="379"/>
      <c r="J65" s="379"/>
      <c r="K65" s="250"/>
    </row>
    <row r="66" spans="2:11" s="1" customFormat="1" ht="15" customHeight="1">
      <c r="B66" s="249"/>
      <c r="C66" s="254"/>
      <c r="D66" s="381" t="s">
        <v>668</v>
      </c>
      <c r="E66" s="381"/>
      <c r="F66" s="381"/>
      <c r="G66" s="381"/>
      <c r="H66" s="381"/>
      <c r="I66" s="381"/>
      <c r="J66" s="381"/>
      <c r="K66" s="250"/>
    </row>
    <row r="67" spans="2:11" s="1" customFormat="1" ht="15" customHeight="1">
      <c r="B67" s="249"/>
      <c r="C67" s="254"/>
      <c r="D67" s="379" t="s">
        <v>669</v>
      </c>
      <c r="E67" s="379"/>
      <c r="F67" s="379"/>
      <c r="G67" s="379"/>
      <c r="H67" s="379"/>
      <c r="I67" s="379"/>
      <c r="J67" s="379"/>
      <c r="K67" s="250"/>
    </row>
    <row r="68" spans="2:11" s="1" customFormat="1" ht="15" customHeight="1">
      <c r="B68" s="249"/>
      <c r="C68" s="254"/>
      <c r="D68" s="379" t="s">
        <v>670</v>
      </c>
      <c r="E68" s="379"/>
      <c r="F68" s="379"/>
      <c r="G68" s="379"/>
      <c r="H68" s="379"/>
      <c r="I68" s="379"/>
      <c r="J68" s="379"/>
      <c r="K68" s="250"/>
    </row>
    <row r="69" spans="2:11" s="1" customFormat="1" ht="15" customHeight="1">
      <c r="B69" s="249"/>
      <c r="C69" s="254"/>
      <c r="D69" s="379" t="s">
        <v>671</v>
      </c>
      <c r="E69" s="379"/>
      <c r="F69" s="379"/>
      <c r="G69" s="379"/>
      <c r="H69" s="379"/>
      <c r="I69" s="379"/>
      <c r="J69" s="379"/>
      <c r="K69" s="250"/>
    </row>
    <row r="70" spans="2:11" s="1" customFormat="1" ht="15" customHeight="1">
      <c r="B70" s="249"/>
      <c r="C70" s="254"/>
      <c r="D70" s="379" t="s">
        <v>672</v>
      </c>
      <c r="E70" s="379"/>
      <c r="F70" s="379"/>
      <c r="G70" s="379"/>
      <c r="H70" s="379"/>
      <c r="I70" s="379"/>
      <c r="J70" s="379"/>
      <c r="K70" s="250"/>
    </row>
    <row r="71" spans="2:1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s="1" customFormat="1" ht="45" customHeight="1">
      <c r="B75" s="266"/>
      <c r="C75" s="374" t="s">
        <v>673</v>
      </c>
      <c r="D75" s="374"/>
      <c r="E75" s="374"/>
      <c r="F75" s="374"/>
      <c r="G75" s="374"/>
      <c r="H75" s="374"/>
      <c r="I75" s="374"/>
      <c r="J75" s="374"/>
      <c r="K75" s="267"/>
    </row>
    <row r="76" spans="2:11" s="1" customFormat="1" ht="17.25" customHeight="1">
      <c r="B76" s="266"/>
      <c r="C76" s="268" t="s">
        <v>674</v>
      </c>
      <c r="D76" s="268"/>
      <c r="E76" s="268"/>
      <c r="F76" s="268" t="s">
        <v>675</v>
      </c>
      <c r="G76" s="269"/>
      <c r="H76" s="268" t="s">
        <v>55</v>
      </c>
      <c r="I76" s="268" t="s">
        <v>58</v>
      </c>
      <c r="J76" s="268" t="s">
        <v>676</v>
      </c>
      <c r="K76" s="267"/>
    </row>
    <row r="77" spans="2:11" s="1" customFormat="1" ht="17.25" customHeight="1">
      <c r="B77" s="266"/>
      <c r="C77" s="270" t="s">
        <v>677</v>
      </c>
      <c r="D77" s="270"/>
      <c r="E77" s="270"/>
      <c r="F77" s="271" t="s">
        <v>678</v>
      </c>
      <c r="G77" s="272"/>
      <c r="H77" s="270"/>
      <c r="I77" s="270"/>
      <c r="J77" s="270" t="s">
        <v>679</v>
      </c>
      <c r="K77" s="267"/>
    </row>
    <row r="78" spans="2:11" s="1" customFormat="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s="1" customFormat="1" ht="15" customHeight="1">
      <c r="B79" s="266"/>
      <c r="C79" s="255" t="s">
        <v>54</v>
      </c>
      <c r="D79" s="275"/>
      <c r="E79" s="275"/>
      <c r="F79" s="276" t="s">
        <v>680</v>
      </c>
      <c r="G79" s="277"/>
      <c r="H79" s="255" t="s">
        <v>681</v>
      </c>
      <c r="I79" s="255" t="s">
        <v>682</v>
      </c>
      <c r="J79" s="255">
        <v>20</v>
      </c>
      <c r="K79" s="267"/>
    </row>
    <row r="80" spans="2:11" s="1" customFormat="1" ht="15" customHeight="1">
      <c r="B80" s="266"/>
      <c r="C80" s="255" t="s">
        <v>683</v>
      </c>
      <c r="D80" s="255"/>
      <c r="E80" s="255"/>
      <c r="F80" s="276" t="s">
        <v>680</v>
      </c>
      <c r="G80" s="277"/>
      <c r="H80" s="255" t="s">
        <v>684</v>
      </c>
      <c r="I80" s="255" t="s">
        <v>682</v>
      </c>
      <c r="J80" s="255">
        <v>120</v>
      </c>
      <c r="K80" s="267"/>
    </row>
    <row r="81" spans="2:11" s="1" customFormat="1" ht="15" customHeight="1">
      <c r="B81" s="278"/>
      <c r="C81" s="255" t="s">
        <v>685</v>
      </c>
      <c r="D81" s="255"/>
      <c r="E81" s="255"/>
      <c r="F81" s="276" t="s">
        <v>686</v>
      </c>
      <c r="G81" s="277"/>
      <c r="H81" s="255" t="s">
        <v>687</v>
      </c>
      <c r="I81" s="255" t="s">
        <v>682</v>
      </c>
      <c r="J81" s="255">
        <v>50</v>
      </c>
      <c r="K81" s="267"/>
    </row>
    <row r="82" spans="2:11" s="1" customFormat="1" ht="15" customHeight="1">
      <c r="B82" s="278"/>
      <c r="C82" s="255" t="s">
        <v>688</v>
      </c>
      <c r="D82" s="255"/>
      <c r="E82" s="255"/>
      <c r="F82" s="276" t="s">
        <v>680</v>
      </c>
      <c r="G82" s="277"/>
      <c r="H82" s="255" t="s">
        <v>689</v>
      </c>
      <c r="I82" s="255" t="s">
        <v>690</v>
      </c>
      <c r="J82" s="255"/>
      <c r="K82" s="267"/>
    </row>
    <row r="83" spans="2:11" s="1" customFormat="1" ht="15" customHeight="1">
      <c r="B83" s="278"/>
      <c r="C83" s="279" t="s">
        <v>691</v>
      </c>
      <c r="D83" s="279"/>
      <c r="E83" s="279"/>
      <c r="F83" s="280" t="s">
        <v>686</v>
      </c>
      <c r="G83" s="279"/>
      <c r="H83" s="279" t="s">
        <v>692</v>
      </c>
      <c r="I83" s="279" t="s">
        <v>682</v>
      </c>
      <c r="J83" s="279">
        <v>15</v>
      </c>
      <c r="K83" s="267"/>
    </row>
    <row r="84" spans="2:11" s="1" customFormat="1" ht="15" customHeight="1">
      <c r="B84" s="278"/>
      <c r="C84" s="279" t="s">
        <v>693</v>
      </c>
      <c r="D84" s="279"/>
      <c r="E84" s="279"/>
      <c r="F84" s="280" t="s">
        <v>686</v>
      </c>
      <c r="G84" s="279"/>
      <c r="H84" s="279" t="s">
        <v>694</v>
      </c>
      <c r="I84" s="279" t="s">
        <v>682</v>
      </c>
      <c r="J84" s="279">
        <v>15</v>
      </c>
      <c r="K84" s="267"/>
    </row>
    <row r="85" spans="2:11" s="1" customFormat="1" ht="15" customHeight="1">
      <c r="B85" s="278"/>
      <c r="C85" s="279" t="s">
        <v>695</v>
      </c>
      <c r="D85" s="279"/>
      <c r="E85" s="279"/>
      <c r="F85" s="280" t="s">
        <v>686</v>
      </c>
      <c r="G85" s="279"/>
      <c r="H85" s="279" t="s">
        <v>696</v>
      </c>
      <c r="I85" s="279" t="s">
        <v>682</v>
      </c>
      <c r="J85" s="279">
        <v>20</v>
      </c>
      <c r="K85" s="267"/>
    </row>
    <row r="86" spans="2:11" s="1" customFormat="1" ht="15" customHeight="1">
      <c r="B86" s="278"/>
      <c r="C86" s="279" t="s">
        <v>697</v>
      </c>
      <c r="D86" s="279"/>
      <c r="E86" s="279"/>
      <c r="F86" s="280" t="s">
        <v>686</v>
      </c>
      <c r="G86" s="279"/>
      <c r="H86" s="279" t="s">
        <v>698</v>
      </c>
      <c r="I86" s="279" t="s">
        <v>682</v>
      </c>
      <c r="J86" s="279">
        <v>20</v>
      </c>
      <c r="K86" s="267"/>
    </row>
    <row r="87" spans="2:11" s="1" customFormat="1" ht="15" customHeight="1">
      <c r="B87" s="278"/>
      <c r="C87" s="255" t="s">
        <v>699</v>
      </c>
      <c r="D87" s="255"/>
      <c r="E87" s="255"/>
      <c r="F87" s="276" t="s">
        <v>686</v>
      </c>
      <c r="G87" s="277"/>
      <c r="H87" s="255" t="s">
        <v>700</v>
      </c>
      <c r="I87" s="255" t="s">
        <v>682</v>
      </c>
      <c r="J87" s="255">
        <v>50</v>
      </c>
      <c r="K87" s="267"/>
    </row>
    <row r="88" spans="2:11" s="1" customFormat="1" ht="15" customHeight="1">
      <c r="B88" s="278"/>
      <c r="C88" s="255" t="s">
        <v>701</v>
      </c>
      <c r="D88" s="255"/>
      <c r="E88" s="255"/>
      <c r="F88" s="276" t="s">
        <v>686</v>
      </c>
      <c r="G88" s="277"/>
      <c r="H88" s="255" t="s">
        <v>702</v>
      </c>
      <c r="I88" s="255" t="s">
        <v>682</v>
      </c>
      <c r="J88" s="255">
        <v>20</v>
      </c>
      <c r="K88" s="267"/>
    </row>
    <row r="89" spans="2:11" s="1" customFormat="1" ht="15" customHeight="1">
      <c r="B89" s="278"/>
      <c r="C89" s="255" t="s">
        <v>703</v>
      </c>
      <c r="D89" s="255"/>
      <c r="E89" s="255"/>
      <c r="F89" s="276" t="s">
        <v>686</v>
      </c>
      <c r="G89" s="277"/>
      <c r="H89" s="255" t="s">
        <v>704</v>
      </c>
      <c r="I89" s="255" t="s">
        <v>682</v>
      </c>
      <c r="J89" s="255">
        <v>20</v>
      </c>
      <c r="K89" s="267"/>
    </row>
    <row r="90" spans="2:11" s="1" customFormat="1" ht="15" customHeight="1">
      <c r="B90" s="278"/>
      <c r="C90" s="255" t="s">
        <v>705</v>
      </c>
      <c r="D90" s="255"/>
      <c r="E90" s="255"/>
      <c r="F90" s="276" t="s">
        <v>686</v>
      </c>
      <c r="G90" s="277"/>
      <c r="H90" s="255" t="s">
        <v>706</v>
      </c>
      <c r="I90" s="255" t="s">
        <v>682</v>
      </c>
      <c r="J90" s="255">
        <v>50</v>
      </c>
      <c r="K90" s="267"/>
    </row>
    <row r="91" spans="2:11" s="1" customFormat="1" ht="15" customHeight="1">
      <c r="B91" s="278"/>
      <c r="C91" s="255" t="s">
        <v>707</v>
      </c>
      <c r="D91" s="255"/>
      <c r="E91" s="255"/>
      <c r="F91" s="276" t="s">
        <v>686</v>
      </c>
      <c r="G91" s="277"/>
      <c r="H91" s="255" t="s">
        <v>707</v>
      </c>
      <c r="I91" s="255" t="s">
        <v>682</v>
      </c>
      <c r="J91" s="255">
        <v>50</v>
      </c>
      <c r="K91" s="267"/>
    </row>
    <row r="92" spans="2:11" s="1" customFormat="1" ht="15" customHeight="1">
      <c r="B92" s="278"/>
      <c r="C92" s="255" t="s">
        <v>708</v>
      </c>
      <c r="D92" s="255"/>
      <c r="E92" s="255"/>
      <c r="F92" s="276" t="s">
        <v>686</v>
      </c>
      <c r="G92" s="277"/>
      <c r="H92" s="255" t="s">
        <v>709</v>
      </c>
      <c r="I92" s="255" t="s">
        <v>682</v>
      </c>
      <c r="J92" s="255">
        <v>255</v>
      </c>
      <c r="K92" s="267"/>
    </row>
    <row r="93" spans="2:11" s="1" customFormat="1" ht="15" customHeight="1">
      <c r="B93" s="278"/>
      <c r="C93" s="255" t="s">
        <v>710</v>
      </c>
      <c r="D93" s="255"/>
      <c r="E93" s="255"/>
      <c r="F93" s="276" t="s">
        <v>680</v>
      </c>
      <c r="G93" s="277"/>
      <c r="H93" s="255" t="s">
        <v>711</v>
      </c>
      <c r="I93" s="255" t="s">
        <v>712</v>
      </c>
      <c r="J93" s="255"/>
      <c r="K93" s="267"/>
    </row>
    <row r="94" spans="2:11" s="1" customFormat="1" ht="15" customHeight="1">
      <c r="B94" s="278"/>
      <c r="C94" s="255" t="s">
        <v>713</v>
      </c>
      <c r="D94" s="255"/>
      <c r="E94" s="255"/>
      <c r="F94" s="276" t="s">
        <v>680</v>
      </c>
      <c r="G94" s="277"/>
      <c r="H94" s="255" t="s">
        <v>714</v>
      </c>
      <c r="I94" s="255" t="s">
        <v>715</v>
      </c>
      <c r="J94" s="255"/>
      <c r="K94" s="267"/>
    </row>
    <row r="95" spans="2:11" s="1" customFormat="1" ht="15" customHeight="1">
      <c r="B95" s="278"/>
      <c r="C95" s="255" t="s">
        <v>716</v>
      </c>
      <c r="D95" s="255"/>
      <c r="E95" s="255"/>
      <c r="F95" s="276" t="s">
        <v>680</v>
      </c>
      <c r="G95" s="277"/>
      <c r="H95" s="255" t="s">
        <v>716</v>
      </c>
      <c r="I95" s="255" t="s">
        <v>715</v>
      </c>
      <c r="J95" s="255"/>
      <c r="K95" s="267"/>
    </row>
    <row r="96" spans="2:11" s="1" customFormat="1" ht="15" customHeight="1">
      <c r="B96" s="278"/>
      <c r="C96" s="255" t="s">
        <v>39</v>
      </c>
      <c r="D96" s="255"/>
      <c r="E96" s="255"/>
      <c r="F96" s="276" t="s">
        <v>680</v>
      </c>
      <c r="G96" s="277"/>
      <c r="H96" s="255" t="s">
        <v>717</v>
      </c>
      <c r="I96" s="255" t="s">
        <v>715</v>
      </c>
      <c r="J96" s="255"/>
      <c r="K96" s="267"/>
    </row>
    <row r="97" spans="2:11" s="1" customFormat="1" ht="15" customHeight="1">
      <c r="B97" s="278"/>
      <c r="C97" s="255" t="s">
        <v>49</v>
      </c>
      <c r="D97" s="255"/>
      <c r="E97" s="255"/>
      <c r="F97" s="276" t="s">
        <v>680</v>
      </c>
      <c r="G97" s="277"/>
      <c r="H97" s="255" t="s">
        <v>718</v>
      </c>
      <c r="I97" s="255" t="s">
        <v>715</v>
      </c>
      <c r="J97" s="255"/>
      <c r="K97" s="267"/>
    </row>
    <row r="98" spans="2:11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pans="2:11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pans="2:11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s="1" customFormat="1" ht="45" customHeight="1">
      <c r="B102" s="266"/>
      <c r="C102" s="374" t="s">
        <v>719</v>
      </c>
      <c r="D102" s="374"/>
      <c r="E102" s="374"/>
      <c r="F102" s="374"/>
      <c r="G102" s="374"/>
      <c r="H102" s="374"/>
      <c r="I102" s="374"/>
      <c r="J102" s="374"/>
      <c r="K102" s="267"/>
    </row>
    <row r="103" spans="2:11" s="1" customFormat="1" ht="17.25" customHeight="1">
      <c r="B103" s="266"/>
      <c r="C103" s="268" t="s">
        <v>674</v>
      </c>
      <c r="D103" s="268"/>
      <c r="E103" s="268"/>
      <c r="F103" s="268" t="s">
        <v>675</v>
      </c>
      <c r="G103" s="269"/>
      <c r="H103" s="268" t="s">
        <v>55</v>
      </c>
      <c r="I103" s="268" t="s">
        <v>58</v>
      </c>
      <c r="J103" s="268" t="s">
        <v>676</v>
      </c>
      <c r="K103" s="267"/>
    </row>
    <row r="104" spans="2:11" s="1" customFormat="1" ht="17.25" customHeight="1">
      <c r="B104" s="266"/>
      <c r="C104" s="270" t="s">
        <v>677</v>
      </c>
      <c r="D104" s="270"/>
      <c r="E104" s="270"/>
      <c r="F104" s="271" t="s">
        <v>678</v>
      </c>
      <c r="G104" s="272"/>
      <c r="H104" s="270"/>
      <c r="I104" s="270"/>
      <c r="J104" s="270" t="s">
        <v>679</v>
      </c>
      <c r="K104" s="267"/>
    </row>
    <row r="105" spans="2:11" s="1" customFormat="1" ht="5.25" customHeight="1">
      <c r="B105" s="266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pans="2:11" s="1" customFormat="1" ht="15" customHeight="1">
      <c r="B106" s="266"/>
      <c r="C106" s="255" t="s">
        <v>54</v>
      </c>
      <c r="D106" s="275"/>
      <c r="E106" s="275"/>
      <c r="F106" s="276" t="s">
        <v>680</v>
      </c>
      <c r="G106" s="255"/>
      <c r="H106" s="255" t="s">
        <v>720</v>
      </c>
      <c r="I106" s="255" t="s">
        <v>682</v>
      </c>
      <c r="J106" s="255">
        <v>20</v>
      </c>
      <c r="K106" s="267"/>
    </row>
    <row r="107" spans="2:11" s="1" customFormat="1" ht="15" customHeight="1">
      <c r="B107" s="266"/>
      <c r="C107" s="255" t="s">
        <v>683</v>
      </c>
      <c r="D107" s="255"/>
      <c r="E107" s="255"/>
      <c r="F107" s="276" t="s">
        <v>680</v>
      </c>
      <c r="G107" s="255"/>
      <c r="H107" s="255" t="s">
        <v>720</v>
      </c>
      <c r="I107" s="255" t="s">
        <v>682</v>
      </c>
      <c r="J107" s="255">
        <v>120</v>
      </c>
      <c r="K107" s="267"/>
    </row>
    <row r="108" spans="2:11" s="1" customFormat="1" ht="15" customHeight="1">
      <c r="B108" s="278"/>
      <c r="C108" s="255" t="s">
        <v>685</v>
      </c>
      <c r="D108" s="255"/>
      <c r="E108" s="255"/>
      <c r="F108" s="276" t="s">
        <v>686</v>
      </c>
      <c r="G108" s="255"/>
      <c r="H108" s="255" t="s">
        <v>720</v>
      </c>
      <c r="I108" s="255" t="s">
        <v>682</v>
      </c>
      <c r="J108" s="255">
        <v>50</v>
      </c>
      <c r="K108" s="267"/>
    </row>
    <row r="109" spans="2:11" s="1" customFormat="1" ht="15" customHeight="1">
      <c r="B109" s="278"/>
      <c r="C109" s="255" t="s">
        <v>688</v>
      </c>
      <c r="D109" s="255"/>
      <c r="E109" s="255"/>
      <c r="F109" s="276" t="s">
        <v>680</v>
      </c>
      <c r="G109" s="255"/>
      <c r="H109" s="255" t="s">
        <v>720</v>
      </c>
      <c r="I109" s="255" t="s">
        <v>690</v>
      </c>
      <c r="J109" s="255"/>
      <c r="K109" s="267"/>
    </row>
    <row r="110" spans="2:11" s="1" customFormat="1" ht="15" customHeight="1">
      <c r="B110" s="278"/>
      <c r="C110" s="255" t="s">
        <v>699</v>
      </c>
      <c r="D110" s="255"/>
      <c r="E110" s="255"/>
      <c r="F110" s="276" t="s">
        <v>686</v>
      </c>
      <c r="G110" s="255"/>
      <c r="H110" s="255" t="s">
        <v>720</v>
      </c>
      <c r="I110" s="255" t="s">
        <v>682</v>
      </c>
      <c r="J110" s="255">
        <v>50</v>
      </c>
      <c r="K110" s="267"/>
    </row>
    <row r="111" spans="2:11" s="1" customFormat="1" ht="15" customHeight="1">
      <c r="B111" s="278"/>
      <c r="C111" s="255" t="s">
        <v>707</v>
      </c>
      <c r="D111" s="255"/>
      <c r="E111" s="255"/>
      <c r="F111" s="276" t="s">
        <v>686</v>
      </c>
      <c r="G111" s="255"/>
      <c r="H111" s="255" t="s">
        <v>720</v>
      </c>
      <c r="I111" s="255" t="s">
        <v>682</v>
      </c>
      <c r="J111" s="255">
        <v>50</v>
      </c>
      <c r="K111" s="267"/>
    </row>
    <row r="112" spans="2:11" s="1" customFormat="1" ht="15" customHeight="1">
      <c r="B112" s="278"/>
      <c r="C112" s="255" t="s">
        <v>705</v>
      </c>
      <c r="D112" s="255"/>
      <c r="E112" s="255"/>
      <c r="F112" s="276" t="s">
        <v>686</v>
      </c>
      <c r="G112" s="255"/>
      <c r="H112" s="255" t="s">
        <v>720</v>
      </c>
      <c r="I112" s="255" t="s">
        <v>682</v>
      </c>
      <c r="J112" s="255">
        <v>50</v>
      </c>
      <c r="K112" s="267"/>
    </row>
    <row r="113" spans="2:11" s="1" customFormat="1" ht="15" customHeight="1">
      <c r="B113" s="278"/>
      <c r="C113" s="255" t="s">
        <v>54</v>
      </c>
      <c r="D113" s="255"/>
      <c r="E113" s="255"/>
      <c r="F113" s="276" t="s">
        <v>680</v>
      </c>
      <c r="G113" s="255"/>
      <c r="H113" s="255" t="s">
        <v>721</v>
      </c>
      <c r="I113" s="255" t="s">
        <v>682</v>
      </c>
      <c r="J113" s="255">
        <v>20</v>
      </c>
      <c r="K113" s="267"/>
    </row>
    <row r="114" spans="2:11" s="1" customFormat="1" ht="15" customHeight="1">
      <c r="B114" s="278"/>
      <c r="C114" s="255" t="s">
        <v>722</v>
      </c>
      <c r="D114" s="255"/>
      <c r="E114" s="255"/>
      <c r="F114" s="276" t="s">
        <v>680</v>
      </c>
      <c r="G114" s="255"/>
      <c r="H114" s="255" t="s">
        <v>723</v>
      </c>
      <c r="I114" s="255" t="s">
        <v>682</v>
      </c>
      <c r="J114" s="255">
        <v>120</v>
      </c>
      <c r="K114" s="267"/>
    </row>
    <row r="115" spans="2:11" s="1" customFormat="1" ht="15" customHeight="1">
      <c r="B115" s="278"/>
      <c r="C115" s="255" t="s">
        <v>39</v>
      </c>
      <c r="D115" s="255"/>
      <c r="E115" s="255"/>
      <c r="F115" s="276" t="s">
        <v>680</v>
      </c>
      <c r="G115" s="255"/>
      <c r="H115" s="255" t="s">
        <v>724</v>
      </c>
      <c r="I115" s="255" t="s">
        <v>715</v>
      </c>
      <c r="J115" s="255"/>
      <c r="K115" s="267"/>
    </row>
    <row r="116" spans="2:11" s="1" customFormat="1" ht="15" customHeight="1">
      <c r="B116" s="278"/>
      <c r="C116" s="255" t="s">
        <v>49</v>
      </c>
      <c r="D116" s="255"/>
      <c r="E116" s="255"/>
      <c r="F116" s="276" t="s">
        <v>680</v>
      </c>
      <c r="G116" s="255"/>
      <c r="H116" s="255" t="s">
        <v>725</v>
      </c>
      <c r="I116" s="255" t="s">
        <v>715</v>
      </c>
      <c r="J116" s="255"/>
      <c r="K116" s="267"/>
    </row>
    <row r="117" spans="2:11" s="1" customFormat="1" ht="15" customHeight="1">
      <c r="B117" s="278"/>
      <c r="C117" s="255" t="s">
        <v>58</v>
      </c>
      <c r="D117" s="255"/>
      <c r="E117" s="255"/>
      <c r="F117" s="276" t="s">
        <v>680</v>
      </c>
      <c r="G117" s="255"/>
      <c r="H117" s="255" t="s">
        <v>726</v>
      </c>
      <c r="I117" s="255" t="s">
        <v>727</v>
      </c>
      <c r="J117" s="255"/>
      <c r="K117" s="267"/>
    </row>
    <row r="118" spans="2:11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pans="2:11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pans="2:11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s="1" customFormat="1" ht="45" customHeight="1">
      <c r="B122" s="294"/>
      <c r="C122" s="375" t="s">
        <v>728</v>
      </c>
      <c r="D122" s="375"/>
      <c r="E122" s="375"/>
      <c r="F122" s="375"/>
      <c r="G122" s="375"/>
      <c r="H122" s="375"/>
      <c r="I122" s="375"/>
      <c r="J122" s="375"/>
      <c r="K122" s="295"/>
    </row>
    <row r="123" spans="2:11" s="1" customFormat="1" ht="17.25" customHeight="1">
      <c r="B123" s="296"/>
      <c r="C123" s="268" t="s">
        <v>674</v>
      </c>
      <c r="D123" s="268"/>
      <c r="E123" s="268"/>
      <c r="F123" s="268" t="s">
        <v>675</v>
      </c>
      <c r="G123" s="269"/>
      <c r="H123" s="268" t="s">
        <v>55</v>
      </c>
      <c r="I123" s="268" t="s">
        <v>58</v>
      </c>
      <c r="J123" s="268" t="s">
        <v>676</v>
      </c>
      <c r="K123" s="297"/>
    </row>
    <row r="124" spans="2:11" s="1" customFormat="1" ht="17.25" customHeight="1">
      <c r="B124" s="296"/>
      <c r="C124" s="270" t="s">
        <v>677</v>
      </c>
      <c r="D124" s="270"/>
      <c r="E124" s="270"/>
      <c r="F124" s="271" t="s">
        <v>678</v>
      </c>
      <c r="G124" s="272"/>
      <c r="H124" s="270"/>
      <c r="I124" s="270"/>
      <c r="J124" s="270" t="s">
        <v>679</v>
      </c>
      <c r="K124" s="297"/>
    </row>
    <row r="125" spans="2:11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pans="2:11" s="1" customFormat="1" ht="15" customHeight="1">
      <c r="B126" s="298"/>
      <c r="C126" s="255" t="s">
        <v>683</v>
      </c>
      <c r="D126" s="275"/>
      <c r="E126" s="275"/>
      <c r="F126" s="276" t="s">
        <v>680</v>
      </c>
      <c r="G126" s="255"/>
      <c r="H126" s="255" t="s">
        <v>720</v>
      </c>
      <c r="I126" s="255" t="s">
        <v>682</v>
      </c>
      <c r="J126" s="255">
        <v>120</v>
      </c>
      <c r="K126" s="301"/>
    </row>
    <row r="127" spans="2:11" s="1" customFormat="1" ht="15" customHeight="1">
      <c r="B127" s="298"/>
      <c r="C127" s="255" t="s">
        <v>729</v>
      </c>
      <c r="D127" s="255"/>
      <c r="E127" s="255"/>
      <c r="F127" s="276" t="s">
        <v>680</v>
      </c>
      <c r="G127" s="255"/>
      <c r="H127" s="255" t="s">
        <v>730</v>
      </c>
      <c r="I127" s="255" t="s">
        <v>682</v>
      </c>
      <c r="J127" s="255" t="s">
        <v>731</v>
      </c>
      <c r="K127" s="301"/>
    </row>
    <row r="128" spans="2:11" s="1" customFormat="1" ht="15" customHeight="1">
      <c r="B128" s="298"/>
      <c r="C128" s="255" t="s">
        <v>628</v>
      </c>
      <c r="D128" s="255"/>
      <c r="E128" s="255"/>
      <c r="F128" s="276" t="s">
        <v>680</v>
      </c>
      <c r="G128" s="255"/>
      <c r="H128" s="255" t="s">
        <v>732</v>
      </c>
      <c r="I128" s="255" t="s">
        <v>682</v>
      </c>
      <c r="J128" s="255" t="s">
        <v>731</v>
      </c>
      <c r="K128" s="301"/>
    </row>
    <row r="129" spans="2:11" s="1" customFormat="1" ht="15" customHeight="1">
      <c r="B129" s="298"/>
      <c r="C129" s="255" t="s">
        <v>691</v>
      </c>
      <c r="D129" s="255"/>
      <c r="E129" s="255"/>
      <c r="F129" s="276" t="s">
        <v>686</v>
      </c>
      <c r="G129" s="255"/>
      <c r="H129" s="255" t="s">
        <v>692</v>
      </c>
      <c r="I129" s="255" t="s">
        <v>682</v>
      </c>
      <c r="J129" s="255">
        <v>15</v>
      </c>
      <c r="K129" s="301"/>
    </row>
    <row r="130" spans="2:11" s="1" customFormat="1" ht="15" customHeight="1">
      <c r="B130" s="298"/>
      <c r="C130" s="279" t="s">
        <v>693</v>
      </c>
      <c r="D130" s="279"/>
      <c r="E130" s="279"/>
      <c r="F130" s="280" t="s">
        <v>686</v>
      </c>
      <c r="G130" s="279"/>
      <c r="H130" s="279" t="s">
        <v>694</v>
      </c>
      <c r="I130" s="279" t="s">
        <v>682</v>
      </c>
      <c r="J130" s="279">
        <v>15</v>
      </c>
      <c r="K130" s="301"/>
    </row>
    <row r="131" spans="2:11" s="1" customFormat="1" ht="15" customHeight="1">
      <c r="B131" s="298"/>
      <c r="C131" s="279" t="s">
        <v>695</v>
      </c>
      <c r="D131" s="279"/>
      <c r="E131" s="279"/>
      <c r="F131" s="280" t="s">
        <v>686</v>
      </c>
      <c r="G131" s="279"/>
      <c r="H131" s="279" t="s">
        <v>696</v>
      </c>
      <c r="I131" s="279" t="s">
        <v>682</v>
      </c>
      <c r="J131" s="279">
        <v>20</v>
      </c>
      <c r="K131" s="301"/>
    </row>
    <row r="132" spans="2:11" s="1" customFormat="1" ht="15" customHeight="1">
      <c r="B132" s="298"/>
      <c r="C132" s="279" t="s">
        <v>697</v>
      </c>
      <c r="D132" s="279"/>
      <c r="E132" s="279"/>
      <c r="F132" s="280" t="s">
        <v>686</v>
      </c>
      <c r="G132" s="279"/>
      <c r="H132" s="279" t="s">
        <v>698</v>
      </c>
      <c r="I132" s="279" t="s">
        <v>682</v>
      </c>
      <c r="J132" s="279">
        <v>20</v>
      </c>
      <c r="K132" s="301"/>
    </row>
    <row r="133" spans="2:11" s="1" customFormat="1" ht="15" customHeight="1">
      <c r="B133" s="298"/>
      <c r="C133" s="255" t="s">
        <v>685</v>
      </c>
      <c r="D133" s="255"/>
      <c r="E133" s="255"/>
      <c r="F133" s="276" t="s">
        <v>686</v>
      </c>
      <c r="G133" s="255"/>
      <c r="H133" s="255" t="s">
        <v>720</v>
      </c>
      <c r="I133" s="255" t="s">
        <v>682</v>
      </c>
      <c r="J133" s="255">
        <v>50</v>
      </c>
      <c r="K133" s="301"/>
    </row>
    <row r="134" spans="2:11" s="1" customFormat="1" ht="15" customHeight="1">
      <c r="B134" s="298"/>
      <c r="C134" s="255" t="s">
        <v>699</v>
      </c>
      <c r="D134" s="255"/>
      <c r="E134" s="255"/>
      <c r="F134" s="276" t="s">
        <v>686</v>
      </c>
      <c r="G134" s="255"/>
      <c r="H134" s="255" t="s">
        <v>720</v>
      </c>
      <c r="I134" s="255" t="s">
        <v>682</v>
      </c>
      <c r="J134" s="255">
        <v>50</v>
      </c>
      <c r="K134" s="301"/>
    </row>
    <row r="135" spans="2:11" s="1" customFormat="1" ht="15" customHeight="1">
      <c r="B135" s="298"/>
      <c r="C135" s="255" t="s">
        <v>705</v>
      </c>
      <c r="D135" s="255"/>
      <c r="E135" s="255"/>
      <c r="F135" s="276" t="s">
        <v>686</v>
      </c>
      <c r="G135" s="255"/>
      <c r="H135" s="255" t="s">
        <v>720</v>
      </c>
      <c r="I135" s="255" t="s">
        <v>682</v>
      </c>
      <c r="J135" s="255">
        <v>50</v>
      </c>
      <c r="K135" s="301"/>
    </row>
    <row r="136" spans="2:11" s="1" customFormat="1" ht="15" customHeight="1">
      <c r="B136" s="298"/>
      <c r="C136" s="255" t="s">
        <v>707</v>
      </c>
      <c r="D136" s="255"/>
      <c r="E136" s="255"/>
      <c r="F136" s="276" t="s">
        <v>686</v>
      </c>
      <c r="G136" s="255"/>
      <c r="H136" s="255" t="s">
        <v>720</v>
      </c>
      <c r="I136" s="255" t="s">
        <v>682</v>
      </c>
      <c r="J136" s="255">
        <v>50</v>
      </c>
      <c r="K136" s="301"/>
    </row>
    <row r="137" spans="2:11" s="1" customFormat="1" ht="15" customHeight="1">
      <c r="B137" s="298"/>
      <c r="C137" s="255" t="s">
        <v>708</v>
      </c>
      <c r="D137" s="255"/>
      <c r="E137" s="255"/>
      <c r="F137" s="276" t="s">
        <v>686</v>
      </c>
      <c r="G137" s="255"/>
      <c r="H137" s="255" t="s">
        <v>733</v>
      </c>
      <c r="I137" s="255" t="s">
        <v>682</v>
      </c>
      <c r="J137" s="255">
        <v>255</v>
      </c>
      <c r="K137" s="301"/>
    </row>
    <row r="138" spans="2:11" s="1" customFormat="1" ht="15" customHeight="1">
      <c r="B138" s="298"/>
      <c r="C138" s="255" t="s">
        <v>710</v>
      </c>
      <c r="D138" s="255"/>
      <c r="E138" s="255"/>
      <c r="F138" s="276" t="s">
        <v>680</v>
      </c>
      <c r="G138" s="255"/>
      <c r="H138" s="255" t="s">
        <v>734</v>
      </c>
      <c r="I138" s="255" t="s">
        <v>712</v>
      </c>
      <c r="J138" s="255"/>
      <c r="K138" s="301"/>
    </row>
    <row r="139" spans="2:11" s="1" customFormat="1" ht="15" customHeight="1">
      <c r="B139" s="298"/>
      <c r="C139" s="255" t="s">
        <v>713</v>
      </c>
      <c r="D139" s="255"/>
      <c r="E139" s="255"/>
      <c r="F139" s="276" t="s">
        <v>680</v>
      </c>
      <c r="G139" s="255"/>
      <c r="H139" s="255" t="s">
        <v>735</v>
      </c>
      <c r="I139" s="255" t="s">
        <v>715</v>
      </c>
      <c r="J139" s="255"/>
      <c r="K139" s="301"/>
    </row>
    <row r="140" spans="2:11" s="1" customFormat="1" ht="15" customHeight="1">
      <c r="B140" s="298"/>
      <c r="C140" s="255" t="s">
        <v>716</v>
      </c>
      <c r="D140" s="255"/>
      <c r="E140" s="255"/>
      <c r="F140" s="276" t="s">
        <v>680</v>
      </c>
      <c r="G140" s="255"/>
      <c r="H140" s="255" t="s">
        <v>716</v>
      </c>
      <c r="I140" s="255" t="s">
        <v>715</v>
      </c>
      <c r="J140" s="255"/>
      <c r="K140" s="301"/>
    </row>
    <row r="141" spans="2:11" s="1" customFormat="1" ht="15" customHeight="1">
      <c r="B141" s="298"/>
      <c r="C141" s="255" t="s">
        <v>39</v>
      </c>
      <c r="D141" s="255"/>
      <c r="E141" s="255"/>
      <c r="F141" s="276" t="s">
        <v>680</v>
      </c>
      <c r="G141" s="255"/>
      <c r="H141" s="255" t="s">
        <v>736</v>
      </c>
      <c r="I141" s="255" t="s">
        <v>715</v>
      </c>
      <c r="J141" s="255"/>
      <c r="K141" s="301"/>
    </row>
    <row r="142" spans="2:11" s="1" customFormat="1" ht="15" customHeight="1">
      <c r="B142" s="298"/>
      <c r="C142" s="255" t="s">
        <v>737</v>
      </c>
      <c r="D142" s="255"/>
      <c r="E142" s="255"/>
      <c r="F142" s="276" t="s">
        <v>680</v>
      </c>
      <c r="G142" s="255"/>
      <c r="H142" s="255" t="s">
        <v>738</v>
      </c>
      <c r="I142" s="255" t="s">
        <v>715</v>
      </c>
      <c r="J142" s="255"/>
      <c r="K142" s="301"/>
    </row>
    <row r="143" spans="2:11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pans="2:11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pans="2:11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s="1" customFormat="1" ht="45" customHeight="1">
      <c r="B147" s="266"/>
      <c r="C147" s="374" t="s">
        <v>739</v>
      </c>
      <c r="D147" s="374"/>
      <c r="E147" s="374"/>
      <c r="F147" s="374"/>
      <c r="G147" s="374"/>
      <c r="H147" s="374"/>
      <c r="I147" s="374"/>
      <c r="J147" s="374"/>
      <c r="K147" s="267"/>
    </row>
    <row r="148" spans="2:11" s="1" customFormat="1" ht="17.25" customHeight="1">
      <c r="B148" s="266"/>
      <c r="C148" s="268" t="s">
        <v>674</v>
      </c>
      <c r="D148" s="268"/>
      <c r="E148" s="268"/>
      <c r="F148" s="268" t="s">
        <v>675</v>
      </c>
      <c r="G148" s="269"/>
      <c r="H148" s="268" t="s">
        <v>55</v>
      </c>
      <c r="I148" s="268" t="s">
        <v>58</v>
      </c>
      <c r="J148" s="268" t="s">
        <v>676</v>
      </c>
      <c r="K148" s="267"/>
    </row>
    <row r="149" spans="2:11" s="1" customFormat="1" ht="17.25" customHeight="1">
      <c r="B149" s="266"/>
      <c r="C149" s="270" t="s">
        <v>677</v>
      </c>
      <c r="D149" s="270"/>
      <c r="E149" s="270"/>
      <c r="F149" s="271" t="s">
        <v>678</v>
      </c>
      <c r="G149" s="272"/>
      <c r="H149" s="270"/>
      <c r="I149" s="270"/>
      <c r="J149" s="270" t="s">
        <v>679</v>
      </c>
      <c r="K149" s="267"/>
    </row>
    <row r="150" spans="2:11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pans="2:11" s="1" customFormat="1" ht="15" customHeight="1">
      <c r="B151" s="278"/>
      <c r="C151" s="305" t="s">
        <v>683</v>
      </c>
      <c r="D151" s="255"/>
      <c r="E151" s="255"/>
      <c r="F151" s="306" t="s">
        <v>680</v>
      </c>
      <c r="G151" s="255"/>
      <c r="H151" s="305" t="s">
        <v>720</v>
      </c>
      <c r="I151" s="305" t="s">
        <v>682</v>
      </c>
      <c r="J151" s="305">
        <v>120</v>
      </c>
      <c r="K151" s="301"/>
    </row>
    <row r="152" spans="2:11" s="1" customFormat="1" ht="15" customHeight="1">
      <c r="B152" s="278"/>
      <c r="C152" s="305" t="s">
        <v>729</v>
      </c>
      <c r="D152" s="255"/>
      <c r="E152" s="255"/>
      <c r="F152" s="306" t="s">
        <v>680</v>
      </c>
      <c r="G152" s="255"/>
      <c r="H152" s="305" t="s">
        <v>740</v>
      </c>
      <c r="I152" s="305" t="s">
        <v>682</v>
      </c>
      <c r="J152" s="305" t="s">
        <v>731</v>
      </c>
      <c r="K152" s="301"/>
    </row>
    <row r="153" spans="2:11" s="1" customFormat="1" ht="15" customHeight="1">
      <c r="B153" s="278"/>
      <c r="C153" s="305" t="s">
        <v>628</v>
      </c>
      <c r="D153" s="255"/>
      <c r="E153" s="255"/>
      <c r="F153" s="306" t="s">
        <v>680</v>
      </c>
      <c r="G153" s="255"/>
      <c r="H153" s="305" t="s">
        <v>741</v>
      </c>
      <c r="I153" s="305" t="s">
        <v>682</v>
      </c>
      <c r="J153" s="305" t="s">
        <v>731</v>
      </c>
      <c r="K153" s="301"/>
    </row>
    <row r="154" spans="2:11" s="1" customFormat="1" ht="15" customHeight="1">
      <c r="B154" s="278"/>
      <c r="C154" s="305" t="s">
        <v>685</v>
      </c>
      <c r="D154" s="255"/>
      <c r="E154" s="255"/>
      <c r="F154" s="306" t="s">
        <v>686</v>
      </c>
      <c r="G154" s="255"/>
      <c r="H154" s="305" t="s">
        <v>720</v>
      </c>
      <c r="I154" s="305" t="s">
        <v>682</v>
      </c>
      <c r="J154" s="305">
        <v>50</v>
      </c>
      <c r="K154" s="301"/>
    </row>
    <row r="155" spans="2:11" s="1" customFormat="1" ht="15" customHeight="1">
      <c r="B155" s="278"/>
      <c r="C155" s="305" t="s">
        <v>688</v>
      </c>
      <c r="D155" s="255"/>
      <c r="E155" s="255"/>
      <c r="F155" s="306" t="s">
        <v>680</v>
      </c>
      <c r="G155" s="255"/>
      <c r="H155" s="305" t="s">
        <v>720</v>
      </c>
      <c r="I155" s="305" t="s">
        <v>690</v>
      </c>
      <c r="J155" s="305"/>
      <c r="K155" s="301"/>
    </row>
    <row r="156" spans="2:11" s="1" customFormat="1" ht="15" customHeight="1">
      <c r="B156" s="278"/>
      <c r="C156" s="305" t="s">
        <v>699</v>
      </c>
      <c r="D156" s="255"/>
      <c r="E156" s="255"/>
      <c r="F156" s="306" t="s">
        <v>686</v>
      </c>
      <c r="G156" s="255"/>
      <c r="H156" s="305" t="s">
        <v>720</v>
      </c>
      <c r="I156" s="305" t="s">
        <v>682</v>
      </c>
      <c r="J156" s="305">
        <v>50</v>
      </c>
      <c r="K156" s="301"/>
    </row>
    <row r="157" spans="2:11" s="1" customFormat="1" ht="15" customHeight="1">
      <c r="B157" s="278"/>
      <c r="C157" s="305" t="s">
        <v>707</v>
      </c>
      <c r="D157" s="255"/>
      <c r="E157" s="255"/>
      <c r="F157" s="306" t="s">
        <v>686</v>
      </c>
      <c r="G157" s="255"/>
      <c r="H157" s="305" t="s">
        <v>720</v>
      </c>
      <c r="I157" s="305" t="s">
        <v>682</v>
      </c>
      <c r="J157" s="305">
        <v>50</v>
      </c>
      <c r="K157" s="301"/>
    </row>
    <row r="158" spans="2:11" s="1" customFormat="1" ht="15" customHeight="1">
      <c r="B158" s="278"/>
      <c r="C158" s="305" t="s">
        <v>705</v>
      </c>
      <c r="D158" s="255"/>
      <c r="E158" s="255"/>
      <c r="F158" s="306" t="s">
        <v>686</v>
      </c>
      <c r="G158" s="255"/>
      <c r="H158" s="305" t="s">
        <v>720</v>
      </c>
      <c r="I158" s="305" t="s">
        <v>682</v>
      </c>
      <c r="J158" s="305">
        <v>50</v>
      </c>
      <c r="K158" s="301"/>
    </row>
    <row r="159" spans="2:11" s="1" customFormat="1" ht="15" customHeight="1">
      <c r="B159" s="278"/>
      <c r="C159" s="305" t="s">
        <v>91</v>
      </c>
      <c r="D159" s="255"/>
      <c r="E159" s="255"/>
      <c r="F159" s="306" t="s">
        <v>680</v>
      </c>
      <c r="G159" s="255"/>
      <c r="H159" s="305" t="s">
        <v>742</v>
      </c>
      <c r="I159" s="305" t="s">
        <v>682</v>
      </c>
      <c r="J159" s="305" t="s">
        <v>743</v>
      </c>
      <c r="K159" s="301"/>
    </row>
    <row r="160" spans="2:11" s="1" customFormat="1" ht="15" customHeight="1">
      <c r="B160" s="278"/>
      <c r="C160" s="305" t="s">
        <v>744</v>
      </c>
      <c r="D160" s="255"/>
      <c r="E160" s="255"/>
      <c r="F160" s="306" t="s">
        <v>680</v>
      </c>
      <c r="G160" s="255"/>
      <c r="H160" s="305" t="s">
        <v>745</v>
      </c>
      <c r="I160" s="305" t="s">
        <v>715</v>
      </c>
      <c r="J160" s="305"/>
      <c r="K160" s="301"/>
    </row>
    <row r="161" spans="2:1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pans="2:11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pans="2:11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s="1" customFormat="1" ht="45" customHeight="1">
      <c r="B165" s="247"/>
      <c r="C165" s="375" t="s">
        <v>746</v>
      </c>
      <c r="D165" s="375"/>
      <c r="E165" s="375"/>
      <c r="F165" s="375"/>
      <c r="G165" s="375"/>
      <c r="H165" s="375"/>
      <c r="I165" s="375"/>
      <c r="J165" s="375"/>
      <c r="K165" s="248"/>
    </row>
    <row r="166" spans="2:11" s="1" customFormat="1" ht="17.25" customHeight="1">
      <c r="B166" s="247"/>
      <c r="C166" s="268" t="s">
        <v>674</v>
      </c>
      <c r="D166" s="268"/>
      <c r="E166" s="268"/>
      <c r="F166" s="268" t="s">
        <v>675</v>
      </c>
      <c r="G166" s="310"/>
      <c r="H166" s="311" t="s">
        <v>55</v>
      </c>
      <c r="I166" s="311" t="s">
        <v>58</v>
      </c>
      <c r="J166" s="268" t="s">
        <v>676</v>
      </c>
      <c r="K166" s="248"/>
    </row>
    <row r="167" spans="2:11" s="1" customFormat="1" ht="17.25" customHeight="1">
      <c r="B167" s="249"/>
      <c r="C167" s="270" t="s">
        <v>677</v>
      </c>
      <c r="D167" s="270"/>
      <c r="E167" s="270"/>
      <c r="F167" s="271" t="s">
        <v>678</v>
      </c>
      <c r="G167" s="312"/>
      <c r="H167" s="313"/>
      <c r="I167" s="313"/>
      <c r="J167" s="270" t="s">
        <v>679</v>
      </c>
      <c r="K167" s="250"/>
    </row>
    <row r="168" spans="2:11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pans="2:11" s="1" customFormat="1" ht="15" customHeight="1">
      <c r="B169" s="278"/>
      <c r="C169" s="255" t="s">
        <v>683</v>
      </c>
      <c r="D169" s="255"/>
      <c r="E169" s="255"/>
      <c r="F169" s="276" t="s">
        <v>680</v>
      </c>
      <c r="G169" s="255"/>
      <c r="H169" s="255" t="s">
        <v>720</v>
      </c>
      <c r="I169" s="255" t="s">
        <v>682</v>
      </c>
      <c r="J169" s="255">
        <v>120</v>
      </c>
      <c r="K169" s="301"/>
    </row>
    <row r="170" spans="2:11" s="1" customFormat="1" ht="15" customHeight="1">
      <c r="B170" s="278"/>
      <c r="C170" s="255" t="s">
        <v>729</v>
      </c>
      <c r="D170" s="255"/>
      <c r="E170" s="255"/>
      <c r="F170" s="276" t="s">
        <v>680</v>
      </c>
      <c r="G170" s="255"/>
      <c r="H170" s="255" t="s">
        <v>730</v>
      </c>
      <c r="I170" s="255" t="s">
        <v>682</v>
      </c>
      <c r="J170" s="255" t="s">
        <v>731</v>
      </c>
      <c r="K170" s="301"/>
    </row>
    <row r="171" spans="2:11" s="1" customFormat="1" ht="15" customHeight="1">
      <c r="B171" s="278"/>
      <c r="C171" s="255" t="s">
        <v>628</v>
      </c>
      <c r="D171" s="255"/>
      <c r="E171" s="255"/>
      <c r="F171" s="276" t="s">
        <v>680</v>
      </c>
      <c r="G171" s="255"/>
      <c r="H171" s="255" t="s">
        <v>747</v>
      </c>
      <c r="I171" s="255" t="s">
        <v>682</v>
      </c>
      <c r="J171" s="255" t="s">
        <v>731</v>
      </c>
      <c r="K171" s="301"/>
    </row>
    <row r="172" spans="2:11" s="1" customFormat="1" ht="15" customHeight="1">
      <c r="B172" s="278"/>
      <c r="C172" s="255" t="s">
        <v>685</v>
      </c>
      <c r="D172" s="255"/>
      <c r="E172" s="255"/>
      <c r="F172" s="276" t="s">
        <v>686</v>
      </c>
      <c r="G172" s="255"/>
      <c r="H172" s="255" t="s">
        <v>747</v>
      </c>
      <c r="I172" s="255" t="s">
        <v>682</v>
      </c>
      <c r="J172" s="255">
        <v>50</v>
      </c>
      <c r="K172" s="301"/>
    </row>
    <row r="173" spans="2:11" s="1" customFormat="1" ht="15" customHeight="1">
      <c r="B173" s="278"/>
      <c r="C173" s="255" t="s">
        <v>688</v>
      </c>
      <c r="D173" s="255"/>
      <c r="E173" s="255"/>
      <c r="F173" s="276" t="s">
        <v>680</v>
      </c>
      <c r="G173" s="255"/>
      <c r="H173" s="255" t="s">
        <v>747</v>
      </c>
      <c r="I173" s="255" t="s">
        <v>690</v>
      </c>
      <c r="J173" s="255"/>
      <c r="K173" s="301"/>
    </row>
    <row r="174" spans="2:11" s="1" customFormat="1" ht="15" customHeight="1">
      <c r="B174" s="278"/>
      <c r="C174" s="255" t="s">
        <v>699</v>
      </c>
      <c r="D174" s="255"/>
      <c r="E174" s="255"/>
      <c r="F174" s="276" t="s">
        <v>686</v>
      </c>
      <c r="G174" s="255"/>
      <c r="H174" s="255" t="s">
        <v>747</v>
      </c>
      <c r="I174" s="255" t="s">
        <v>682</v>
      </c>
      <c r="J174" s="255">
        <v>50</v>
      </c>
      <c r="K174" s="301"/>
    </row>
    <row r="175" spans="2:11" s="1" customFormat="1" ht="15" customHeight="1">
      <c r="B175" s="278"/>
      <c r="C175" s="255" t="s">
        <v>707</v>
      </c>
      <c r="D175" s="255"/>
      <c r="E175" s="255"/>
      <c r="F175" s="276" t="s">
        <v>686</v>
      </c>
      <c r="G175" s="255"/>
      <c r="H175" s="255" t="s">
        <v>747</v>
      </c>
      <c r="I175" s="255" t="s">
        <v>682</v>
      </c>
      <c r="J175" s="255">
        <v>50</v>
      </c>
      <c r="K175" s="301"/>
    </row>
    <row r="176" spans="2:11" s="1" customFormat="1" ht="15" customHeight="1">
      <c r="B176" s="278"/>
      <c r="C176" s="255" t="s">
        <v>705</v>
      </c>
      <c r="D176" s="255"/>
      <c r="E176" s="255"/>
      <c r="F176" s="276" t="s">
        <v>686</v>
      </c>
      <c r="G176" s="255"/>
      <c r="H176" s="255" t="s">
        <v>747</v>
      </c>
      <c r="I176" s="255" t="s">
        <v>682</v>
      </c>
      <c r="J176" s="255">
        <v>50</v>
      </c>
      <c r="K176" s="301"/>
    </row>
    <row r="177" spans="2:11" s="1" customFormat="1" ht="15" customHeight="1">
      <c r="B177" s="278"/>
      <c r="C177" s="255" t="s">
        <v>111</v>
      </c>
      <c r="D177" s="255"/>
      <c r="E177" s="255"/>
      <c r="F177" s="276" t="s">
        <v>680</v>
      </c>
      <c r="G177" s="255"/>
      <c r="H177" s="255" t="s">
        <v>748</v>
      </c>
      <c r="I177" s="255" t="s">
        <v>749</v>
      </c>
      <c r="J177" s="255"/>
      <c r="K177" s="301"/>
    </row>
    <row r="178" spans="2:11" s="1" customFormat="1" ht="15" customHeight="1">
      <c r="B178" s="278"/>
      <c r="C178" s="255" t="s">
        <v>58</v>
      </c>
      <c r="D178" s="255"/>
      <c r="E178" s="255"/>
      <c r="F178" s="276" t="s">
        <v>680</v>
      </c>
      <c r="G178" s="255"/>
      <c r="H178" s="255" t="s">
        <v>750</v>
      </c>
      <c r="I178" s="255" t="s">
        <v>751</v>
      </c>
      <c r="J178" s="255">
        <v>1</v>
      </c>
      <c r="K178" s="301"/>
    </row>
    <row r="179" spans="2:11" s="1" customFormat="1" ht="15" customHeight="1">
      <c r="B179" s="278"/>
      <c r="C179" s="255" t="s">
        <v>54</v>
      </c>
      <c r="D179" s="255"/>
      <c r="E179" s="255"/>
      <c r="F179" s="276" t="s">
        <v>680</v>
      </c>
      <c r="G179" s="255"/>
      <c r="H179" s="255" t="s">
        <v>752</v>
      </c>
      <c r="I179" s="255" t="s">
        <v>682</v>
      </c>
      <c r="J179" s="255">
        <v>20</v>
      </c>
      <c r="K179" s="301"/>
    </row>
    <row r="180" spans="2:11" s="1" customFormat="1" ht="15" customHeight="1">
      <c r="B180" s="278"/>
      <c r="C180" s="255" t="s">
        <v>55</v>
      </c>
      <c r="D180" s="255"/>
      <c r="E180" s="255"/>
      <c r="F180" s="276" t="s">
        <v>680</v>
      </c>
      <c r="G180" s="255"/>
      <c r="H180" s="255" t="s">
        <v>753</v>
      </c>
      <c r="I180" s="255" t="s">
        <v>682</v>
      </c>
      <c r="J180" s="255">
        <v>255</v>
      </c>
      <c r="K180" s="301"/>
    </row>
    <row r="181" spans="2:11" s="1" customFormat="1" ht="15" customHeight="1">
      <c r="B181" s="278"/>
      <c r="C181" s="255" t="s">
        <v>112</v>
      </c>
      <c r="D181" s="255"/>
      <c r="E181" s="255"/>
      <c r="F181" s="276" t="s">
        <v>680</v>
      </c>
      <c r="G181" s="255"/>
      <c r="H181" s="255" t="s">
        <v>644</v>
      </c>
      <c r="I181" s="255" t="s">
        <v>682</v>
      </c>
      <c r="J181" s="255">
        <v>10</v>
      </c>
      <c r="K181" s="301"/>
    </row>
    <row r="182" spans="2:11" s="1" customFormat="1" ht="15" customHeight="1">
      <c r="B182" s="278"/>
      <c r="C182" s="255" t="s">
        <v>113</v>
      </c>
      <c r="D182" s="255"/>
      <c r="E182" s="255"/>
      <c r="F182" s="276" t="s">
        <v>680</v>
      </c>
      <c r="G182" s="255"/>
      <c r="H182" s="255" t="s">
        <v>754</v>
      </c>
      <c r="I182" s="255" t="s">
        <v>715</v>
      </c>
      <c r="J182" s="255"/>
      <c r="K182" s="301"/>
    </row>
    <row r="183" spans="2:11" s="1" customFormat="1" ht="15" customHeight="1">
      <c r="B183" s="278"/>
      <c r="C183" s="255" t="s">
        <v>755</v>
      </c>
      <c r="D183" s="255"/>
      <c r="E183" s="255"/>
      <c r="F183" s="276" t="s">
        <v>680</v>
      </c>
      <c r="G183" s="255"/>
      <c r="H183" s="255" t="s">
        <v>756</v>
      </c>
      <c r="I183" s="255" t="s">
        <v>715</v>
      </c>
      <c r="J183" s="255"/>
      <c r="K183" s="301"/>
    </row>
    <row r="184" spans="2:11" s="1" customFormat="1" ht="15" customHeight="1">
      <c r="B184" s="278"/>
      <c r="C184" s="255" t="s">
        <v>744</v>
      </c>
      <c r="D184" s="255"/>
      <c r="E184" s="255"/>
      <c r="F184" s="276" t="s">
        <v>680</v>
      </c>
      <c r="G184" s="255"/>
      <c r="H184" s="255" t="s">
        <v>757</v>
      </c>
      <c r="I184" s="255" t="s">
        <v>715</v>
      </c>
      <c r="J184" s="255"/>
      <c r="K184" s="301"/>
    </row>
    <row r="185" spans="2:11" s="1" customFormat="1" ht="15" customHeight="1">
      <c r="B185" s="278"/>
      <c r="C185" s="255" t="s">
        <v>115</v>
      </c>
      <c r="D185" s="255"/>
      <c r="E185" s="255"/>
      <c r="F185" s="276" t="s">
        <v>686</v>
      </c>
      <c r="G185" s="255"/>
      <c r="H185" s="255" t="s">
        <v>758</v>
      </c>
      <c r="I185" s="255" t="s">
        <v>682</v>
      </c>
      <c r="J185" s="255">
        <v>50</v>
      </c>
      <c r="K185" s="301"/>
    </row>
    <row r="186" spans="2:11" s="1" customFormat="1" ht="15" customHeight="1">
      <c r="B186" s="278"/>
      <c r="C186" s="255" t="s">
        <v>759</v>
      </c>
      <c r="D186" s="255"/>
      <c r="E186" s="255"/>
      <c r="F186" s="276" t="s">
        <v>686</v>
      </c>
      <c r="G186" s="255"/>
      <c r="H186" s="255" t="s">
        <v>760</v>
      </c>
      <c r="I186" s="255" t="s">
        <v>761</v>
      </c>
      <c r="J186" s="255"/>
      <c r="K186" s="301"/>
    </row>
    <row r="187" spans="2:11" s="1" customFormat="1" ht="15" customHeight="1">
      <c r="B187" s="278"/>
      <c r="C187" s="255" t="s">
        <v>762</v>
      </c>
      <c r="D187" s="255"/>
      <c r="E187" s="255"/>
      <c r="F187" s="276" t="s">
        <v>686</v>
      </c>
      <c r="G187" s="255"/>
      <c r="H187" s="255" t="s">
        <v>763</v>
      </c>
      <c r="I187" s="255" t="s">
        <v>761</v>
      </c>
      <c r="J187" s="255"/>
      <c r="K187" s="301"/>
    </row>
    <row r="188" spans="2:11" s="1" customFormat="1" ht="15" customHeight="1">
      <c r="B188" s="278"/>
      <c r="C188" s="255" t="s">
        <v>764</v>
      </c>
      <c r="D188" s="255"/>
      <c r="E188" s="255"/>
      <c r="F188" s="276" t="s">
        <v>686</v>
      </c>
      <c r="G188" s="255"/>
      <c r="H188" s="255" t="s">
        <v>765</v>
      </c>
      <c r="I188" s="255" t="s">
        <v>761</v>
      </c>
      <c r="J188" s="255"/>
      <c r="K188" s="301"/>
    </row>
    <row r="189" spans="2:11" s="1" customFormat="1" ht="15" customHeight="1">
      <c r="B189" s="278"/>
      <c r="C189" s="314" t="s">
        <v>766</v>
      </c>
      <c r="D189" s="255"/>
      <c r="E189" s="255"/>
      <c r="F189" s="276" t="s">
        <v>686</v>
      </c>
      <c r="G189" s="255"/>
      <c r="H189" s="255" t="s">
        <v>767</v>
      </c>
      <c r="I189" s="255" t="s">
        <v>768</v>
      </c>
      <c r="J189" s="315" t="s">
        <v>769</v>
      </c>
      <c r="K189" s="301"/>
    </row>
    <row r="190" spans="2:11" s="1" customFormat="1" ht="15" customHeight="1">
      <c r="B190" s="278"/>
      <c r="C190" s="314" t="s">
        <v>43</v>
      </c>
      <c r="D190" s="255"/>
      <c r="E190" s="255"/>
      <c r="F190" s="276" t="s">
        <v>680</v>
      </c>
      <c r="G190" s="255"/>
      <c r="H190" s="252" t="s">
        <v>770</v>
      </c>
      <c r="I190" s="255" t="s">
        <v>771</v>
      </c>
      <c r="J190" s="255"/>
      <c r="K190" s="301"/>
    </row>
    <row r="191" spans="2:11" s="1" customFormat="1" ht="15" customHeight="1">
      <c r="B191" s="278"/>
      <c r="C191" s="314" t="s">
        <v>772</v>
      </c>
      <c r="D191" s="255"/>
      <c r="E191" s="255"/>
      <c r="F191" s="276" t="s">
        <v>680</v>
      </c>
      <c r="G191" s="255"/>
      <c r="H191" s="255" t="s">
        <v>773</v>
      </c>
      <c r="I191" s="255" t="s">
        <v>715</v>
      </c>
      <c r="J191" s="255"/>
      <c r="K191" s="301"/>
    </row>
    <row r="192" spans="2:11" s="1" customFormat="1" ht="15" customHeight="1">
      <c r="B192" s="278"/>
      <c r="C192" s="314" t="s">
        <v>774</v>
      </c>
      <c r="D192" s="255"/>
      <c r="E192" s="255"/>
      <c r="F192" s="276" t="s">
        <v>680</v>
      </c>
      <c r="G192" s="255"/>
      <c r="H192" s="255" t="s">
        <v>775</v>
      </c>
      <c r="I192" s="255" t="s">
        <v>715</v>
      </c>
      <c r="J192" s="255"/>
      <c r="K192" s="301"/>
    </row>
    <row r="193" spans="2:11" s="1" customFormat="1" ht="15" customHeight="1">
      <c r="B193" s="278"/>
      <c r="C193" s="314" t="s">
        <v>776</v>
      </c>
      <c r="D193" s="255"/>
      <c r="E193" s="255"/>
      <c r="F193" s="276" t="s">
        <v>686</v>
      </c>
      <c r="G193" s="255"/>
      <c r="H193" s="255" t="s">
        <v>777</v>
      </c>
      <c r="I193" s="255" t="s">
        <v>715</v>
      </c>
      <c r="J193" s="255"/>
      <c r="K193" s="301"/>
    </row>
    <row r="194" spans="2:11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pans="2:11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pans="2:11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pans="2:11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s="1" customFormat="1" ht="21">
      <c r="B199" s="247"/>
      <c r="C199" s="375" t="s">
        <v>778</v>
      </c>
      <c r="D199" s="375"/>
      <c r="E199" s="375"/>
      <c r="F199" s="375"/>
      <c r="G199" s="375"/>
      <c r="H199" s="375"/>
      <c r="I199" s="375"/>
      <c r="J199" s="375"/>
      <c r="K199" s="248"/>
    </row>
    <row r="200" spans="2:11" s="1" customFormat="1" ht="25.5" customHeight="1">
      <c r="B200" s="247"/>
      <c r="C200" s="317" t="s">
        <v>779</v>
      </c>
      <c r="D200" s="317"/>
      <c r="E200" s="317"/>
      <c r="F200" s="317" t="s">
        <v>780</v>
      </c>
      <c r="G200" s="318"/>
      <c r="H200" s="376" t="s">
        <v>781</v>
      </c>
      <c r="I200" s="376"/>
      <c r="J200" s="376"/>
      <c r="K200" s="248"/>
    </row>
    <row r="201" spans="2:1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pans="2:11" s="1" customFormat="1" ht="15" customHeight="1">
      <c r="B202" s="278"/>
      <c r="C202" s="255" t="s">
        <v>771</v>
      </c>
      <c r="D202" s="255"/>
      <c r="E202" s="255"/>
      <c r="F202" s="276" t="s">
        <v>44</v>
      </c>
      <c r="G202" s="255"/>
      <c r="H202" s="377" t="s">
        <v>782</v>
      </c>
      <c r="I202" s="377"/>
      <c r="J202" s="377"/>
      <c r="K202" s="301"/>
    </row>
    <row r="203" spans="2:11" s="1" customFormat="1" ht="15" customHeight="1">
      <c r="B203" s="278"/>
      <c r="C203" s="255"/>
      <c r="D203" s="255"/>
      <c r="E203" s="255"/>
      <c r="F203" s="276" t="s">
        <v>45</v>
      </c>
      <c r="G203" s="255"/>
      <c r="H203" s="377" t="s">
        <v>783</v>
      </c>
      <c r="I203" s="377"/>
      <c r="J203" s="377"/>
      <c r="K203" s="301"/>
    </row>
    <row r="204" spans="2:11" s="1" customFormat="1" ht="15" customHeight="1">
      <c r="B204" s="278"/>
      <c r="C204" s="255"/>
      <c r="D204" s="255"/>
      <c r="E204" s="255"/>
      <c r="F204" s="276" t="s">
        <v>48</v>
      </c>
      <c r="G204" s="255"/>
      <c r="H204" s="377" t="s">
        <v>784</v>
      </c>
      <c r="I204" s="377"/>
      <c r="J204" s="377"/>
      <c r="K204" s="301"/>
    </row>
    <row r="205" spans="2:11" s="1" customFormat="1" ht="15" customHeight="1">
      <c r="B205" s="278"/>
      <c r="C205" s="255"/>
      <c r="D205" s="255"/>
      <c r="E205" s="255"/>
      <c r="F205" s="276" t="s">
        <v>46</v>
      </c>
      <c r="G205" s="255"/>
      <c r="H205" s="377" t="s">
        <v>785</v>
      </c>
      <c r="I205" s="377"/>
      <c r="J205" s="377"/>
      <c r="K205" s="301"/>
    </row>
    <row r="206" spans="2:11" s="1" customFormat="1" ht="15" customHeight="1">
      <c r="B206" s="278"/>
      <c r="C206" s="255"/>
      <c r="D206" s="255"/>
      <c r="E206" s="255"/>
      <c r="F206" s="276" t="s">
        <v>47</v>
      </c>
      <c r="G206" s="255"/>
      <c r="H206" s="377" t="s">
        <v>786</v>
      </c>
      <c r="I206" s="377"/>
      <c r="J206" s="377"/>
      <c r="K206" s="301"/>
    </row>
    <row r="207" spans="2:11" s="1" customFormat="1" ht="15" customHeight="1">
      <c r="B207" s="278"/>
      <c r="C207" s="255"/>
      <c r="D207" s="255"/>
      <c r="E207" s="255"/>
      <c r="F207" s="276"/>
      <c r="G207" s="255"/>
      <c r="H207" s="255"/>
      <c r="I207" s="255"/>
      <c r="J207" s="255"/>
      <c r="K207" s="301"/>
    </row>
    <row r="208" spans="2:11" s="1" customFormat="1" ht="15" customHeight="1">
      <c r="B208" s="278"/>
      <c r="C208" s="255" t="s">
        <v>727</v>
      </c>
      <c r="D208" s="255"/>
      <c r="E208" s="255"/>
      <c r="F208" s="276" t="s">
        <v>80</v>
      </c>
      <c r="G208" s="255"/>
      <c r="H208" s="377" t="s">
        <v>787</v>
      </c>
      <c r="I208" s="377"/>
      <c r="J208" s="377"/>
      <c r="K208" s="301"/>
    </row>
    <row r="209" spans="2:11" s="1" customFormat="1" ht="15" customHeight="1">
      <c r="B209" s="278"/>
      <c r="C209" s="255"/>
      <c r="D209" s="255"/>
      <c r="E209" s="255"/>
      <c r="F209" s="276" t="s">
        <v>624</v>
      </c>
      <c r="G209" s="255"/>
      <c r="H209" s="377" t="s">
        <v>625</v>
      </c>
      <c r="I209" s="377"/>
      <c r="J209" s="377"/>
      <c r="K209" s="301"/>
    </row>
    <row r="210" spans="2:11" s="1" customFormat="1" ht="15" customHeight="1">
      <c r="B210" s="278"/>
      <c r="C210" s="255"/>
      <c r="D210" s="255"/>
      <c r="E210" s="255"/>
      <c r="F210" s="276" t="s">
        <v>622</v>
      </c>
      <c r="G210" s="255"/>
      <c r="H210" s="377" t="s">
        <v>788</v>
      </c>
      <c r="I210" s="377"/>
      <c r="J210" s="377"/>
      <c r="K210" s="301"/>
    </row>
    <row r="211" spans="2:11" s="1" customFormat="1" ht="15" customHeight="1">
      <c r="B211" s="319"/>
      <c r="C211" s="255"/>
      <c r="D211" s="255"/>
      <c r="E211" s="255"/>
      <c r="F211" s="276" t="s">
        <v>84</v>
      </c>
      <c r="G211" s="314"/>
      <c r="H211" s="378" t="s">
        <v>85</v>
      </c>
      <c r="I211" s="378"/>
      <c r="J211" s="378"/>
      <c r="K211" s="320"/>
    </row>
    <row r="212" spans="2:11" s="1" customFormat="1" ht="15" customHeight="1">
      <c r="B212" s="319"/>
      <c r="C212" s="255"/>
      <c r="D212" s="255"/>
      <c r="E212" s="255"/>
      <c r="F212" s="276" t="s">
        <v>626</v>
      </c>
      <c r="G212" s="314"/>
      <c r="H212" s="378" t="s">
        <v>789</v>
      </c>
      <c r="I212" s="378"/>
      <c r="J212" s="378"/>
      <c r="K212" s="320"/>
    </row>
    <row r="213" spans="2:11" s="1" customFormat="1" ht="15" customHeight="1">
      <c r="B213" s="319"/>
      <c r="C213" s="255"/>
      <c r="D213" s="255"/>
      <c r="E213" s="255"/>
      <c r="F213" s="276"/>
      <c r="G213" s="314"/>
      <c r="H213" s="305"/>
      <c r="I213" s="305"/>
      <c r="J213" s="305"/>
      <c r="K213" s="320"/>
    </row>
    <row r="214" spans="2:11" s="1" customFormat="1" ht="15" customHeight="1">
      <c r="B214" s="319"/>
      <c r="C214" s="255" t="s">
        <v>751</v>
      </c>
      <c r="D214" s="255"/>
      <c r="E214" s="255"/>
      <c r="F214" s="276">
        <v>1</v>
      </c>
      <c r="G214" s="314"/>
      <c r="H214" s="378" t="s">
        <v>790</v>
      </c>
      <c r="I214" s="378"/>
      <c r="J214" s="378"/>
      <c r="K214" s="320"/>
    </row>
    <row r="215" spans="2:11" s="1" customFormat="1" ht="15" customHeight="1">
      <c r="B215" s="319"/>
      <c r="C215" s="255"/>
      <c r="D215" s="255"/>
      <c r="E215" s="255"/>
      <c r="F215" s="276">
        <v>2</v>
      </c>
      <c r="G215" s="314"/>
      <c r="H215" s="378" t="s">
        <v>791</v>
      </c>
      <c r="I215" s="378"/>
      <c r="J215" s="378"/>
      <c r="K215" s="320"/>
    </row>
    <row r="216" spans="2:11" s="1" customFormat="1" ht="15" customHeight="1">
      <c r="B216" s="319"/>
      <c r="C216" s="255"/>
      <c r="D216" s="255"/>
      <c r="E216" s="255"/>
      <c r="F216" s="276">
        <v>3</v>
      </c>
      <c r="G216" s="314"/>
      <c r="H216" s="378" t="s">
        <v>792</v>
      </c>
      <c r="I216" s="378"/>
      <c r="J216" s="378"/>
      <c r="K216" s="320"/>
    </row>
    <row r="217" spans="2:11" s="1" customFormat="1" ht="15" customHeight="1">
      <c r="B217" s="319"/>
      <c r="C217" s="255"/>
      <c r="D217" s="255"/>
      <c r="E217" s="255"/>
      <c r="F217" s="276">
        <v>4</v>
      </c>
      <c r="G217" s="314"/>
      <c r="H217" s="378" t="s">
        <v>793</v>
      </c>
      <c r="I217" s="378"/>
      <c r="J217" s="378"/>
      <c r="K217" s="320"/>
    </row>
    <row r="218" spans="2:11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práce</vt:lpstr>
      <vt:lpstr>VON - Vedlejší a ostatní ...</vt:lpstr>
      <vt:lpstr>Pokyny pro vyplnění</vt:lpstr>
      <vt:lpstr>'01 - Stavební práce'!Názvy_tisku</vt:lpstr>
      <vt:lpstr>'Rekapitulace stavby'!Názvy_tisku</vt:lpstr>
      <vt:lpstr>'VON - Vedlejší a ostatní ...'!Názvy_tisku</vt:lpstr>
      <vt:lpstr>'01 - Stavební práce'!Oblast_tisku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LAPTOP-7V5AD3BR\klima</dc:creator>
  <cp:lastModifiedBy>ratajova</cp:lastModifiedBy>
  <dcterms:created xsi:type="dcterms:W3CDTF">2021-03-24T14:11:23Z</dcterms:created>
  <dcterms:modified xsi:type="dcterms:W3CDTF">2021-09-14T09:34:40Z</dcterms:modified>
</cp:coreProperties>
</file>